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Ex1.xml" ContentType="application/vnd.ms-office.chartex+xml"/>
  <Override PartName="/xl/charts/style1.xml" ContentType="application/vnd.ms-office.chartstyle+xml"/>
  <Override PartName="/xl/charts/colors1.xml" ContentType="application/vnd.ms-office.chartcolorstyle+xml"/>
  <Override PartName="/xl/charts/chartEx2.xml" ContentType="application/vnd.ms-office.chartex+xml"/>
  <Override PartName="/xl/charts/style2.xml" ContentType="application/vnd.ms-office.chartstyle+xml"/>
  <Override PartName="/xl/charts/colors2.xml" ContentType="application/vnd.ms-office.chartcolorstyle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c14bd4c39e2c2957/Documents/Doliocarpus[Phytohormone]/"/>
    </mc:Choice>
  </mc:AlternateContent>
  <xr:revisionPtr revIDLastSave="424" documentId="13_ncr:1_{12CE7F4B-CE75-4AEB-84B0-122E498EF03F}" xr6:coauthVersionLast="47" xr6:coauthVersionMax="47" xr10:uidLastSave="{68F9C562-1918-482B-990F-482ABBF3E4E9}"/>
  <bookViews>
    <workbookView xWindow="43095" yWindow="0" windowWidth="14610" windowHeight="15585" firstSheet="5" activeTab="8" xr2:uid="{6FF4B95E-B641-47B6-8633-21FFEDA2F18D}"/>
  </bookViews>
  <sheets>
    <sheet name="CMN-GNPS" sheetId="9" r:id="rId1"/>
    <sheet name="FBMN-GNPS" sheetId="10" r:id="rId2"/>
    <sheet name="MS-DIAL" sheetId="5" r:id="rId3"/>
    <sheet name="SIRIUS" sheetId="3" r:id="rId4"/>
    <sheet name="ms2compound" sheetId="2" r:id="rId5"/>
    <sheet name="other compounds" sheetId="4" r:id="rId6"/>
    <sheet name="sorting" sheetId="8" r:id="rId7"/>
    <sheet name="phytohormones" sheetId="7" r:id="rId8"/>
    <sheet name="sunburst plot-all compounds" sheetId="6" r:id="rId9"/>
  </sheets>
  <definedNames>
    <definedName name="_xlchart.v1.0" hidden="1">'sunburst plot-all compounds'!$N$2:$P$122</definedName>
    <definedName name="_xlchart.v1.1" hidden="1">'sunburst plot-all compounds'!$Q$1</definedName>
    <definedName name="_xlchart.v1.2" hidden="1">'sunburst plot-all compounds'!$Q$2:$Q$122</definedName>
    <definedName name="_xlchart.v1.3" hidden="1">'sunburst plot-all compounds'!$N$2:$P$99</definedName>
    <definedName name="_xlchart.v1.4" hidden="1">'sunburst plot-all compounds'!$Q$1</definedName>
    <definedName name="_xlchart.v1.5" hidden="1">'sunburst plot-all compounds'!$Q$2:$Q$99</definedName>
    <definedName name="_xlchart.v1.6" hidden="1">'sunburst plot-all compounds'!$N$2:$P$99</definedName>
    <definedName name="_xlchart.v1.7" hidden="1">'sunburst plot-all compounds'!$Q$1</definedName>
    <definedName name="_xlchart.v1.8" hidden="1">'sunburst plot-all compounds'!$Q$2:$Q$99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36" i="6" l="1"/>
  <c r="Q99" i="6"/>
  <c r="Q98" i="6"/>
  <c r="Q97" i="6"/>
  <c r="Q96" i="6"/>
  <c r="Q95" i="6"/>
  <c r="Q94" i="6"/>
  <c r="Q93" i="6"/>
  <c r="Q92" i="6"/>
  <c r="Q91" i="6"/>
  <c r="Q90" i="6"/>
  <c r="Q89" i="6"/>
  <c r="Q88" i="6"/>
  <c r="Q87" i="6"/>
  <c r="R87" i="6" s="1"/>
  <c r="Q86" i="6"/>
  <c r="Q85" i="6"/>
  <c r="Q84" i="6"/>
  <c r="Q83" i="6"/>
  <c r="Q82" i="6"/>
  <c r="Q81" i="6"/>
  <c r="Q80" i="6"/>
  <c r="Q79" i="6"/>
  <c r="Q78" i="6"/>
  <c r="Q77" i="6"/>
  <c r="Q76" i="6"/>
  <c r="Q75" i="6"/>
  <c r="Q74" i="6"/>
  <c r="Q73" i="6"/>
  <c r="Q72" i="6"/>
  <c r="Q71" i="6"/>
  <c r="Q70" i="6"/>
  <c r="Q69" i="6"/>
  <c r="Q68" i="6"/>
  <c r="Q67" i="6"/>
  <c r="Q66" i="6"/>
  <c r="Q65" i="6"/>
  <c r="Q64" i="6"/>
  <c r="Q63" i="6"/>
  <c r="Q62" i="6"/>
  <c r="Q61" i="6"/>
  <c r="Q60" i="6"/>
  <c r="Q59" i="6"/>
  <c r="Q58" i="6"/>
  <c r="Q57" i="6"/>
  <c r="Q56" i="6"/>
  <c r="Q55" i="6"/>
  <c r="Q54" i="6"/>
  <c r="Q53" i="6"/>
  <c r="Q52" i="6"/>
  <c r="Q51" i="6"/>
  <c r="R51" i="6" s="1"/>
  <c r="Q50" i="6"/>
  <c r="Q49" i="6"/>
  <c r="Q48" i="6"/>
  <c r="Q47" i="6"/>
  <c r="Q46" i="6"/>
  <c r="Q45" i="6"/>
  <c r="Q44" i="6"/>
  <c r="Q43" i="6"/>
  <c r="Q42" i="6"/>
  <c r="Q41" i="6"/>
  <c r="Q40" i="6"/>
  <c r="Q39" i="6"/>
  <c r="Q38" i="6"/>
  <c r="Q37" i="6"/>
  <c r="Q35" i="6"/>
  <c r="Q34" i="6"/>
  <c r="Q33" i="6"/>
  <c r="Q32" i="6"/>
  <c r="Q31" i="6"/>
  <c r="Q30" i="6"/>
  <c r="Q29" i="6"/>
  <c r="Q28" i="6"/>
  <c r="Q27" i="6"/>
  <c r="Q26" i="6"/>
  <c r="Q25" i="6"/>
  <c r="Q24" i="6"/>
  <c r="Q23" i="6"/>
  <c r="Q22" i="6"/>
  <c r="Q21" i="6"/>
  <c r="Q20" i="6"/>
  <c r="Q19" i="6"/>
  <c r="Q18" i="6"/>
  <c r="Q17" i="6"/>
  <c r="Q16" i="6"/>
  <c r="Q15" i="6"/>
  <c r="Q14" i="6"/>
  <c r="R14" i="6" s="1"/>
  <c r="Q13" i="6"/>
  <c r="Q12" i="6"/>
  <c r="Q11" i="6"/>
  <c r="Q10" i="6"/>
  <c r="Q9" i="6"/>
  <c r="Q8" i="6"/>
  <c r="Q7" i="6"/>
  <c r="Q6" i="6"/>
  <c r="Q5" i="6"/>
  <c r="Q4" i="6"/>
  <c r="Q3" i="6"/>
  <c r="Q2" i="6"/>
  <c r="V11" i="6"/>
  <c r="V12" i="6"/>
  <c r="V10" i="6"/>
  <c r="V9" i="6"/>
  <c r="V8" i="6"/>
  <c r="V7" i="6"/>
  <c r="V6" i="6"/>
  <c r="V5" i="6"/>
  <c r="V4" i="6"/>
  <c r="V3" i="6"/>
  <c r="V2" i="6"/>
  <c r="R7" i="6" l="1"/>
  <c r="R36" i="6"/>
  <c r="R99" i="6"/>
  <c r="R50" i="6"/>
  <c r="R55" i="6"/>
  <c r="R86" i="6"/>
  <c r="R13" i="6"/>
  <c r="R29" i="6"/>
  <c r="Q102" i="6"/>
  <c r="V14" i="6"/>
  <c r="W12" i="6" s="1"/>
  <c r="W11" i="6" l="1"/>
  <c r="W3" i="6"/>
  <c r="W4" i="6"/>
  <c r="W5" i="6"/>
  <c r="W9" i="6"/>
  <c r="W8" i="6"/>
  <c r="W6" i="6"/>
  <c r="W10" i="6"/>
  <c r="W7" i="6"/>
  <c r="W2" i="6"/>
  <c r="W14" i="6" l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4FCC3F09-AD66-499B-9342-6794BCEBB06C}" keepAlive="1" name="Query - ms2compound-compound-to-inchikeys" description="Connection to the 'ms2compound-compound-to-inchikeys' query in the workbook." type="5" refreshedVersion="8" background="1" saveData="1">
    <dbPr connection="Provider=Microsoft.Mashup.OleDb.1;Data Source=$Workbook$;Location=ms2compound-compound-to-inchikeys;Extended Properties=&quot;&quot;" command="SELECT * FROM [ms2compound-compound-to-inchikeys]"/>
  </connection>
</connections>
</file>

<file path=xl/sharedStrings.xml><?xml version="1.0" encoding="utf-8"?>
<sst xmlns="http://schemas.openxmlformats.org/spreadsheetml/2006/main" count="19129" uniqueCount="1291">
  <si>
    <t>Kingdom</t>
  </si>
  <si>
    <t>Superclass</t>
  </si>
  <si>
    <t>Class</t>
  </si>
  <si>
    <t>Subclass</t>
  </si>
  <si>
    <t>Organic compounds</t>
  </si>
  <si>
    <t>Phenylpropanoids and polyketides</t>
  </si>
  <si>
    <t>Flavonoids</t>
  </si>
  <si>
    <t>Flavones</t>
  </si>
  <si>
    <t>Lipids and lipid-like molecules</t>
  </si>
  <si>
    <t>Fatty Acyls</t>
  </si>
  <si>
    <t>Fatty acyl glycosides</t>
  </si>
  <si>
    <t>Prenol lipids</t>
  </si>
  <si>
    <t>Diterpenoids</t>
  </si>
  <si>
    <t>Benzenoids</t>
  </si>
  <si>
    <t>Benzene and substituted derivatives</t>
  </si>
  <si>
    <t>Benzoic acids and derivatives</t>
  </si>
  <si>
    <t>Flavonoid glycosides</t>
  </si>
  <si>
    <t>Tannins</t>
  </si>
  <si>
    <t>Terpene glycosides</t>
  </si>
  <si>
    <t>Fatty acid esters</t>
  </si>
  <si>
    <t>Organic acids and derivatives</t>
  </si>
  <si>
    <t>Carboxylic acids and derivatives</t>
  </si>
  <si>
    <t>Alkaloids and derivatives</t>
  </si>
  <si>
    <t>Lineolic acids and derivatives</t>
  </si>
  <si>
    <t>Sesquiterpenoids</t>
  </si>
  <si>
    <t>Fatty acids and conjugates</t>
  </si>
  <si>
    <t>Phenols</t>
  </si>
  <si>
    <t>Methoxyphenols</t>
  </si>
  <si>
    <t>Nucleosides, nucleotides, and analogues</t>
  </si>
  <si>
    <t>Purine nucleosides</t>
  </si>
  <si>
    <t>5'-deoxyribonucleosides</t>
  </si>
  <si>
    <t>5'-deoxy-5'-thionucleosides</t>
  </si>
  <si>
    <t>Organic nitrogen compounds</t>
  </si>
  <si>
    <t>Organonitrogen compounds</t>
  </si>
  <si>
    <t>Oximes</t>
  </si>
  <si>
    <t>Triterpenoids</t>
  </si>
  <si>
    <t>Cinnamic acids and derivatives</t>
  </si>
  <si>
    <t>Hydroxycinnamic acids and derivatives</t>
  </si>
  <si>
    <t>Monoterpenoids</t>
  </si>
  <si>
    <t>Benzenediols</t>
  </si>
  <si>
    <t>Coumarins and derivatives</t>
  </si>
  <si>
    <t>Hydroxycoumarins</t>
  </si>
  <si>
    <t>Lignans, neolignans and related compounds</t>
  </si>
  <si>
    <t>Dibenzylbutane lignans</t>
  </si>
  <si>
    <t>Dibenzylbutanediol lignans</t>
  </si>
  <si>
    <t>Isoflavonoids</t>
  </si>
  <si>
    <t>Furanoisoflavonoids</t>
  </si>
  <si>
    <t>Flavans</t>
  </si>
  <si>
    <t>Organoheterocyclic compounds</t>
  </si>
  <si>
    <t>Diazines</t>
  </si>
  <si>
    <t>Pyrimidines and pyrimidine derivatives</t>
  </si>
  <si>
    <t>Oxepanes</t>
  </si>
  <si>
    <t>Organic oxygen compounds</t>
  </si>
  <si>
    <t>Organooxygen compounds</t>
  </si>
  <si>
    <t>Alcohols and polyols</t>
  </si>
  <si>
    <t>Pteridines and derivatives</t>
  </si>
  <si>
    <t>Pterins and derivatives</t>
  </si>
  <si>
    <t>Lactones</t>
  </si>
  <si>
    <t>Gamma butyrolactones</t>
  </si>
  <si>
    <t>Furanoid lignans</t>
  </si>
  <si>
    <t>Tetrahydrofuran lignans</t>
  </si>
  <si>
    <t>O-methylated flavonoids</t>
  </si>
  <si>
    <t>Terpene lactones</t>
  </si>
  <si>
    <t>Furanocoumarins</t>
  </si>
  <si>
    <t>Carbohydrates and carbohydrate conjugates</t>
  </si>
  <si>
    <t>Lignan lactones</t>
  </si>
  <si>
    <t>Biphenyls and derivatives</t>
  </si>
  <si>
    <t>Quinolines and derivatives</t>
  </si>
  <si>
    <t>Benzoquinolines</t>
  </si>
  <si>
    <t>Pyranocoumarins</t>
  </si>
  <si>
    <t>Cinnamaldehydes</t>
  </si>
  <si>
    <t>Isoflavans</t>
  </si>
  <si>
    <t>Rotenoids</t>
  </si>
  <si>
    <t>Diazanaphthalenes</t>
  </si>
  <si>
    <t>Benzodiazines</t>
  </si>
  <si>
    <t>Indoles and derivatives</t>
  </si>
  <si>
    <t>Tryptamines and derivatives</t>
  </si>
  <si>
    <t>Benzenetriols and derivatives</t>
  </si>
  <si>
    <t>Quinone and hydroquinone lipids</t>
  </si>
  <si>
    <t>Carbonyl compounds</t>
  </si>
  <si>
    <t>Amino acids, peptides, and analogues</t>
  </si>
  <si>
    <t>Stilbenes</t>
  </si>
  <si>
    <t>Pyrans</t>
  </si>
  <si>
    <t>Pyranones and derivatives</t>
  </si>
  <si>
    <t>Dihydrofurans</t>
  </si>
  <si>
    <t>Furanones</t>
  </si>
  <si>
    <t>Methoxybenzenes</t>
  </si>
  <si>
    <t>Pyridines and derivatives</t>
  </si>
  <si>
    <t>Benzodioxoles</t>
  </si>
  <si>
    <t>Phthalide isoquinolines</t>
  </si>
  <si>
    <t>Phenethylamines</t>
  </si>
  <si>
    <t>Amines</t>
  </si>
  <si>
    <t>Naphthopyrans</t>
  </si>
  <si>
    <t>Naphthopyranones</t>
  </si>
  <si>
    <t>Pyridinecarboxylic acids and derivatives</t>
  </si>
  <si>
    <t>Coumarin glycosides</t>
  </si>
  <si>
    <t>Styrenes</t>
  </si>
  <si>
    <t>Anthracenes</t>
  </si>
  <si>
    <t>Anthraquinones</t>
  </si>
  <si>
    <t>Linear 1,3-diarylpropanoids</t>
  </si>
  <si>
    <t>Chalcones and dihydrochalcones</t>
  </si>
  <si>
    <t>Glycerolipids</t>
  </si>
  <si>
    <t>Anilides</t>
  </si>
  <si>
    <t>Hydroxy acids and derivatives</t>
  </si>
  <si>
    <t>Medium-chain hydroxy acids and derivatives</t>
  </si>
  <si>
    <t>Tyrosols and derivatives</t>
  </si>
  <si>
    <t>Dicarboxylic acids and derivatives</t>
  </si>
  <si>
    <t>Fatty amides</t>
  </si>
  <si>
    <t>Guanidines</t>
  </si>
  <si>
    <t>Tetracarboxylic acids and derivatives</t>
  </si>
  <si>
    <t>Tricarboxylic acids and derivatives</t>
  </si>
  <si>
    <t>Tetralins</t>
  </si>
  <si>
    <t>Imidazopyrimidines</t>
  </si>
  <si>
    <t>Purines and purine derivatives</t>
  </si>
  <si>
    <t>Quaternary ammonium salts</t>
  </si>
  <si>
    <t>Triazines</t>
  </si>
  <si>
    <t>Azoles</t>
  </si>
  <si>
    <t>Imidazoles</t>
  </si>
  <si>
    <t>Carboxylic acids</t>
  </si>
  <si>
    <t>Keto acids and derivatives</t>
  </si>
  <si>
    <t>Medium-chain keto acids and derivatives</t>
  </si>
  <si>
    <t>Benzofurans</t>
  </si>
  <si>
    <t>Glycerophospholipids</t>
  </si>
  <si>
    <t>Glycerophosphocholines</t>
  </si>
  <si>
    <t>Pyridoxines</t>
  </si>
  <si>
    <t>Short-chain keto acids and derivatives</t>
  </si>
  <si>
    <t>Indoles</t>
  </si>
  <si>
    <t>Toluenes</t>
  </si>
  <si>
    <t>Pyrrolidines</t>
  </si>
  <si>
    <t>Cinnamyl alcohols</t>
  </si>
  <si>
    <t>Furans</t>
  </si>
  <si>
    <t>Furoic acid and derivatives</t>
  </si>
  <si>
    <t>Piperidines</t>
  </si>
  <si>
    <t>Saccharolipids</t>
  </si>
  <si>
    <t>Monoradylglycerols</t>
  </si>
  <si>
    <t>Organic sulfuric acids and derivatives</t>
  </si>
  <si>
    <t>Beta hydroxy acids and derivatives</t>
  </si>
  <si>
    <t>Indolyl carboxylic acids and derivatives</t>
  </si>
  <si>
    <t>Purine nucleotides</t>
  </si>
  <si>
    <t>Purine ribonucleotides</t>
  </si>
  <si>
    <t>Count</t>
  </si>
  <si>
    <t>Total</t>
  </si>
  <si>
    <t>Percentage</t>
  </si>
  <si>
    <t>Other unclassified alkaloids</t>
  </si>
  <si>
    <t/>
  </si>
  <si>
    <t>Benzotriazoles</t>
  </si>
  <si>
    <t>Benzopyrans</t>
  </si>
  <si>
    <t>1-benzopyrans</t>
  </si>
  <si>
    <t>Pyrimidine nucleosides</t>
  </si>
  <si>
    <t>Lignan glycosides</t>
  </si>
  <si>
    <t>Pyridine carboxaldehydes</t>
  </si>
  <si>
    <t>Camptothecins</t>
  </si>
  <si>
    <t>Organic phosphoric acids and derivatives</t>
  </si>
  <si>
    <t>InChIKey</t>
  </si>
  <si>
    <t>ClassyFy Status</t>
  </si>
  <si>
    <t>Parent Level 1</t>
  </si>
  <si>
    <t>Parent Level 2</t>
  </si>
  <si>
    <t>Parent Level 3</t>
  </si>
  <si>
    <t>Parent Level 4</t>
  </si>
  <si>
    <t>HYVABZIGRDEKCD-UHFFFAOYSA-N</t>
  </si>
  <si>
    <t>Completed</t>
  </si>
  <si>
    <t>6-aminopurines</t>
  </si>
  <si>
    <t>6-alkylaminopurines</t>
  </si>
  <si>
    <t>UZKQTCBAMSWPJD-FARCUNLSSA-N</t>
  </si>
  <si>
    <t>UZKQTCBAMSWPJD-UQCOIBPSSA-N</t>
  </si>
  <si>
    <t>XXFACTAYGKKOQB-UHFFFAOYSA-N</t>
  </si>
  <si>
    <t>AYGMJXUCSYBOMJ-SDBHATRESA-N</t>
  </si>
  <si>
    <t>GOSWTRUMMSCNCW-HNNGNKQASA-N</t>
  </si>
  <si>
    <t>GOSWTRUMMSCNCW-BAJUWZQUSA-N</t>
  </si>
  <si>
    <t>DBVVQDGIJAUEAZ-YXYADJKSSA-N</t>
  </si>
  <si>
    <t>ORUWKZNXHJIZKV-HDNYONAXSA-N</t>
  </si>
  <si>
    <t>Glycosyl compounds</t>
  </si>
  <si>
    <t>Glycosylamines</t>
  </si>
  <si>
    <t>XEHLLUQVSRLWMH-HDNYONAXSA-N</t>
  </si>
  <si>
    <t>MVMBTNNVZQRZQT-XNWCZRBMSA-N</t>
  </si>
  <si>
    <t>MVMBTNNVZQRZQT-BPDSZQNASA-N</t>
  </si>
  <si>
    <t>UUPDCCPAOMDMPT-HNVSNYHQSA-N</t>
  </si>
  <si>
    <t>Fatty acyl glycosides of mono- and disaccharides</t>
  </si>
  <si>
    <t>UUPDCCPAOMDMPT-MTQUCLQASA-N</t>
  </si>
  <si>
    <t>QRZHDHJUYBONQQ-UFZVAZPKSA-N</t>
  </si>
  <si>
    <t>OLCHLONPNZLUBP-BRXRQSOJSA-N</t>
  </si>
  <si>
    <t>VYRAJOITMBSQSE-GIHYWFGSSA-N</t>
  </si>
  <si>
    <t>HTDHRCLVWUEXIS-HNVSNYHQSA-N</t>
  </si>
  <si>
    <t>VYRAJOITMBSQSE-MTQUCLQASA-N</t>
  </si>
  <si>
    <t>DRPMMLWYLAPTPK-JSYMRTRDSA-N</t>
  </si>
  <si>
    <t>XMOCLSLCDHWDHP-IUODEOHRSA-N</t>
  </si>
  <si>
    <t>Flavan-3-ols</t>
  </si>
  <si>
    <t>Catechins</t>
  </si>
  <si>
    <t>Epigallocatechins</t>
  </si>
  <si>
    <t>NFLGAXVYCFJBMK-BDAKNGLRSA-N</t>
  </si>
  <si>
    <t>Menthane monoterpenoids</t>
  </si>
  <si>
    <t>XRKBRPFTFKKHEF-DGDBGZAXSA-N</t>
  </si>
  <si>
    <t>Hydroxycinnamic acid esters</t>
  </si>
  <si>
    <t>Hydroxycinnamic acid glycosides</t>
  </si>
  <si>
    <t>KWCCUYSXAYTNKA-UHFFFAOYSA-M</t>
  </si>
  <si>
    <t>Hydroxybenzoic acid derivatives</t>
  </si>
  <si>
    <t>Gallic acid and derivatives</t>
  </si>
  <si>
    <t>GVECSFFLZYNEBO-PDXJTRCTSA-N</t>
  </si>
  <si>
    <t>Coumaric acid esters</t>
  </si>
  <si>
    <t>BKAWJIRCKVUVED-UHFFFAOYSA-N</t>
  </si>
  <si>
    <t>Thiazoles</t>
  </si>
  <si>
    <t>4,5-disubstituted thiazoles</t>
  </si>
  <si>
    <t>BMRSEYFENKXDIS-OTCYKTEZSA-M</t>
  </si>
  <si>
    <t>Cyclic alcohols and derivatives</t>
  </si>
  <si>
    <t>Cyclitols and derivatives</t>
  </si>
  <si>
    <t>Quinic acids and derivatives</t>
  </si>
  <si>
    <t>QMPHZIPNNJOWQI-GDDAOPKQSA-N</t>
  </si>
  <si>
    <t>Coumaric acids and derivatives</t>
  </si>
  <si>
    <t>UDMBCSSLTHHNCD-KQYNXXCUSA-N</t>
  </si>
  <si>
    <t>Purine ribonucleoside monophosphates</t>
  </si>
  <si>
    <t>RPKUCYSGAXIESU-ABLWVSNPSA-N</t>
  </si>
  <si>
    <t>Flavan-4-ols</t>
  </si>
  <si>
    <t>KZNIFHPLKGYRTM-UHFFFAOYSA-N</t>
  </si>
  <si>
    <t>JPUKWEQWGBDDQB-QSOFNFLRSA-N</t>
  </si>
  <si>
    <t>Flavonoid O-glycosides</t>
  </si>
  <si>
    <t>Flavonoid-3-O-glycosides</t>
  </si>
  <si>
    <t>NPNUFJAVOOONJE-GFUGXAQUSA-N</t>
  </si>
  <si>
    <t>QAIPRVGONGVQAS-DUXPYHPUSA-N</t>
  </si>
  <si>
    <t>Hydroxycinnamic acids</t>
  </si>
  <si>
    <t>YOVYWMDLYSJYPO-PREBVXMUSA-N</t>
  </si>
  <si>
    <t>YCIMNLLNPGFGHC-UHFFFAOYSA-N</t>
  </si>
  <si>
    <t>Catechols</t>
  </si>
  <si>
    <t>YQHMWTPYORBCMF-ZZXKWVIFSA-N</t>
  </si>
  <si>
    <t>2'-Hydroxychalcones</t>
  </si>
  <si>
    <t>KJPRLNWUNMBNBZ-QPJJXVBHSA-N</t>
  </si>
  <si>
    <t>SFLMUHDGSQZDOW-FAOXUISGSA-N</t>
  </si>
  <si>
    <t>Phenolic glycosides</t>
  </si>
  <si>
    <t>JMFRWRFFLBVWSI-NSCUHMNNSA-N</t>
  </si>
  <si>
    <t>DKZBBWMURDFHNE-NSCUHMNNSA-N</t>
  </si>
  <si>
    <t>VEVZSMAEJFVWIL-UHFFFAOYSA-O</t>
  </si>
  <si>
    <t>Hydroxyflavonoids</t>
  </si>
  <si>
    <t>7-hydroxyflavonoids</t>
  </si>
  <si>
    <t>QAOBEOXFSUJDJL-SHPGVJHPSA-O</t>
  </si>
  <si>
    <t>Flavonoid 3-O-p-coumaroyl glycosides</t>
  </si>
  <si>
    <t>Anthocyanidin 3-O-p-coumaroyl glycosides</t>
  </si>
  <si>
    <t>Anthocyanidin 3-O-6-p-coumaroyl glycosides</t>
  </si>
  <si>
    <t>ZPPQIOUITZSYAO-AOBOYTTNSA-O</t>
  </si>
  <si>
    <t>Anthocyanins</t>
  </si>
  <si>
    <t>Anthocyanidin-3-O-glycosides</t>
  </si>
  <si>
    <t>YTMNONATNXDQJF-UBNZBFALSA-N</t>
  </si>
  <si>
    <t>FFNDMZIBVDSQFI-UHFFFAOYSA-N</t>
  </si>
  <si>
    <t>TWYYVOVDSNRIJM-AFAGGVQESA-O</t>
  </si>
  <si>
    <t>XENHPQQLDPAYIJ-PEVLUNPASA-O</t>
  </si>
  <si>
    <t>KJXSIXMJHKAJOD-LSDHHAIUSA-N</t>
  </si>
  <si>
    <t>VYFYYTLLBUKUHU-UHFFFAOYSA-N</t>
  </si>
  <si>
    <t>Catecholamines and derivatives</t>
  </si>
  <si>
    <t>SBHXYTNGIZCORC-CYBMUJFWSA-N</t>
  </si>
  <si>
    <t>Flavanones</t>
  </si>
  <si>
    <t>CRBYNQCDRNZCNX-DUXPYHPUSA-N</t>
  </si>
  <si>
    <t>KSEBMYQBYZTDHS-HWKANZROSA-N</t>
  </si>
  <si>
    <t>LNTHITQWFMADLM-UHFFFAOYSA-N</t>
  </si>
  <si>
    <t>Gallic acids</t>
  </si>
  <si>
    <t>TZBJGXHYKVUXJN-UHFFFAOYSA-N</t>
  </si>
  <si>
    <t>Isoflav-2-enes</t>
  </si>
  <si>
    <t>Isoflavones</t>
  </si>
  <si>
    <t>WXTMDXOMEHJXQO-UHFFFAOYSA-N</t>
  </si>
  <si>
    <t>JLJLRLWOEMWYQK-OBDJNFEBSA-N</t>
  </si>
  <si>
    <t>Gibberellins</t>
  </si>
  <si>
    <t>C19-gibberellins</t>
  </si>
  <si>
    <t>C19-gibberellin 6-carboxylic acids</t>
  </si>
  <si>
    <t>OXFPYCSNYOFUCH-KQBHUUJHSA-N</t>
  </si>
  <si>
    <t>WZRRJZYYGOOHRC-UQJCXHNCSA-N</t>
  </si>
  <si>
    <t>WQWVIIRCVOZVPN-HWKANZROSA-N</t>
  </si>
  <si>
    <t>FDGQSTZJBFJUBT-UHFFFAOYSA-N</t>
  </si>
  <si>
    <t>Purinones</t>
  </si>
  <si>
    <t>Hypoxanthines</t>
  </si>
  <si>
    <t>SOSLMHZOJATCCP-AEIZVZFYSA-N</t>
  </si>
  <si>
    <t>IYRMWMYZSQPJKC-UHFFFAOYSA-N</t>
  </si>
  <si>
    <t>Flavonols</t>
  </si>
  <si>
    <t>TUJQVRFWMWRMIO-XRNRSJMDSA-N</t>
  </si>
  <si>
    <t>Kaurane diterpenoids</t>
  </si>
  <si>
    <t>SBZWTSHAFILOTE-NOYMGPGASA-N</t>
  </si>
  <si>
    <t>ZEACOKJOQLAYTD-UHFFFAOYSA-N</t>
  </si>
  <si>
    <t>COLNVLDHVKWLRT-QMMMGPOBSA-N</t>
  </si>
  <si>
    <t>Amino acids and derivatives</t>
  </si>
  <si>
    <t>Alpha amino acids and derivatives</t>
  </si>
  <si>
    <t>Phenylalanine and derivatives</t>
  </si>
  <si>
    <t>IQPNAANSBPBGFQ-UHFFFAOYSA-N</t>
  </si>
  <si>
    <t>WUUGFSXJNOTRMR-IOSLPCCCSA-N</t>
  </si>
  <si>
    <t>IKMDFBPHZNJCSN-UHFFFAOYSA-N</t>
  </si>
  <si>
    <t>FTVWIRXFELQLPI-ZDUSSCGKSA-N</t>
  </si>
  <si>
    <t>BMRSEYFENKXDIS-OTCYKTEZSA-N</t>
  </si>
  <si>
    <t>SLCKJKWFULXZBD-ZOTFFYTFSA-O</t>
  </si>
  <si>
    <t>Anthocyanidin-5-O-glycosides</t>
  </si>
  <si>
    <t>XLZUBCUKXQFBKB-JZWLZXDTSA-O</t>
  </si>
  <si>
    <t>HXEACLLIILLPRG-UHFFFAOYSA-N</t>
  </si>
  <si>
    <t>Alpha amino acids</t>
  </si>
  <si>
    <t>CSKKDSFETGLMSB-NRZPKYKESA-N</t>
  </si>
  <si>
    <t>CDICDSOGTRCHMG-ONEGZZNKSA-N</t>
  </si>
  <si>
    <t>LZFOPEXOUVTGJS-ONEGZZNKSA-N</t>
  </si>
  <si>
    <t>CXQWRCVTCMQVQX-LSDHHAIUSA-N</t>
  </si>
  <si>
    <t>Flavanonols</t>
  </si>
  <si>
    <t>MSTNYGQPCMXVAQ-RYUDHWBXSA-L</t>
  </si>
  <si>
    <t>Tetrahydropteroic acids and derivatives</t>
  </si>
  <si>
    <t>Tetrahydrofolic acids and derivatives</t>
  </si>
  <si>
    <t>Tetrahydrofolic acids</t>
  </si>
  <si>
    <t>WWNNZCOKKKDOPX-UHFFFAOYSA-N</t>
  </si>
  <si>
    <t>CYHOMWAPJJPNMW-DHBOJHSNSA-N</t>
  </si>
  <si>
    <t>Tropane alkaloids</t>
  </si>
  <si>
    <t>WKOLLVMJNQIZCI-UHFFFAOYSA-N</t>
  </si>
  <si>
    <t>Methoxybenzoic acids and derivatives</t>
  </si>
  <si>
    <t>M-methoxybenzoic acids and derivatives</t>
  </si>
  <si>
    <t>AAWZDTNXLSGCEK-LNVDRNJUSA-M</t>
  </si>
  <si>
    <t>AELQNMHOLDHBFA-DKBOKBLXSA-N</t>
  </si>
  <si>
    <t>AGUIVNYEYSCPNI-UHFFFAOYSA-N</t>
  </si>
  <si>
    <t>Nitrobenzenes</t>
  </si>
  <si>
    <t>AONTYURQWYQJNQ-QNDFHXLGSA-N</t>
  </si>
  <si>
    <t>ATUYSKUVHUPXBV-ZFORQUDYSA-N</t>
  </si>
  <si>
    <t>Isoflavonoid O-glycosides</t>
  </si>
  <si>
    <t>AUWWCTMETLOZSD-HEQLZXTPSA-N</t>
  </si>
  <si>
    <t>Ketones</t>
  </si>
  <si>
    <t>Cyclic ketones</t>
  </si>
  <si>
    <t>Cyclohexenones</t>
  </si>
  <si>
    <t>BIDDAFIPYBBDES-UHFFFAOYSA-N</t>
  </si>
  <si>
    <t>BJPSSVHNEGMBDQ-NUZBWSBOSA-N</t>
  </si>
  <si>
    <t>BJPSSVHNEGMBDQ-UHFFFAOYSA-N</t>
  </si>
  <si>
    <t>BNOGJEJAYILSFT-XNSRJBNMSA-N</t>
  </si>
  <si>
    <t>Oligosaccharides</t>
  </si>
  <si>
    <t>BOJOZZSCQUTEBY-QUBJWBRDSA-N</t>
  </si>
  <si>
    <t>BOKVLBSSPUTWLV-INIZCTEOSA-N</t>
  </si>
  <si>
    <t>Isoquinolines and derivatives</t>
  </si>
  <si>
    <t>Benzylisoquinolines</t>
  </si>
  <si>
    <t>BOKVLBSSPUTWLV-MRXNPFEDSA-N</t>
  </si>
  <si>
    <t>BORBLDJNKYHVJP-FXBDTBDDSA-N</t>
  </si>
  <si>
    <t>Monocyclic monoterpenoids</t>
  </si>
  <si>
    <t>BQAJKXKYTQTBDK-PCHDOLKHSA-N</t>
  </si>
  <si>
    <t>Pterocarpans</t>
  </si>
  <si>
    <t>BQPRWZCEKZLBHL-UHFFFAOYSA-N</t>
  </si>
  <si>
    <t>Angular furanocoumarins</t>
  </si>
  <si>
    <t>BQSAUYXITCMAKS-YUMQZZPRSA-N</t>
  </si>
  <si>
    <t>BUONZQIZWIITTB-CVPXIJHMSA-N</t>
  </si>
  <si>
    <t>Flavonoid O-glucuronides</t>
  </si>
  <si>
    <t>BWWDLKVKPVKBGJ-AJKNKLPHSA-N</t>
  </si>
  <si>
    <t>CFYMYCCYMJIYAB-UHFFFAOYSA-N</t>
  </si>
  <si>
    <t>CHWNEIVBYREQRF-UHFFFAOYSA-N</t>
  </si>
  <si>
    <t>CLYBLORMANTURF-RGCMKSIDSA-N</t>
  </si>
  <si>
    <t>CMJGAYUQSLJSCR-ULIPXBITSA-N</t>
  </si>
  <si>
    <t>9,9'-epoxylignans</t>
  </si>
  <si>
    <t>Dibenzylbutyrolactone lignans</t>
  </si>
  <si>
    <t>CMUNUTVVOOHQPW-LURJTMIESA-N</t>
  </si>
  <si>
    <t>Proline and derivatives</t>
  </si>
  <si>
    <t>COJBGNAUUSNXHX-UHFFFAOYSA-M</t>
  </si>
  <si>
    <t>COVOPZQGJGUPEY-UHFFFAOYSA-N</t>
  </si>
  <si>
    <t>Benzoxazines</t>
  </si>
  <si>
    <t>Benzoxazinones</t>
  </si>
  <si>
    <t>CQOVPNPJLQNMDC-ZETCQYMHSA-N</t>
  </si>
  <si>
    <t>Peptidomimetics</t>
  </si>
  <si>
    <t>Hybrid peptides</t>
  </si>
  <si>
    <t>CQQNNQTXUGLUEV-UHFFFAOYSA-N</t>
  </si>
  <si>
    <t>CRVXJSNSTGEXDX-HHMSBIESSA-N</t>
  </si>
  <si>
    <t>CVUANYCQTOGILD-QVHKTLOISA-N</t>
  </si>
  <si>
    <t>Sesquiterpene lactones</t>
  </si>
  <si>
    <t>Eudesmanolides, secoeudesmanolides, and derivatives</t>
  </si>
  <si>
    <t>CXISHLWVCSLKOJ-CLFYSBASSA-N</t>
  </si>
  <si>
    <t>CXISHLWVCSLKOJ-VQHVLOKHSA-N</t>
  </si>
  <si>
    <t>DHMQDGOQFOQNFH-UHFFFAOYSA-N</t>
  </si>
  <si>
    <t>DJMIFDZBCUUQJN-GDVGLLTNSA-N</t>
  </si>
  <si>
    <t>DKKJNZYHGRUXBS-BQYQJAHWSA-N</t>
  </si>
  <si>
    <t>Kavalactones</t>
  </si>
  <si>
    <t>DMVBWVASDWGFNH-UHFFFAOYSA-M</t>
  </si>
  <si>
    <t>Aminopyrimidines and derivatives</t>
  </si>
  <si>
    <t>DNAYVNOVGHZZLH-UHFFFAOYSA-N</t>
  </si>
  <si>
    <t>Sulfated flavonoids</t>
  </si>
  <si>
    <t>3-sulfated flavonoids</t>
  </si>
  <si>
    <t>DNQQEEOKVVSMQI-WWSROUDQSA-M</t>
  </si>
  <si>
    <t>DTJWTKVKHOJHJK-LTLLRWTCSA-N</t>
  </si>
  <si>
    <t>DTJWTKVKHOJHJK-RVBNATNPSA-N</t>
  </si>
  <si>
    <t>DTTVUKLWJFJOHO-FUCRAMRQSA-N</t>
  </si>
  <si>
    <t>DYNIRWNERRSOEV-HPGFDZHLSA-N</t>
  </si>
  <si>
    <t>Limonoids</t>
  </si>
  <si>
    <t>DZGWFCGJZKJUFP-UHFFFAOYSA-N</t>
  </si>
  <si>
    <t>FBPFZTCFMRRESA-JGWLITMVSA-N</t>
  </si>
  <si>
    <t>Sugar alcohols</t>
  </si>
  <si>
    <t>FBPFZTCFMRRESA-KVTDHHQDSA-N</t>
  </si>
  <si>
    <t>FBTSUTGMWBDAAC-UHFFFAOYSA-N</t>
  </si>
  <si>
    <t>FBWIRBFZWNIGJC-LURJTMIESA-N</t>
  </si>
  <si>
    <t>FBXYOMVTZDVTHK-LDVHROGYSA-N</t>
  </si>
  <si>
    <t>Linear furanocoumarins</t>
  </si>
  <si>
    <t>Psoralens</t>
  </si>
  <si>
    <t>FDRYLJGFQYHFHZ-LSDHHAIUSA-N</t>
  </si>
  <si>
    <t>6-O-methylated flavonoids</t>
  </si>
  <si>
    <t>FGCUSSRGQNHZRW-UMVBOHGHSA-N</t>
  </si>
  <si>
    <t>FHAGACMCMQYSNX-UHFFFAOYSA-N</t>
  </si>
  <si>
    <t>Acridines</t>
  </si>
  <si>
    <t>Acridones</t>
  </si>
  <si>
    <t>FOBNRKTURPWTQX-UHFFFAOYSA-N</t>
  </si>
  <si>
    <t>FWHJRKHBZLMKQW-DZLOKQDQSA-N</t>
  </si>
  <si>
    <t>FXUAIOOAOAVCGD-WCTZXXKLSA-N</t>
  </si>
  <si>
    <t>Indolizidines</t>
  </si>
  <si>
    <t>GDVRUDXLQBVIKP-HQHREHCSSA-N</t>
  </si>
  <si>
    <t>GEGKYZYCKNLWLI-UHFFFAOYSA-N</t>
  </si>
  <si>
    <t>Quinolones and derivatives</t>
  </si>
  <si>
    <t>Hydroquinolones</t>
  </si>
  <si>
    <t>GFFGJBXGBJISGV-UHFFFAOYSA-N</t>
  </si>
  <si>
    <t>GKZWOVRDMISXTE-VGYNPPCGSA-N</t>
  </si>
  <si>
    <t>Amaryllidaceae alkaloids</t>
  </si>
  <si>
    <t>Crinine- and Haemanthamine-type amaryllidaceae alkaloids</t>
  </si>
  <si>
    <t>GLACGTLACKLUJX-QNAXTHAFSA-N</t>
  </si>
  <si>
    <t>Iridoid O-glycosides</t>
  </si>
  <si>
    <t>GMLDZDDTZKXJLU-JKSUJKDBSA-N</t>
  </si>
  <si>
    <t>GNISQJGXJIDKDJ-YFKPBYRVSA-N</t>
  </si>
  <si>
    <t>L-alpha-amino acids</t>
  </si>
  <si>
    <t>GTEXBOVBADJOQH-DUXPYHPUSA-N</t>
  </si>
  <si>
    <t>GVRIYIMNJGULCZ-QLFWQTQQSA-M</t>
  </si>
  <si>
    <t>GVRIYIMNJGULCZ-ZMKUSUEASA-M</t>
  </si>
  <si>
    <t>HASDUOHKNMHNJA-GDLVSTOPSA-N</t>
  </si>
  <si>
    <t>Cyanogenic glycosides</t>
  </si>
  <si>
    <t>HBCFZAXOSTUEHA-ZSOJELSESA-N</t>
  </si>
  <si>
    <t>HDVRLUFGYQYLFJ-UHFFFAOYSA-N</t>
  </si>
  <si>
    <t>HEYZWPRKKUGDCR-QBXMEVCASA-N</t>
  </si>
  <si>
    <t>O-glycosyl compounds</t>
  </si>
  <si>
    <t>HJJPJSXJAXAIPN-UHFFFAOYSA-N</t>
  </si>
  <si>
    <t>HKEAFJYKMMKDOR-VPRICQMDSA-N</t>
  </si>
  <si>
    <t>Isoflavonoid C-glycosides</t>
  </si>
  <si>
    <t>HOSWPDPVFBCLSY-VKHMYHEASA-N</t>
  </si>
  <si>
    <t>HRTOQFBQOFIFEE-UHFFFAOYSA-N</t>
  </si>
  <si>
    <t>HTDHRCLVWUEXIS-OOHPNJKUSA-N</t>
  </si>
  <si>
    <t>HXEACLLIILLPRG-YFKPBYRVSA-M</t>
  </si>
  <si>
    <t>ICZVDXDXJQCDOJ-UHFFFAOYSA-N</t>
  </si>
  <si>
    <t>Isoindoles and derivatives</t>
  </si>
  <si>
    <t>Isoindolines</t>
  </si>
  <si>
    <t>Isoindolones</t>
  </si>
  <si>
    <t>IHPVFYLOGNNZLA-ZDUSSCGKSA-N</t>
  </si>
  <si>
    <t>5-O-methylated flavonoids</t>
  </si>
  <si>
    <t>IKGXIBQEEMLURG-NVPNHPEKSA-N</t>
  </si>
  <si>
    <t>ILEYXPCRQKRNIJ-UHFFFAOYSA-N</t>
  </si>
  <si>
    <t>IMUGYKFHMJLTOU-UCORVYFPSA-M</t>
  </si>
  <si>
    <t>INYJZRKTYXTZHP-UHFFFAOYSA-N</t>
  </si>
  <si>
    <t>ISAKRJDGNUQOIC-UHFFFAOYSA-N</t>
  </si>
  <si>
    <t>Pyrimidones</t>
  </si>
  <si>
    <t>ITDYPNOEEHONAH-UKRRQHHQSA-N</t>
  </si>
  <si>
    <t>ITRZCICEVGLQFO-UHFFFAOYSA-N</t>
  </si>
  <si>
    <t>O-methylated isoflavonoids</t>
  </si>
  <si>
    <t>7-O-methylated isoflavonoids</t>
  </si>
  <si>
    <t>IVYPNXXAYMYVSP-UHFFFAOYSA-N</t>
  </si>
  <si>
    <t>3-alkylindoles</t>
  </si>
  <si>
    <t>IXUDTZUOBGRRSD-NKUGBYDDSA-N</t>
  </si>
  <si>
    <t>JBWRHBJFAVSAMJ-VBKZILBWSA-N</t>
  </si>
  <si>
    <t>JIPPNUPHXUEYHJ-MLPAPPSSSA-N</t>
  </si>
  <si>
    <t>Prenylated hydroquinones</t>
  </si>
  <si>
    <t>JJVHJPXSEFIVJU-UHFFFAOYSA-N</t>
  </si>
  <si>
    <t>JRCWYCAEAZEYNW-WTMYBKBASA-N</t>
  </si>
  <si>
    <t>JVOQYXVFJHETKK-RKQHYHRCSA-N</t>
  </si>
  <si>
    <t>JWRQVQWBNRGGPK-PMQCXRHVSA-N</t>
  </si>
  <si>
    <t>JXFZHMCSCYADIX-XVNBXDOJSA-N</t>
  </si>
  <si>
    <t>Avenanthramides</t>
  </si>
  <si>
    <t>JXOHGGNKMLTUBP-HSUXUTPPSA-M</t>
  </si>
  <si>
    <t>Shikimic acids and derivatves</t>
  </si>
  <si>
    <t>JZRWCGZRTZMZEH-UHFFFAOYSA-N</t>
  </si>
  <si>
    <t>Thiamines</t>
  </si>
  <si>
    <t>JZUTXVTYJDCMDU-RBUKOAKNSA-N</t>
  </si>
  <si>
    <t>JZUTXVTYJDCMDU-RTBURBONSA-N</t>
  </si>
  <si>
    <t>KADZFFQFRJPWDH-UHFFFAOYSA-N</t>
  </si>
  <si>
    <t>Pyranochromenes</t>
  </si>
  <si>
    <t>KHOHESBWQHHPLS-CVEARBPZSA-N</t>
  </si>
  <si>
    <t>Isoflavanols</t>
  </si>
  <si>
    <t>KNGCMXYOIZUVFL-UHFFFAOYSA-N</t>
  </si>
  <si>
    <t>Aldoximes</t>
  </si>
  <si>
    <t>KPUSIQDGYABESP-CJHMEAONSA-N</t>
  </si>
  <si>
    <t>KYERCTIKYSSKPA-JHZZJYKESA-N</t>
  </si>
  <si>
    <t>KYVUMEGNMQDSHO-HEMOBTHZSA-N</t>
  </si>
  <si>
    <t>LIIALPBMIOVAHH-UHFFFAOYSA-N</t>
  </si>
  <si>
    <t>LJKPBWHZRNQEMO-UHFFFAOYSA-N</t>
  </si>
  <si>
    <t>Furanoquinolines</t>
  </si>
  <si>
    <t>LNQCUTNLHUQZLR-OZJWLQQPSA-N</t>
  </si>
  <si>
    <t>LOODYTDRRBLQNH-UHFFFAOYSA-N</t>
  </si>
  <si>
    <t>Benzamides</t>
  </si>
  <si>
    <t>Hippuric acids and derivatives</t>
  </si>
  <si>
    <t>Hippuric acids</t>
  </si>
  <si>
    <t>LUSZGTFNYDARNI-UHFFFAOYSA-N</t>
  </si>
  <si>
    <t>LWXJBFFPVPUUSL-KWVIEREISA-N</t>
  </si>
  <si>
    <t>LXMUZMFQJGRVFW-NDPMZMCLSA-N</t>
  </si>
  <si>
    <t>LXNHXLLTXMVWPM-UHFFFAOYSA-N</t>
  </si>
  <si>
    <t>MDIDMOWWLBGYPG-UHFFFAOYSA-N</t>
  </si>
  <si>
    <t>MDIDMOWWLBGYPG-ULKQDVFKSA-N</t>
  </si>
  <si>
    <t>MGJLSBDCWOSMHL-MIUGBVLSSA-N</t>
  </si>
  <si>
    <t>MIMULQQHBAZGER-UHFFFAOYSA-N</t>
  </si>
  <si>
    <t>Arylsulfates</t>
  </si>
  <si>
    <t>Phenylsulfates</t>
  </si>
  <si>
    <t>MLQTZXHZYMNZJE-UHFFFAOYSA-N</t>
  </si>
  <si>
    <t>MLRIJUWUQTVDQE-RKQHYHRCSA-N</t>
  </si>
  <si>
    <t>MLVJTFNIARPUAO-LCNORDJOSA-N</t>
  </si>
  <si>
    <t>MPUUQNGXJSEWTF-BYPYZUCNSA-N</t>
  </si>
  <si>
    <t>Gamma amino acids and derivatives</t>
  </si>
  <si>
    <t>MQTLCYHUTVTHFO-MPVQUNCYSA-N</t>
  </si>
  <si>
    <t>MRBLTWPEPGRXQN-INIPNLRTSA-N</t>
  </si>
  <si>
    <t>MWHKPYATGMFFPI-IBEHDNSVSA-N</t>
  </si>
  <si>
    <t>NGFMICBWJRZIBI-UJPOAAIJSA-N</t>
  </si>
  <si>
    <t>NGJANBBWZSMYRM-UHFFFAOYSA-N</t>
  </si>
  <si>
    <t>Aryl ketones</t>
  </si>
  <si>
    <t>Phenylketones</t>
  </si>
  <si>
    <t>Alkyl-phenylketones</t>
  </si>
  <si>
    <t>NOPHUFYTJFIALJ-UHFFFAOYSA-N</t>
  </si>
  <si>
    <t>NPIHSZVTLIVPAU-FFXKVATBSA-N</t>
  </si>
  <si>
    <t>Not Found</t>
  </si>
  <si>
    <t>NVZCGVLCUJLTSA-BOCAMIPNSA-N</t>
  </si>
  <si>
    <t>NYHBQMYGNKIUIF-UUOKFMHZSA-N</t>
  </si>
  <si>
    <t>OBKKEZLIABHSGY-DOYQYKRZSA-N</t>
  </si>
  <si>
    <t>Flavonoid-7-O-glycosides</t>
  </si>
  <si>
    <t>ODKSFYDXXFIFQN-BYPYZUCNSA-N</t>
  </si>
  <si>
    <t>ODQBQUXGRYBRTP-FWMZWJSFSA-N</t>
  </si>
  <si>
    <t>OFZBQQUVMQGHDJ-SOUVJXGZSA-N</t>
  </si>
  <si>
    <t>Leucoanthocyanidins</t>
  </si>
  <si>
    <t>OGBSHLKSHNAPEW-UHFFFAOYSA-N</t>
  </si>
  <si>
    <t>3'-O-methylated flavonoids</t>
  </si>
  <si>
    <t>OIPPWFOQEKKFEE-UHFFFAOYSA-N</t>
  </si>
  <si>
    <t>Resorcinols</t>
  </si>
  <si>
    <t>OIRDTQYFTABQOQ-KQYNXXCUSA-N</t>
  </si>
  <si>
    <t>OIUBYZLTFSLSBY-HMGRVEAOSA-N</t>
  </si>
  <si>
    <t>OIVLITBTBDPEFK-UHFFFAOYSA-N</t>
  </si>
  <si>
    <t>OKKDZUZMZMLOGY-SOFGYWHQSA-N</t>
  </si>
  <si>
    <t>OPTASPLRGRRNAP-UHFFFAOYSA-N</t>
  </si>
  <si>
    <t>OUJJWPMPNAGHRR-HWKANZROSA-N</t>
  </si>
  <si>
    <t>OUWRXHXCIKQNEC-XJKSGUPXSA-N</t>
  </si>
  <si>
    <t>OXGUCUVFOIWWQJ-GPTQEAJUSA-N</t>
  </si>
  <si>
    <t>PANKHBYNKQNAHN-MQQNZMFNSA-N</t>
  </si>
  <si>
    <t>Acyclic diterpenoids</t>
  </si>
  <si>
    <t>PBWIOAMUZKICDN-JLHYYAGUSA-N</t>
  </si>
  <si>
    <t>PCMORTLOPMLEFB-ONEGZZNKSA-N</t>
  </si>
  <si>
    <t>PIMZUZSSNYHVCU-YKWPQBAZSA-N</t>
  </si>
  <si>
    <t>Furopyrans</t>
  </si>
  <si>
    <t>PNFBXEKHLUDPIM-QMMMGPOBSA-N</t>
  </si>
  <si>
    <t>Tetrahydroisoquinolines</t>
  </si>
  <si>
    <t>QHKABHOOEWYVLI-UHFFFAOYSA-M</t>
  </si>
  <si>
    <t>QIQNNBXHAYSQRY-UYXSQOIJSA-N</t>
  </si>
  <si>
    <t>QJVXKWHHAMZTBY-GCPOEHJPSA-N</t>
  </si>
  <si>
    <t>QLTCHMYAEJEXBT-ZEBDFXRSSA-N</t>
  </si>
  <si>
    <t>QPPOKIPSRPKDEM-UHFFFAOYSA-N</t>
  </si>
  <si>
    <t>Furofurans</t>
  </si>
  <si>
    <t>Isosorbides</t>
  </si>
  <si>
    <t>QSOURIMNVDBNHL-HJJINUIOSA-N</t>
  </si>
  <si>
    <t>QVQLOWQNIFSVLU-UHFFFAOYSA-N</t>
  </si>
  <si>
    <t>Dibenzopyrans</t>
  </si>
  <si>
    <t>Xanthenes</t>
  </si>
  <si>
    <t>Xanthones</t>
  </si>
  <si>
    <t>QWSAYEBSTMCFKY-BMPGWQKJSA-N</t>
  </si>
  <si>
    <t>Stilbene glycosides</t>
  </si>
  <si>
    <t>QWSAYEBSTMCFKY-OTPOQTMVSA-N</t>
  </si>
  <si>
    <t>QZAYGJVTTNCVMB-UHFFFAOYSA-N</t>
  </si>
  <si>
    <t>Serotonins</t>
  </si>
  <si>
    <t>RADKZDMFGJYCBB-UHFFFAOYSA-N</t>
  </si>
  <si>
    <t>Pyridoxals and derivatives</t>
  </si>
  <si>
    <t>RGHNJXZEOKUKBD-SQOUGZDYSA-M</t>
  </si>
  <si>
    <t>RHMGJTZOFARRHB-ZDUSSCGKSA-N</t>
  </si>
  <si>
    <t>RJIIQBYZGJSODH-QWRGUYRKSA-N</t>
  </si>
  <si>
    <t>RSTKLPZEZYGQPY-UHFFFAOYSA-N</t>
  </si>
  <si>
    <t>RSYNCMYDVZFZBP-KEUHYNFLSA-N</t>
  </si>
  <si>
    <t>RTDRYYULUYRTAN-UHFFFAOYSA-N</t>
  </si>
  <si>
    <t>Arylnaphthalene lignans</t>
  </si>
  <si>
    <t>RYHGOZKWYMCMKG-UHFFFAOYSA-N</t>
  </si>
  <si>
    <t>Pyridinecarboxylic acids</t>
  </si>
  <si>
    <t>RZZBXVGBWLOHHV-CVEARBPZSA-N</t>
  </si>
  <si>
    <t>Rotenones</t>
  </si>
  <si>
    <t>SERHXTVXHNVDKA-BYPYZUCNSA-N</t>
  </si>
  <si>
    <t>SIMKGHMLPVDSJE-UHFFFAOYSA-N</t>
  </si>
  <si>
    <t>SIOXPEMLGUPBBT-UHFFFAOYSA-N</t>
  </si>
  <si>
    <t>SMCUGCCLJBVSAQ-PIMMBPRGSA-N</t>
  </si>
  <si>
    <t>Dihydropyranones</t>
  </si>
  <si>
    <t>SWAJPHCXKPCPQZ-UHFFFAOYSA-N</t>
  </si>
  <si>
    <t>SXDXRJZUAJBNFL-XKSSXDPKSA-N</t>
  </si>
  <si>
    <t>SYTYLPHCLSSCOJ-UHFFFAOYSA-N</t>
  </si>
  <si>
    <t>TUHVEAJXIMEOSA-UHFFFAOYSA-N</t>
  </si>
  <si>
    <t>TYWXNGXVSZRXNA-NVZSGMJQSA-N</t>
  </si>
  <si>
    <t>TZJUAPRPYXCUDU-GLZXHMCRSA-N</t>
  </si>
  <si>
    <t>Phenanthridines and derivatives</t>
  </si>
  <si>
    <t>UAVUNEWOYVVSEF-UHFFFAOYSA-N</t>
  </si>
  <si>
    <t>UBAIOTDKPLIEDD-RNCITLLOSA-N</t>
  </si>
  <si>
    <t>UGQMRVRMYYASKQ-KQYNXXCUSA-N</t>
  </si>
  <si>
    <t>UHDGCWIWMRVCDJ-XVFCMESISA-N</t>
  </si>
  <si>
    <t>UJZQBMQZMKFSRV-RGKBJLTCSA-N</t>
  </si>
  <si>
    <t>2-arylbenzofuran flavonoids</t>
  </si>
  <si>
    <t>UMBVLOHYPOQARY-SXFAUFNYSA-N</t>
  </si>
  <si>
    <t>UMCDODPBPQMWQP-UHFFFAOYSA-N</t>
  </si>
  <si>
    <t>UMFCIIBZHQXRCJ-NSCUHMNNSA-N</t>
  </si>
  <si>
    <t>UWTYNMLWDGHWKX-XAAJGCANSA-N</t>
  </si>
  <si>
    <t>Monosaccharides</t>
  </si>
  <si>
    <t>Hexoses</t>
  </si>
  <si>
    <t>Gluconolactones</t>
  </si>
  <si>
    <t>UYTPUPDQBNUYGX-UHFFFAOYSA-N</t>
  </si>
  <si>
    <t>VCRXMIQBQGCAAL-UHFFFAOYSA-N</t>
  </si>
  <si>
    <t>VCWMRQDBPZKXKG-ZNVDUFQESA-N</t>
  </si>
  <si>
    <t>VEAUNWQYYMXIRB-AWEZNQCLSA-N</t>
  </si>
  <si>
    <t>VEAUNWQYYMXIRB-BOTMBNHJSA-N</t>
  </si>
  <si>
    <t>VFZYLYJWCROVLO-DZGCQCFKSA-N</t>
  </si>
  <si>
    <t>VJQAFLAZRVKAKM-VZLIPTOUSA-N</t>
  </si>
  <si>
    <t>VKOBVWXKNCXXDE-UHFFFAOYSA-N</t>
  </si>
  <si>
    <t>Long-chain fatty acids</t>
  </si>
  <si>
    <t>VMWCRDCGNVMCGJ-BWZBUEFSSA-N</t>
  </si>
  <si>
    <t>VSDWHZGJGWMIRN-UHFFFAOYSA-N</t>
  </si>
  <si>
    <t>VWQNTRNACRFUCQ-DUXPYHPUSA-N</t>
  </si>
  <si>
    <t>VXIXUWQIVKSKSA-UHFFFAOYSA-N</t>
  </si>
  <si>
    <t>4-hydroxycoumarins</t>
  </si>
  <si>
    <t>WBYWAXJHAXSJNI-VOTSOKGWSA-N</t>
  </si>
  <si>
    <t>Cinnamic acids</t>
  </si>
  <si>
    <t>WEFMOGRHGUPGMA-JTQLQIEISA-N</t>
  </si>
  <si>
    <t>Quinazolines</t>
  </si>
  <si>
    <t>WHOOUMGHGSPMGR-UHFFFAOYSA-N</t>
  </si>
  <si>
    <t>WOSYVGNDRYBQCQ-BARGLTKPSA-N</t>
  </si>
  <si>
    <t>WQTCGADWPORGNB-AWEZNQCLSA-N</t>
  </si>
  <si>
    <t>WWZKQHOCKIZLMA-UHFFFAOYSA-M</t>
  </si>
  <si>
    <t>Medium-chain fatty acids</t>
  </si>
  <si>
    <t>WXEMSGQRTGSYOG-LKEWCRSYSA-N</t>
  </si>
  <si>
    <t>WXTPOHDTGNYFSB-RMPHRYRLSA-N</t>
  </si>
  <si>
    <t>WZRCQWQRFZITDX-AWEZNQCLSA-N</t>
  </si>
  <si>
    <t>XDPLKWRSVXUQBN-LVEHSUOCSA-N</t>
  </si>
  <si>
    <t>XQJMXPAEFMWDOZ-PBWFPOADSA-N</t>
  </si>
  <si>
    <t>Benzoic acid esters</t>
  </si>
  <si>
    <t>XUCIJNAGGSZNQT-JHSLDZJXSA-N</t>
  </si>
  <si>
    <t>XUUGIWDILRFFER-UHFFFAOYSA-N</t>
  </si>
  <si>
    <t>XVHKLOFEZNFSRF-HNNXBMFYSA-N</t>
  </si>
  <si>
    <t>4'-O-methylated flavonoids</t>
  </si>
  <si>
    <t>XVYHPPOLIATKBU-UHFFFAOYSA-N</t>
  </si>
  <si>
    <t>Organosulfur compounds</t>
  </si>
  <si>
    <t>Thioamides</t>
  </si>
  <si>
    <t>XYPJAWWDSQFSQA-OZZXCXKDSA-N</t>
  </si>
  <si>
    <t>Germacranolides and derivatives</t>
  </si>
  <si>
    <t>XYPJAWWDSQFSQA-RTZOPMFNSA-N</t>
  </si>
  <si>
    <t>XYPWCJWXFYYGPA-UHFFFAOYSA-N</t>
  </si>
  <si>
    <t>Linear pyranocoumarins</t>
  </si>
  <si>
    <t>YCUOBBBUKFJPOD-UHFFFAOYSA-N</t>
  </si>
  <si>
    <t>YFDRNZOCVRPNBL-UHFFFAOYSA-N</t>
  </si>
  <si>
    <t>6-prenylated flavones</t>
  </si>
  <si>
    <t>YFXWTVLDSKSYLW-NSCUHMNNSA-M</t>
  </si>
  <si>
    <t>YGPSJZOEDVAXAB-QMMMGPOBSA-N</t>
  </si>
  <si>
    <t>YHLRMABUJXBLCK-IRCVIWNGSA-N</t>
  </si>
  <si>
    <t>YHVFECVVGNXFKO-UHFFFAOYSA-N</t>
  </si>
  <si>
    <t>YLWAQARRNQVEHD-GQAVTEOGSA-N</t>
  </si>
  <si>
    <t>Tazettine-type amaryllidaceae alkaloids</t>
  </si>
  <si>
    <t>YOVXRIACERVBAG-UHFFFAOYSA-M</t>
  </si>
  <si>
    <t>YQDKULBMDMPFLH-FSRBREEPSA-N</t>
  </si>
  <si>
    <t>YRRAGUMVDQQZIY-UHFFFAOYSA-N</t>
  </si>
  <si>
    <t>YUDPTGPSBJVHCN-YMILTQATSA-N</t>
  </si>
  <si>
    <t>YXQGLAPCZDYVLL-UHFFFAOYSA-N</t>
  </si>
  <si>
    <t>YZBBUYKPTHDZHF-BBRMVZONSA-N</t>
  </si>
  <si>
    <t>4'-O-methylated isoflavonoids</t>
  </si>
  <si>
    <t>ZBCATMYQYDCTIZ-UHFFFAOYSA-N</t>
  </si>
  <si>
    <t>ZBHUQQHYXHVILV-BLEHMCQWSA-N</t>
  </si>
  <si>
    <t>Podophyllotoxins</t>
  </si>
  <si>
    <t>ZCKDCRKBURQZPT-OWOJBTEDSA-N</t>
  </si>
  <si>
    <t>ZCUUVWCJGRQCMZ-UHFFFAOYSA-N</t>
  </si>
  <si>
    <t>Hydroxypyridines</t>
  </si>
  <si>
    <t>ZCZCVJVUJGULMO-BZVDQRPCSA-M</t>
  </si>
  <si>
    <t>Glucosinolates</t>
  </si>
  <si>
    <t>Alkylglucosinolates</t>
  </si>
  <si>
    <t>ZDXPYRJPNDTMRX-VKHMYHEASA-N</t>
  </si>
  <si>
    <t>ZFXYFBGIUFBOJW-UHFFFAOYSA-N</t>
  </si>
  <si>
    <t>Xanthines</t>
  </si>
  <si>
    <t>ZKSZEJFBGODIJW-GMDXDWKASA-N</t>
  </si>
  <si>
    <t>ZLIGRGHTISHYNH-SDQBBNPISA-N</t>
  </si>
  <si>
    <t>ZPFWVYNZDHOONR-GXHGQEQLSA-N</t>
  </si>
  <si>
    <t>ZVGODNZUEWDIPM-YXRLTKITSA-N</t>
  </si>
  <si>
    <t>HDTRYLNUVZCQOY-NZPQMBQWSA-N</t>
  </si>
  <si>
    <t>AEMOLEFTQBMNLQ-QIUUJYRFSA-M</t>
  </si>
  <si>
    <t>Sugar acids and derivatives</t>
  </si>
  <si>
    <t>Glucuronic acid derivatives</t>
  </si>
  <si>
    <t>MUFSTXJBHAEIBT-ZASJQLQOSA-M</t>
  </si>
  <si>
    <t>N-acyl-alpha amino acids and derivatives</t>
  </si>
  <si>
    <t>N-acyl-alpha amino acids</t>
  </si>
  <si>
    <t>AGBQKNBQESQNJD-SSDOTTSWSA-M</t>
  </si>
  <si>
    <t>Dithiolanes</t>
  </si>
  <si>
    <t>Lipoic acids and derivatives</t>
  </si>
  <si>
    <t>GHOKWGTUZJEAQD-ZETCQYMHSA-N</t>
  </si>
  <si>
    <t>Secondary alcohols</t>
  </si>
  <si>
    <t>POJWUDADGALRAB-UHFFFAOYSA-N</t>
  </si>
  <si>
    <t>SRXKAYJJGAAOBP-LURJTMIESA-N</t>
  </si>
  <si>
    <t>BYHJHXPTQMMKCA-QMMMGPOBSA-N</t>
  </si>
  <si>
    <t>FCXZBWSIAGGPCB-YFKPBYRVSA-N</t>
  </si>
  <si>
    <t>ACWASDPGAVYCNI-JKUQZMGJSA-N</t>
  </si>
  <si>
    <t>SUHOQUVVVLNYQR-MRVPVSSYSA-O</t>
  </si>
  <si>
    <t>WCFAPJDPAPDDAQ-UHFFFAOYSA-N</t>
  </si>
  <si>
    <t>Hydropyrimidines</t>
  </si>
  <si>
    <t>CDAISMWEOUEBRE-LKPKBOIGSA-N</t>
  </si>
  <si>
    <t>Cyclohexanols</t>
  </si>
  <si>
    <t>KYQCXUMVJGMDNG-SHUUEZRQSA-N</t>
  </si>
  <si>
    <t>KJKIEFUPAPPGBC-XXKOCQOQSA-N</t>
  </si>
  <si>
    <t>Biopterins and derivatives</t>
  </si>
  <si>
    <t>CZVAQLJEUUFQCH-UHFFFAOYSA-N</t>
  </si>
  <si>
    <t>Pyrogallols and derivatives</t>
  </si>
  <si>
    <t>RUSMDDXSDLDLKU-PHPHFFAHSA-N</t>
  </si>
  <si>
    <t>YKOQAAJBYBTSBS-UHFFFAOYSA-N</t>
  </si>
  <si>
    <t>OTZBATZSFRLPQL-RQOWECAXSA-N</t>
  </si>
  <si>
    <t>WKWHYFHGTWZCLM-KGZWXYIYSA-N</t>
  </si>
  <si>
    <t>Corynanthean-type alkaloids</t>
  </si>
  <si>
    <t>LDLOCPJLLDCCGO-UHFFFAOYSA-N</t>
  </si>
  <si>
    <t>RDUAJIJVNHKTQC-UJECXLDQSA-N</t>
  </si>
  <si>
    <t>Parent Level 5</t>
  </si>
  <si>
    <t>AGPKZVBTJJNPAG-WHFBIAKZSA-N</t>
  </si>
  <si>
    <t>Isoleucine and derivatives</t>
  </si>
  <si>
    <t>ALRHLSYJTWAHJZ-UHFFFAOYSA-N</t>
  </si>
  <si>
    <t>AYFVYJQAPQTCCC-GBXIJSLDSA-N</t>
  </si>
  <si>
    <t>BJEPYKJPYRNKOW-UWTATZPHSA-N</t>
  </si>
  <si>
    <t>BPMFZUMJYQTVII-UHFFFAOYSA-N</t>
  </si>
  <si>
    <t>CDAISMWEOUEBRE-GPIVLXJGSA-N</t>
  </si>
  <si>
    <t>CIWBSHSKHKDKBQ-JLAZNSOCSA-N</t>
  </si>
  <si>
    <t>Butenolides</t>
  </si>
  <si>
    <t>CKLJMWTZIZZHCS-REOHCLBHSA-N</t>
  </si>
  <si>
    <t>Aspartic acid and derivatives</t>
  </si>
  <si>
    <t>COLNVLDHVKWLRT-UHFFFAOYSA-N</t>
  </si>
  <si>
    <t>CZMRCDWAGMRECN-UGDNZRGBSA-N</t>
  </si>
  <si>
    <t>DAYLJWODMCOQEW-TURQNECASA-N</t>
  </si>
  <si>
    <t>Pyridine nucleotides</t>
  </si>
  <si>
    <t>Nicotinamide nucleotides</t>
  </si>
  <si>
    <t>DJJCXFVJDGTHFX-XVFCMESISA-N</t>
  </si>
  <si>
    <t>Pyrimidine nucleotides</t>
  </si>
  <si>
    <t>Pyrimidine ribonucleotides</t>
  </si>
  <si>
    <t>Pyrimidine ribonucleoside monophosphates</t>
  </si>
  <si>
    <t>DLRVVLDZNNYCBX-ZZFZYMBESA-N</t>
  </si>
  <si>
    <t>DSLZVSRJTYRBFB-DUHBMQHGSA-N</t>
  </si>
  <si>
    <t>FBUKVWPVBMHYJY-UHFFFAOYSA-N</t>
  </si>
  <si>
    <t>FEWJPZIEWOKRBE-JCYAYHJZSA-N</t>
  </si>
  <si>
    <t>FFDGPVCHZBVARC-UHFFFAOYSA-N</t>
  </si>
  <si>
    <t>FJKROLUGYXJWQN-UHFFFAOYSA-N</t>
  </si>
  <si>
    <t>GGNQRNBDZQJCCN-UHFFFAOYSA-N</t>
  </si>
  <si>
    <t>Hydroxyquinols and derivatives</t>
  </si>
  <si>
    <t>GLDQAMYCGOIJDV-UHFFFAOYSA-N</t>
  </si>
  <si>
    <t>Salicylic acid and derivatives</t>
  </si>
  <si>
    <t>Salicylic acids</t>
  </si>
  <si>
    <t>HDTRYLNUVZCQOY-LIZSDCNHSA-N</t>
  </si>
  <si>
    <t>HNEGQIOMVPPMNR-IHWYPQMZSA-N</t>
  </si>
  <si>
    <t>Branched fatty acids</t>
  </si>
  <si>
    <t>Methyl-branched fatty acids</t>
  </si>
  <si>
    <t>HXXFSFRBOHSIMQ-FPRJBGLDSA-N</t>
  </si>
  <si>
    <t>Monosaccharide phosphates</t>
  </si>
  <si>
    <t>HXXFSFRBOHSIMQ-RWOPYEJCSA-N</t>
  </si>
  <si>
    <t>JASONGFGOLHLGB-UHFFFAOYSA-N</t>
  </si>
  <si>
    <t>Aldehydes</t>
  </si>
  <si>
    <t>Aryl-aldehydes</t>
  </si>
  <si>
    <t>Benzaldehydes</t>
  </si>
  <si>
    <t>Hydroxybenzaldehydes</t>
  </si>
  <si>
    <t>JPIJQSOTBSSVTP-STHAYSLISA-N</t>
  </si>
  <si>
    <t>JRLGPAXAGHMNOL-LURJTMIESA-N</t>
  </si>
  <si>
    <t>N-acyl-L-alpha-amino acids</t>
  </si>
  <si>
    <t>KDYFGRWQOYBRFD-UHFFFAOYSA-N</t>
  </si>
  <si>
    <t>KQNPFQTWMSNSAP-UHFFFAOYSA-N</t>
  </si>
  <si>
    <t>KZSNJWFQEVHDMF-BYPYZUCNSA-N</t>
  </si>
  <si>
    <t>Valine and derivatives</t>
  </si>
  <si>
    <t>KZSNJWFQEVHDMF-UHFFFAOYSA-N</t>
  </si>
  <si>
    <t>MNQZXJOMYWMBOU-UHFFFAOYSA-N</t>
  </si>
  <si>
    <t>MTCFGRXMJLQNBG-REOHCLBHSA-N</t>
  </si>
  <si>
    <t>Serine and derivatives</t>
  </si>
  <si>
    <t>MUPFEKGTMRGPLJ-BQCSWRFHSA-N</t>
  </si>
  <si>
    <t>ONIBWKKTOPOVIA-BYPYZUCNSA-N</t>
  </si>
  <si>
    <t>PFTAWBLQPZVEMU-DZGCQCFKSA-N</t>
  </si>
  <si>
    <t>PVNIIMVLHYAWGP-UHFFFAOYSA-N</t>
  </si>
  <si>
    <t>QNAYBMKLOCPYGJ-UWTATZPHSA-N</t>
  </si>
  <si>
    <t>Alanine and derivatives</t>
  </si>
  <si>
    <t>QWIZNVHXZXRPDR-WSCXOGSTSA-N</t>
  </si>
  <si>
    <t>RBNPOMFGQQGHHO-UWTATZPHSA-N</t>
  </si>
  <si>
    <t>RHGKLRLOHDJJDR-BYPYZUCNSA-N</t>
  </si>
  <si>
    <t>RHGKLRLOHDJJDR-UHFFFAOYSA-N</t>
  </si>
  <si>
    <t>SGMJBNSHAZVGMC-PWNYCUMCSA-N</t>
  </si>
  <si>
    <t>SUHOQUVVVLNYQR-MRVPVSSYSA-N</t>
  </si>
  <si>
    <t>VBUYCZFBVCCYFD-FLRLBIABSA-N</t>
  </si>
  <si>
    <t>VZCYOOQTPOCHFL-OWOJBTEDSA-N</t>
  </si>
  <si>
    <t>VZXPDPZARILFQX-BYPYZUCNSA-N</t>
  </si>
  <si>
    <t>WHUUTDBJXJRKMK-VKHMYHEASA-N</t>
  </si>
  <si>
    <t>Glutamic acid and derivatives</t>
  </si>
  <si>
    <t>YGSDEFSMJLZEOE-UHFFFAOYSA-N</t>
  </si>
  <si>
    <t>YQUVCSBJEUQKSH-UHFFFAOYSA-N</t>
  </si>
  <si>
    <t>ZDXPYRJPNDTMRX-UHFFFAOYSA-N</t>
  </si>
  <si>
    <t>ZQHYXNSQOIDNTL-UHFFFAOYSA-N</t>
  </si>
  <si>
    <t>AAWZDTNXLSGCEK-WYWMIBKRSA-N</t>
  </si>
  <si>
    <t>AEMOLEFTQBMNLQ-WAXACMCWSA-N</t>
  </si>
  <si>
    <t>AUCCEQQGKOGTRF-UHFFFAOYSA-N</t>
  </si>
  <si>
    <t>N-acyl amines</t>
  </si>
  <si>
    <t>AZKVWQKMDGGDSV-BCMRRPTOSA-N</t>
  </si>
  <si>
    <t>Iridoids and derivatives</t>
  </si>
  <si>
    <t>BEJNERDRQOWKJM-UHFFFAOYSA-N</t>
  </si>
  <si>
    <t>BERNCPGDRADLCG-UHFFFAOYSA-N</t>
  </si>
  <si>
    <t>BFSYFTQDGRDJNV-UHFFFAOYSA-N</t>
  </si>
  <si>
    <t>BJRNKVDFDLYUGJ-RMPHRYRLSA-N</t>
  </si>
  <si>
    <t>CAGLGYNQQSIUGX-UHFFFAOYSA-N</t>
  </si>
  <si>
    <t>CDAISMWEOUEBRE-UHFFFAOYSA-N</t>
  </si>
  <si>
    <t>CGQCWMIAEPEHNQ-UHFFFAOYSA-N</t>
  </si>
  <si>
    <t>CGZNTHDUAFIKOH-BMVMOQKNSA-N</t>
  </si>
  <si>
    <t>CHSDMOZSQFIUGK-SYPGBUITSA-N</t>
  </si>
  <si>
    <t>CMGCYAFXSZGXDT-UHFFFAOYSA-N</t>
  </si>
  <si>
    <t>CNNXMGXBAZQZDE-HHMSBIESSA-N</t>
  </si>
  <si>
    <t>CNVZJPUDSLNTQU-SEYXRHQNSA-N</t>
  </si>
  <si>
    <t>DGGOLFCPSUVVHX-UHFFFAOYSA-N</t>
  </si>
  <si>
    <t>DSXFHNSGLYXPNG-WUBGXZNDSA-N</t>
  </si>
  <si>
    <t>DUDGAPSRYCQPBG-ONEGZZNKSA-N</t>
  </si>
  <si>
    <t>DWRXFEITVBNRMK-JXOAFFINSA-N</t>
  </si>
  <si>
    <t>FBMORZZOJSDNRQ-UHFFFAOYSA-N</t>
  </si>
  <si>
    <t>FEMXZDUTFRTWPE-DZSWIPIPSA-N</t>
  </si>
  <si>
    <t>FLIACVVOZYBSBS-UHFFFAOYSA-N</t>
  </si>
  <si>
    <t>Fatty acid methyl esters</t>
  </si>
  <si>
    <t>FWMPKHMKIJDEMJ-UHFFFAOYSA-N</t>
  </si>
  <si>
    <t>FYGDTMLNYKFZSV-DZOUCCHMSA-N</t>
  </si>
  <si>
    <t>FYRXXSCCOWRCLX-UHFFFAOYSA-N</t>
  </si>
  <si>
    <t>GHOKWGTUZJEAQD-UHFFFAOYSA-N</t>
  </si>
  <si>
    <t>Beta amino acids and derivatives</t>
  </si>
  <si>
    <t>GTZCVFVGUGFEME-UHFFFAOYSA-N</t>
  </si>
  <si>
    <t>HIWPGCMGAMJNRG-VXSGSMIHSA-N</t>
  </si>
  <si>
    <t>HSHNITRMYYLLCV-UHFFFAOYSA-N</t>
  </si>
  <si>
    <t>7-hydroxycoumarins</t>
  </si>
  <si>
    <t>HUEOABWGBTXQNF-SFKDOBOXSA-N</t>
  </si>
  <si>
    <t>IHXLRPOTFALLKF-UHFFFAOYSA-N</t>
  </si>
  <si>
    <t>IJFXRHURBJZNAO-UHFFFAOYSA-N</t>
  </si>
  <si>
    <t>ILEDWLMCKZNDJK-UHFFFAOYSA-N</t>
  </si>
  <si>
    <t>6,7-dihydroxycoumarins</t>
  </si>
  <si>
    <t>IPCSVZSSVZVIGE-UHFFFAOYSA-N</t>
  </si>
  <si>
    <t>IVRQZYXJBVMHCW-OTCFHACESA-N</t>
  </si>
  <si>
    <t>JAFYVMQCMOZABG-TVKJYDDYSA-N</t>
  </si>
  <si>
    <t>JDNUVLAJLPVYNP-SWMGHYKJSA-N</t>
  </si>
  <si>
    <t>JJWYIMQKLTVAGZ-UHFFFAOYSA-N</t>
  </si>
  <si>
    <t>JLIDBLDQVAYHNE-UHFFFAOYSA-N</t>
  </si>
  <si>
    <t>Abscisic acids and derivatives</t>
  </si>
  <si>
    <t>JMDNSUMWVYKARS-BYNIDDHOSA-N</t>
  </si>
  <si>
    <t>KKEKLEUWEJUCRA-UHFFFAOYSA-N</t>
  </si>
  <si>
    <t>KRKNYBCHXYNGOX-UHFFFAOYSA-N</t>
  </si>
  <si>
    <t>LCTOHXUIVJEHSV-UHFFFAOYSA-N</t>
  </si>
  <si>
    <t>Isocoumarins and derivatives</t>
  </si>
  <si>
    <t>LKDRXBCSQODPBY-VRPWFDPXSA-N</t>
  </si>
  <si>
    <t>LLEMMFPELBNINR-SKYGPZSASA-N</t>
  </si>
  <si>
    <t>LUEWUZLMQUOBSB-ZLBHSGTGSA-N</t>
  </si>
  <si>
    <t>MAUFTTLGOUBZNA-UHFFFAOYSA-N</t>
  </si>
  <si>
    <t>MBLBDJOUHNCFQT-OSMVPFSASA-N</t>
  </si>
  <si>
    <t>MDLTWTOQCHCLSZ-UHFFFAOYSA-N</t>
  </si>
  <si>
    <t>MLMDACHSXKCQIF-UHFFFAOYSA-N</t>
  </si>
  <si>
    <t>MMHTXEATDNFMMY-UHFFFAOYSA-N</t>
  </si>
  <si>
    <t>2-benzopyrans</t>
  </si>
  <si>
    <t>MOJZMWJRUKIQGL-XILRTYJMSA-N</t>
  </si>
  <si>
    <t>Biflavonoids and polyflavonoids</t>
  </si>
  <si>
    <t>MSWZFWKMSRAUBD-IVMDWMLBSA-N</t>
  </si>
  <si>
    <t>NBSCHQHZLSJFNQ-GASJEMHNSA-N</t>
  </si>
  <si>
    <t>Hexose phosphates</t>
  </si>
  <si>
    <t>NFUHNVZGHNEYRG-UHFFFAOYSA-N</t>
  </si>
  <si>
    <t>NIJJYAXOARWZEE-UHFFFAOYSA-N</t>
  </si>
  <si>
    <t>NOTGFIUVDGNKRI-UHFFFAOYSA-N</t>
  </si>
  <si>
    <t>Imidazole ribonucleosides and ribonucleotides</t>
  </si>
  <si>
    <t>1-ribosyl-imidazolecarboxamides</t>
  </si>
  <si>
    <t>NPAQHLFPEOMKAL-UXXRCYHCSA-N</t>
  </si>
  <si>
    <t>NUVBSKCKDOMJSU-UHFFFAOYSA-N</t>
  </si>
  <si>
    <t>p-Hydroxybenzoic acid esters</t>
  </si>
  <si>
    <t>p-Hydroxybenzoic acid alkyl esters</t>
  </si>
  <si>
    <t>NWQBYMPNIJXFNQ-UHFFFAOYSA-N</t>
  </si>
  <si>
    <t>7,8-dihydroxycoumarins</t>
  </si>
  <si>
    <t>ODKSFYDXXFIFQN-UHFFFAOYSA-N</t>
  </si>
  <si>
    <t>Arginine and derivatives</t>
  </si>
  <si>
    <t>OUYCCCASQSFEME-QMMMGPOBSA-N</t>
  </si>
  <si>
    <t>Tyrosine and derivatives</t>
  </si>
  <si>
    <t>OXNYNKGAOAFFBD-AHZIVMAWSA-N</t>
  </si>
  <si>
    <t>PFTAWBLQPZVEMU-UHFFFAOYSA-N</t>
  </si>
  <si>
    <t>PHIQHXFUZVPYII-ZCFIWIBFSA-N</t>
  </si>
  <si>
    <t>Carnitines</t>
  </si>
  <si>
    <t>PKPHZFVECLENRP-QDWLCUAPSA-N</t>
  </si>
  <si>
    <t>PLVPPLCLBIEYEA-AATRIKPKSA-N</t>
  </si>
  <si>
    <t>PVXPPJIGRGXGCY-TZLCEDOOSA-N</t>
  </si>
  <si>
    <t>PYHXGXCGESYPCW-UHFFFAOYSA-N</t>
  </si>
  <si>
    <t>Diphenylmethanes</t>
  </si>
  <si>
    <t>QIQXTHQIDYTFRH-UHFFFAOYSA-N</t>
  </si>
  <si>
    <t>QIVBCDIJIAJPQS-VIFPVBQESA-N</t>
  </si>
  <si>
    <t>QJALTHDWQWOLLT-ZBGLXGBJSA-N</t>
  </si>
  <si>
    <t>QOIHIEPXTNMSSM-WMZJFQQLSA-N</t>
  </si>
  <si>
    <t>RAFHNDRXYHOLSH-RGHIGTIISA-N</t>
  </si>
  <si>
    <t>RGHMISIYKIHAJW-UHFFFAOYSA-N</t>
  </si>
  <si>
    <t>RGHNJXZEOKUKBD-SQOUGZDYSA-N</t>
  </si>
  <si>
    <t>RHMXXJGYXNZAPX-UHFFFAOYSA-N</t>
  </si>
  <si>
    <t>Hydroxyanthraquinones</t>
  </si>
  <si>
    <t>RLLPVAHGXHCWKJ-UHFFFAOYSA-N</t>
  </si>
  <si>
    <t>Pyrethroids</t>
  </si>
  <si>
    <t>RLWWKLWEBQOOAB-UHFFFAOYSA-N</t>
  </si>
  <si>
    <t>SCUSKAVTYFDOEU-YLHHEPAUSA-N</t>
  </si>
  <si>
    <t>SJBWDSQCMPAGHA-UHFFFAOYSA-N</t>
  </si>
  <si>
    <t>SLOQSNHEHSCLGS-UHFFFAOYSA-N</t>
  </si>
  <si>
    <t>Quinoxalines</t>
  </si>
  <si>
    <t>SNEIUMQYRCDYCH-LURJTMIESA-N</t>
  </si>
  <si>
    <t>SWYRVCGNMNAFEK-MHXFFUGFSA-N</t>
  </si>
  <si>
    <t>SXZYCXMUPBBULW-SKNVOMKLSA-N</t>
  </si>
  <si>
    <t>TWMFGCHRALXDAR-UHFFFAOYSA-N</t>
  </si>
  <si>
    <t>TWNIBLMWSKIRAT-VFUOTHLCSA-N</t>
  </si>
  <si>
    <t>UBXDWYFLYYJQFR-UHFFFAOYSA-N</t>
  </si>
  <si>
    <t>UDIXYHJHYVDNOG-UHFFFAOYSA-N</t>
  </si>
  <si>
    <t>UFYKDFXCZBTLOO-UHFFFAOYSA-N</t>
  </si>
  <si>
    <t>UHHVHDDICOEBTQ-QCJIOVKVSA-N</t>
  </si>
  <si>
    <t>UQZIYBXSHAGNOE-XNSRJBNMSA-N</t>
  </si>
  <si>
    <t>VAWYEUIPHLMNNF-OESPXIITSA-N</t>
  </si>
  <si>
    <t>VKGZCEJTCKHMRL-VWJPMABRSA-N</t>
  </si>
  <si>
    <t>VMOJEEZNLOLYBG-UHFFFAOYSA-N</t>
  </si>
  <si>
    <t>VOWFCBSRZKGKTF-UHFFFAOYSA-O</t>
  </si>
  <si>
    <t>Peptides</t>
  </si>
  <si>
    <t>Dipeptides</t>
  </si>
  <si>
    <t>VQHSOMBJVWLPSR-WUJBLJFYSA-N</t>
  </si>
  <si>
    <t>VSJKWCGYPAHWDS-UHFFFAOYSA-N</t>
  </si>
  <si>
    <t>VTCDZPUMZAZMSB-UHFFFAOYSA-N</t>
  </si>
  <si>
    <t>WDODWBQJVMBHCO-UHFFFAOYSA-N</t>
  </si>
  <si>
    <t>Bicyclic monoterpenoids</t>
  </si>
  <si>
    <t>WMUDYBJGSZFSAH-UHFFFAOYSA-N</t>
  </si>
  <si>
    <t>WQEPLUUGTLDZJY-UHFFFAOYSA-N</t>
  </si>
  <si>
    <t>WQGWDDDVZFFDIG-UHFFFAOYSA-N</t>
  </si>
  <si>
    <t>5-unsubstituted pyrrogallols</t>
  </si>
  <si>
    <t>WQZGKKKJIJFFOK-DVKNGEFBSA-N</t>
  </si>
  <si>
    <t>WQZGKKKJIJFFOK-QTVWNMPRSA-N</t>
  </si>
  <si>
    <t>WQZGKKKJIJFFOK-RWOPYEJCSA-N</t>
  </si>
  <si>
    <t>WUAJQJDAIPOEPU-UHFFFAOYSA-N</t>
  </si>
  <si>
    <t>WXOJULRVRHWMGT-JLQSGANNSA-N</t>
  </si>
  <si>
    <t>XESZUVZBAMCAEJ-UHFFFAOYSA-N</t>
  </si>
  <si>
    <t>Phenylpropanes</t>
  </si>
  <si>
    <t>XFPSRAYOBUHKRV-IBEHDNSVSA-N</t>
  </si>
  <si>
    <t>XFTRTWQBIOMVPK-UHFFFAOYSA-N</t>
  </si>
  <si>
    <t>Hydroxy fatty acids</t>
  </si>
  <si>
    <t>XFZJEEAOWLFHDH-NFJBMHMQSA-N</t>
  </si>
  <si>
    <t>XFZJEEAOWLFHDH-UHFFFAOYSA-N</t>
  </si>
  <si>
    <t>XHUBSJRBOQIZNI-UHFFFAOYSA-N</t>
  </si>
  <si>
    <t>XIRNKXNNONJFQO-UHFFFAOYSA-N</t>
  </si>
  <si>
    <t>XJHDMGJURBVLLE-UHFFFAOYSA-N</t>
  </si>
  <si>
    <t>XMOCLSLCDHWDHP-DOMZBBRYSA-N</t>
  </si>
  <si>
    <t>XMOCLSLCDHWDHP-WFASDCNBSA-N</t>
  </si>
  <si>
    <t>XTRKZMFPKIQAIJ-UHFFFAOYSA-O</t>
  </si>
  <si>
    <t>XWTMGTVDYWSSRN-UHFFFAOYSA-N</t>
  </si>
  <si>
    <t>YDGMGEXADBMOMJ-UHFFFAOYSA-N</t>
  </si>
  <si>
    <t>YGSIRXHFAUFUEJ-GPTQDWHKSA-N</t>
  </si>
  <si>
    <t>YHHSONZFOIEMCP-UHFFFAOYSA-O</t>
  </si>
  <si>
    <t>Cholines</t>
  </si>
  <si>
    <t>Phosphocholines</t>
  </si>
  <si>
    <t>YNOXCRMFGMSKIJ-UHFFFAOYSA-N</t>
  </si>
  <si>
    <t>YOVYWMDLYSJYPO-ANWIJZKESA-N</t>
  </si>
  <si>
    <t>YTXIGTCAQNODGD-UJPOAAIJSA-N</t>
  </si>
  <si>
    <t>YYVJAABUJYRQJO-UHFFFAOYSA-N</t>
  </si>
  <si>
    <t>ZONJATNKKGGVSU-UHFFFAOYSA-N</t>
  </si>
  <si>
    <t>ZRGXCWYRIBRSQA-UHFFFAOYSA-N</t>
  </si>
  <si>
    <t>ZZDVZVBAZHPHLY-UXXRCYHCSA-N</t>
  </si>
  <si>
    <t>Parent Level 6</t>
  </si>
  <si>
    <t>AATASIQZRZSCED-UHFFFAOYSA-N</t>
  </si>
  <si>
    <t>Alpha amino acid amides</t>
  </si>
  <si>
    <t>AAWZDTNXLSGCEK-UHFFFAOYSA-N</t>
  </si>
  <si>
    <t>ADSALMJPJUKESW-UHFFFAOYSA-N</t>
  </si>
  <si>
    <t>AESFGSJWSUZRGW-UHFFFAOYSA-N</t>
  </si>
  <si>
    <t>Phenol esters</t>
  </si>
  <si>
    <t>AHLPHDHHMVZTML-UHFFFAOYSA-N</t>
  </si>
  <si>
    <t>AUTLFLLYDLMTLY-UHFFFAOYSA-N</t>
  </si>
  <si>
    <t>AUZCNXBFVCKKHV-UHFFFAOYSA-N</t>
  </si>
  <si>
    <t>AYFVYJQAPQTCCC-UHFFFAOYSA-N</t>
  </si>
  <si>
    <t>BBQPQAZLLQVIMI-UHFFFAOYSA-N</t>
  </si>
  <si>
    <t>Oligopeptides</t>
  </si>
  <si>
    <t>BIAVCJUTXFHWNO-UHFFFAOYSA-N</t>
  </si>
  <si>
    <t>Thia fatty acids</t>
  </si>
  <si>
    <t>BICQCIZSHXGEBV-UHFFFAOYSA-N</t>
  </si>
  <si>
    <t>Sulfanilides</t>
  </si>
  <si>
    <t>BJEPYKJPYRNKOW-UHFFFAOYSA-N</t>
  </si>
  <si>
    <t>BJIDGKXFJLYGNA-UHFFFAOYSA-N</t>
  </si>
  <si>
    <t>Aralkylamines</t>
  </si>
  <si>
    <t>BKLLQNOIUMRVRI-UHFFFAOYSA-N</t>
  </si>
  <si>
    <t>Organic phosphoramides</t>
  </si>
  <si>
    <t>BKMMTJMQCTUHRP-UHFFFAOYSA-N</t>
  </si>
  <si>
    <t>Alkanolamines</t>
  </si>
  <si>
    <t>1,2-aminoalcohols</t>
  </si>
  <si>
    <t>BLIWHLPFBPWBCQ-UHFFFAOYSA-N</t>
  </si>
  <si>
    <t>1,3,5-triazines</t>
  </si>
  <si>
    <t>BNGAONLJEPLYRW-UHFFFAOYSA-N</t>
  </si>
  <si>
    <t>Primary amines</t>
  </si>
  <si>
    <t>Monoalkylamines</t>
  </si>
  <si>
    <t>BOLYXKNMQIQZJT-UHFFFAOYSA-N</t>
  </si>
  <si>
    <t>Pyrrolidones</t>
  </si>
  <si>
    <t>Maleimides</t>
  </si>
  <si>
    <t>BPSLZWSRHTULGU-UHFFFAOYSA-N</t>
  </si>
  <si>
    <t>BSGWCSGMXAVYRT-UHFFFAOYSA-N</t>
  </si>
  <si>
    <t>CDICDSOGTRCHMG-UHFFFAOYSA-N</t>
  </si>
  <si>
    <t>CEGYEDWIMPVPSA-UHFFFAOYSA-N</t>
  </si>
  <si>
    <t>CIWBSHSKHKDKBQ-UHFFFAOYSA-N</t>
  </si>
  <si>
    <t>CKHWEVXPLJBEOZ-UHFFFAOYSA-N</t>
  </si>
  <si>
    <t>CKTSBUTUHBMZGZ-UHFFFAOYSA-N</t>
  </si>
  <si>
    <t>Pyrimidine 2'-deoxyribonucleosides</t>
  </si>
  <si>
    <t>CLRLHXKNIYJWAW-UHFFFAOYSA-N</t>
  </si>
  <si>
    <t>Glucuronides</t>
  </si>
  <si>
    <t>C-glucuronides</t>
  </si>
  <si>
    <t>CUIPDDJPSUECRB-UHFFFAOYSA-N</t>
  </si>
  <si>
    <t>Tertiary amines</t>
  </si>
  <si>
    <t>Trialkylamines</t>
  </si>
  <si>
    <t>CXJAAWRLVGAKDV-UHFFFAOYSA-N</t>
  </si>
  <si>
    <t>Organic sulfonic acids and derivatives</t>
  </si>
  <si>
    <t>Organosulfonic acids and derivatives</t>
  </si>
  <si>
    <t>Organosulfonic acids</t>
  </si>
  <si>
    <t>CZWARROQQFCFJB-UHFFFAOYSA-N</t>
  </si>
  <si>
    <t>CZYBUEBKDCSDDZ-UHFFFAOYSA-N</t>
  </si>
  <si>
    <t>Anthracenecarboxylic acids and derivatives</t>
  </si>
  <si>
    <t>Anthracenecarboxylic acids</t>
  </si>
  <si>
    <t>DASHXIPRQHNLST-UHFFFAOYSA-N</t>
  </si>
  <si>
    <t>DAWKUDQKGDECSS-UHFFFAOYSA-N</t>
  </si>
  <si>
    <t>DBVIAOLEEZUPEY-UHFFFAOYSA-N</t>
  </si>
  <si>
    <t>Hexacarboxylic acids and derivatives</t>
  </si>
  <si>
    <t>DCXYFEDJOCDNAF-UHFFFAOYSA-N</t>
  </si>
  <si>
    <t>Asparagine and derivatives</t>
  </si>
  <si>
    <t>DGRGLKZMKWPMOH-UHFFFAOYSA-N</t>
  </si>
  <si>
    <t>Aminotoluenes</t>
  </si>
  <si>
    <t>Diaminotoluenes</t>
  </si>
  <si>
    <t>DHIKRLNYEAMDOC-UHFFFAOYSA-N</t>
  </si>
  <si>
    <t>Glycosyl-amino acids</t>
  </si>
  <si>
    <t>DLGBEGBHXSAQOC-UHFFFAOYSA-N</t>
  </si>
  <si>
    <t>DSLZVSRJTYRBFB-UHFFFAOYSA-N</t>
  </si>
  <si>
    <t>DWRXFEITVBNRMK-UHFFFAOYSA-N</t>
  </si>
  <si>
    <t>DXNVVRCIIJGFIP-UHFFFAOYSA-N</t>
  </si>
  <si>
    <t>DXVMJJNAOVECBA-UHFFFAOYSA-N</t>
  </si>
  <si>
    <t>DYGAYSRKSMJAOX-UHFFFAOYSA-N</t>
  </si>
  <si>
    <t>FBPFZTCFMRRESA-UHFFFAOYSA-N</t>
  </si>
  <si>
    <t>FDJKUWYYUZCUJX-UHFFFAOYSA-N</t>
  </si>
  <si>
    <t>Sugar amino acids and derivatives</t>
  </si>
  <si>
    <t>Pyranoid amino acids and derivatives</t>
  </si>
  <si>
    <t>Neuraminic acids and derivatives</t>
  </si>
  <si>
    <t>N-acylneuraminic acids and derivatives</t>
  </si>
  <si>
    <t>N-acylneuraminic acids</t>
  </si>
  <si>
    <t>FQFCEWVAWQSTJJ-UHFFFAOYSA-N</t>
  </si>
  <si>
    <t>FSIGGCQKVUJYQT-UHFFFAOYSA-N</t>
  </si>
  <si>
    <t>FTQFWEBFWGVKSK-UHFFFAOYSA-N</t>
  </si>
  <si>
    <t>FVXBTPGZQMNAEZ-UHFFFAOYSA-N</t>
  </si>
  <si>
    <t>1,3-aminoalcohols</t>
  </si>
  <si>
    <t>FWYVBNVUABXDKL-UHFFFAOYSA-N</t>
  </si>
  <si>
    <t>GGWZPCSVNVCONW-UHFFFAOYSA-N</t>
  </si>
  <si>
    <t>GHVNFZFCNZKVNT-UHFFFAOYSA-N</t>
  </si>
  <si>
    <t>GKHJPQPGKIAEJO-UHFFFAOYSA-N</t>
  </si>
  <si>
    <t>Alpha-hydroxyaldehydes</t>
  </si>
  <si>
    <t>GLEOIKLQBZNKJZ-UHFFFAOYSA-N</t>
  </si>
  <si>
    <t>GMKMEZVLHJARHF-UHFFFAOYSA-N</t>
  </si>
  <si>
    <t>GNVIYGFSOIHFHK-UHFFFAOYSA-N</t>
  </si>
  <si>
    <t>GORXVWYVJVLTQQ-UHFFFAOYSA-N</t>
  </si>
  <si>
    <t>GPPYTCRVKHULJH-UHFFFAOYSA-O</t>
  </si>
  <si>
    <t>Histidine and derivatives</t>
  </si>
  <si>
    <t>GVOKUSNMTOQCFG-UHFFFAOYSA-N</t>
  </si>
  <si>
    <t>GZOVEPYOCJWRFC-UHFFFAOYSA-N</t>
  </si>
  <si>
    <t>HDIJMBYFMFHVPF-UHFFFAOYSA-N</t>
  </si>
  <si>
    <t>HDOWRFHMPULYOA-UHFFFAOYSA-N</t>
  </si>
  <si>
    <t>HDTRYLNUVZCQOY-UHFFFAOYSA-N</t>
  </si>
  <si>
    <t>HEBKCHPVOIAQTA-UHFFFAOYSA-N</t>
  </si>
  <si>
    <t>HNBISPMNGZEPSD-UHFFFAOYSA-N</t>
  </si>
  <si>
    <t>HNDVDQJCIGZPNO-UHFFFAOYSA-N</t>
  </si>
  <si>
    <t>HOCKGUMMVOPFFC-UHFFFAOYSA-N</t>
  </si>
  <si>
    <t>HOOWCUZPEFNHDT-UHFFFAOYSA-N</t>
  </si>
  <si>
    <t>HSPSXROIMXIJQW-UHFFFAOYSA-N</t>
  </si>
  <si>
    <t>HUOFPNYVRCIOHG-UHFFFAOYSA-N</t>
  </si>
  <si>
    <t>HYHSBSXUHZOYLX-UHFFFAOYSA-N</t>
  </si>
  <si>
    <t>HZGFUQMMSIAAHT-UHFFFAOYSA-N</t>
  </si>
  <si>
    <t>IAJILQKETJEXLJ-UHFFFAOYSA-N</t>
  </si>
  <si>
    <t>IBGBGRVKPALMCQ-UHFFFAOYSA-N</t>
  </si>
  <si>
    <t>IFBHRQDFSNCLOZ-UHFFFAOYSA-N</t>
  </si>
  <si>
    <t>IFYHIRCWTBIJRD-UHFFFAOYSA-N</t>
  </si>
  <si>
    <t>IGLHHSKNBDXCEY-UHFFFAOYSA-O</t>
  </si>
  <si>
    <t>Acyl carnitines</t>
  </si>
  <si>
    <t>ILPNRWUGFSPGAA-UHFFFAOYSA-N</t>
  </si>
  <si>
    <t>1,3-dicarbonyl compounds</t>
  </si>
  <si>
    <t>Beta-diketones</t>
  </si>
  <si>
    <t>ILUJQPXNXACGAN-UHFFFAOYSA-N</t>
  </si>
  <si>
    <t>O-methoxybenzoic acids and derivatives</t>
  </si>
  <si>
    <t>INAPMGSXUVUWAF-UHFFFAOYSA-N</t>
  </si>
  <si>
    <t>Inositol phosphates</t>
  </si>
  <si>
    <t>IPIPJGBNXUDHSR-UHFFFAOYSA-N</t>
  </si>
  <si>
    <t>JDTIMXKVYWJWHE-UHFFFAOYSA-N</t>
  </si>
  <si>
    <t>JIUABTQMUFTVLS-UHFFFAOYSA-N</t>
  </si>
  <si>
    <t>JJIHLJJYMXLCOY-UHFFFAOYSA-N</t>
  </si>
  <si>
    <t>JLJYDMIBWAPUTR-UHFFFAOYSA-N</t>
  </si>
  <si>
    <t>JPIJQSOTBSSVTP-UHFFFAOYSA-N</t>
  </si>
  <si>
    <t>JRLGPAXAGHMNOL-UHFFFAOYSA-N</t>
  </si>
  <si>
    <t>JSIQVRIXMINMTA-UHFFFAOYSA-N</t>
  </si>
  <si>
    <t>JUACMCCCOPYQOH-UHFFFAOYSA-N</t>
  </si>
  <si>
    <t>JZNWSCPGTDBMEW-UHFFFAOYSA-N</t>
  </si>
  <si>
    <t>Glycerophosphoethanolamines</t>
  </si>
  <si>
    <t>KDXKERNSBIXSRK-UHFFFAOYSA-N</t>
  </si>
  <si>
    <t>KDZOASGQNOPSCU-UHFFFAOYSA-N</t>
  </si>
  <si>
    <t>KFVUBLZRFSVDGO-UHFFFAOYSA-N</t>
  </si>
  <si>
    <t>KJGJZYTUFVQTNN-UHFFFAOYSA-N</t>
  </si>
  <si>
    <t>KMIJRKZNTFVLAI-UHFFFAOYSA-O</t>
  </si>
  <si>
    <t>KQROHCSYOGBQGJ-UHFFFAOYSA-N</t>
  </si>
  <si>
    <t>Hydroxyindoles</t>
  </si>
  <si>
    <t>KSEBMYQBYZTDHS-UHFFFAOYSA-N</t>
  </si>
  <si>
    <t>KSIJECNNZVKMJG-UHFFFAOYSA-N</t>
  </si>
  <si>
    <t>KWMLJOLKUYYJFJ-UHFFFAOYSA-N</t>
  </si>
  <si>
    <t>KYVHUYVSMNMEEK-UHFFFAOYSA-N</t>
  </si>
  <si>
    <t>Azobenzenes</t>
  </si>
  <si>
    <t>KZVAAIRBJJYZOW-UHFFFAOYSA-N</t>
  </si>
  <si>
    <t>Pentoses</t>
  </si>
  <si>
    <t>LAQYHRQFABOIFD-UHFFFAOYSA-N</t>
  </si>
  <si>
    <t>LAZXOBRWEUVKMD-UHFFFAOYSA-N</t>
  </si>
  <si>
    <t>Chromones</t>
  </si>
  <si>
    <t>LDHQCZJRKDOVOX-UHFFFAOYSA-N</t>
  </si>
  <si>
    <t>Straight chain fatty acids</t>
  </si>
  <si>
    <t>LFVCJQWZGDLHSD-UHFFFAOYSA-N</t>
  </si>
  <si>
    <t>LHUBNIHGFFRJKH-UHFFFAOYSA-N</t>
  </si>
  <si>
    <t>LIVNOUBJFOXZOR-UHFFFAOYSA-N</t>
  </si>
  <si>
    <t>LNLLNTMHVMIMOG-UHFFFAOYSA-N</t>
  </si>
  <si>
    <t>LOOXCFGXUBKZII-UHFFFAOYSA-N</t>
  </si>
  <si>
    <t>LRRKTNFBBSNZEN-UHFFFAOYSA-N</t>
  </si>
  <si>
    <t>LSHNSJAYCZICBH-UHFFFAOYSA-N</t>
  </si>
  <si>
    <t>MBLXJRFTBYQGHF-UHFFFAOYSA-N</t>
  </si>
  <si>
    <t>Oxoprolines</t>
  </si>
  <si>
    <t>MDCTVRUPVLZSPG-UHFFFAOYSA-N</t>
  </si>
  <si>
    <t>MEYKFTJHFYGGAW-UHFFFAOYSA-N</t>
  </si>
  <si>
    <t>MGUMZJAQENFQKN-UHFFFAOYSA-N</t>
  </si>
  <si>
    <t>Cyclohexylamines</t>
  </si>
  <si>
    <t>MHSRCUQGLZTKCR-UHFFFAOYSA-N</t>
  </si>
  <si>
    <t>MLSJBGYKDYSOAE-UHFFFAOYSA-N</t>
  </si>
  <si>
    <t>MQTLCYHUTVTHFO-UHFFFAOYSA-N</t>
  </si>
  <si>
    <t>MTCFGRXMJLQNBG-UHFFFAOYSA-N</t>
  </si>
  <si>
    <t>MUVLPOMHXZNCBX-UHFFFAOYSA-N</t>
  </si>
  <si>
    <t>MWPYXTVIEWXASO-UHFFFAOYSA-N</t>
  </si>
  <si>
    <t>Aminosaccharides</t>
  </si>
  <si>
    <t>N-acyl-alpha-hexosamines</t>
  </si>
  <si>
    <t>MYVUDDGZMPQJEZ-UHFFFAOYSA-N</t>
  </si>
  <si>
    <t>NBIIXXVUZAFLBC-UHFFFAOYSA-N</t>
  </si>
  <si>
    <t>Inorganic compounds</t>
  </si>
  <si>
    <t>Homogeneous non-metal compounds</t>
  </si>
  <si>
    <t>Non-metal oxoanionic compounds</t>
  </si>
  <si>
    <t>Non-metal phosphates</t>
  </si>
  <si>
    <t>NCMJSVDTRDLWJE-UHFFFAOYSA-N</t>
  </si>
  <si>
    <t>NGFMICBWJRZIBI-UHFFFAOYSA-N</t>
  </si>
  <si>
    <t>NIHMKBDFJHUAQY-UHFFFAOYSA-N</t>
  </si>
  <si>
    <t>NJKRDXUWFBJCDI-UHFFFAOYSA-N</t>
  </si>
  <si>
    <t>NKHJAXSFYRFXTD-UHFFFAOYSA-N</t>
  </si>
  <si>
    <t>NKJBDXIYARFZLE-UHFFFAOYSA-N</t>
  </si>
  <si>
    <t>Methylthio-s-triazines</t>
  </si>
  <si>
    <t>NNLZBVFSCVTSLA-UHFFFAOYSA-N</t>
  </si>
  <si>
    <t>NTRWFVDKWTXJPA-UHFFFAOYSA-N</t>
  </si>
  <si>
    <t>NUAZXIMIJGAYFN-UHFFFAOYSA-N</t>
  </si>
  <si>
    <t>Benzimidazoles</t>
  </si>
  <si>
    <t>Sulfinylbenzimidazoles</t>
  </si>
  <si>
    <t>NYHBQMYGNKIUIF-UHFFFAOYSA-N</t>
  </si>
  <si>
    <t>ODBLHEXUDAPZAU-UHFFFAOYSA-N</t>
  </si>
  <si>
    <t>OLXZPDWKRNYJJZ-UHFFFAOYSA-N</t>
  </si>
  <si>
    <t>Purine 2'-deoxyribonucleosides</t>
  </si>
  <si>
    <t>OMBJAGBGRPDOGD-UHFFFAOYSA-N</t>
  </si>
  <si>
    <t>OTQKJWADLOFLJQ-UHFFFAOYSA-N</t>
  </si>
  <si>
    <t>Thioethers</t>
  </si>
  <si>
    <t>Aryl thioethers</t>
  </si>
  <si>
    <t>OUYCCCASQSFEME-UHFFFAOYSA-N</t>
  </si>
  <si>
    <t>OVRNDRQMDRJTHS-UHFFFAOYSA-N</t>
  </si>
  <si>
    <t>Amino sugars</t>
  </si>
  <si>
    <t>Acylaminosugars</t>
  </si>
  <si>
    <t>OWFGWXAHZPDEDS-UHFFFAOYSA-N</t>
  </si>
  <si>
    <t>Organic phosphonic acids and derivatives</t>
  </si>
  <si>
    <t>Organic phosphonic acids</t>
  </si>
  <si>
    <t>OZSSOVRIEPAIMP-UHFFFAOYSA-N</t>
  </si>
  <si>
    <t>PAPPLQJAIWHEGY-UHFFFAOYSA-N</t>
  </si>
  <si>
    <t>Heterocyclic fatty acids</t>
  </si>
  <si>
    <t>PDPAJMLLXCCGNG-UHFFFAOYSA-N</t>
  </si>
  <si>
    <t>PHIQHXFUZVPYII-UHFFFAOYSA-O</t>
  </si>
  <si>
    <t>PMMYEEVYMWASQN-UHFFFAOYSA-N</t>
  </si>
  <si>
    <t>POTCZYQVVNXUIG-UHFFFAOYSA-N</t>
  </si>
  <si>
    <t>POULHZVOKOAJMA-UHFFFAOYSA-N</t>
  </si>
  <si>
    <t>PPYXWVQHNXBQND-UHFFFAOYSA-N</t>
  </si>
  <si>
    <t>Nitrophenyl ethers</t>
  </si>
  <si>
    <t>PQFJICGWSAKMIG-UHFFFAOYSA-N</t>
  </si>
  <si>
    <t>PQHYOGIRXOKOEJ-UHFFFAOYSA-N</t>
  </si>
  <si>
    <t>PSZNHSNIGMJYOZ-UHFFFAOYSA-N</t>
  </si>
  <si>
    <t>PTRPVIZARWPORR-UHFFFAOYSA-N</t>
  </si>
  <si>
    <t>PUQSUZTXKPLAPR-UHFFFAOYSA-N</t>
  </si>
  <si>
    <t>PYMYPHUHKUWMLA-UHFFFAOYSA-N</t>
  </si>
  <si>
    <t>PZIRJMYRYORVIT-UHFFFAOYSA-N</t>
  </si>
  <si>
    <t>Sulfonyls</t>
  </si>
  <si>
    <t>Sulfones</t>
  </si>
  <si>
    <t>QCBPBADGYXFZSW-UHFFFAOYSA-N</t>
  </si>
  <si>
    <t>QCYJNMUDRXSNJH-UHFFFAOYSA-N</t>
  </si>
  <si>
    <t>QDHLEFBSGUGHCL-UHFFFAOYSA-N</t>
  </si>
  <si>
    <t>QHZLMUACJMDIAE-UHFFFAOYSA-N</t>
  </si>
  <si>
    <t>Monoacylglycerols</t>
  </si>
  <si>
    <t>1-monoacylglycerols</t>
  </si>
  <si>
    <t>QIQWUEIEWHBXEW-UHFFFAOYSA-N</t>
  </si>
  <si>
    <t>Cysteine and derivatives</t>
  </si>
  <si>
    <t>QKOLQDGRDAHPEX-UHFFFAOYSA-N</t>
  </si>
  <si>
    <t>QLTCHMYAEJEXBT-UHFFFAOYSA-N</t>
  </si>
  <si>
    <t>QOGCASCQGJEYDO-UHFFFAOYSA-N</t>
  </si>
  <si>
    <t>QPOFIMGAIDWQGZ-UHFFFAOYSA-N</t>
  </si>
  <si>
    <t>Salicylamides</t>
  </si>
  <si>
    <t>QURCVMIEKCOAJU-UHFFFAOYSA-N</t>
  </si>
  <si>
    <t>RGHNJXZEOKUKBD-UHFFFAOYSA-N</t>
  </si>
  <si>
    <t>RGKKALNPOYURGE-UHFFFAOYSA-N</t>
  </si>
  <si>
    <t>RHLDLEHHTWLRFG-UHFFFAOYSA-N</t>
  </si>
  <si>
    <t>Substituted imidazoles</t>
  </si>
  <si>
    <t>N-substituted imidazoles</t>
  </si>
  <si>
    <t>RIKCMEDSBFQFAL-UHFFFAOYSA-N</t>
  </si>
  <si>
    <t>RKWDBSMDIZDNQX-UHFFFAOYSA-N</t>
  </si>
  <si>
    <t>RMXUFBPORJBBEZ-UHFFFAOYSA-N</t>
  </si>
  <si>
    <t>RNDNSYIPLPAXAZ-UHFFFAOYSA-N</t>
  </si>
  <si>
    <t>RVOXBKZHFYRXCD-UHFFFAOYSA-N</t>
  </si>
  <si>
    <t>SEAFMSYLHDMAIN-UHFFFAOYSA-N</t>
  </si>
  <si>
    <t>SGXDXUYKISDCAZ-UHFFFAOYSA-N</t>
  </si>
  <si>
    <t>SKCKOFZKJLZSFA-UHFFFAOYSA-N</t>
  </si>
  <si>
    <t>SLQWSQFFWYVZBF-UHFFFAOYSA-N</t>
  </si>
  <si>
    <t>SMNDYUVBFMFKNZ-UHFFFAOYSA-N</t>
  </si>
  <si>
    <t>Furoic acids</t>
  </si>
  <si>
    <t>SPKQNDHHJGYPJV-UHFFFAOYSA-N</t>
  </si>
  <si>
    <t>Phenylpyrrolidines</t>
  </si>
  <si>
    <t>SQNRKWHRVIAKLP-UHFFFAOYSA-N</t>
  </si>
  <si>
    <t>SRXKAYJJGAAOBP-UHFFFAOYSA-N</t>
  </si>
  <si>
    <t>SUHOQUVVVLNYQR-UHFFFAOYSA-O</t>
  </si>
  <si>
    <t>SXWOCMIKKVZHJM-UHFFFAOYSA-N</t>
  </si>
  <si>
    <t>TVVXQHYXGPFCRB-UHFFFAOYSA-N</t>
  </si>
  <si>
    <t>TWYWSRPXOHFEPY-UHFFFAOYSA-N</t>
  </si>
  <si>
    <t>Amino fatty acids</t>
  </si>
  <si>
    <t>TZRXHJWUDPFEEY-UHFFFAOYSA-N</t>
  </si>
  <si>
    <t>Organic oxoanionic compounds</t>
  </si>
  <si>
    <t>Organic nitrates</t>
  </si>
  <si>
    <t>Alkyl nitrates</t>
  </si>
  <si>
    <t>UEZVEANPQTWYCT-UHFFFAOYSA-N</t>
  </si>
  <si>
    <t>UFXJZUOIUBJPLK-UHFFFAOYSA-N</t>
  </si>
  <si>
    <t>UHDGCWIWMRVCDJ-UHFFFAOYSA-N</t>
  </si>
  <si>
    <t>UMWKBSODGNZMMU-UHFFFAOYSA-N</t>
  </si>
  <si>
    <t>UNBAKQRRVPRSCX-UHFFFAOYSA-N</t>
  </si>
  <si>
    <t>Organosulfonamides</t>
  </si>
  <si>
    <t>UPDVVDNFAYBZRT-UHFFFAOYSA-N</t>
  </si>
  <si>
    <t>UQHGAYSULGRWRG-UHFFFAOYSA-N</t>
  </si>
  <si>
    <t>UYUXSRADSPPKRZ-UHFFFAOYSA-N</t>
  </si>
  <si>
    <t>UZNTVUIJYXSMKR-UHFFFAOYSA-N</t>
  </si>
  <si>
    <t>VBICKXHEKHSIBG-UHFFFAOYSA-N</t>
  </si>
  <si>
    <t>VMMFWBSDRQLPIB-UHFFFAOYSA-N</t>
  </si>
  <si>
    <t>VMWHZZCFIPURJF-UHFFFAOYSA-N</t>
  </si>
  <si>
    <t>VQHSOMBJVWLPSR-UHFFFAOYSA-N</t>
  </si>
  <si>
    <t>VQLPWXPJUUHPPH-UHFFFAOYSA-N</t>
  </si>
  <si>
    <t>WBPYEHOYQGGVNY-UHFFFAOYSA-N</t>
  </si>
  <si>
    <t>WECGLUPZRHILCT-UHFFFAOYSA-N</t>
  </si>
  <si>
    <t>WFZQQXKMMPWIET-UHFFFAOYSA-N</t>
  </si>
  <si>
    <t>Phosphonic acid diesters</t>
  </si>
  <si>
    <t>Dialkyl alkylphosphonates</t>
  </si>
  <si>
    <t>WGCCMJLZJUQYHN-UHFFFAOYSA-N</t>
  </si>
  <si>
    <t>WHUUTDBJXJRKMK-UHFFFAOYSA-N</t>
  </si>
  <si>
    <t>WJTHPSFWVVQVMX-UHFFFAOYSA-N</t>
  </si>
  <si>
    <t>WMTPPFXGWCKASM-UHFFFAOYSA-N</t>
  </si>
  <si>
    <t>Acetanilides</t>
  </si>
  <si>
    <t>WNFQLVCNBYHSBT-UHFFFAOYSA-N</t>
  </si>
  <si>
    <t>WQZGKKKJIJFFOK-UHFFFAOYSA-N</t>
  </si>
  <si>
    <t>WRUDIIGFRPTULD-UHFFFAOYSA-N</t>
  </si>
  <si>
    <t>WVQBAOSIBJXODH-UHFFFAOYSA-N</t>
  </si>
  <si>
    <t>WWNNZCOKKKDOPX-UHFFFAOYSA-O</t>
  </si>
  <si>
    <t>XAPPCWUWHNWCPQ-UHFFFAOYSA-N</t>
  </si>
  <si>
    <t>XGILAAMKEQUXLS-UHFFFAOYSA-N</t>
  </si>
  <si>
    <t>XHLLKGCUCWCQHE-UHFFFAOYSA-N</t>
  </si>
  <si>
    <t>XSCVKBFEPYGZSL-UHFFFAOYSA-N</t>
  </si>
  <si>
    <t>XYSDSCUWKAPQBQ-UHFFFAOYSA-N</t>
  </si>
  <si>
    <t>Biphenols</t>
  </si>
  <si>
    <t>YAGDKAUDDVUJJZ-UHFFFAOYSA-N</t>
  </si>
  <si>
    <t>YAJAYQNMRHQOKR-UHFFFAOYSA-N</t>
  </si>
  <si>
    <t>YJSCPUQEYBGUTC-UHFFFAOYSA-N</t>
  </si>
  <si>
    <t>Dimethoxybenzenes</t>
  </si>
  <si>
    <t>YOVYWMDLYSJYPO-UHFFFAOYSA-N</t>
  </si>
  <si>
    <t>YQOHJOBARNRRHJ-UHFFFAOYSA-N</t>
  </si>
  <si>
    <t>YQXACFMZWBUUDL-UHFFFAOYSA-N</t>
  </si>
  <si>
    <t>Phenoxyacetic acid derivatives</t>
  </si>
  <si>
    <t>YSVHVEDBGWJYSI-UHFFFAOYSA-N</t>
  </si>
  <si>
    <t>YTANVNOZTRULFY-UHFFFAOYSA-N</t>
  </si>
  <si>
    <t>Benzenesulfonamides</t>
  </si>
  <si>
    <t>YTDVXEFALMHRFV-UHFFFAOYSA-N</t>
  </si>
  <si>
    <t>Pyrenes</t>
  </si>
  <si>
    <t>YZFRKVRRUGQGCG-UHFFFAOYSA-N</t>
  </si>
  <si>
    <t>Nonoses</t>
  </si>
  <si>
    <t>ZAJNFTOZCLHUJO-UHFFFAOYSA-N</t>
  </si>
  <si>
    <t>ZDAWZDFBPUUDAY-UHFFFAOYSA-N</t>
  </si>
  <si>
    <t>ZGABYDYIBARCQQ-UHFFFAOYSA-N</t>
  </si>
  <si>
    <t>ZKXSPYPKBXRBNP-UHFFFAOYSA-N</t>
  </si>
  <si>
    <t>ZLLMQRZCIRCNLL-UHFFFAOYSA-N</t>
  </si>
  <si>
    <t>Pyrazoles</t>
  </si>
  <si>
    <t>Phenylpyrazoles</t>
  </si>
  <si>
    <t>ZLQKENWVWRWOEW-UHFFFAOYSA-N</t>
  </si>
  <si>
    <t>ZLWWVZYBDRQTNN-UHFFFAOYSA-N</t>
  </si>
  <si>
    <t>ZMANZCXQSJIPKH-UHFFFAOYSA-N</t>
  </si>
  <si>
    <t>ZNWKPJXSJRJYFO-UHFFFAOYSA-N</t>
  </si>
  <si>
    <t>ZQUKYJOKQBRBCS-UHFFFAOYSA-N</t>
  </si>
  <si>
    <t>RTNFBJXLYMERBB-UHFFFAOYSA-N</t>
  </si>
  <si>
    <t>UFIVEPVSAGBUSI-REOHCLBHSA-N</t>
  </si>
  <si>
    <t>GKHCBYYBLTXYEV-UJPOAAIJSA-N</t>
  </si>
  <si>
    <t>FEWJPZIEWOKRBE-LWMBPPNESA-N</t>
  </si>
  <si>
    <t>PAJPWUMXBYXFCZ-UHFFFAOYSA-N</t>
  </si>
  <si>
    <t>HXACOUQIXZGNBF-UHFFFAOYSA-N</t>
  </si>
  <si>
    <t>WXOJULRVRHWMGT-UHFFFAOYSA-N</t>
  </si>
  <si>
    <t>UDMBCSSLTHHNCD-UHFFFAOYSA-N</t>
  </si>
  <si>
    <t>HEBKCHPVOIAQTA-IMJSIDKUSA-N</t>
  </si>
  <si>
    <t>WQZGKKKJIJFFOK-SVZMEOIVSA-N</t>
  </si>
  <si>
    <t>UKAUYVFTDYCKQA-VKHMYHEASA-N</t>
  </si>
  <si>
    <t>HOKKHZGPKSLGJE-GSVOUGTGSA-N</t>
  </si>
  <si>
    <t>PVXPPJIGRGXGCY-UHFFFAOYSA-N</t>
  </si>
  <si>
    <t>WLJVXDMOQOGPHL-UHFFFAOYSA-N</t>
  </si>
  <si>
    <t>ONIBWKKTOPOVIA-UHFFFAOYSA-N</t>
  </si>
  <si>
    <t>AAWZDTNXLSGCEK-LNVDRNJUSA-N</t>
  </si>
  <si>
    <t>MUPFEKGTMRGPLJ-ZQSKZDJDSA-N</t>
  </si>
  <si>
    <t>HEBKCHPVOIAQTA-ZXFHETKHSA-N</t>
  </si>
  <si>
    <t>SUHOQUVVVLNYQR-QMMMGPOBSA-N</t>
  </si>
  <si>
    <t>UQZIYBXSHAGNOE-UHFFFAOYSA-N</t>
  </si>
  <si>
    <t>JPIJQSOTBSSVTP-GBXIJSLDSA-N</t>
  </si>
  <si>
    <t>UUPDCCPAOMDMPT-GIHYWFGSSA-N</t>
  </si>
  <si>
    <t>PYMYPHUHKUWMLA-VPENINKCSA-N</t>
  </si>
  <si>
    <t>Carboxylic acids and derivatives (unclassified)</t>
  </si>
  <si>
    <t>WUOOTCMHOLRCHA-UITAMQMPSA-N</t>
  </si>
  <si>
    <t>Galloyl esters</t>
  </si>
  <si>
    <t>HOCKGUMMVOPFFC-RHMPUOGUSA-N</t>
  </si>
  <si>
    <t>UOLNXMADYUDNAP-UHFFFAOYSA-N</t>
  </si>
  <si>
    <t>OSJGZCUHTGTJHT-JHZZJYKESA-N</t>
  </si>
  <si>
    <t>LRRKTNFBBSNZEN-UCBCMXSJSA-N</t>
  </si>
  <si>
    <t>SMNDYUVBFMFKNZ-UHFFFAOYSA-M</t>
  </si>
  <si>
    <t>PRYLPCLGPXGILY-DKBOKBLXSA-N</t>
  </si>
  <si>
    <t>LCAQPGSQTMKSIM-UHFFFAOYSA-N</t>
  </si>
  <si>
    <t>Flavonoid C-glycosides</t>
  </si>
  <si>
    <t>ZZTOVZGFHZQEAT-NNPRWLJOSA-N</t>
  </si>
  <si>
    <t>LODAXRLTBOQHOG-PKBSZGIOSA-N</t>
  </si>
  <si>
    <t>SPPAMYIZBXGZQK-IONUFPDUSA-N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</si>
</sst>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name val="Aptos Narrow"/>
      <family val="2"/>
      <scheme val="minor"/>
    </font>
    <font>
      <sz val="11"/>
      <color rgb="FFFF000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3" fillId="0" borderId="0" xfId="0" applyFont="1"/>
    <xf numFmtId="0" fontId="0" fillId="2" borderId="0" xfId="0" applyFill="1"/>
    <xf numFmtId="0" fontId="0" fillId="3" borderId="0" xfId="0" applyFill="1"/>
    <xf numFmtId="2" fontId="0" fillId="0" borderId="0" xfId="0" applyNumberFormat="1"/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  <xf numFmtId="0" fontId="0" fillId="2" borderId="0" xfId="0" applyFill="1" applyAlignment="1">
      <alignment horizontal="center"/>
    </xf>
    <xf numFmtId="0" fontId="1" fillId="2" borderId="0" xfId="0" applyFont="1" applyFill="1"/>
    <xf numFmtId="0" fontId="2" fillId="2" borderId="0" xfId="0" applyFont="1" applyFill="1"/>
    <xf numFmtId="0" fontId="0" fillId="0" borderId="0" xfId="0" applyFill="1"/>
    <xf numFmtId="0" fontId="0" fillId="2" borderId="0" xfId="0" applyFont="1" applyFill="1"/>
    <xf numFmtId="0" fontId="0" fillId="4" borderId="0" xfId="0" applyFill="1"/>
  </cellXfs>
  <cellStyles count="1">
    <cellStyle name="Normal" xfId="0" builtinId="0"/>
  </cellStyles>
  <dxfs count="1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99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onnections" Target="connections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microsoft.com/office/2017/10/relationships/person" Target="persons/person.xml"/></Relationships>
</file>

<file path=xl/charts/_rels/chartEx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Ex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Ex1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strDim type="cat">
        <cx:f>_xlchart.v1.0</cx:f>
      </cx:strDim>
      <cx:numDim type="size">
        <cx:f>_xlchart.v1.2</cx:f>
      </cx:numDim>
    </cx:data>
  </cx:chartData>
  <cx:chart>
    <cx:plotArea>
      <cx:plotAreaRegion>
        <cx:series layoutId="sunburst" uniqueId="{63ADD78F-6EF7-4130-B0CD-801E060D175F}">
          <cx:tx>
            <cx:txData>
              <cx:f>_xlchart.v1.1</cx:f>
              <cx:v>Count</cx:v>
            </cx:txData>
          </cx:tx>
          <cx:dataLabels pos="ctr">
            <cx:visibility seriesName="0" categoryName="1" value="0"/>
          </cx:dataLabels>
          <cx:dataId val="0"/>
        </cx:series>
      </cx:plotAreaRegion>
    </cx:plotArea>
  </cx:chart>
</cx:chartSpace>
</file>

<file path=xl/charts/chartEx2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strDim type="cat">
        <cx:f>_xlchart.v1.3</cx:f>
      </cx:strDim>
      <cx:numDim type="size">
        <cx:f>_xlchart.v1.5</cx:f>
      </cx:numDim>
    </cx:data>
  </cx:chartData>
  <cx:chart>
    <cx:plotArea>
      <cx:plotAreaRegion>
        <cx:series layoutId="sunburst" uniqueId="{E44790EA-1936-4797-A1CF-43D84FE3B851}">
          <cx:tx>
            <cx:txData>
              <cx:f>_xlchart.v1.4</cx:f>
              <cx:v>Count</cx:v>
            </cx:txData>
          </cx:tx>
          <cx:dataLabels pos="ctr">
            <cx:txPr>
              <a:bodyPr spcFirstLastPara="1" vertOverflow="ellipsis" horzOverflow="overflow" wrap="square" lIns="0" tIns="0" rIns="0" bIns="0" anchor="ctr" anchorCtr="1"/>
              <a:lstStyle/>
              <a:p>
                <a:pPr algn="ctr" rtl="0">
                  <a:defRPr sz="800" baseline="0"/>
                </a:pPr>
                <a:endParaRPr lang="en-US" sz="800" b="0" i="0" u="none" strike="noStrike" baseline="0">
                  <a:solidFill>
                    <a:sysClr val="window" lastClr="FFFFFF"/>
                  </a:solidFill>
                  <a:latin typeface="Aptos Narrow" panose="02110004020202020204"/>
                </a:endParaRPr>
              </a:p>
            </cx:txPr>
            <cx:visibility seriesName="0" categoryName="1" value="0"/>
          </cx:dataLabels>
          <cx:dataId val="0"/>
        </cx:series>
      </cx:plotAreaRegion>
    </cx:plotArea>
  </cx:chart>
</cx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8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lt1"/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19050">
        <a:solidFill>
          <a:schemeClr val="lt1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8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lt1"/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19050">
        <a:solidFill>
          <a:schemeClr val="lt1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microsoft.com/office/2014/relationships/chartEx" Target="../charts/chartEx2.xml"/><Relationship Id="rId1" Type="http://schemas.microsoft.com/office/2014/relationships/chartEx" Target="../charts/chartEx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1340555</xdr:colOff>
      <xdr:row>166</xdr:row>
      <xdr:rowOff>155926</xdr:rowOff>
    </xdr:from>
    <xdr:to>
      <xdr:col>25</xdr:col>
      <xdr:colOff>0</xdr:colOff>
      <xdr:row>208</xdr:row>
      <xdr:rowOff>134055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2" name="Chart 1">
              <a:extLst>
                <a:ext uri="{FF2B5EF4-FFF2-40B4-BE49-F238E27FC236}">
                  <a16:creationId xmlns:a16="http://schemas.microsoft.com/office/drawing/2014/main" id="{BBF8C3B5-121D-9BDB-2422-4ADB3B6D865A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1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38405505" y="30200951"/>
              <a:ext cx="12372270" cy="7575904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n-CA" sz="1100"/>
                <a:t>This chart isn't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  <xdr:twoCellAnchor>
    <xdr:from>
      <xdr:col>24</xdr:col>
      <xdr:colOff>560564</xdr:colOff>
      <xdr:row>1</xdr:row>
      <xdr:rowOff>106538</xdr:rowOff>
    </xdr:from>
    <xdr:to>
      <xdr:col>39</xdr:col>
      <xdr:colOff>582435</xdr:colOff>
      <xdr:row>45</xdr:row>
      <xdr:rowOff>91722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3" name="Chart 2">
              <a:extLst>
                <a:ext uri="{FF2B5EF4-FFF2-40B4-BE49-F238E27FC236}">
                  <a16:creationId xmlns:a16="http://schemas.microsoft.com/office/drawing/2014/main" id="{7E8C4685-E5B3-71FE-ACD2-B56A0AF15770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2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44703647" y="286455"/>
              <a:ext cx="10584038" cy="7901517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n-CA" sz="1100"/>
                <a:t>This chart isn't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CEFE5B-BBBC-4062-9876-1C271C1C259E}">
  <dimension ref="A1:K154"/>
  <sheetViews>
    <sheetView topLeftCell="G132" workbookViewId="0">
      <selection activeCell="A2" sqref="A2:K154"/>
    </sheetView>
  </sheetViews>
  <sheetFormatPr defaultRowHeight="14.5" x14ac:dyDescent="0.35"/>
  <cols>
    <col min="1" max="1" width="32.81640625" bestFit="1" customWidth="1"/>
    <col min="2" max="2" width="14.54296875" bestFit="1" customWidth="1"/>
    <col min="3" max="3" width="18.36328125" bestFit="1" customWidth="1"/>
    <col min="4" max="4" width="36.453125" bestFit="1" customWidth="1"/>
    <col min="5" max="5" width="38.6328125" bestFit="1" customWidth="1"/>
    <col min="6" max="6" width="39.08984375" bestFit="1" customWidth="1"/>
    <col min="7" max="7" width="43.1796875" bestFit="1" customWidth="1"/>
    <col min="8" max="8" width="46" bestFit="1" customWidth="1"/>
    <col min="9" max="9" width="34.1796875" bestFit="1" customWidth="1"/>
    <col min="10" max="10" width="21.453125" bestFit="1" customWidth="1"/>
    <col min="11" max="11" width="23.26953125" bestFit="1" customWidth="1"/>
  </cols>
  <sheetData>
    <row r="1" spans="1:11" x14ac:dyDescent="0.35">
      <c r="A1" s="1" t="s">
        <v>153</v>
      </c>
      <c r="B1" s="1" t="s">
        <v>154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155</v>
      </c>
      <c r="H1" s="1" t="s">
        <v>156</v>
      </c>
      <c r="I1" s="1" t="s">
        <v>157</v>
      </c>
      <c r="J1" s="1" t="s">
        <v>158</v>
      </c>
      <c r="K1" s="1" t="s">
        <v>685</v>
      </c>
    </row>
    <row r="2" spans="1:11" x14ac:dyDescent="0.35">
      <c r="A2" t="s">
        <v>761</v>
      </c>
      <c r="B2" t="s">
        <v>160</v>
      </c>
      <c r="C2" t="s">
        <v>4</v>
      </c>
      <c r="D2" t="s">
        <v>52</v>
      </c>
      <c r="E2" t="s">
        <v>53</v>
      </c>
      <c r="F2" t="s">
        <v>54</v>
      </c>
      <c r="G2" t="s">
        <v>203</v>
      </c>
      <c r="H2" t="s">
        <v>204</v>
      </c>
      <c r="I2" t="s">
        <v>205</v>
      </c>
    </row>
    <row r="3" spans="1:11" x14ac:dyDescent="0.35">
      <c r="A3" t="s">
        <v>762</v>
      </c>
      <c r="B3" t="s">
        <v>160</v>
      </c>
      <c r="C3" t="s">
        <v>4</v>
      </c>
      <c r="D3" t="s">
        <v>52</v>
      </c>
      <c r="E3" t="s">
        <v>53</v>
      </c>
      <c r="F3" t="s">
        <v>64</v>
      </c>
      <c r="G3" t="s">
        <v>653</v>
      </c>
      <c r="H3" t="s">
        <v>654</v>
      </c>
    </row>
    <row r="4" spans="1:11" x14ac:dyDescent="0.35">
      <c r="A4" t="s">
        <v>763</v>
      </c>
      <c r="B4" t="s">
        <v>160</v>
      </c>
      <c r="C4" t="s">
        <v>4</v>
      </c>
      <c r="D4" t="s">
        <v>8</v>
      </c>
      <c r="E4" t="s">
        <v>9</v>
      </c>
      <c r="F4" t="s">
        <v>107</v>
      </c>
      <c r="G4" t="s">
        <v>764</v>
      </c>
    </row>
    <row r="5" spans="1:11" x14ac:dyDescent="0.35">
      <c r="A5" t="s">
        <v>765</v>
      </c>
      <c r="B5" t="s">
        <v>160</v>
      </c>
      <c r="C5" t="s">
        <v>4</v>
      </c>
      <c r="D5" t="s">
        <v>8</v>
      </c>
      <c r="E5" t="s">
        <v>11</v>
      </c>
      <c r="F5" t="s">
        <v>38</v>
      </c>
      <c r="G5" t="s">
        <v>766</v>
      </c>
    </row>
    <row r="6" spans="1:11" x14ac:dyDescent="0.35">
      <c r="A6" t="s">
        <v>767</v>
      </c>
      <c r="B6" t="s">
        <v>160</v>
      </c>
      <c r="C6" t="s">
        <v>4</v>
      </c>
      <c r="D6" t="s">
        <v>48</v>
      </c>
      <c r="E6" t="s">
        <v>82</v>
      </c>
      <c r="F6" t="s">
        <v>83</v>
      </c>
      <c r="G6" t="s">
        <v>83</v>
      </c>
    </row>
    <row r="7" spans="1:11" x14ac:dyDescent="0.35">
      <c r="A7" t="s">
        <v>768</v>
      </c>
      <c r="B7" t="s">
        <v>160</v>
      </c>
      <c r="C7" t="s">
        <v>4</v>
      </c>
      <c r="D7" t="s">
        <v>52</v>
      </c>
      <c r="E7" t="s">
        <v>53</v>
      </c>
      <c r="F7" t="s">
        <v>64</v>
      </c>
      <c r="G7" t="s">
        <v>171</v>
      </c>
      <c r="H7" t="s">
        <v>410</v>
      </c>
    </row>
    <row r="8" spans="1:11" x14ac:dyDescent="0.35">
      <c r="A8" t="s">
        <v>769</v>
      </c>
      <c r="B8" t="s">
        <v>160</v>
      </c>
      <c r="C8" t="s">
        <v>4</v>
      </c>
      <c r="D8" t="s">
        <v>20</v>
      </c>
      <c r="E8" t="s">
        <v>21</v>
      </c>
      <c r="F8" t="s">
        <v>80</v>
      </c>
      <c r="G8" t="s">
        <v>274</v>
      </c>
      <c r="H8" t="s">
        <v>275</v>
      </c>
      <c r="I8" t="s">
        <v>286</v>
      </c>
    </row>
    <row r="9" spans="1:11" x14ac:dyDescent="0.35">
      <c r="A9" t="s">
        <v>770</v>
      </c>
      <c r="B9" t="s">
        <v>160</v>
      </c>
      <c r="C9" t="s">
        <v>4</v>
      </c>
      <c r="D9" t="s">
        <v>52</v>
      </c>
      <c r="E9" t="s">
        <v>53</v>
      </c>
      <c r="F9" t="s">
        <v>64</v>
      </c>
      <c r="G9" t="s">
        <v>171</v>
      </c>
      <c r="H9" t="s">
        <v>226</v>
      </c>
    </row>
    <row r="10" spans="1:11" x14ac:dyDescent="0.35">
      <c r="A10" t="s">
        <v>771</v>
      </c>
      <c r="B10" t="s">
        <v>160</v>
      </c>
      <c r="C10" t="s">
        <v>4</v>
      </c>
      <c r="D10" t="s">
        <v>28</v>
      </c>
      <c r="E10" t="s">
        <v>29</v>
      </c>
      <c r="G10" t="s">
        <v>29</v>
      </c>
    </row>
    <row r="11" spans="1:11" x14ac:dyDescent="0.35">
      <c r="A11" t="s">
        <v>692</v>
      </c>
      <c r="B11" t="s">
        <v>160</v>
      </c>
      <c r="C11" t="s">
        <v>4</v>
      </c>
      <c r="D11" t="s">
        <v>52</v>
      </c>
      <c r="E11" t="s">
        <v>53</v>
      </c>
      <c r="F11" t="s">
        <v>54</v>
      </c>
      <c r="G11" t="s">
        <v>662</v>
      </c>
      <c r="H11" t="s">
        <v>672</v>
      </c>
    </row>
    <row r="12" spans="1:11" x14ac:dyDescent="0.35">
      <c r="A12" t="s">
        <v>772</v>
      </c>
      <c r="B12" t="s">
        <v>160</v>
      </c>
      <c r="C12" t="s">
        <v>4</v>
      </c>
      <c r="D12" t="s">
        <v>52</v>
      </c>
      <c r="E12" t="s">
        <v>53</v>
      </c>
      <c r="F12" t="s">
        <v>54</v>
      </c>
      <c r="G12" t="s">
        <v>662</v>
      </c>
      <c r="H12" t="s">
        <v>672</v>
      </c>
    </row>
    <row r="13" spans="1:11" x14ac:dyDescent="0.35">
      <c r="A13" t="s">
        <v>773</v>
      </c>
      <c r="B13" t="s">
        <v>160</v>
      </c>
      <c r="C13" t="s">
        <v>4</v>
      </c>
      <c r="D13" t="s">
        <v>13</v>
      </c>
      <c r="E13" t="s">
        <v>26</v>
      </c>
      <c r="F13" t="s">
        <v>27</v>
      </c>
      <c r="G13" t="s">
        <v>27</v>
      </c>
    </row>
    <row r="14" spans="1:11" x14ac:dyDescent="0.35">
      <c r="A14" t="s">
        <v>774</v>
      </c>
      <c r="B14" t="s">
        <v>160</v>
      </c>
      <c r="C14" t="s">
        <v>4</v>
      </c>
      <c r="D14" t="s">
        <v>52</v>
      </c>
      <c r="E14" t="s">
        <v>53</v>
      </c>
      <c r="F14" t="s">
        <v>64</v>
      </c>
      <c r="G14" t="s">
        <v>171</v>
      </c>
      <c r="H14" t="s">
        <v>410</v>
      </c>
    </row>
    <row r="15" spans="1:11" x14ac:dyDescent="0.35">
      <c r="A15" t="s">
        <v>775</v>
      </c>
      <c r="B15" t="s">
        <v>160</v>
      </c>
      <c r="C15" t="s">
        <v>4</v>
      </c>
      <c r="D15" t="s">
        <v>52</v>
      </c>
      <c r="E15" t="s">
        <v>53</v>
      </c>
      <c r="F15" t="s">
        <v>64</v>
      </c>
      <c r="G15" t="s">
        <v>171</v>
      </c>
      <c r="H15" t="s">
        <v>410</v>
      </c>
    </row>
    <row r="16" spans="1:11" x14ac:dyDescent="0.35">
      <c r="A16" t="s">
        <v>693</v>
      </c>
      <c r="B16" t="s">
        <v>160</v>
      </c>
      <c r="C16" t="s">
        <v>4</v>
      </c>
      <c r="D16" t="s">
        <v>48</v>
      </c>
      <c r="E16" t="s">
        <v>84</v>
      </c>
      <c r="F16" t="s">
        <v>85</v>
      </c>
      <c r="G16" t="s">
        <v>694</v>
      </c>
    </row>
    <row r="17" spans="1:9" x14ac:dyDescent="0.35">
      <c r="A17" t="s">
        <v>776</v>
      </c>
      <c r="B17" t="s">
        <v>160</v>
      </c>
      <c r="C17" t="s">
        <v>4</v>
      </c>
      <c r="D17" t="s">
        <v>48</v>
      </c>
      <c r="E17" t="s">
        <v>146</v>
      </c>
      <c r="F17" t="s">
        <v>147</v>
      </c>
      <c r="G17" t="s">
        <v>532</v>
      </c>
      <c r="H17" t="s">
        <v>533</v>
      </c>
      <c r="I17" t="s">
        <v>534</v>
      </c>
    </row>
    <row r="18" spans="1:9" x14ac:dyDescent="0.35">
      <c r="A18" t="s">
        <v>777</v>
      </c>
      <c r="B18" t="s">
        <v>160</v>
      </c>
      <c r="C18" t="s">
        <v>4</v>
      </c>
      <c r="D18" t="s">
        <v>8</v>
      </c>
      <c r="E18" t="s">
        <v>9</v>
      </c>
      <c r="F18" t="s">
        <v>10</v>
      </c>
      <c r="G18" t="s">
        <v>177</v>
      </c>
    </row>
    <row r="19" spans="1:9" x14ac:dyDescent="0.35">
      <c r="A19" t="s">
        <v>778</v>
      </c>
      <c r="B19" t="s">
        <v>160</v>
      </c>
      <c r="C19" t="s">
        <v>4</v>
      </c>
      <c r="D19" t="s">
        <v>8</v>
      </c>
      <c r="E19" t="s">
        <v>9</v>
      </c>
      <c r="F19" t="s">
        <v>25</v>
      </c>
      <c r="G19" t="s">
        <v>586</v>
      </c>
    </row>
    <row r="20" spans="1:9" x14ac:dyDescent="0.35">
      <c r="A20" t="s">
        <v>698</v>
      </c>
      <c r="B20" t="s">
        <v>160</v>
      </c>
      <c r="C20" t="s">
        <v>4</v>
      </c>
      <c r="D20" t="s">
        <v>52</v>
      </c>
      <c r="E20" t="s">
        <v>53</v>
      </c>
      <c r="F20" t="s">
        <v>64</v>
      </c>
      <c r="G20" t="s">
        <v>171</v>
      </c>
      <c r="H20" t="s">
        <v>410</v>
      </c>
    </row>
    <row r="21" spans="1:9" x14ac:dyDescent="0.35">
      <c r="A21" t="s">
        <v>699</v>
      </c>
      <c r="B21" t="s">
        <v>160</v>
      </c>
      <c r="C21" t="s">
        <v>4</v>
      </c>
      <c r="D21" t="s">
        <v>28</v>
      </c>
      <c r="E21" t="s">
        <v>700</v>
      </c>
      <c r="F21" t="s">
        <v>701</v>
      </c>
      <c r="G21" t="s">
        <v>701</v>
      </c>
    </row>
    <row r="22" spans="1:9" x14ac:dyDescent="0.35">
      <c r="A22" t="s">
        <v>779</v>
      </c>
      <c r="B22" t="s">
        <v>160</v>
      </c>
      <c r="C22" t="s">
        <v>4</v>
      </c>
      <c r="D22" t="s">
        <v>5</v>
      </c>
      <c r="E22" t="s">
        <v>6</v>
      </c>
      <c r="F22" t="s">
        <v>16</v>
      </c>
      <c r="G22" t="s">
        <v>214</v>
      </c>
      <c r="H22" t="s">
        <v>498</v>
      </c>
    </row>
    <row r="23" spans="1:9" x14ac:dyDescent="0.35">
      <c r="A23" t="s">
        <v>228</v>
      </c>
      <c r="B23" t="s">
        <v>160</v>
      </c>
      <c r="C23" t="s">
        <v>4</v>
      </c>
      <c r="D23" t="s">
        <v>13</v>
      </c>
      <c r="E23" t="s">
        <v>26</v>
      </c>
      <c r="F23" t="s">
        <v>27</v>
      </c>
      <c r="G23" t="s">
        <v>27</v>
      </c>
    </row>
    <row r="24" spans="1:9" x14ac:dyDescent="0.35">
      <c r="A24" t="s">
        <v>706</v>
      </c>
      <c r="B24" t="s">
        <v>160</v>
      </c>
      <c r="C24" t="s">
        <v>4</v>
      </c>
      <c r="D24" t="s">
        <v>52</v>
      </c>
      <c r="E24" t="s">
        <v>53</v>
      </c>
      <c r="F24" t="s">
        <v>64</v>
      </c>
      <c r="G24" t="s">
        <v>171</v>
      </c>
      <c r="H24" t="s">
        <v>410</v>
      </c>
    </row>
    <row r="25" spans="1:9" x14ac:dyDescent="0.35">
      <c r="A25" t="s">
        <v>707</v>
      </c>
      <c r="B25" t="s">
        <v>160</v>
      </c>
      <c r="C25" t="s">
        <v>4</v>
      </c>
      <c r="D25" t="s">
        <v>52</v>
      </c>
      <c r="E25" t="s">
        <v>53</v>
      </c>
      <c r="F25" t="s">
        <v>64</v>
      </c>
      <c r="G25" t="s">
        <v>653</v>
      </c>
      <c r="H25" t="s">
        <v>654</v>
      </c>
    </row>
    <row r="26" spans="1:9" x14ac:dyDescent="0.35">
      <c r="A26" t="s">
        <v>780</v>
      </c>
      <c r="B26" t="s">
        <v>160</v>
      </c>
      <c r="C26" t="s">
        <v>4</v>
      </c>
      <c r="D26" t="s">
        <v>8</v>
      </c>
      <c r="E26" t="s">
        <v>11</v>
      </c>
      <c r="F26" t="s">
        <v>18</v>
      </c>
      <c r="G26" t="s">
        <v>398</v>
      </c>
    </row>
    <row r="27" spans="1:9" x14ac:dyDescent="0.35">
      <c r="A27" t="s">
        <v>781</v>
      </c>
      <c r="B27" t="s">
        <v>160</v>
      </c>
      <c r="C27" t="s">
        <v>4</v>
      </c>
      <c r="D27" t="s">
        <v>5</v>
      </c>
      <c r="E27" t="s">
        <v>36</v>
      </c>
      <c r="F27" t="s">
        <v>37</v>
      </c>
      <c r="G27" t="s">
        <v>207</v>
      </c>
    </row>
    <row r="28" spans="1:9" x14ac:dyDescent="0.35">
      <c r="A28" t="s">
        <v>782</v>
      </c>
      <c r="B28" t="s">
        <v>160</v>
      </c>
      <c r="C28" t="s">
        <v>4</v>
      </c>
      <c r="D28" t="s">
        <v>28</v>
      </c>
      <c r="E28" t="s">
        <v>148</v>
      </c>
      <c r="G28" t="s">
        <v>148</v>
      </c>
    </row>
    <row r="29" spans="1:9" x14ac:dyDescent="0.35">
      <c r="A29" t="s">
        <v>783</v>
      </c>
      <c r="B29" t="s">
        <v>160</v>
      </c>
      <c r="C29" t="s">
        <v>4</v>
      </c>
      <c r="D29" t="s">
        <v>8</v>
      </c>
      <c r="E29" t="s">
        <v>11</v>
      </c>
      <c r="F29" t="s">
        <v>62</v>
      </c>
      <c r="G29" t="s">
        <v>351</v>
      </c>
      <c r="H29" t="s">
        <v>352</v>
      </c>
    </row>
    <row r="30" spans="1:9" x14ac:dyDescent="0.35">
      <c r="A30" t="s">
        <v>373</v>
      </c>
      <c r="B30" t="s">
        <v>160</v>
      </c>
      <c r="C30" t="s">
        <v>4</v>
      </c>
      <c r="D30" t="s">
        <v>52</v>
      </c>
      <c r="E30" t="s">
        <v>53</v>
      </c>
      <c r="F30" t="s">
        <v>64</v>
      </c>
      <c r="G30" t="s">
        <v>372</v>
      </c>
    </row>
    <row r="31" spans="1:9" x14ac:dyDescent="0.35">
      <c r="A31" t="s">
        <v>708</v>
      </c>
      <c r="B31" t="s">
        <v>160</v>
      </c>
      <c r="C31" t="s">
        <v>4</v>
      </c>
      <c r="D31" t="s">
        <v>8</v>
      </c>
      <c r="E31" t="s">
        <v>9</v>
      </c>
      <c r="F31" t="s">
        <v>25</v>
      </c>
      <c r="G31" t="s">
        <v>600</v>
      </c>
    </row>
    <row r="32" spans="1:9" x14ac:dyDescent="0.35">
      <c r="A32" t="s">
        <v>784</v>
      </c>
      <c r="B32" t="s">
        <v>160</v>
      </c>
      <c r="C32" t="s">
        <v>4</v>
      </c>
      <c r="D32" t="s">
        <v>48</v>
      </c>
      <c r="E32" t="s">
        <v>55</v>
      </c>
      <c r="F32" t="s">
        <v>56</v>
      </c>
      <c r="G32" t="s">
        <v>675</v>
      </c>
    </row>
    <row r="33" spans="1:10" x14ac:dyDescent="0.35">
      <c r="A33" t="s">
        <v>785</v>
      </c>
      <c r="B33" t="s">
        <v>160</v>
      </c>
      <c r="C33" t="s">
        <v>4</v>
      </c>
      <c r="D33" t="s">
        <v>8</v>
      </c>
      <c r="E33" t="s">
        <v>9</v>
      </c>
      <c r="F33" t="s">
        <v>19</v>
      </c>
      <c r="G33" t="s">
        <v>786</v>
      </c>
    </row>
    <row r="34" spans="1:10" x14ac:dyDescent="0.35">
      <c r="A34" t="s">
        <v>787</v>
      </c>
      <c r="B34" t="s">
        <v>160</v>
      </c>
      <c r="C34" t="s">
        <v>4</v>
      </c>
      <c r="D34" t="s">
        <v>13</v>
      </c>
      <c r="E34" t="s">
        <v>26</v>
      </c>
      <c r="F34" t="s">
        <v>27</v>
      </c>
      <c r="G34" t="s">
        <v>27</v>
      </c>
    </row>
    <row r="35" spans="1:10" x14ac:dyDescent="0.35">
      <c r="A35" t="s">
        <v>788</v>
      </c>
      <c r="B35" t="s">
        <v>160</v>
      </c>
      <c r="C35" t="s">
        <v>4</v>
      </c>
      <c r="D35" t="s">
        <v>52</v>
      </c>
      <c r="E35" t="s">
        <v>53</v>
      </c>
      <c r="F35" t="s">
        <v>64</v>
      </c>
      <c r="G35" t="s">
        <v>317</v>
      </c>
    </row>
    <row r="36" spans="1:10" x14ac:dyDescent="0.35">
      <c r="A36" t="s">
        <v>789</v>
      </c>
      <c r="B36" t="s">
        <v>160</v>
      </c>
      <c r="C36" t="s">
        <v>4</v>
      </c>
      <c r="D36" t="s">
        <v>52</v>
      </c>
      <c r="E36" t="s">
        <v>53</v>
      </c>
      <c r="F36" t="s">
        <v>79</v>
      </c>
      <c r="G36" t="s">
        <v>310</v>
      </c>
      <c r="H36" t="s">
        <v>489</v>
      </c>
      <c r="I36" t="s">
        <v>490</v>
      </c>
      <c r="J36" t="s">
        <v>491</v>
      </c>
    </row>
    <row r="37" spans="1:10" x14ac:dyDescent="0.35">
      <c r="A37" t="s">
        <v>790</v>
      </c>
      <c r="B37" t="s">
        <v>160</v>
      </c>
      <c r="C37" t="s">
        <v>4</v>
      </c>
      <c r="D37" t="s">
        <v>20</v>
      </c>
      <c r="E37" t="s">
        <v>21</v>
      </c>
      <c r="F37" t="s">
        <v>80</v>
      </c>
      <c r="G37" t="s">
        <v>274</v>
      </c>
      <c r="H37" t="s">
        <v>791</v>
      </c>
    </row>
    <row r="38" spans="1:10" x14ac:dyDescent="0.35">
      <c r="A38" t="s">
        <v>792</v>
      </c>
      <c r="B38" t="s">
        <v>160</v>
      </c>
      <c r="C38" t="s">
        <v>4</v>
      </c>
      <c r="D38" t="s">
        <v>20</v>
      </c>
      <c r="E38" t="s">
        <v>21</v>
      </c>
      <c r="F38" t="s">
        <v>110</v>
      </c>
      <c r="G38" t="s">
        <v>110</v>
      </c>
    </row>
    <row r="39" spans="1:10" x14ac:dyDescent="0.35">
      <c r="A39" t="s">
        <v>717</v>
      </c>
      <c r="B39" t="s">
        <v>160</v>
      </c>
      <c r="C39" t="s">
        <v>4</v>
      </c>
      <c r="D39" t="s">
        <v>52</v>
      </c>
      <c r="E39" t="s">
        <v>53</v>
      </c>
      <c r="F39" t="s">
        <v>64</v>
      </c>
      <c r="G39" t="s">
        <v>171</v>
      </c>
      <c r="H39" t="s">
        <v>410</v>
      </c>
    </row>
    <row r="40" spans="1:10" x14ac:dyDescent="0.35">
      <c r="A40" t="s">
        <v>793</v>
      </c>
      <c r="B40" t="s">
        <v>160</v>
      </c>
      <c r="C40" t="s">
        <v>4</v>
      </c>
      <c r="D40" t="s">
        <v>52</v>
      </c>
      <c r="E40" t="s">
        <v>53</v>
      </c>
      <c r="F40" t="s">
        <v>64</v>
      </c>
      <c r="G40" t="s">
        <v>171</v>
      </c>
      <c r="H40" t="s">
        <v>410</v>
      </c>
    </row>
    <row r="41" spans="1:10" x14ac:dyDescent="0.35">
      <c r="A41" t="s">
        <v>794</v>
      </c>
      <c r="B41" t="s">
        <v>160</v>
      </c>
      <c r="C41" t="s">
        <v>4</v>
      </c>
      <c r="D41" t="s">
        <v>5</v>
      </c>
      <c r="E41" t="s">
        <v>40</v>
      </c>
      <c r="F41" t="s">
        <v>41</v>
      </c>
      <c r="G41" t="s">
        <v>795</v>
      </c>
    </row>
    <row r="42" spans="1:10" x14ac:dyDescent="0.35">
      <c r="A42" t="s">
        <v>796</v>
      </c>
      <c r="B42" t="s">
        <v>160</v>
      </c>
      <c r="C42" t="s">
        <v>4</v>
      </c>
      <c r="D42" t="s">
        <v>20</v>
      </c>
      <c r="E42" t="s">
        <v>21</v>
      </c>
      <c r="F42" t="s">
        <v>80</v>
      </c>
      <c r="G42" t="s">
        <v>274</v>
      </c>
      <c r="H42" t="s">
        <v>483</v>
      </c>
    </row>
    <row r="43" spans="1:10" x14ac:dyDescent="0.35">
      <c r="A43" t="s">
        <v>797</v>
      </c>
      <c r="B43" t="s">
        <v>160</v>
      </c>
      <c r="C43" t="s">
        <v>4</v>
      </c>
      <c r="D43" t="s">
        <v>48</v>
      </c>
      <c r="E43" t="s">
        <v>92</v>
      </c>
      <c r="F43" t="s">
        <v>93</v>
      </c>
      <c r="G43" t="s">
        <v>93</v>
      </c>
    </row>
    <row r="44" spans="1:10" x14ac:dyDescent="0.35">
      <c r="A44" t="s">
        <v>798</v>
      </c>
      <c r="B44" t="s">
        <v>160</v>
      </c>
      <c r="C44" t="s">
        <v>4</v>
      </c>
      <c r="D44" t="s">
        <v>13</v>
      </c>
      <c r="E44" t="s">
        <v>14</v>
      </c>
      <c r="F44" t="s">
        <v>15</v>
      </c>
      <c r="G44" t="s">
        <v>195</v>
      </c>
    </row>
    <row r="45" spans="1:10" x14ac:dyDescent="0.35">
      <c r="A45" t="s">
        <v>799</v>
      </c>
      <c r="B45" t="s">
        <v>160</v>
      </c>
      <c r="C45" t="s">
        <v>4</v>
      </c>
      <c r="D45" t="s">
        <v>5</v>
      </c>
      <c r="E45" t="s">
        <v>40</v>
      </c>
      <c r="F45" t="s">
        <v>41</v>
      </c>
      <c r="G45" t="s">
        <v>800</v>
      </c>
    </row>
    <row r="46" spans="1:10" x14ac:dyDescent="0.35">
      <c r="A46" t="s">
        <v>801</v>
      </c>
      <c r="B46" t="s">
        <v>160</v>
      </c>
      <c r="C46" t="s">
        <v>4</v>
      </c>
      <c r="D46" t="s">
        <v>8</v>
      </c>
      <c r="E46" t="s">
        <v>9</v>
      </c>
      <c r="F46" t="s">
        <v>25</v>
      </c>
      <c r="G46" t="s">
        <v>586</v>
      </c>
    </row>
    <row r="47" spans="1:10" x14ac:dyDescent="0.35">
      <c r="A47" t="s">
        <v>802</v>
      </c>
      <c r="B47" t="s">
        <v>160</v>
      </c>
      <c r="C47" t="s">
        <v>4</v>
      </c>
      <c r="D47" t="s">
        <v>52</v>
      </c>
      <c r="E47" t="s">
        <v>53</v>
      </c>
      <c r="F47" t="s">
        <v>64</v>
      </c>
      <c r="G47" t="s">
        <v>171</v>
      </c>
      <c r="H47" t="s">
        <v>410</v>
      </c>
    </row>
    <row r="48" spans="1:10" x14ac:dyDescent="0.35">
      <c r="A48" t="s">
        <v>803</v>
      </c>
      <c r="B48" t="s">
        <v>160</v>
      </c>
      <c r="C48" t="s">
        <v>4</v>
      </c>
      <c r="D48" t="s">
        <v>52</v>
      </c>
      <c r="E48" t="s">
        <v>53</v>
      </c>
      <c r="F48" t="s">
        <v>64</v>
      </c>
      <c r="G48" t="s">
        <v>171</v>
      </c>
      <c r="H48" t="s">
        <v>226</v>
      </c>
    </row>
    <row r="49" spans="1:9" x14ac:dyDescent="0.35">
      <c r="A49" t="s">
        <v>804</v>
      </c>
      <c r="B49" t="s">
        <v>160</v>
      </c>
      <c r="C49" t="s">
        <v>4</v>
      </c>
      <c r="D49" t="s">
        <v>52</v>
      </c>
      <c r="E49" t="s">
        <v>53</v>
      </c>
      <c r="F49" t="s">
        <v>64</v>
      </c>
      <c r="G49" t="s">
        <v>171</v>
      </c>
      <c r="H49" t="s">
        <v>226</v>
      </c>
    </row>
    <row r="50" spans="1:9" x14ac:dyDescent="0.35">
      <c r="A50" t="s">
        <v>805</v>
      </c>
      <c r="B50" t="s">
        <v>160</v>
      </c>
      <c r="C50" t="s">
        <v>4</v>
      </c>
      <c r="D50" t="s">
        <v>52</v>
      </c>
      <c r="E50" t="s">
        <v>53</v>
      </c>
      <c r="F50" t="s">
        <v>64</v>
      </c>
      <c r="G50" t="s">
        <v>171</v>
      </c>
      <c r="H50" t="s">
        <v>410</v>
      </c>
    </row>
    <row r="51" spans="1:9" x14ac:dyDescent="0.35">
      <c r="A51" t="s">
        <v>806</v>
      </c>
      <c r="B51" t="s">
        <v>160</v>
      </c>
      <c r="C51" t="s">
        <v>4</v>
      </c>
      <c r="D51" t="s">
        <v>8</v>
      </c>
      <c r="E51" t="s">
        <v>11</v>
      </c>
      <c r="F51" t="s">
        <v>24</v>
      </c>
      <c r="G51" t="s">
        <v>807</v>
      </c>
    </row>
    <row r="52" spans="1:9" x14ac:dyDescent="0.35">
      <c r="A52" t="s">
        <v>808</v>
      </c>
      <c r="B52" t="s">
        <v>160</v>
      </c>
      <c r="C52" t="s">
        <v>4</v>
      </c>
      <c r="D52" t="s">
        <v>52</v>
      </c>
      <c r="E52" t="s">
        <v>53</v>
      </c>
      <c r="F52" t="s">
        <v>64</v>
      </c>
      <c r="G52" t="s">
        <v>171</v>
      </c>
      <c r="H52" t="s">
        <v>226</v>
      </c>
    </row>
    <row r="53" spans="1:9" x14ac:dyDescent="0.35">
      <c r="A53" t="s">
        <v>809</v>
      </c>
      <c r="B53" t="s">
        <v>160</v>
      </c>
      <c r="C53" t="s">
        <v>4</v>
      </c>
      <c r="D53" t="s">
        <v>42</v>
      </c>
      <c r="G53" t="s">
        <v>42</v>
      </c>
    </row>
    <row r="54" spans="1:9" x14ac:dyDescent="0.35">
      <c r="A54" t="s">
        <v>810</v>
      </c>
      <c r="B54" t="s">
        <v>160</v>
      </c>
      <c r="C54" t="s">
        <v>4</v>
      </c>
      <c r="D54" t="s">
        <v>20</v>
      </c>
      <c r="E54" t="s">
        <v>21</v>
      </c>
      <c r="F54" t="s">
        <v>110</v>
      </c>
      <c r="G54" t="s">
        <v>110</v>
      </c>
    </row>
    <row r="55" spans="1:9" x14ac:dyDescent="0.35">
      <c r="A55" t="s">
        <v>811</v>
      </c>
      <c r="B55" t="s">
        <v>160</v>
      </c>
      <c r="C55" t="s">
        <v>4</v>
      </c>
      <c r="D55" t="s">
        <v>5</v>
      </c>
      <c r="E55" t="s">
        <v>812</v>
      </c>
      <c r="G55" t="s">
        <v>812</v>
      </c>
    </row>
    <row r="56" spans="1:9" x14ac:dyDescent="0.35">
      <c r="A56" t="s">
        <v>813</v>
      </c>
      <c r="B56" t="s">
        <v>160</v>
      </c>
      <c r="C56" t="s">
        <v>4</v>
      </c>
      <c r="D56" t="s">
        <v>52</v>
      </c>
      <c r="E56" t="s">
        <v>53</v>
      </c>
      <c r="F56" t="s">
        <v>64</v>
      </c>
      <c r="G56" t="s">
        <v>575</v>
      </c>
    </row>
    <row r="57" spans="1:9" x14ac:dyDescent="0.35">
      <c r="A57" t="s">
        <v>814</v>
      </c>
      <c r="B57" t="s">
        <v>160</v>
      </c>
      <c r="C57" t="s">
        <v>4</v>
      </c>
      <c r="D57" t="s">
        <v>52</v>
      </c>
      <c r="E57" t="s">
        <v>53</v>
      </c>
      <c r="F57" t="s">
        <v>64</v>
      </c>
      <c r="G57" t="s">
        <v>171</v>
      </c>
      <c r="H57" t="s">
        <v>410</v>
      </c>
    </row>
    <row r="58" spans="1:9" x14ac:dyDescent="0.35">
      <c r="A58" t="s">
        <v>250</v>
      </c>
      <c r="B58" t="s">
        <v>160</v>
      </c>
      <c r="C58" t="s">
        <v>4</v>
      </c>
      <c r="D58" t="s">
        <v>13</v>
      </c>
      <c r="E58" t="s">
        <v>14</v>
      </c>
      <c r="F58" t="s">
        <v>15</v>
      </c>
      <c r="G58" t="s">
        <v>195</v>
      </c>
      <c r="H58" t="s">
        <v>196</v>
      </c>
      <c r="I58" t="s">
        <v>251</v>
      </c>
    </row>
    <row r="59" spans="1:9" x14ac:dyDescent="0.35">
      <c r="A59" t="s">
        <v>815</v>
      </c>
      <c r="B59" t="s">
        <v>160</v>
      </c>
      <c r="C59" t="s">
        <v>4</v>
      </c>
      <c r="D59" t="s">
        <v>52</v>
      </c>
      <c r="E59" t="s">
        <v>53</v>
      </c>
      <c r="F59" t="s">
        <v>64</v>
      </c>
      <c r="G59" t="s">
        <v>317</v>
      </c>
    </row>
    <row r="60" spans="1:9" x14ac:dyDescent="0.35">
      <c r="A60" t="s">
        <v>472</v>
      </c>
      <c r="B60" t="s">
        <v>160</v>
      </c>
      <c r="C60" t="s">
        <v>4</v>
      </c>
      <c r="D60" t="s">
        <v>48</v>
      </c>
      <c r="E60" t="s">
        <v>87</v>
      </c>
      <c r="F60" t="s">
        <v>124</v>
      </c>
      <c r="G60" t="s">
        <v>124</v>
      </c>
    </row>
    <row r="61" spans="1:9" x14ac:dyDescent="0.35">
      <c r="A61" t="s">
        <v>816</v>
      </c>
      <c r="B61" t="s">
        <v>160</v>
      </c>
      <c r="C61" t="s">
        <v>4</v>
      </c>
      <c r="D61" t="s">
        <v>48</v>
      </c>
      <c r="E61" t="s">
        <v>82</v>
      </c>
      <c r="F61" t="s">
        <v>83</v>
      </c>
      <c r="G61" t="s">
        <v>83</v>
      </c>
    </row>
    <row r="62" spans="1:9" x14ac:dyDescent="0.35">
      <c r="A62" t="s">
        <v>817</v>
      </c>
      <c r="B62" t="s">
        <v>160</v>
      </c>
      <c r="C62" t="s">
        <v>4</v>
      </c>
      <c r="D62" t="s">
        <v>52</v>
      </c>
      <c r="E62" t="s">
        <v>53</v>
      </c>
      <c r="F62" t="s">
        <v>64</v>
      </c>
      <c r="G62" t="s">
        <v>575</v>
      </c>
      <c r="H62" t="s">
        <v>576</v>
      </c>
    </row>
    <row r="63" spans="1:9" x14ac:dyDescent="0.35">
      <c r="A63" t="s">
        <v>818</v>
      </c>
      <c r="B63" t="s">
        <v>160</v>
      </c>
      <c r="C63" t="s">
        <v>4</v>
      </c>
      <c r="D63" t="s">
        <v>48</v>
      </c>
      <c r="E63" t="s">
        <v>87</v>
      </c>
      <c r="F63" t="s">
        <v>124</v>
      </c>
      <c r="G63" t="s">
        <v>124</v>
      </c>
    </row>
    <row r="64" spans="1:9" x14ac:dyDescent="0.35">
      <c r="A64" t="s">
        <v>819</v>
      </c>
      <c r="B64" t="s">
        <v>160</v>
      </c>
      <c r="C64" t="s">
        <v>4</v>
      </c>
      <c r="D64" t="s">
        <v>42</v>
      </c>
      <c r="E64" t="s">
        <v>149</v>
      </c>
      <c r="G64" t="s">
        <v>149</v>
      </c>
    </row>
    <row r="65" spans="1:9" x14ac:dyDescent="0.35">
      <c r="A65" t="s">
        <v>480</v>
      </c>
      <c r="B65" t="s">
        <v>160</v>
      </c>
      <c r="C65" t="s">
        <v>4</v>
      </c>
      <c r="D65" t="s">
        <v>52</v>
      </c>
      <c r="E65" t="s">
        <v>53</v>
      </c>
      <c r="F65" t="s">
        <v>64</v>
      </c>
      <c r="G65" t="s">
        <v>171</v>
      </c>
      <c r="H65" t="s">
        <v>410</v>
      </c>
    </row>
    <row r="66" spans="1:9" x14ac:dyDescent="0.35">
      <c r="A66" t="s">
        <v>820</v>
      </c>
      <c r="B66" t="s">
        <v>160</v>
      </c>
      <c r="C66" t="s">
        <v>4</v>
      </c>
      <c r="D66" t="s">
        <v>48</v>
      </c>
      <c r="E66" t="s">
        <v>146</v>
      </c>
      <c r="F66" t="s">
        <v>821</v>
      </c>
      <c r="G66" t="s">
        <v>821</v>
      </c>
    </row>
    <row r="67" spans="1:9" x14ac:dyDescent="0.35">
      <c r="A67" t="s">
        <v>822</v>
      </c>
      <c r="B67" t="s">
        <v>160</v>
      </c>
      <c r="C67" t="s">
        <v>4</v>
      </c>
      <c r="D67" t="s">
        <v>5</v>
      </c>
      <c r="E67" t="s">
        <v>6</v>
      </c>
      <c r="F67" t="s">
        <v>823</v>
      </c>
      <c r="G67" t="s">
        <v>823</v>
      </c>
    </row>
    <row r="68" spans="1:9" x14ac:dyDescent="0.35">
      <c r="A68" t="s">
        <v>824</v>
      </c>
      <c r="B68" t="s">
        <v>160</v>
      </c>
      <c r="C68" t="s">
        <v>4</v>
      </c>
      <c r="D68" t="s">
        <v>52</v>
      </c>
      <c r="E68" t="s">
        <v>53</v>
      </c>
      <c r="F68" t="s">
        <v>64</v>
      </c>
      <c r="G68" t="s">
        <v>575</v>
      </c>
      <c r="H68" t="s">
        <v>576</v>
      </c>
    </row>
    <row r="69" spans="1:9" x14ac:dyDescent="0.35">
      <c r="A69" t="s">
        <v>740</v>
      </c>
      <c r="B69" t="s">
        <v>160</v>
      </c>
      <c r="C69" t="s">
        <v>4</v>
      </c>
      <c r="D69" t="s">
        <v>52</v>
      </c>
      <c r="E69" t="s">
        <v>53</v>
      </c>
      <c r="F69" t="s">
        <v>64</v>
      </c>
      <c r="G69" t="s">
        <v>317</v>
      </c>
    </row>
    <row r="70" spans="1:9" x14ac:dyDescent="0.35">
      <c r="A70" t="s">
        <v>825</v>
      </c>
      <c r="B70" t="s">
        <v>160</v>
      </c>
      <c r="C70" t="s">
        <v>4</v>
      </c>
      <c r="D70" t="s">
        <v>52</v>
      </c>
      <c r="E70" t="s">
        <v>53</v>
      </c>
      <c r="F70" t="s">
        <v>64</v>
      </c>
      <c r="G70" t="s">
        <v>575</v>
      </c>
      <c r="H70" t="s">
        <v>576</v>
      </c>
      <c r="I70" t="s">
        <v>826</v>
      </c>
    </row>
    <row r="71" spans="1:9" x14ac:dyDescent="0.35">
      <c r="A71" t="s">
        <v>827</v>
      </c>
      <c r="B71" t="s">
        <v>160</v>
      </c>
      <c r="C71" t="s">
        <v>4</v>
      </c>
      <c r="D71" t="s">
        <v>42</v>
      </c>
      <c r="E71" t="s">
        <v>149</v>
      </c>
      <c r="G71" t="s">
        <v>149</v>
      </c>
    </row>
    <row r="72" spans="1:9" x14ac:dyDescent="0.35">
      <c r="A72" t="s">
        <v>828</v>
      </c>
      <c r="B72" t="s">
        <v>160</v>
      </c>
      <c r="C72" t="s">
        <v>4</v>
      </c>
      <c r="D72" t="s">
        <v>8</v>
      </c>
      <c r="E72" t="s">
        <v>9</v>
      </c>
      <c r="F72" t="s">
        <v>25</v>
      </c>
      <c r="G72" t="s">
        <v>719</v>
      </c>
      <c r="H72" t="s">
        <v>720</v>
      </c>
    </row>
    <row r="73" spans="1:9" x14ac:dyDescent="0.35">
      <c r="A73" t="s">
        <v>829</v>
      </c>
      <c r="B73" t="s">
        <v>160</v>
      </c>
      <c r="C73" t="s">
        <v>4</v>
      </c>
      <c r="D73" t="s">
        <v>28</v>
      </c>
      <c r="E73" t="s">
        <v>830</v>
      </c>
      <c r="F73" t="s">
        <v>831</v>
      </c>
      <c r="G73" t="s">
        <v>831</v>
      </c>
    </row>
    <row r="74" spans="1:9" x14ac:dyDescent="0.35">
      <c r="A74" t="s">
        <v>832</v>
      </c>
      <c r="B74" t="s">
        <v>160</v>
      </c>
      <c r="C74" t="s">
        <v>4</v>
      </c>
      <c r="D74" t="s">
        <v>8</v>
      </c>
      <c r="E74" t="s">
        <v>9</v>
      </c>
      <c r="F74" t="s">
        <v>10</v>
      </c>
      <c r="G74" t="s">
        <v>177</v>
      </c>
    </row>
    <row r="75" spans="1:9" x14ac:dyDescent="0.35">
      <c r="A75" t="s">
        <v>833</v>
      </c>
      <c r="B75" t="s">
        <v>160</v>
      </c>
      <c r="C75" t="s">
        <v>4</v>
      </c>
      <c r="D75" t="s">
        <v>13</v>
      </c>
      <c r="E75" t="s">
        <v>14</v>
      </c>
      <c r="F75" t="s">
        <v>15</v>
      </c>
      <c r="G75" t="s">
        <v>606</v>
      </c>
      <c r="H75" t="s">
        <v>834</v>
      </c>
      <c r="I75" t="s">
        <v>835</v>
      </c>
    </row>
    <row r="76" spans="1:9" x14ac:dyDescent="0.35">
      <c r="A76" t="s">
        <v>836</v>
      </c>
      <c r="B76" t="s">
        <v>160</v>
      </c>
      <c r="C76" t="s">
        <v>4</v>
      </c>
      <c r="D76" t="s">
        <v>5</v>
      </c>
      <c r="E76" t="s">
        <v>40</v>
      </c>
      <c r="F76" t="s">
        <v>41</v>
      </c>
      <c r="G76" t="s">
        <v>837</v>
      </c>
    </row>
    <row r="77" spans="1:9" x14ac:dyDescent="0.35">
      <c r="A77" t="s">
        <v>838</v>
      </c>
      <c r="B77" t="s">
        <v>160</v>
      </c>
      <c r="C77" t="s">
        <v>4</v>
      </c>
      <c r="D77" t="s">
        <v>20</v>
      </c>
      <c r="E77" t="s">
        <v>21</v>
      </c>
      <c r="F77" t="s">
        <v>80</v>
      </c>
      <c r="G77" t="s">
        <v>274</v>
      </c>
      <c r="H77" t="s">
        <v>275</v>
      </c>
      <c r="I77" t="s">
        <v>839</v>
      </c>
    </row>
    <row r="78" spans="1:9" x14ac:dyDescent="0.35">
      <c r="A78" t="s">
        <v>507</v>
      </c>
      <c r="B78" t="s">
        <v>160</v>
      </c>
      <c r="C78" t="s">
        <v>4</v>
      </c>
      <c r="D78" t="s">
        <v>28</v>
      </c>
      <c r="E78" t="s">
        <v>29</v>
      </c>
      <c r="G78" t="s">
        <v>29</v>
      </c>
    </row>
    <row r="79" spans="1:9" x14ac:dyDescent="0.35">
      <c r="A79" t="s">
        <v>840</v>
      </c>
      <c r="B79" t="s">
        <v>160</v>
      </c>
      <c r="C79" t="s">
        <v>4</v>
      </c>
      <c r="D79" t="s">
        <v>20</v>
      </c>
      <c r="E79" t="s">
        <v>21</v>
      </c>
      <c r="F79" t="s">
        <v>80</v>
      </c>
      <c r="G79" t="s">
        <v>274</v>
      </c>
      <c r="H79" t="s">
        <v>275</v>
      </c>
      <c r="I79" t="s">
        <v>841</v>
      </c>
    </row>
    <row r="80" spans="1:9" x14ac:dyDescent="0.35">
      <c r="A80" t="s">
        <v>842</v>
      </c>
      <c r="B80" t="s">
        <v>160</v>
      </c>
      <c r="C80" t="s">
        <v>4</v>
      </c>
      <c r="D80" t="s">
        <v>52</v>
      </c>
      <c r="E80" t="s">
        <v>53</v>
      </c>
      <c r="F80" t="s">
        <v>64</v>
      </c>
      <c r="G80" t="s">
        <v>171</v>
      </c>
      <c r="H80" t="s">
        <v>410</v>
      </c>
    </row>
    <row r="81" spans="1:10" x14ac:dyDescent="0.35">
      <c r="A81" t="s">
        <v>843</v>
      </c>
      <c r="B81" t="s">
        <v>160</v>
      </c>
      <c r="C81" t="s">
        <v>4</v>
      </c>
      <c r="D81" t="s">
        <v>5</v>
      </c>
      <c r="E81" t="s">
        <v>6</v>
      </c>
      <c r="F81" t="s">
        <v>47</v>
      </c>
      <c r="G81" t="s">
        <v>186</v>
      </c>
      <c r="H81" t="s">
        <v>187</v>
      </c>
    </row>
    <row r="82" spans="1:10" x14ac:dyDescent="0.35">
      <c r="A82" t="s">
        <v>844</v>
      </c>
      <c r="B82" t="s">
        <v>160</v>
      </c>
      <c r="C82" t="s">
        <v>4</v>
      </c>
      <c r="D82" t="s">
        <v>32</v>
      </c>
      <c r="E82" t="s">
        <v>33</v>
      </c>
      <c r="F82" t="s">
        <v>114</v>
      </c>
      <c r="G82" t="s">
        <v>845</v>
      </c>
    </row>
    <row r="83" spans="1:10" x14ac:dyDescent="0.35">
      <c r="A83" t="s">
        <v>846</v>
      </c>
      <c r="B83" t="s">
        <v>160</v>
      </c>
      <c r="C83" t="s">
        <v>4</v>
      </c>
      <c r="D83" t="s">
        <v>13</v>
      </c>
      <c r="E83" t="s">
        <v>111</v>
      </c>
      <c r="G83" t="s">
        <v>111</v>
      </c>
    </row>
    <row r="84" spans="1:10" x14ac:dyDescent="0.35">
      <c r="A84" t="s">
        <v>847</v>
      </c>
      <c r="B84" t="s">
        <v>160</v>
      </c>
      <c r="C84" t="s">
        <v>4</v>
      </c>
      <c r="D84" t="s">
        <v>48</v>
      </c>
      <c r="E84" t="s">
        <v>75</v>
      </c>
      <c r="F84" t="s">
        <v>126</v>
      </c>
      <c r="G84" t="s">
        <v>126</v>
      </c>
    </row>
    <row r="85" spans="1:10" x14ac:dyDescent="0.35">
      <c r="A85" t="s">
        <v>848</v>
      </c>
      <c r="B85" t="s">
        <v>160</v>
      </c>
      <c r="C85" t="s">
        <v>4</v>
      </c>
      <c r="D85" t="s">
        <v>52</v>
      </c>
      <c r="E85" t="s">
        <v>53</v>
      </c>
      <c r="F85" t="s">
        <v>64</v>
      </c>
      <c r="G85" t="s">
        <v>171</v>
      </c>
      <c r="H85" t="s">
        <v>410</v>
      </c>
    </row>
    <row r="86" spans="1:10" x14ac:dyDescent="0.35">
      <c r="A86" t="s">
        <v>849</v>
      </c>
      <c r="B86" t="s">
        <v>160</v>
      </c>
      <c r="C86" t="s">
        <v>4</v>
      </c>
      <c r="D86" t="s">
        <v>13</v>
      </c>
      <c r="E86" t="s">
        <v>14</v>
      </c>
      <c r="F86" t="s">
        <v>850</v>
      </c>
      <c r="G86" t="s">
        <v>850</v>
      </c>
    </row>
    <row r="87" spans="1:10" x14ac:dyDescent="0.35">
      <c r="A87" t="s">
        <v>851</v>
      </c>
      <c r="B87" t="s">
        <v>160</v>
      </c>
      <c r="C87" t="s">
        <v>4</v>
      </c>
      <c r="D87" t="s">
        <v>8</v>
      </c>
      <c r="E87" t="s">
        <v>9</v>
      </c>
      <c r="F87" t="s">
        <v>25</v>
      </c>
      <c r="G87" t="s">
        <v>586</v>
      </c>
    </row>
    <row r="88" spans="1:10" x14ac:dyDescent="0.35">
      <c r="A88" t="s">
        <v>852</v>
      </c>
      <c r="B88" t="s">
        <v>160</v>
      </c>
      <c r="C88" t="s">
        <v>4</v>
      </c>
      <c r="D88" t="s">
        <v>48</v>
      </c>
      <c r="E88" t="s">
        <v>75</v>
      </c>
      <c r="F88" t="s">
        <v>137</v>
      </c>
      <c r="G88" t="s">
        <v>137</v>
      </c>
    </row>
    <row r="89" spans="1:10" x14ac:dyDescent="0.35">
      <c r="A89" t="s">
        <v>853</v>
      </c>
      <c r="B89" t="s">
        <v>160</v>
      </c>
      <c r="C89" t="s">
        <v>4</v>
      </c>
      <c r="D89" t="s">
        <v>8</v>
      </c>
      <c r="E89" t="s">
        <v>133</v>
      </c>
      <c r="G89" t="s">
        <v>133</v>
      </c>
    </row>
    <row r="90" spans="1:10" x14ac:dyDescent="0.35">
      <c r="A90" t="s">
        <v>854</v>
      </c>
      <c r="B90" t="s">
        <v>160</v>
      </c>
      <c r="C90" t="s">
        <v>4</v>
      </c>
      <c r="D90" t="s">
        <v>8</v>
      </c>
      <c r="E90" t="s">
        <v>133</v>
      </c>
      <c r="G90" t="s">
        <v>133</v>
      </c>
    </row>
    <row r="91" spans="1:10" x14ac:dyDescent="0.35">
      <c r="A91" t="s">
        <v>746</v>
      </c>
      <c r="B91" t="s">
        <v>160</v>
      </c>
      <c r="C91" t="s">
        <v>4</v>
      </c>
      <c r="D91" t="s">
        <v>52</v>
      </c>
      <c r="E91" t="s">
        <v>53</v>
      </c>
      <c r="F91" t="s">
        <v>64</v>
      </c>
      <c r="G91" t="s">
        <v>317</v>
      </c>
    </row>
    <row r="92" spans="1:10" x14ac:dyDescent="0.35">
      <c r="A92" t="s">
        <v>855</v>
      </c>
      <c r="B92" t="s">
        <v>160</v>
      </c>
      <c r="C92" t="s">
        <v>4</v>
      </c>
      <c r="D92" t="s">
        <v>5</v>
      </c>
      <c r="E92" t="s">
        <v>6</v>
      </c>
      <c r="F92" t="s">
        <v>16</v>
      </c>
      <c r="G92" t="s">
        <v>214</v>
      </c>
      <c r="H92" t="s">
        <v>498</v>
      </c>
    </row>
    <row r="93" spans="1:10" x14ac:dyDescent="0.35">
      <c r="A93" t="s">
        <v>856</v>
      </c>
      <c r="B93" t="s">
        <v>160</v>
      </c>
      <c r="C93" t="s">
        <v>4</v>
      </c>
      <c r="D93" t="s">
        <v>13</v>
      </c>
      <c r="E93" t="s">
        <v>26</v>
      </c>
      <c r="F93" t="s">
        <v>39</v>
      </c>
      <c r="G93" t="s">
        <v>221</v>
      </c>
    </row>
    <row r="94" spans="1:10" x14ac:dyDescent="0.35">
      <c r="A94" t="s">
        <v>857</v>
      </c>
      <c r="B94" t="s">
        <v>160</v>
      </c>
      <c r="C94" t="s">
        <v>4</v>
      </c>
      <c r="D94" t="s">
        <v>52</v>
      </c>
      <c r="E94" t="s">
        <v>53</v>
      </c>
      <c r="F94" t="s">
        <v>64</v>
      </c>
      <c r="G94" t="s">
        <v>653</v>
      </c>
    </row>
    <row r="95" spans="1:10" x14ac:dyDescent="0.35">
      <c r="A95" t="s">
        <v>748</v>
      </c>
      <c r="B95" t="s">
        <v>160</v>
      </c>
      <c r="C95" t="s">
        <v>4</v>
      </c>
      <c r="D95" t="s">
        <v>20</v>
      </c>
      <c r="E95" t="s">
        <v>21</v>
      </c>
      <c r="F95" t="s">
        <v>80</v>
      </c>
      <c r="G95" t="s">
        <v>274</v>
      </c>
      <c r="H95" t="s">
        <v>275</v>
      </c>
      <c r="I95" t="s">
        <v>286</v>
      </c>
      <c r="J95" t="s">
        <v>401</v>
      </c>
    </row>
    <row r="96" spans="1:10" x14ac:dyDescent="0.35">
      <c r="A96" t="s">
        <v>858</v>
      </c>
      <c r="B96" t="s">
        <v>160</v>
      </c>
      <c r="C96" t="s">
        <v>4</v>
      </c>
      <c r="D96" t="s">
        <v>13</v>
      </c>
      <c r="E96" t="s">
        <v>97</v>
      </c>
      <c r="F96" t="s">
        <v>98</v>
      </c>
      <c r="G96" t="s">
        <v>859</v>
      </c>
    </row>
    <row r="97" spans="1:11" x14ac:dyDescent="0.35">
      <c r="A97" t="s">
        <v>860</v>
      </c>
      <c r="B97" t="s">
        <v>160</v>
      </c>
      <c r="C97" t="s">
        <v>4</v>
      </c>
      <c r="D97" t="s">
        <v>8</v>
      </c>
      <c r="E97" t="s">
        <v>9</v>
      </c>
      <c r="F97" t="s">
        <v>19</v>
      </c>
      <c r="G97" t="s">
        <v>861</v>
      </c>
    </row>
    <row r="98" spans="1:11" x14ac:dyDescent="0.35">
      <c r="A98" t="s">
        <v>862</v>
      </c>
      <c r="B98" t="s">
        <v>160</v>
      </c>
      <c r="C98" t="s">
        <v>4</v>
      </c>
      <c r="D98" t="s">
        <v>48</v>
      </c>
      <c r="E98" t="s">
        <v>82</v>
      </c>
      <c r="F98" t="s">
        <v>83</v>
      </c>
      <c r="G98" t="s">
        <v>83</v>
      </c>
    </row>
    <row r="99" spans="1:11" x14ac:dyDescent="0.35">
      <c r="A99" t="s">
        <v>863</v>
      </c>
      <c r="B99" t="s">
        <v>160</v>
      </c>
      <c r="C99" t="s">
        <v>4</v>
      </c>
      <c r="D99" t="s">
        <v>52</v>
      </c>
      <c r="E99" t="s">
        <v>53</v>
      </c>
      <c r="F99" t="s">
        <v>64</v>
      </c>
      <c r="G99" t="s">
        <v>171</v>
      </c>
      <c r="H99" t="s">
        <v>226</v>
      </c>
    </row>
    <row r="100" spans="1:11" x14ac:dyDescent="0.35">
      <c r="A100" t="s">
        <v>864</v>
      </c>
      <c r="B100" t="s">
        <v>160</v>
      </c>
      <c r="C100" t="s">
        <v>4</v>
      </c>
      <c r="D100" t="s">
        <v>52</v>
      </c>
      <c r="E100" t="s">
        <v>53</v>
      </c>
      <c r="F100" t="s">
        <v>64</v>
      </c>
      <c r="G100" t="s">
        <v>171</v>
      </c>
      <c r="H100" t="s">
        <v>226</v>
      </c>
    </row>
    <row r="101" spans="1:11" x14ac:dyDescent="0.35">
      <c r="A101" t="s">
        <v>865</v>
      </c>
      <c r="B101" t="s">
        <v>160</v>
      </c>
      <c r="C101" t="s">
        <v>4</v>
      </c>
      <c r="D101" t="s">
        <v>48</v>
      </c>
      <c r="E101" t="s">
        <v>73</v>
      </c>
      <c r="F101" t="s">
        <v>74</v>
      </c>
      <c r="G101" t="s">
        <v>866</v>
      </c>
    </row>
    <row r="102" spans="1:11" x14ac:dyDescent="0.35">
      <c r="A102" t="s">
        <v>867</v>
      </c>
      <c r="B102" t="s">
        <v>160</v>
      </c>
      <c r="C102" t="s">
        <v>4</v>
      </c>
      <c r="D102" t="s">
        <v>20</v>
      </c>
      <c r="E102" t="s">
        <v>21</v>
      </c>
      <c r="F102" t="s">
        <v>80</v>
      </c>
      <c r="G102" t="s">
        <v>274</v>
      </c>
      <c r="H102" t="s">
        <v>275</v>
      </c>
      <c r="I102" t="s">
        <v>656</v>
      </c>
      <c r="J102" t="s">
        <v>657</v>
      </c>
      <c r="K102" t="s">
        <v>731</v>
      </c>
    </row>
    <row r="103" spans="1:11" x14ac:dyDescent="0.35">
      <c r="A103" t="s">
        <v>751</v>
      </c>
      <c r="B103" t="s">
        <v>160</v>
      </c>
      <c r="C103" t="s">
        <v>4</v>
      </c>
      <c r="D103" t="s">
        <v>8</v>
      </c>
      <c r="E103" t="s">
        <v>122</v>
      </c>
      <c r="F103" t="s">
        <v>123</v>
      </c>
      <c r="G103" t="s">
        <v>123</v>
      </c>
    </row>
    <row r="104" spans="1:11" x14ac:dyDescent="0.35">
      <c r="A104" t="s">
        <v>868</v>
      </c>
      <c r="B104" t="s">
        <v>160</v>
      </c>
      <c r="C104" t="s">
        <v>4</v>
      </c>
      <c r="D104" t="s">
        <v>8</v>
      </c>
      <c r="E104" t="s">
        <v>9</v>
      </c>
      <c r="F104" t="s">
        <v>10</v>
      </c>
      <c r="G104" t="s">
        <v>177</v>
      </c>
    </row>
    <row r="105" spans="1:11" x14ac:dyDescent="0.35">
      <c r="A105" t="s">
        <v>869</v>
      </c>
      <c r="B105" t="s">
        <v>160</v>
      </c>
      <c r="C105" t="s">
        <v>4</v>
      </c>
      <c r="D105" t="s">
        <v>48</v>
      </c>
      <c r="E105" t="s">
        <v>57</v>
      </c>
      <c r="F105" t="s">
        <v>58</v>
      </c>
      <c r="G105" t="s">
        <v>58</v>
      </c>
    </row>
    <row r="106" spans="1:11" x14ac:dyDescent="0.35">
      <c r="A106" t="s">
        <v>870</v>
      </c>
      <c r="B106" t="s">
        <v>160</v>
      </c>
      <c r="C106" t="s">
        <v>4</v>
      </c>
      <c r="D106" t="s">
        <v>8</v>
      </c>
      <c r="E106" t="s">
        <v>9</v>
      </c>
      <c r="F106" t="s">
        <v>107</v>
      </c>
      <c r="G106" t="s">
        <v>764</v>
      </c>
    </row>
    <row r="107" spans="1:11" x14ac:dyDescent="0.35">
      <c r="A107" t="s">
        <v>871</v>
      </c>
      <c r="B107" t="s">
        <v>160</v>
      </c>
      <c r="C107" t="s">
        <v>4</v>
      </c>
      <c r="D107" t="s">
        <v>48</v>
      </c>
      <c r="E107" t="s">
        <v>51</v>
      </c>
      <c r="G107" t="s">
        <v>51</v>
      </c>
    </row>
    <row r="108" spans="1:11" x14ac:dyDescent="0.35">
      <c r="A108" t="s">
        <v>872</v>
      </c>
      <c r="B108" t="s">
        <v>160</v>
      </c>
      <c r="C108" t="s">
        <v>4</v>
      </c>
      <c r="D108" t="s">
        <v>13</v>
      </c>
      <c r="E108" t="s">
        <v>14</v>
      </c>
      <c r="F108" t="s">
        <v>15</v>
      </c>
      <c r="G108" t="s">
        <v>195</v>
      </c>
      <c r="H108" t="s">
        <v>196</v>
      </c>
    </row>
    <row r="109" spans="1:11" x14ac:dyDescent="0.35">
      <c r="A109" t="s">
        <v>873</v>
      </c>
      <c r="B109" t="s">
        <v>160</v>
      </c>
      <c r="C109" t="s">
        <v>4</v>
      </c>
      <c r="D109" t="s">
        <v>5</v>
      </c>
      <c r="E109" t="s">
        <v>6</v>
      </c>
      <c r="F109" t="s">
        <v>16</v>
      </c>
      <c r="G109" t="s">
        <v>214</v>
      </c>
      <c r="H109" t="s">
        <v>498</v>
      </c>
    </row>
    <row r="110" spans="1:11" x14ac:dyDescent="0.35">
      <c r="A110" t="s">
        <v>208</v>
      </c>
      <c r="B110" t="s">
        <v>160</v>
      </c>
      <c r="C110" t="s">
        <v>4</v>
      </c>
      <c r="D110" t="s">
        <v>28</v>
      </c>
      <c r="E110" t="s">
        <v>138</v>
      </c>
      <c r="F110" t="s">
        <v>139</v>
      </c>
      <c r="G110" t="s">
        <v>209</v>
      </c>
    </row>
    <row r="111" spans="1:11" x14ac:dyDescent="0.35">
      <c r="A111" t="s">
        <v>874</v>
      </c>
      <c r="B111" t="s">
        <v>160</v>
      </c>
      <c r="C111" t="s">
        <v>4</v>
      </c>
      <c r="D111" t="s">
        <v>20</v>
      </c>
      <c r="E111" t="s">
        <v>21</v>
      </c>
      <c r="F111" t="s">
        <v>80</v>
      </c>
      <c r="G111" t="s">
        <v>274</v>
      </c>
      <c r="H111" t="s">
        <v>275</v>
      </c>
      <c r="I111" t="s">
        <v>286</v>
      </c>
    </row>
    <row r="112" spans="1:11" x14ac:dyDescent="0.35">
      <c r="A112" t="s">
        <v>875</v>
      </c>
      <c r="B112" t="s">
        <v>160</v>
      </c>
      <c r="C112" t="s">
        <v>4</v>
      </c>
      <c r="D112" t="s">
        <v>8</v>
      </c>
      <c r="E112" t="s">
        <v>11</v>
      </c>
      <c r="F112" t="s">
        <v>24</v>
      </c>
      <c r="G112" t="s">
        <v>807</v>
      </c>
    </row>
    <row r="113" spans="1:10" x14ac:dyDescent="0.35">
      <c r="A113" t="s">
        <v>876</v>
      </c>
      <c r="B113" t="s">
        <v>160</v>
      </c>
      <c r="C113" t="s">
        <v>4</v>
      </c>
      <c r="D113" t="s">
        <v>52</v>
      </c>
      <c r="E113" t="s">
        <v>53</v>
      </c>
      <c r="F113" t="s">
        <v>64</v>
      </c>
      <c r="G113" t="s">
        <v>317</v>
      </c>
    </row>
    <row r="114" spans="1:10" x14ac:dyDescent="0.35">
      <c r="A114" t="s">
        <v>877</v>
      </c>
      <c r="B114" t="s">
        <v>160</v>
      </c>
      <c r="C114" t="s">
        <v>4</v>
      </c>
      <c r="D114" t="s">
        <v>52</v>
      </c>
      <c r="E114" t="s">
        <v>53</v>
      </c>
      <c r="F114" t="s">
        <v>64</v>
      </c>
      <c r="G114" t="s">
        <v>317</v>
      </c>
    </row>
    <row r="115" spans="1:10" x14ac:dyDescent="0.35">
      <c r="A115" t="s">
        <v>878</v>
      </c>
      <c r="B115" t="s">
        <v>160</v>
      </c>
      <c r="C115" t="s">
        <v>4</v>
      </c>
      <c r="D115" t="s">
        <v>28</v>
      </c>
      <c r="E115" t="s">
        <v>29</v>
      </c>
      <c r="G115" t="s">
        <v>29</v>
      </c>
    </row>
    <row r="116" spans="1:10" x14ac:dyDescent="0.35">
      <c r="A116" t="s">
        <v>879</v>
      </c>
      <c r="B116" t="s">
        <v>160</v>
      </c>
      <c r="C116" t="s">
        <v>4</v>
      </c>
      <c r="D116" t="s">
        <v>20</v>
      </c>
      <c r="E116" t="s">
        <v>21</v>
      </c>
      <c r="F116" t="s">
        <v>80</v>
      </c>
      <c r="G116" t="s">
        <v>274</v>
      </c>
      <c r="H116" t="s">
        <v>275</v>
      </c>
      <c r="I116" t="s">
        <v>340</v>
      </c>
    </row>
    <row r="117" spans="1:10" x14ac:dyDescent="0.35">
      <c r="A117" t="s">
        <v>880</v>
      </c>
      <c r="B117" t="s">
        <v>160</v>
      </c>
      <c r="C117" t="s">
        <v>4</v>
      </c>
      <c r="D117" t="s">
        <v>20</v>
      </c>
      <c r="E117" t="s">
        <v>21</v>
      </c>
      <c r="F117" t="s">
        <v>80</v>
      </c>
      <c r="G117" t="s">
        <v>881</v>
      </c>
      <c r="H117" t="s">
        <v>882</v>
      </c>
    </row>
    <row r="118" spans="1:10" x14ac:dyDescent="0.35">
      <c r="A118" t="s">
        <v>883</v>
      </c>
      <c r="B118" t="s">
        <v>160</v>
      </c>
      <c r="C118" t="s">
        <v>4</v>
      </c>
      <c r="D118" t="s">
        <v>8</v>
      </c>
      <c r="E118" t="s">
        <v>9</v>
      </c>
      <c r="F118" t="s">
        <v>10</v>
      </c>
      <c r="G118" t="s">
        <v>177</v>
      </c>
    </row>
    <row r="119" spans="1:10" x14ac:dyDescent="0.35">
      <c r="A119" t="s">
        <v>884</v>
      </c>
      <c r="B119" t="s">
        <v>160</v>
      </c>
      <c r="C119" t="s">
        <v>4</v>
      </c>
      <c r="D119" t="s">
        <v>22</v>
      </c>
      <c r="E119" t="s">
        <v>151</v>
      </c>
      <c r="G119" t="s">
        <v>151</v>
      </c>
    </row>
    <row r="120" spans="1:10" x14ac:dyDescent="0.35">
      <c r="A120" t="s">
        <v>885</v>
      </c>
      <c r="B120" t="s">
        <v>160</v>
      </c>
      <c r="C120" t="s">
        <v>4</v>
      </c>
      <c r="D120" t="s">
        <v>13</v>
      </c>
      <c r="E120" t="s">
        <v>26</v>
      </c>
      <c r="F120" t="s">
        <v>27</v>
      </c>
      <c r="G120" t="s">
        <v>27</v>
      </c>
    </row>
    <row r="121" spans="1:10" x14ac:dyDescent="0.35">
      <c r="A121" t="s">
        <v>886</v>
      </c>
      <c r="B121" t="s">
        <v>160</v>
      </c>
      <c r="C121" t="s">
        <v>4</v>
      </c>
      <c r="D121" t="s">
        <v>8</v>
      </c>
      <c r="E121" t="s">
        <v>11</v>
      </c>
      <c r="F121" t="s">
        <v>38</v>
      </c>
      <c r="G121" t="s">
        <v>887</v>
      </c>
    </row>
    <row r="122" spans="1:10" x14ac:dyDescent="0.35">
      <c r="A122" t="s">
        <v>299</v>
      </c>
      <c r="B122" t="s">
        <v>160</v>
      </c>
      <c r="C122" t="s">
        <v>4</v>
      </c>
      <c r="D122" t="s">
        <v>13</v>
      </c>
      <c r="E122" t="s">
        <v>14</v>
      </c>
      <c r="F122" t="s">
        <v>15</v>
      </c>
      <c r="G122" t="s">
        <v>300</v>
      </c>
      <c r="H122" t="s">
        <v>301</v>
      </c>
    </row>
    <row r="123" spans="1:10" x14ac:dyDescent="0.35">
      <c r="A123" t="s">
        <v>888</v>
      </c>
      <c r="B123" t="s">
        <v>160</v>
      </c>
      <c r="C123" t="s">
        <v>4</v>
      </c>
      <c r="D123" t="s">
        <v>20</v>
      </c>
      <c r="E123" t="s">
        <v>21</v>
      </c>
      <c r="F123" t="s">
        <v>80</v>
      </c>
      <c r="G123" t="s">
        <v>274</v>
      </c>
      <c r="H123" t="s">
        <v>275</v>
      </c>
      <c r="I123" t="s">
        <v>656</v>
      </c>
      <c r="J123" t="s">
        <v>657</v>
      </c>
    </row>
    <row r="124" spans="1:10" x14ac:dyDescent="0.35">
      <c r="A124" t="s">
        <v>889</v>
      </c>
      <c r="B124" t="s">
        <v>160</v>
      </c>
      <c r="C124" t="s">
        <v>4</v>
      </c>
      <c r="D124" t="s">
        <v>8</v>
      </c>
      <c r="E124" t="s">
        <v>9</v>
      </c>
      <c r="F124" t="s">
        <v>25</v>
      </c>
      <c r="G124" t="s">
        <v>586</v>
      </c>
    </row>
    <row r="125" spans="1:10" x14ac:dyDescent="0.35">
      <c r="A125" t="s">
        <v>890</v>
      </c>
      <c r="B125" t="s">
        <v>160</v>
      </c>
      <c r="C125" t="s">
        <v>4</v>
      </c>
      <c r="D125" t="s">
        <v>13</v>
      </c>
      <c r="E125" t="s">
        <v>26</v>
      </c>
      <c r="F125" t="s">
        <v>77</v>
      </c>
      <c r="G125" t="s">
        <v>677</v>
      </c>
      <c r="H125" t="s">
        <v>891</v>
      </c>
    </row>
    <row r="126" spans="1:10" x14ac:dyDescent="0.35">
      <c r="A126" t="s">
        <v>892</v>
      </c>
      <c r="B126" t="s">
        <v>160</v>
      </c>
      <c r="C126" t="s">
        <v>4</v>
      </c>
      <c r="D126" t="s">
        <v>52</v>
      </c>
      <c r="E126" t="s">
        <v>53</v>
      </c>
      <c r="F126" t="s">
        <v>64</v>
      </c>
      <c r="G126" t="s">
        <v>575</v>
      </c>
      <c r="H126" t="s">
        <v>576</v>
      </c>
    </row>
    <row r="127" spans="1:10" x14ac:dyDescent="0.35">
      <c r="A127" t="s">
        <v>893</v>
      </c>
      <c r="B127" t="s">
        <v>160</v>
      </c>
      <c r="C127" t="s">
        <v>4</v>
      </c>
      <c r="D127" t="s">
        <v>52</v>
      </c>
      <c r="E127" t="s">
        <v>53</v>
      </c>
      <c r="F127" t="s">
        <v>64</v>
      </c>
      <c r="G127" t="s">
        <v>575</v>
      </c>
      <c r="H127" t="s">
        <v>576</v>
      </c>
    </row>
    <row r="128" spans="1:10" x14ac:dyDescent="0.35">
      <c r="A128" t="s">
        <v>894</v>
      </c>
      <c r="B128" t="s">
        <v>160</v>
      </c>
      <c r="C128" t="s">
        <v>4</v>
      </c>
      <c r="D128" t="s">
        <v>52</v>
      </c>
      <c r="E128" t="s">
        <v>53</v>
      </c>
      <c r="F128" t="s">
        <v>64</v>
      </c>
      <c r="G128" t="s">
        <v>575</v>
      </c>
      <c r="H128" t="s">
        <v>576</v>
      </c>
    </row>
    <row r="129" spans="1:10" x14ac:dyDescent="0.35">
      <c r="A129" t="s">
        <v>895</v>
      </c>
      <c r="B129" t="s">
        <v>160</v>
      </c>
      <c r="C129" t="s">
        <v>4</v>
      </c>
      <c r="D129" t="s">
        <v>20</v>
      </c>
      <c r="E129" t="s">
        <v>21</v>
      </c>
      <c r="F129" t="s">
        <v>80</v>
      </c>
      <c r="G129" t="s">
        <v>274</v>
      </c>
      <c r="H129" t="s">
        <v>483</v>
      </c>
    </row>
    <row r="130" spans="1:10" x14ac:dyDescent="0.35">
      <c r="A130" t="s">
        <v>896</v>
      </c>
      <c r="B130" t="s">
        <v>160</v>
      </c>
      <c r="C130" t="s">
        <v>4</v>
      </c>
      <c r="D130" t="s">
        <v>28</v>
      </c>
      <c r="E130" t="s">
        <v>30</v>
      </c>
      <c r="G130" t="s">
        <v>30</v>
      </c>
    </row>
    <row r="131" spans="1:10" x14ac:dyDescent="0.35">
      <c r="A131" t="s">
        <v>897</v>
      </c>
      <c r="B131" t="s">
        <v>160</v>
      </c>
      <c r="C131" t="s">
        <v>4</v>
      </c>
      <c r="D131" t="s">
        <v>13</v>
      </c>
      <c r="E131" t="s">
        <v>14</v>
      </c>
      <c r="F131" t="s">
        <v>898</v>
      </c>
      <c r="G131" t="s">
        <v>898</v>
      </c>
    </row>
    <row r="132" spans="1:10" x14ac:dyDescent="0.35">
      <c r="A132" t="s">
        <v>899</v>
      </c>
      <c r="B132" t="s">
        <v>160</v>
      </c>
      <c r="C132" t="s">
        <v>4</v>
      </c>
      <c r="D132" t="s">
        <v>52</v>
      </c>
      <c r="E132" t="s">
        <v>53</v>
      </c>
      <c r="F132" t="s">
        <v>64</v>
      </c>
      <c r="G132" t="s">
        <v>171</v>
      </c>
      <c r="H132" t="s">
        <v>226</v>
      </c>
    </row>
    <row r="133" spans="1:10" x14ac:dyDescent="0.35">
      <c r="A133" t="s">
        <v>900</v>
      </c>
      <c r="B133" t="s">
        <v>160</v>
      </c>
      <c r="C133" t="s">
        <v>4</v>
      </c>
      <c r="D133" t="s">
        <v>8</v>
      </c>
      <c r="E133" t="s">
        <v>9</v>
      </c>
      <c r="F133" t="s">
        <v>25</v>
      </c>
      <c r="G133" t="s">
        <v>901</v>
      </c>
    </row>
    <row r="134" spans="1:10" x14ac:dyDescent="0.35">
      <c r="A134" t="s">
        <v>902</v>
      </c>
      <c r="B134" t="s">
        <v>160</v>
      </c>
      <c r="C134" t="s">
        <v>4</v>
      </c>
      <c r="D134" t="s">
        <v>5</v>
      </c>
      <c r="E134" t="s">
        <v>6</v>
      </c>
      <c r="F134" t="s">
        <v>823</v>
      </c>
      <c r="G134" t="s">
        <v>823</v>
      </c>
    </row>
    <row r="135" spans="1:10" x14ac:dyDescent="0.35">
      <c r="A135" t="s">
        <v>903</v>
      </c>
      <c r="B135" t="s">
        <v>160</v>
      </c>
      <c r="C135" t="s">
        <v>4</v>
      </c>
      <c r="D135" t="s">
        <v>5</v>
      </c>
      <c r="E135" t="s">
        <v>6</v>
      </c>
      <c r="F135" t="s">
        <v>823</v>
      </c>
      <c r="G135" t="s">
        <v>823</v>
      </c>
    </row>
    <row r="136" spans="1:10" x14ac:dyDescent="0.35">
      <c r="A136" t="s">
        <v>904</v>
      </c>
      <c r="B136" t="s">
        <v>160</v>
      </c>
      <c r="C136" t="s">
        <v>4</v>
      </c>
      <c r="D136" t="s">
        <v>13</v>
      </c>
      <c r="E136" t="s">
        <v>26</v>
      </c>
      <c r="F136" t="s">
        <v>27</v>
      </c>
      <c r="G136" t="s">
        <v>27</v>
      </c>
    </row>
    <row r="137" spans="1:10" x14ac:dyDescent="0.35">
      <c r="A137" t="s">
        <v>905</v>
      </c>
      <c r="B137" t="s">
        <v>160</v>
      </c>
      <c r="C137" t="s">
        <v>4</v>
      </c>
      <c r="D137" t="s">
        <v>8</v>
      </c>
      <c r="E137" t="s">
        <v>9</v>
      </c>
      <c r="F137" t="s">
        <v>19</v>
      </c>
      <c r="G137" t="s">
        <v>19</v>
      </c>
    </row>
    <row r="138" spans="1:10" x14ac:dyDescent="0.35">
      <c r="A138" t="s">
        <v>906</v>
      </c>
      <c r="B138" t="s">
        <v>160</v>
      </c>
      <c r="C138" t="s">
        <v>4</v>
      </c>
      <c r="D138" t="s">
        <v>8</v>
      </c>
      <c r="E138" t="s">
        <v>11</v>
      </c>
      <c r="F138" t="s">
        <v>62</v>
      </c>
      <c r="G138" t="s">
        <v>351</v>
      </c>
      <c r="H138" t="s">
        <v>352</v>
      </c>
    </row>
    <row r="139" spans="1:10" x14ac:dyDescent="0.35">
      <c r="A139" t="s">
        <v>907</v>
      </c>
      <c r="B139" t="s">
        <v>160</v>
      </c>
      <c r="C139" t="s">
        <v>4</v>
      </c>
      <c r="D139" t="s">
        <v>5</v>
      </c>
      <c r="E139" t="s">
        <v>6</v>
      </c>
      <c r="F139" t="s">
        <v>47</v>
      </c>
      <c r="G139" t="s">
        <v>186</v>
      </c>
      <c r="H139" t="s">
        <v>187</v>
      </c>
      <c r="I139" t="s">
        <v>188</v>
      </c>
    </row>
    <row r="140" spans="1:10" x14ac:dyDescent="0.35">
      <c r="A140" t="s">
        <v>185</v>
      </c>
      <c r="B140" t="s">
        <v>160</v>
      </c>
      <c r="C140" t="s">
        <v>4</v>
      </c>
      <c r="D140" t="s">
        <v>5</v>
      </c>
      <c r="E140" t="s">
        <v>6</v>
      </c>
      <c r="F140" t="s">
        <v>47</v>
      </c>
      <c r="G140" t="s">
        <v>186</v>
      </c>
      <c r="H140" t="s">
        <v>187</v>
      </c>
      <c r="I140" t="s">
        <v>188</v>
      </c>
    </row>
    <row r="141" spans="1:10" x14ac:dyDescent="0.35">
      <c r="A141" t="s">
        <v>908</v>
      </c>
      <c r="B141" t="s">
        <v>160</v>
      </c>
      <c r="C141" t="s">
        <v>4</v>
      </c>
      <c r="D141" t="s">
        <v>5</v>
      </c>
      <c r="E141" t="s">
        <v>6</v>
      </c>
      <c r="F141" t="s">
        <v>47</v>
      </c>
      <c r="G141" t="s">
        <v>186</v>
      </c>
      <c r="H141" t="s">
        <v>187</v>
      </c>
      <c r="I141" t="s">
        <v>188</v>
      </c>
    </row>
    <row r="142" spans="1:10" x14ac:dyDescent="0.35">
      <c r="A142" t="s">
        <v>909</v>
      </c>
      <c r="B142" t="s">
        <v>160</v>
      </c>
      <c r="C142" t="s">
        <v>4</v>
      </c>
      <c r="D142" t="s">
        <v>48</v>
      </c>
      <c r="E142" t="s">
        <v>522</v>
      </c>
      <c r="G142" t="s">
        <v>522</v>
      </c>
    </row>
    <row r="143" spans="1:10" x14ac:dyDescent="0.35">
      <c r="A143" t="s">
        <v>910</v>
      </c>
      <c r="B143" t="s">
        <v>160</v>
      </c>
      <c r="C143" t="s">
        <v>4</v>
      </c>
      <c r="D143" t="s">
        <v>20</v>
      </c>
      <c r="E143" t="s">
        <v>21</v>
      </c>
      <c r="F143" t="s">
        <v>80</v>
      </c>
      <c r="G143" t="s">
        <v>274</v>
      </c>
      <c r="H143" t="s">
        <v>275</v>
      </c>
      <c r="I143" t="s">
        <v>656</v>
      </c>
      <c r="J143" t="s">
        <v>657</v>
      </c>
    </row>
    <row r="144" spans="1:10" x14ac:dyDescent="0.35">
      <c r="A144" t="s">
        <v>911</v>
      </c>
      <c r="B144" t="s">
        <v>160</v>
      </c>
      <c r="C144" t="s">
        <v>4</v>
      </c>
      <c r="D144" t="s">
        <v>20</v>
      </c>
      <c r="E144" t="s">
        <v>21</v>
      </c>
      <c r="F144" t="s">
        <v>80</v>
      </c>
      <c r="G144" t="s">
        <v>274</v>
      </c>
      <c r="H144" t="s">
        <v>275</v>
      </c>
      <c r="I144" t="s">
        <v>286</v>
      </c>
    </row>
    <row r="145" spans="1:9" x14ac:dyDescent="0.35">
      <c r="A145" t="s">
        <v>757</v>
      </c>
      <c r="B145" t="s">
        <v>160</v>
      </c>
      <c r="C145" t="s">
        <v>4</v>
      </c>
      <c r="D145" t="s">
        <v>13</v>
      </c>
      <c r="E145" t="s">
        <v>14</v>
      </c>
      <c r="F145" t="s">
        <v>15</v>
      </c>
      <c r="G145" t="s">
        <v>195</v>
      </c>
      <c r="H145" t="s">
        <v>715</v>
      </c>
      <c r="I145" t="s">
        <v>716</v>
      </c>
    </row>
    <row r="146" spans="1:9" x14ac:dyDescent="0.35">
      <c r="A146" t="s">
        <v>912</v>
      </c>
      <c r="B146" t="s">
        <v>160</v>
      </c>
      <c r="C146" t="s">
        <v>4</v>
      </c>
      <c r="D146" t="s">
        <v>52</v>
      </c>
      <c r="E146" t="s">
        <v>53</v>
      </c>
      <c r="F146" t="s">
        <v>64</v>
      </c>
      <c r="G146" t="s">
        <v>171</v>
      </c>
      <c r="H146" t="s">
        <v>410</v>
      </c>
    </row>
    <row r="147" spans="1:9" x14ac:dyDescent="0.35">
      <c r="A147" t="s">
        <v>913</v>
      </c>
      <c r="B147" t="s">
        <v>160</v>
      </c>
      <c r="C147" t="s">
        <v>4</v>
      </c>
      <c r="D147" t="s">
        <v>32</v>
      </c>
      <c r="E147" t="s">
        <v>33</v>
      </c>
      <c r="F147" t="s">
        <v>114</v>
      </c>
      <c r="G147" t="s">
        <v>914</v>
      </c>
      <c r="H147" t="s">
        <v>915</v>
      </c>
    </row>
    <row r="148" spans="1:9" x14ac:dyDescent="0.35">
      <c r="A148" t="s">
        <v>916</v>
      </c>
      <c r="B148" t="s">
        <v>160</v>
      </c>
      <c r="C148" t="s">
        <v>4</v>
      </c>
      <c r="D148" t="s">
        <v>20</v>
      </c>
      <c r="E148" t="s">
        <v>21</v>
      </c>
      <c r="F148" t="s">
        <v>110</v>
      </c>
      <c r="G148" t="s">
        <v>110</v>
      </c>
    </row>
    <row r="149" spans="1:9" x14ac:dyDescent="0.35">
      <c r="A149" t="s">
        <v>917</v>
      </c>
      <c r="B149" t="s">
        <v>160</v>
      </c>
      <c r="C149" t="s">
        <v>4</v>
      </c>
      <c r="D149" t="s">
        <v>5</v>
      </c>
      <c r="E149" t="s">
        <v>6</v>
      </c>
      <c r="F149" t="s">
        <v>16</v>
      </c>
      <c r="G149" t="s">
        <v>214</v>
      </c>
      <c r="H149" t="s">
        <v>215</v>
      </c>
    </row>
    <row r="150" spans="1:9" x14ac:dyDescent="0.35">
      <c r="A150" t="s">
        <v>918</v>
      </c>
      <c r="B150" t="s">
        <v>160</v>
      </c>
      <c r="C150" t="s">
        <v>4</v>
      </c>
      <c r="D150" t="s">
        <v>52</v>
      </c>
      <c r="E150" t="s">
        <v>53</v>
      </c>
      <c r="F150" t="s">
        <v>64</v>
      </c>
      <c r="G150" t="s">
        <v>171</v>
      </c>
      <c r="H150" t="s">
        <v>226</v>
      </c>
    </row>
    <row r="151" spans="1:9" x14ac:dyDescent="0.35">
      <c r="A151" t="s">
        <v>919</v>
      </c>
      <c r="B151" t="s">
        <v>160</v>
      </c>
      <c r="C151" t="s">
        <v>4</v>
      </c>
      <c r="D151" t="s">
        <v>8</v>
      </c>
      <c r="E151" t="s">
        <v>9</v>
      </c>
      <c r="F151" t="s">
        <v>25</v>
      </c>
      <c r="G151" t="s">
        <v>586</v>
      </c>
    </row>
    <row r="152" spans="1:9" x14ac:dyDescent="0.35">
      <c r="A152" t="s">
        <v>920</v>
      </c>
      <c r="B152" t="s">
        <v>160</v>
      </c>
      <c r="C152" t="s">
        <v>4</v>
      </c>
      <c r="D152" t="s">
        <v>8</v>
      </c>
      <c r="E152" t="s">
        <v>9</v>
      </c>
      <c r="F152" t="s">
        <v>25</v>
      </c>
      <c r="G152" t="s">
        <v>586</v>
      </c>
    </row>
    <row r="153" spans="1:9" x14ac:dyDescent="0.35">
      <c r="A153" t="s">
        <v>921</v>
      </c>
      <c r="B153" t="s">
        <v>160</v>
      </c>
      <c r="C153" t="s">
        <v>4</v>
      </c>
      <c r="D153" t="s">
        <v>52</v>
      </c>
      <c r="E153" t="s">
        <v>53</v>
      </c>
      <c r="F153" t="s">
        <v>64</v>
      </c>
      <c r="G153" t="s">
        <v>171</v>
      </c>
      <c r="H153" t="s">
        <v>410</v>
      </c>
    </row>
    <row r="154" spans="1:9" x14ac:dyDescent="0.35">
      <c r="A154" t="s">
        <v>922</v>
      </c>
      <c r="B154" t="s">
        <v>160</v>
      </c>
      <c r="C154" t="s">
        <v>4</v>
      </c>
      <c r="D154" t="s">
        <v>52</v>
      </c>
      <c r="E154" t="s">
        <v>53</v>
      </c>
      <c r="F154" t="s">
        <v>64</v>
      </c>
      <c r="G154" t="s">
        <v>171</v>
      </c>
      <c r="H154" t="s">
        <v>226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7E7ACE-6701-4980-AB7D-C7E65E97A761}">
  <dimension ref="A1:K88"/>
  <sheetViews>
    <sheetView topLeftCell="H66" workbookViewId="0">
      <selection activeCell="A2" sqref="A2:L88"/>
    </sheetView>
  </sheetViews>
  <sheetFormatPr defaultRowHeight="14.5" x14ac:dyDescent="0.35"/>
  <cols>
    <col min="1" max="1" width="33.36328125" bestFit="1" customWidth="1"/>
    <col min="2" max="2" width="13.90625" bestFit="1" customWidth="1"/>
    <col min="3" max="3" width="18.36328125" bestFit="1" customWidth="1"/>
    <col min="4" max="4" width="36.6328125" bestFit="1" customWidth="1"/>
    <col min="5" max="5" width="41.7265625" bestFit="1" customWidth="1"/>
    <col min="6" max="6" width="39.08984375" bestFit="1" customWidth="1"/>
    <col min="7" max="7" width="43.1796875" bestFit="1" customWidth="1"/>
    <col min="8" max="8" width="48.90625" bestFit="1" customWidth="1"/>
    <col min="9" max="9" width="36.90625" bestFit="1" customWidth="1"/>
    <col min="10" max="10" width="23.26953125" bestFit="1" customWidth="1"/>
    <col min="11" max="11" width="25.1796875" bestFit="1" customWidth="1"/>
  </cols>
  <sheetData>
    <row r="1" spans="1:11" x14ac:dyDescent="0.35">
      <c r="A1" s="1" t="s">
        <v>153</v>
      </c>
      <c r="B1" s="1" t="s">
        <v>154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155</v>
      </c>
      <c r="H1" s="1" t="s">
        <v>156</v>
      </c>
      <c r="I1" s="1" t="s">
        <v>157</v>
      </c>
      <c r="J1" s="1" t="s">
        <v>158</v>
      </c>
      <c r="K1" s="1" t="s">
        <v>685</v>
      </c>
    </row>
    <row r="2" spans="1:11" x14ac:dyDescent="0.35">
      <c r="A2" t="s">
        <v>644</v>
      </c>
      <c r="B2" t="s">
        <v>160</v>
      </c>
      <c r="C2" t="s">
        <v>4</v>
      </c>
      <c r="D2" t="s">
        <v>20</v>
      </c>
      <c r="E2" t="s">
        <v>21</v>
      </c>
      <c r="F2" t="s">
        <v>80</v>
      </c>
      <c r="G2" t="s">
        <v>274</v>
      </c>
      <c r="H2" t="s">
        <v>275</v>
      </c>
      <c r="I2" t="s">
        <v>286</v>
      </c>
      <c r="J2" t="s">
        <v>401</v>
      </c>
    </row>
    <row r="3" spans="1:11" x14ac:dyDescent="0.35">
      <c r="A3" t="s">
        <v>296</v>
      </c>
      <c r="B3" t="s">
        <v>160</v>
      </c>
      <c r="C3" t="s">
        <v>4</v>
      </c>
      <c r="D3" t="s">
        <v>22</v>
      </c>
      <c r="G3" t="s">
        <v>22</v>
      </c>
    </row>
    <row r="4" spans="1:11" x14ac:dyDescent="0.35">
      <c r="A4" t="s">
        <v>761</v>
      </c>
      <c r="B4" t="s">
        <v>160</v>
      </c>
      <c r="C4" t="s">
        <v>4</v>
      </c>
      <c r="D4" t="s">
        <v>52</v>
      </c>
      <c r="E4" t="s">
        <v>53</v>
      </c>
      <c r="F4" t="s">
        <v>54</v>
      </c>
      <c r="G4" t="s">
        <v>203</v>
      </c>
      <c r="H4" t="s">
        <v>204</v>
      </c>
      <c r="I4" t="s">
        <v>205</v>
      </c>
    </row>
    <row r="5" spans="1:11" x14ac:dyDescent="0.35">
      <c r="A5" t="s">
        <v>918</v>
      </c>
      <c r="B5" t="s">
        <v>160</v>
      </c>
      <c r="C5" t="s">
        <v>4</v>
      </c>
      <c r="D5" t="s">
        <v>52</v>
      </c>
      <c r="E5" t="s">
        <v>53</v>
      </c>
      <c r="F5" t="s">
        <v>64</v>
      </c>
      <c r="G5" t="s">
        <v>171</v>
      </c>
      <c r="H5" t="s">
        <v>226</v>
      </c>
    </row>
    <row r="6" spans="1:11" x14ac:dyDescent="0.35">
      <c r="A6" t="s">
        <v>774</v>
      </c>
      <c r="B6" t="s">
        <v>160</v>
      </c>
      <c r="C6" t="s">
        <v>4</v>
      </c>
      <c r="D6" t="s">
        <v>52</v>
      </c>
      <c r="E6" t="s">
        <v>53</v>
      </c>
      <c r="F6" t="s">
        <v>64</v>
      </c>
      <c r="G6" t="s">
        <v>171</v>
      </c>
      <c r="H6" t="s">
        <v>410</v>
      </c>
    </row>
    <row r="7" spans="1:11" x14ac:dyDescent="0.35">
      <c r="A7" t="s">
        <v>863</v>
      </c>
      <c r="B7" t="s">
        <v>160</v>
      </c>
      <c r="C7" t="s">
        <v>4</v>
      </c>
      <c r="D7" t="s">
        <v>52</v>
      </c>
      <c r="E7" t="s">
        <v>53</v>
      </c>
      <c r="F7" t="s">
        <v>64</v>
      </c>
      <c r="G7" t="s">
        <v>171</v>
      </c>
      <c r="H7" t="s">
        <v>226</v>
      </c>
    </row>
    <row r="8" spans="1:11" x14ac:dyDescent="0.35">
      <c r="A8" t="s">
        <v>1254</v>
      </c>
      <c r="B8" t="s">
        <v>160</v>
      </c>
      <c r="C8" t="s">
        <v>4</v>
      </c>
      <c r="D8" t="s">
        <v>20</v>
      </c>
      <c r="E8" t="s">
        <v>21</v>
      </c>
      <c r="F8" t="s">
        <v>80</v>
      </c>
      <c r="G8" t="s">
        <v>274</v>
      </c>
      <c r="H8" t="s">
        <v>275</v>
      </c>
      <c r="I8" t="s">
        <v>340</v>
      </c>
    </row>
    <row r="9" spans="1:11" x14ac:dyDescent="0.35">
      <c r="A9" t="s">
        <v>1255</v>
      </c>
      <c r="B9" t="s">
        <v>160</v>
      </c>
      <c r="C9" t="s">
        <v>4</v>
      </c>
      <c r="D9" t="s">
        <v>20</v>
      </c>
      <c r="E9" t="s">
        <v>21</v>
      </c>
      <c r="F9" t="s">
        <v>80</v>
      </c>
      <c r="G9" t="s">
        <v>274</v>
      </c>
      <c r="H9" t="s">
        <v>275</v>
      </c>
    </row>
    <row r="10" spans="1:11" x14ac:dyDescent="0.35">
      <c r="A10" t="s">
        <v>775</v>
      </c>
      <c r="B10" t="s">
        <v>160</v>
      </c>
      <c r="C10" t="s">
        <v>4</v>
      </c>
      <c r="D10" t="s">
        <v>52</v>
      </c>
      <c r="E10" t="s">
        <v>53</v>
      </c>
      <c r="F10" t="s">
        <v>64</v>
      </c>
      <c r="G10" t="s">
        <v>171</v>
      </c>
      <c r="H10" t="s">
        <v>410</v>
      </c>
    </row>
    <row r="11" spans="1:11" x14ac:dyDescent="0.35">
      <c r="A11" t="s">
        <v>782</v>
      </c>
      <c r="B11" t="s">
        <v>160</v>
      </c>
      <c r="C11" t="s">
        <v>4</v>
      </c>
      <c r="D11" t="s">
        <v>28</v>
      </c>
      <c r="E11" t="s">
        <v>148</v>
      </c>
      <c r="G11" t="s">
        <v>148</v>
      </c>
    </row>
    <row r="12" spans="1:11" x14ac:dyDescent="0.35">
      <c r="A12" t="s">
        <v>1256</v>
      </c>
      <c r="B12" t="s">
        <v>160</v>
      </c>
      <c r="C12" t="s">
        <v>4</v>
      </c>
      <c r="D12" t="s">
        <v>52</v>
      </c>
      <c r="E12" t="s">
        <v>53</v>
      </c>
      <c r="F12" t="s">
        <v>64</v>
      </c>
      <c r="G12" t="s">
        <v>171</v>
      </c>
      <c r="H12" t="s">
        <v>410</v>
      </c>
    </row>
    <row r="13" spans="1:11" x14ac:dyDescent="0.35">
      <c r="A13" t="s">
        <v>1257</v>
      </c>
      <c r="B13" t="s">
        <v>160</v>
      </c>
      <c r="C13" t="s">
        <v>4</v>
      </c>
      <c r="D13" t="s">
        <v>52</v>
      </c>
      <c r="E13" t="s">
        <v>53</v>
      </c>
      <c r="F13" t="s">
        <v>64</v>
      </c>
      <c r="G13" t="s">
        <v>653</v>
      </c>
    </row>
    <row r="14" spans="1:11" x14ac:dyDescent="0.35">
      <c r="A14" t="s">
        <v>1258</v>
      </c>
      <c r="B14" t="s">
        <v>160</v>
      </c>
      <c r="C14" t="s">
        <v>4</v>
      </c>
      <c r="D14" t="s">
        <v>20</v>
      </c>
      <c r="E14" t="s">
        <v>21</v>
      </c>
      <c r="F14" t="s">
        <v>80</v>
      </c>
      <c r="G14" t="s">
        <v>274</v>
      </c>
      <c r="H14" t="s">
        <v>275</v>
      </c>
      <c r="I14" t="s">
        <v>286</v>
      </c>
    </row>
    <row r="15" spans="1:11" x14ac:dyDescent="0.35">
      <c r="A15" t="s">
        <v>916</v>
      </c>
      <c r="B15" t="s">
        <v>160</v>
      </c>
      <c r="C15" t="s">
        <v>4</v>
      </c>
      <c r="D15" t="s">
        <v>20</v>
      </c>
      <c r="E15" t="s">
        <v>21</v>
      </c>
      <c r="F15" t="s">
        <v>110</v>
      </c>
      <c r="G15" t="s">
        <v>110</v>
      </c>
    </row>
    <row r="16" spans="1:11" x14ac:dyDescent="0.35">
      <c r="A16" t="s">
        <v>856</v>
      </c>
      <c r="B16" t="s">
        <v>160</v>
      </c>
      <c r="C16" t="s">
        <v>4</v>
      </c>
      <c r="D16" t="s">
        <v>13</v>
      </c>
      <c r="E16" t="s">
        <v>26</v>
      </c>
      <c r="F16" t="s">
        <v>39</v>
      </c>
      <c r="G16" t="s">
        <v>221</v>
      </c>
    </row>
    <row r="17" spans="1:10" x14ac:dyDescent="0.35">
      <c r="A17" t="s">
        <v>561</v>
      </c>
      <c r="B17" t="s">
        <v>160</v>
      </c>
      <c r="C17" t="s">
        <v>4</v>
      </c>
      <c r="D17" t="s">
        <v>20</v>
      </c>
      <c r="E17" t="s">
        <v>21</v>
      </c>
      <c r="F17" t="s">
        <v>80</v>
      </c>
      <c r="G17" t="s">
        <v>274</v>
      </c>
      <c r="H17" t="s">
        <v>483</v>
      </c>
    </row>
    <row r="18" spans="1:10" x14ac:dyDescent="0.35">
      <c r="A18" t="s">
        <v>1259</v>
      </c>
      <c r="B18" t="s">
        <v>160</v>
      </c>
      <c r="C18" t="s">
        <v>4</v>
      </c>
      <c r="D18" t="s">
        <v>48</v>
      </c>
      <c r="E18" t="s">
        <v>87</v>
      </c>
      <c r="F18" t="s">
        <v>94</v>
      </c>
      <c r="G18" t="s">
        <v>550</v>
      </c>
    </row>
    <row r="19" spans="1:10" x14ac:dyDescent="0.35">
      <c r="A19" t="s">
        <v>829</v>
      </c>
      <c r="B19" t="s">
        <v>160</v>
      </c>
      <c r="C19" t="s">
        <v>4</v>
      </c>
      <c r="D19" t="s">
        <v>28</v>
      </c>
      <c r="E19" t="s">
        <v>830</v>
      </c>
      <c r="F19" t="s">
        <v>831</v>
      </c>
      <c r="G19" t="s">
        <v>831</v>
      </c>
    </row>
    <row r="20" spans="1:10" x14ac:dyDescent="0.35">
      <c r="A20" t="s">
        <v>1260</v>
      </c>
      <c r="B20" t="s">
        <v>160</v>
      </c>
      <c r="C20" t="s">
        <v>4</v>
      </c>
      <c r="D20" t="s">
        <v>28</v>
      </c>
      <c r="E20" t="s">
        <v>30</v>
      </c>
      <c r="G20" t="s">
        <v>30</v>
      </c>
    </row>
    <row r="21" spans="1:10" x14ac:dyDescent="0.35">
      <c r="A21" t="s">
        <v>507</v>
      </c>
      <c r="B21" t="s">
        <v>160</v>
      </c>
      <c r="C21" t="s">
        <v>4</v>
      </c>
      <c r="D21" t="s">
        <v>28</v>
      </c>
      <c r="E21" t="s">
        <v>29</v>
      </c>
      <c r="G21" t="s">
        <v>29</v>
      </c>
    </row>
    <row r="22" spans="1:10" x14ac:dyDescent="0.35">
      <c r="A22" t="s">
        <v>1261</v>
      </c>
      <c r="B22" t="s">
        <v>160</v>
      </c>
      <c r="C22" t="s">
        <v>4</v>
      </c>
      <c r="D22" t="s">
        <v>28</v>
      </c>
      <c r="E22" t="s">
        <v>138</v>
      </c>
      <c r="F22" t="s">
        <v>139</v>
      </c>
      <c r="G22" t="s">
        <v>209</v>
      </c>
    </row>
    <row r="23" spans="1:10" x14ac:dyDescent="0.35">
      <c r="A23" t="s">
        <v>208</v>
      </c>
      <c r="B23" t="s">
        <v>160</v>
      </c>
      <c r="C23" t="s">
        <v>4</v>
      </c>
      <c r="D23" t="s">
        <v>28</v>
      </c>
      <c r="E23" t="s">
        <v>138</v>
      </c>
      <c r="F23" t="s">
        <v>139</v>
      </c>
      <c r="G23" t="s">
        <v>209</v>
      </c>
    </row>
    <row r="24" spans="1:10" x14ac:dyDescent="0.35">
      <c r="A24" t="s">
        <v>906</v>
      </c>
      <c r="B24" t="s">
        <v>160</v>
      </c>
      <c r="C24" t="s">
        <v>4</v>
      </c>
      <c r="D24" t="s">
        <v>8</v>
      </c>
      <c r="E24" t="s">
        <v>11</v>
      </c>
      <c r="F24" t="s">
        <v>62</v>
      </c>
      <c r="G24" t="s">
        <v>351</v>
      </c>
      <c r="H24" t="s">
        <v>352</v>
      </c>
    </row>
    <row r="25" spans="1:10" x14ac:dyDescent="0.35">
      <c r="A25" t="s">
        <v>1262</v>
      </c>
      <c r="B25" t="s">
        <v>160</v>
      </c>
      <c r="C25" t="s">
        <v>4</v>
      </c>
      <c r="D25" t="s">
        <v>52</v>
      </c>
      <c r="E25" t="s">
        <v>53</v>
      </c>
      <c r="F25" t="s">
        <v>64</v>
      </c>
      <c r="G25" t="s">
        <v>372</v>
      </c>
    </row>
    <row r="26" spans="1:10" x14ac:dyDescent="0.35">
      <c r="A26" t="s">
        <v>838</v>
      </c>
      <c r="B26" t="s">
        <v>160</v>
      </c>
      <c r="C26" t="s">
        <v>4</v>
      </c>
      <c r="D26" t="s">
        <v>20</v>
      </c>
      <c r="E26" t="s">
        <v>21</v>
      </c>
      <c r="F26" t="s">
        <v>80</v>
      </c>
      <c r="G26" t="s">
        <v>274</v>
      </c>
      <c r="H26" t="s">
        <v>275</v>
      </c>
      <c r="I26" t="s">
        <v>839</v>
      </c>
    </row>
    <row r="27" spans="1:10" x14ac:dyDescent="0.35">
      <c r="A27" t="s">
        <v>693</v>
      </c>
      <c r="B27" t="s">
        <v>160</v>
      </c>
      <c r="C27" t="s">
        <v>4</v>
      </c>
      <c r="D27" t="s">
        <v>48</v>
      </c>
      <c r="E27" t="s">
        <v>84</v>
      </c>
      <c r="F27" t="s">
        <v>85</v>
      </c>
      <c r="G27" t="s">
        <v>694</v>
      </c>
    </row>
    <row r="28" spans="1:10" x14ac:dyDescent="0.35">
      <c r="A28" t="s">
        <v>960</v>
      </c>
      <c r="B28" t="s">
        <v>160</v>
      </c>
      <c r="C28" t="s">
        <v>4</v>
      </c>
      <c r="D28" t="s">
        <v>48</v>
      </c>
      <c r="E28" t="s">
        <v>84</v>
      </c>
      <c r="F28" t="s">
        <v>85</v>
      </c>
      <c r="G28" t="s">
        <v>694</v>
      </c>
    </row>
    <row r="29" spans="1:10" x14ac:dyDescent="0.35">
      <c r="A29" t="s">
        <v>844</v>
      </c>
      <c r="B29" t="s">
        <v>160</v>
      </c>
      <c r="C29" t="s">
        <v>4</v>
      </c>
      <c r="D29" t="s">
        <v>32</v>
      </c>
      <c r="E29" t="s">
        <v>33</v>
      </c>
      <c r="F29" t="s">
        <v>114</v>
      </c>
      <c r="G29" t="s">
        <v>845</v>
      </c>
    </row>
    <row r="30" spans="1:10" x14ac:dyDescent="0.35">
      <c r="A30" t="s">
        <v>810</v>
      </c>
      <c r="B30" t="s">
        <v>160</v>
      </c>
      <c r="C30" t="s">
        <v>4</v>
      </c>
      <c r="D30" t="s">
        <v>20</v>
      </c>
      <c r="E30" t="s">
        <v>21</v>
      </c>
      <c r="F30" t="s">
        <v>110</v>
      </c>
      <c r="G30" t="s">
        <v>110</v>
      </c>
    </row>
    <row r="31" spans="1:10" x14ac:dyDescent="0.35">
      <c r="A31" t="s">
        <v>748</v>
      </c>
      <c r="B31" t="s">
        <v>160</v>
      </c>
      <c r="C31" t="s">
        <v>4</v>
      </c>
      <c r="D31" t="s">
        <v>20</v>
      </c>
      <c r="E31" t="s">
        <v>21</v>
      </c>
      <c r="F31" t="s">
        <v>80</v>
      </c>
      <c r="G31" t="s">
        <v>274</v>
      </c>
      <c r="H31" t="s">
        <v>275</v>
      </c>
      <c r="I31" t="s">
        <v>286</v>
      </c>
      <c r="J31" t="s">
        <v>401</v>
      </c>
    </row>
    <row r="32" spans="1:10" x14ac:dyDescent="0.35">
      <c r="A32" t="s">
        <v>228</v>
      </c>
      <c r="B32" t="s">
        <v>160</v>
      </c>
      <c r="C32" t="s">
        <v>4</v>
      </c>
      <c r="D32" t="s">
        <v>13</v>
      </c>
      <c r="E32" t="s">
        <v>26</v>
      </c>
      <c r="F32" t="s">
        <v>27</v>
      </c>
      <c r="G32" t="s">
        <v>27</v>
      </c>
    </row>
    <row r="33" spans="1:9" x14ac:dyDescent="0.35">
      <c r="A33" t="s">
        <v>1263</v>
      </c>
      <c r="B33" t="s">
        <v>160</v>
      </c>
      <c r="C33" t="s">
        <v>4</v>
      </c>
      <c r="D33" t="s">
        <v>52</v>
      </c>
      <c r="E33" t="s">
        <v>53</v>
      </c>
      <c r="F33" t="s">
        <v>64</v>
      </c>
      <c r="G33" t="s">
        <v>575</v>
      </c>
      <c r="H33" t="s">
        <v>576</v>
      </c>
    </row>
    <row r="34" spans="1:9" x14ac:dyDescent="0.35">
      <c r="A34" t="s">
        <v>796</v>
      </c>
      <c r="B34" t="s">
        <v>160</v>
      </c>
      <c r="C34" t="s">
        <v>4</v>
      </c>
      <c r="D34" t="s">
        <v>20</v>
      </c>
      <c r="E34" t="s">
        <v>21</v>
      </c>
      <c r="F34" t="s">
        <v>80</v>
      </c>
      <c r="G34" t="s">
        <v>274</v>
      </c>
      <c r="H34" t="s">
        <v>483</v>
      </c>
    </row>
    <row r="35" spans="1:9" x14ac:dyDescent="0.35">
      <c r="A35" t="s">
        <v>825</v>
      </c>
      <c r="B35" t="s">
        <v>160</v>
      </c>
      <c r="C35" t="s">
        <v>4</v>
      </c>
      <c r="D35" t="s">
        <v>52</v>
      </c>
      <c r="E35" t="s">
        <v>53</v>
      </c>
      <c r="F35" t="s">
        <v>64</v>
      </c>
      <c r="G35" t="s">
        <v>575</v>
      </c>
      <c r="H35" t="s">
        <v>576</v>
      </c>
      <c r="I35" t="s">
        <v>826</v>
      </c>
    </row>
    <row r="36" spans="1:9" x14ac:dyDescent="0.35">
      <c r="A36" t="s">
        <v>373</v>
      </c>
      <c r="B36" t="s">
        <v>160</v>
      </c>
      <c r="C36" t="s">
        <v>4</v>
      </c>
      <c r="D36" t="s">
        <v>52</v>
      </c>
      <c r="E36" t="s">
        <v>53</v>
      </c>
      <c r="F36" t="s">
        <v>64</v>
      </c>
      <c r="G36" t="s">
        <v>372</v>
      </c>
    </row>
    <row r="37" spans="1:9" x14ac:dyDescent="0.35">
      <c r="A37" t="s">
        <v>843</v>
      </c>
      <c r="B37" t="s">
        <v>160</v>
      </c>
      <c r="C37" t="s">
        <v>4</v>
      </c>
      <c r="D37" t="s">
        <v>5</v>
      </c>
      <c r="E37" t="s">
        <v>6</v>
      </c>
      <c r="F37" t="s">
        <v>47</v>
      </c>
      <c r="G37" t="s">
        <v>186</v>
      </c>
      <c r="H37" t="s">
        <v>187</v>
      </c>
    </row>
    <row r="38" spans="1:9" x14ac:dyDescent="0.35">
      <c r="A38" t="s">
        <v>769</v>
      </c>
      <c r="B38" t="s">
        <v>160</v>
      </c>
      <c r="C38" t="s">
        <v>4</v>
      </c>
      <c r="D38" t="s">
        <v>20</v>
      </c>
      <c r="E38" t="s">
        <v>21</v>
      </c>
      <c r="F38" t="s">
        <v>80</v>
      </c>
      <c r="G38" t="s">
        <v>274</v>
      </c>
      <c r="H38" t="s">
        <v>275</v>
      </c>
      <c r="I38" t="s">
        <v>286</v>
      </c>
    </row>
    <row r="39" spans="1:9" x14ac:dyDescent="0.35">
      <c r="A39" t="s">
        <v>250</v>
      </c>
      <c r="B39" t="s">
        <v>160</v>
      </c>
      <c r="C39" t="s">
        <v>4</v>
      </c>
      <c r="D39" t="s">
        <v>13</v>
      </c>
      <c r="E39" t="s">
        <v>14</v>
      </c>
      <c r="F39" t="s">
        <v>15</v>
      </c>
      <c r="G39" t="s">
        <v>195</v>
      </c>
      <c r="H39" t="s">
        <v>196</v>
      </c>
      <c r="I39" t="s">
        <v>251</v>
      </c>
    </row>
    <row r="40" spans="1:9" x14ac:dyDescent="0.35">
      <c r="A40" t="s">
        <v>255</v>
      </c>
      <c r="B40" t="s">
        <v>160</v>
      </c>
      <c r="C40" t="s">
        <v>4</v>
      </c>
      <c r="D40" t="s">
        <v>13</v>
      </c>
      <c r="E40" t="s">
        <v>14</v>
      </c>
      <c r="F40" t="s">
        <v>15</v>
      </c>
      <c r="G40" t="s">
        <v>195</v>
      </c>
    </row>
    <row r="41" spans="1:9" x14ac:dyDescent="0.35">
      <c r="A41" t="s">
        <v>857</v>
      </c>
      <c r="B41" t="s">
        <v>160</v>
      </c>
      <c r="C41" t="s">
        <v>4</v>
      </c>
      <c r="D41" t="s">
        <v>52</v>
      </c>
      <c r="E41" t="s">
        <v>53</v>
      </c>
      <c r="F41" t="s">
        <v>64</v>
      </c>
      <c r="G41" t="s">
        <v>653</v>
      </c>
    </row>
    <row r="42" spans="1:9" x14ac:dyDescent="0.35">
      <c r="A42" t="s">
        <v>1201</v>
      </c>
      <c r="B42" t="s">
        <v>160</v>
      </c>
      <c r="C42" t="s">
        <v>4</v>
      </c>
      <c r="D42" t="s">
        <v>8</v>
      </c>
      <c r="E42" t="s">
        <v>101</v>
      </c>
      <c r="F42" t="s">
        <v>134</v>
      </c>
      <c r="G42" t="s">
        <v>1152</v>
      </c>
      <c r="H42" t="s">
        <v>1153</v>
      </c>
    </row>
    <row r="43" spans="1:9" x14ac:dyDescent="0.35">
      <c r="A43" t="s">
        <v>578</v>
      </c>
      <c r="B43" t="s">
        <v>160</v>
      </c>
      <c r="C43" t="s">
        <v>4</v>
      </c>
      <c r="D43" t="s">
        <v>48</v>
      </c>
      <c r="E43" t="s">
        <v>112</v>
      </c>
      <c r="F43" t="s">
        <v>113</v>
      </c>
      <c r="G43" t="s">
        <v>113</v>
      </c>
    </row>
    <row r="44" spans="1:9" x14ac:dyDescent="0.35">
      <c r="A44" t="s">
        <v>869</v>
      </c>
      <c r="B44" t="s">
        <v>160</v>
      </c>
      <c r="C44" t="s">
        <v>4</v>
      </c>
      <c r="D44" t="s">
        <v>48</v>
      </c>
      <c r="E44" t="s">
        <v>57</v>
      </c>
      <c r="F44" t="s">
        <v>58</v>
      </c>
      <c r="G44" t="s">
        <v>58</v>
      </c>
    </row>
    <row r="45" spans="1:9" x14ac:dyDescent="0.35">
      <c r="A45" t="s">
        <v>805</v>
      </c>
      <c r="B45" t="s">
        <v>160</v>
      </c>
      <c r="C45" t="s">
        <v>4</v>
      </c>
      <c r="D45" t="s">
        <v>52</v>
      </c>
      <c r="E45" t="s">
        <v>53</v>
      </c>
      <c r="F45" t="s">
        <v>64</v>
      </c>
      <c r="G45" t="s">
        <v>171</v>
      </c>
      <c r="H45" t="s">
        <v>410</v>
      </c>
    </row>
    <row r="46" spans="1:9" x14ac:dyDescent="0.35">
      <c r="A46" t="s">
        <v>904</v>
      </c>
      <c r="B46" t="s">
        <v>160</v>
      </c>
      <c r="C46" t="s">
        <v>4</v>
      </c>
      <c r="D46" t="s">
        <v>13</v>
      </c>
      <c r="E46" t="s">
        <v>26</v>
      </c>
      <c r="F46" t="s">
        <v>27</v>
      </c>
      <c r="G46" t="s">
        <v>27</v>
      </c>
    </row>
    <row r="47" spans="1:9" x14ac:dyDescent="0.35">
      <c r="A47" t="s">
        <v>692</v>
      </c>
      <c r="B47" t="s">
        <v>160</v>
      </c>
      <c r="C47" t="s">
        <v>4</v>
      </c>
      <c r="D47" t="s">
        <v>52</v>
      </c>
      <c r="E47" t="s">
        <v>53</v>
      </c>
      <c r="F47" t="s">
        <v>54</v>
      </c>
      <c r="G47" t="s">
        <v>662</v>
      </c>
      <c r="H47" t="s">
        <v>672</v>
      </c>
    </row>
    <row r="48" spans="1:9" x14ac:dyDescent="0.35">
      <c r="A48" t="s">
        <v>755</v>
      </c>
      <c r="B48" t="s">
        <v>160</v>
      </c>
      <c r="C48" t="s">
        <v>4</v>
      </c>
      <c r="D48" t="s">
        <v>20</v>
      </c>
      <c r="E48" t="s">
        <v>21</v>
      </c>
      <c r="F48" t="s">
        <v>80</v>
      </c>
      <c r="G48" t="s">
        <v>274</v>
      </c>
      <c r="H48" t="s">
        <v>275</v>
      </c>
      <c r="I48" t="s">
        <v>756</v>
      </c>
    </row>
    <row r="49" spans="1:11" x14ac:dyDescent="0.35">
      <c r="A49" t="s">
        <v>499</v>
      </c>
      <c r="B49" t="s">
        <v>160</v>
      </c>
      <c r="C49" t="s">
        <v>4</v>
      </c>
      <c r="D49" t="s">
        <v>20</v>
      </c>
      <c r="E49" t="s">
        <v>21</v>
      </c>
      <c r="F49" t="s">
        <v>80</v>
      </c>
      <c r="G49" t="s">
        <v>274</v>
      </c>
      <c r="H49" t="s">
        <v>275</v>
      </c>
      <c r="I49" t="s">
        <v>286</v>
      </c>
      <c r="J49" t="s">
        <v>401</v>
      </c>
    </row>
    <row r="50" spans="1:11" x14ac:dyDescent="0.35">
      <c r="A50" t="s">
        <v>1264</v>
      </c>
      <c r="B50" t="s">
        <v>160</v>
      </c>
      <c r="C50" t="s">
        <v>4</v>
      </c>
      <c r="D50" t="s">
        <v>20</v>
      </c>
      <c r="E50" t="s">
        <v>21</v>
      </c>
      <c r="F50" t="s">
        <v>80</v>
      </c>
      <c r="G50" t="s">
        <v>274</v>
      </c>
      <c r="H50" t="s">
        <v>275</v>
      </c>
      <c r="I50" t="s">
        <v>286</v>
      </c>
      <c r="J50" t="s">
        <v>401</v>
      </c>
    </row>
    <row r="51" spans="1:11" x14ac:dyDescent="0.35">
      <c r="A51" t="s">
        <v>285</v>
      </c>
      <c r="B51" t="s">
        <v>160</v>
      </c>
      <c r="C51" t="s">
        <v>4</v>
      </c>
      <c r="D51" t="s">
        <v>20</v>
      </c>
      <c r="E51" t="s">
        <v>21</v>
      </c>
      <c r="F51" t="s">
        <v>80</v>
      </c>
      <c r="G51" t="s">
        <v>274</v>
      </c>
      <c r="H51" t="s">
        <v>275</v>
      </c>
      <c r="I51" t="s">
        <v>286</v>
      </c>
    </row>
    <row r="52" spans="1:11" x14ac:dyDescent="0.35">
      <c r="A52" t="s">
        <v>852</v>
      </c>
      <c r="B52" t="s">
        <v>160</v>
      </c>
      <c r="C52" t="s">
        <v>4</v>
      </c>
      <c r="D52" t="s">
        <v>48</v>
      </c>
      <c r="E52" t="s">
        <v>75</v>
      </c>
      <c r="F52" t="s">
        <v>137</v>
      </c>
      <c r="G52" t="s">
        <v>137</v>
      </c>
    </row>
    <row r="53" spans="1:11" x14ac:dyDescent="0.35">
      <c r="A53" t="s">
        <v>940</v>
      </c>
      <c r="B53" t="s">
        <v>160</v>
      </c>
      <c r="C53" t="s">
        <v>4</v>
      </c>
      <c r="D53" t="s">
        <v>20</v>
      </c>
      <c r="E53" t="s">
        <v>103</v>
      </c>
      <c r="F53" t="s">
        <v>136</v>
      </c>
      <c r="G53" t="s">
        <v>136</v>
      </c>
    </row>
    <row r="54" spans="1:11" x14ac:dyDescent="0.35">
      <c r="A54" t="s">
        <v>883</v>
      </c>
      <c r="B54" t="s">
        <v>160</v>
      </c>
      <c r="C54" t="s">
        <v>4</v>
      </c>
      <c r="D54" t="s">
        <v>8</v>
      </c>
      <c r="E54" t="s">
        <v>9</v>
      </c>
      <c r="F54" t="s">
        <v>10</v>
      </c>
      <c r="G54" t="s">
        <v>177</v>
      </c>
    </row>
    <row r="55" spans="1:11" x14ac:dyDescent="0.35">
      <c r="A55" t="s">
        <v>815</v>
      </c>
      <c r="B55" t="s">
        <v>160</v>
      </c>
      <c r="C55" t="s">
        <v>4</v>
      </c>
      <c r="D55" t="s">
        <v>52</v>
      </c>
      <c r="E55" t="s">
        <v>53</v>
      </c>
      <c r="F55" t="s">
        <v>64</v>
      </c>
      <c r="G55" t="s">
        <v>317</v>
      </c>
    </row>
    <row r="56" spans="1:11" x14ac:dyDescent="0.35">
      <c r="A56" t="s">
        <v>707</v>
      </c>
      <c r="B56" t="s">
        <v>160</v>
      </c>
      <c r="C56" t="s">
        <v>4</v>
      </c>
      <c r="D56" t="s">
        <v>52</v>
      </c>
      <c r="E56" t="s">
        <v>53</v>
      </c>
      <c r="F56" t="s">
        <v>64</v>
      </c>
      <c r="G56" t="s">
        <v>653</v>
      </c>
      <c r="H56" t="s">
        <v>654</v>
      </c>
    </row>
    <row r="57" spans="1:11" x14ac:dyDescent="0.35">
      <c r="A57" t="s">
        <v>772</v>
      </c>
      <c r="B57" t="s">
        <v>160</v>
      </c>
      <c r="C57" t="s">
        <v>4</v>
      </c>
      <c r="D57" t="s">
        <v>52</v>
      </c>
      <c r="E57" t="s">
        <v>53</v>
      </c>
      <c r="F57" t="s">
        <v>54</v>
      </c>
      <c r="G57" t="s">
        <v>662</v>
      </c>
      <c r="H57" t="s">
        <v>672</v>
      </c>
    </row>
    <row r="58" spans="1:11" x14ac:dyDescent="0.35">
      <c r="A58" t="s">
        <v>730</v>
      </c>
      <c r="B58" t="s">
        <v>160</v>
      </c>
      <c r="C58" t="s">
        <v>4</v>
      </c>
      <c r="D58" t="s">
        <v>20</v>
      </c>
      <c r="E58" t="s">
        <v>21</v>
      </c>
      <c r="F58" t="s">
        <v>80</v>
      </c>
      <c r="G58" t="s">
        <v>274</v>
      </c>
      <c r="H58" t="s">
        <v>275</v>
      </c>
      <c r="I58" t="s">
        <v>656</v>
      </c>
      <c r="J58" t="s">
        <v>657</v>
      </c>
      <c r="K58" t="s">
        <v>731</v>
      </c>
    </row>
    <row r="59" spans="1:11" x14ac:dyDescent="0.35">
      <c r="A59" t="s">
        <v>1048</v>
      </c>
      <c r="B59" t="s">
        <v>160</v>
      </c>
      <c r="C59" t="s">
        <v>4</v>
      </c>
      <c r="D59" t="s">
        <v>20</v>
      </c>
      <c r="E59" t="s">
        <v>21</v>
      </c>
      <c r="F59" t="s">
        <v>80</v>
      </c>
      <c r="G59" t="s">
        <v>274</v>
      </c>
      <c r="H59" t="s">
        <v>275</v>
      </c>
      <c r="I59" t="s">
        <v>656</v>
      </c>
      <c r="J59" t="s">
        <v>657</v>
      </c>
    </row>
    <row r="60" spans="1:11" x14ac:dyDescent="0.35">
      <c r="A60" t="s">
        <v>842</v>
      </c>
      <c r="B60" t="s">
        <v>160</v>
      </c>
      <c r="C60" t="s">
        <v>4</v>
      </c>
      <c r="D60" t="s">
        <v>52</v>
      </c>
      <c r="E60" t="s">
        <v>53</v>
      </c>
      <c r="F60" t="s">
        <v>64</v>
      </c>
      <c r="G60" t="s">
        <v>171</v>
      </c>
      <c r="H60" t="s">
        <v>410</v>
      </c>
    </row>
    <row r="61" spans="1:11" x14ac:dyDescent="0.35">
      <c r="A61" t="s">
        <v>864</v>
      </c>
      <c r="B61" t="s">
        <v>160</v>
      </c>
      <c r="C61" t="s">
        <v>4</v>
      </c>
      <c r="D61" t="s">
        <v>52</v>
      </c>
      <c r="E61" t="s">
        <v>53</v>
      </c>
      <c r="F61" t="s">
        <v>64</v>
      </c>
      <c r="G61" t="s">
        <v>171</v>
      </c>
      <c r="H61" t="s">
        <v>226</v>
      </c>
    </row>
    <row r="62" spans="1:11" x14ac:dyDescent="0.35">
      <c r="A62" t="s">
        <v>912</v>
      </c>
      <c r="B62" t="s">
        <v>160</v>
      </c>
      <c r="C62" t="s">
        <v>4</v>
      </c>
      <c r="D62" t="s">
        <v>52</v>
      </c>
      <c r="E62" t="s">
        <v>53</v>
      </c>
      <c r="F62" t="s">
        <v>64</v>
      </c>
      <c r="G62" t="s">
        <v>171</v>
      </c>
      <c r="H62" t="s">
        <v>410</v>
      </c>
    </row>
    <row r="63" spans="1:11" x14ac:dyDescent="0.35">
      <c r="A63" t="s">
        <v>917</v>
      </c>
      <c r="B63" t="s">
        <v>160</v>
      </c>
      <c r="C63" t="s">
        <v>4</v>
      </c>
      <c r="D63" t="s">
        <v>5</v>
      </c>
      <c r="E63" t="s">
        <v>6</v>
      </c>
      <c r="F63" t="s">
        <v>16</v>
      </c>
      <c r="G63" t="s">
        <v>214</v>
      </c>
      <c r="H63" t="s">
        <v>215</v>
      </c>
    </row>
    <row r="64" spans="1:11" x14ac:dyDescent="0.35">
      <c r="A64" t="s">
        <v>879</v>
      </c>
      <c r="B64" t="s">
        <v>160</v>
      </c>
      <c r="C64" t="s">
        <v>4</v>
      </c>
      <c r="D64" t="s">
        <v>20</v>
      </c>
      <c r="E64" t="s">
        <v>21</v>
      </c>
      <c r="F64" t="s">
        <v>80</v>
      </c>
      <c r="G64" t="s">
        <v>274</v>
      </c>
      <c r="H64" t="s">
        <v>275</v>
      </c>
      <c r="I64" t="s">
        <v>340</v>
      </c>
    </row>
    <row r="65" spans="1:9" x14ac:dyDescent="0.35">
      <c r="A65" t="s">
        <v>699</v>
      </c>
      <c r="B65" t="s">
        <v>160</v>
      </c>
      <c r="C65" t="s">
        <v>4</v>
      </c>
      <c r="D65" t="s">
        <v>28</v>
      </c>
      <c r="E65" t="s">
        <v>700</v>
      </c>
      <c r="F65" t="s">
        <v>701</v>
      </c>
      <c r="G65" t="s">
        <v>701</v>
      </c>
    </row>
    <row r="66" spans="1:9" x14ac:dyDescent="0.35">
      <c r="A66" t="s">
        <v>743</v>
      </c>
      <c r="B66" t="s">
        <v>160</v>
      </c>
      <c r="C66" t="s">
        <v>4</v>
      </c>
      <c r="D66" t="s">
        <v>48</v>
      </c>
      <c r="E66" t="s">
        <v>87</v>
      </c>
      <c r="F66" t="s">
        <v>94</v>
      </c>
      <c r="G66" t="s">
        <v>550</v>
      </c>
    </row>
    <row r="67" spans="1:9" x14ac:dyDescent="0.35">
      <c r="A67" t="s">
        <v>1265</v>
      </c>
      <c r="B67" t="s">
        <v>160</v>
      </c>
      <c r="C67" t="s">
        <v>4</v>
      </c>
      <c r="D67" t="s">
        <v>20</v>
      </c>
      <c r="E67" t="s">
        <v>21</v>
      </c>
      <c r="F67" t="s">
        <v>80</v>
      </c>
      <c r="G67" t="s">
        <v>274</v>
      </c>
      <c r="H67" t="s">
        <v>275</v>
      </c>
      <c r="I67" t="s">
        <v>696</v>
      </c>
    </row>
    <row r="68" spans="1:9" x14ac:dyDescent="0.35">
      <c r="A68" t="s">
        <v>1266</v>
      </c>
      <c r="B68" t="s">
        <v>160</v>
      </c>
      <c r="C68" t="s">
        <v>4</v>
      </c>
      <c r="D68" t="s">
        <v>52</v>
      </c>
      <c r="E68" t="s">
        <v>53</v>
      </c>
      <c r="F68" t="s">
        <v>64</v>
      </c>
      <c r="G68" t="s">
        <v>171</v>
      </c>
      <c r="H68" t="s">
        <v>410</v>
      </c>
    </row>
    <row r="69" spans="1:9" x14ac:dyDescent="0.35">
      <c r="A69" t="s">
        <v>1267</v>
      </c>
      <c r="B69" t="s">
        <v>160</v>
      </c>
      <c r="C69" t="s">
        <v>4</v>
      </c>
      <c r="D69" t="s">
        <v>13</v>
      </c>
      <c r="E69" t="s">
        <v>14</v>
      </c>
      <c r="G69" t="s">
        <v>14</v>
      </c>
    </row>
    <row r="70" spans="1:9" x14ac:dyDescent="0.35">
      <c r="A70" t="s">
        <v>273</v>
      </c>
      <c r="B70" t="s">
        <v>160</v>
      </c>
      <c r="C70" t="s">
        <v>4</v>
      </c>
      <c r="D70" t="s">
        <v>20</v>
      </c>
      <c r="E70" t="s">
        <v>21</v>
      </c>
      <c r="F70" t="s">
        <v>80</v>
      </c>
      <c r="G70" t="s">
        <v>274</v>
      </c>
      <c r="H70" t="s">
        <v>275</v>
      </c>
      <c r="I70" t="s">
        <v>276</v>
      </c>
    </row>
    <row r="71" spans="1:9" x14ac:dyDescent="0.35">
      <c r="A71" t="s">
        <v>480</v>
      </c>
      <c r="B71" t="s">
        <v>160</v>
      </c>
      <c r="C71" t="s">
        <v>4</v>
      </c>
      <c r="D71" t="s">
        <v>52</v>
      </c>
      <c r="E71" t="s">
        <v>53</v>
      </c>
      <c r="F71" t="s">
        <v>64</v>
      </c>
      <c r="G71" t="s">
        <v>171</v>
      </c>
      <c r="H71" t="s">
        <v>410</v>
      </c>
    </row>
    <row r="72" spans="1:9" x14ac:dyDescent="0.35">
      <c r="A72" t="s">
        <v>913</v>
      </c>
      <c r="B72" t="s">
        <v>160</v>
      </c>
      <c r="C72" t="s">
        <v>4</v>
      </c>
      <c r="D72" t="s">
        <v>32</v>
      </c>
      <c r="E72" t="s">
        <v>33</v>
      </c>
      <c r="F72" t="s">
        <v>114</v>
      </c>
      <c r="G72" t="s">
        <v>914</v>
      </c>
      <c r="H72" t="s">
        <v>915</v>
      </c>
    </row>
    <row r="73" spans="1:9" x14ac:dyDescent="0.35">
      <c r="A73" t="s">
        <v>1268</v>
      </c>
      <c r="B73" t="s">
        <v>160</v>
      </c>
      <c r="C73" t="s">
        <v>4</v>
      </c>
      <c r="D73" t="s">
        <v>20</v>
      </c>
      <c r="E73" t="s">
        <v>21</v>
      </c>
      <c r="F73" t="s">
        <v>80</v>
      </c>
      <c r="G73" t="s">
        <v>274</v>
      </c>
      <c r="H73" t="s">
        <v>275</v>
      </c>
      <c r="I73" t="s">
        <v>340</v>
      </c>
    </row>
    <row r="74" spans="1:9" x14ac:dyDescent="0.35">
      <c r="A74" t="s">
        <v>818</v>
      </c>
      <c r="B74" t="s">
        <v>160</v>
      </c>
      <c r="C74" t="s">
        <v>4</v>
      </c>
      <c r="D74" t="s">
        <v>48</v>
      </c>
      <c r="E74" t="s">
        <v>87</v>
      </c>
      <c r="F74" t="s">
        <v>124</v>
      </c>
      <c r="G74" t="s">
        <v>124</v>
      </c>
    </row>
    <row r="75" spans="1:9" x14ac:dyDescent="0.35">
      <c r="A75" t="s">
        <v>1269</v>
      </c>
      <c r="B75" t="s">
        <v>160</v>
      </c>
      <c r="C75" t="s">
        <v>4</v>
      </c>
      <c r="D75" t="s">
        <v>52</v>
      </c>
      <c r="E75" t="s">
        <v>53</v>
      </c>
      <c r="F75" t="s">
        <v>54</v>
      </c>
      <c r="G75" t="s">
        <v>203</v>
      </c>
      <c r="H75" t="s">
        <v>204</v>
      </c>
      <c r="I75" t="s">
        <v>205</v>
      </c>
    </row>
    <row r="76" spans="1:9" x14ac:dyDescent="0.35">
      <c r="A76" t="s">
        <v>1270</v>
      </c>
      <c r="B76" t="s">
        <v>160</v>
      </c>
      <c r="C76" t="s">
        <v>4</v>
      </c>
      <c r="D76" t="s">
        <v>52</v>
      </c>
      <c r="E76" t="s">
        <v>53</v>
      </c>
      <c r="F76" t="s">
        <v>64</v>
      </c>
      <c r="G76" t="s">
        <v>317</v>
      </c>
    </row>
    <row r="77" spans="1:9" x14ac:dyDescent="0.35">
      <c r="A77" t="s">
        <v>1271</v>
      </c>
      <c r="B77" t="s">
        <v>160</v>
      </c>
      <c r="C77" t="s">
        <v>4</v>
      </c>
      <c r="D77" t="s">
        <v>52</v>
      </c>
      <c r="E77" t="s">
        <v>53</v>
      </c>
      <c r="F77" t="s">
        <v>64</v>
      </c>
      <c r="G77" t="s">
        <v>372</v>
      </c>
    </row>
    <row r="78" spans="1:9" x14ac:dyDescent="0.35">
      <c r="A78" t="s">
        <v>757</v>
      </c>
      <c r="B78" t="s">
        <v>160</v>
      </c>
      <c r="C78" t="s">
        <v>4</v>
      </c>
      <c r="D78" t="s">
        <v>13</v>
      </c>
      <c r="E78" t="s">
        <v>14</v>
      </c>
      <c r="F78" t="s">
        <v>15</v>
      </c>
      <c r="G78" t="s">
        <v>195</v>
      </c>
      <c r="H78" t="s">
        <v>715</v>
      </c>
      <c r="I78" t="s">
        <v>716</v>
      </c>
    </row>
    <row r="79" spans="1:9" x14ac:dyDescent="0.35">
      <c r="A79" t="s">
        <v>1272</v>
      </c>
      <c r="B79" t="s">
        <v>160</v>
      </c>
      <c r="C79" t="s">
        <v>4</v>
      </c>
      <c r="D79" t="s">
        <v>8</v>
      </c>
      <c r="E79" t="s">
        <v>122</v>
      </c>
      <c r="F79" t="s">
        <v>123</v>
      </c>
      <c r="G79" t="s">
        <v>123</v>
      </c>
    </row>
    <row r="80" spans="1:9" x14ac:dyDescent="0.35">
      <c r="A80" t="s">
        <v>1273</v>
      </c>
      <c r="B80" t="s">
        <v>160</v>
      </c>
      <c r="C80" t="s">
        <v>4</v>
      </c>
      <c r="D80" t="s">
        <v>52</v>
      </c>
      <c r="E80" t="s">
        <v>53</v>
      </c>
      <c r="F80" t="s">
        <v>64</v>
      </c>
      <c r="G80" t="s">
        <v>317</v>
      </c>
    </row>
    <row r="81" spans="1:9" x14ac:dyDescent="0.35">
      <c r="A81" t="s">
        <v>851</v>
      </c>
      <c r="B81" t="s">
        <v>160</v>
      </c>
      <c r="C81" t="s">
        <v>4</v>
      </c>
      <c r="D81" t="s">
        <v>8</v>
      </c>
      <c r="E81" t="s">
        <v>9</v>
      </c>
      <c r="F81" t="s">
        <v>25</v>
      </c>
      <c r="G81" t="s">
        <v>586</v>
      </c>
    </row>
    <row r="82" spans="1:9" x14ac:dyDescent="0.35">
      <c r="A82" t="s">
        <v>878</v>
      </c>
      <c r="B82" t="s">
        <v>160</v>
      </c>
      <c r="C82" t="s">
        <v>4</v>
      </c>
      <c r="D82" t="s">
        <v>28</v>
      </c>
      <c r="E82" t="s">
        <v>29</v>
      </c>
      <c r="G82" t="s">
        <v>29</v>
      </c>
    </row>
    <row r="83" spans="1:9" x14ac:dyDescent="0.35">
      <c r="A83" t="s">
        <v>698</v>
      </c>
      <c r="B83" t="s">
        <v>160</v>
      </c>
      <c r="C83" t="s">
        <v>4</v>
      </c>
      <c r="D83" t="s">
        <v>52</v>
      </c>
      <c r="E83" t="s">
        <v>53</v>
      </c>
      <c r="F83" t="s">
        <v>64</v>
      </c>
      <c r="G83" t="s">
        <v>171</v>
      </c>
      <c r="H83" t="s">
        <v>410</v>
      </c>
    </row>
    <row r="84" spans="1:9" x14ac:dyDescent="0.35">
      <c r="A84" t="s">
        <v>1274</v>
      </c>
      <c r="B84" t="s">
        <v>160</v>
      </c>
      <c r="C84" t="s">
        <v>4</v>
      </c>
      <c r="D84" t="s">
        <v>52</v>
      </c>
      <c r="E84" t="s">
        <v>53</v>
      </c>
      <c r="F84" t="s">
        <v>64</v>
      </c>
      <c r="G84" t="s">
        <v>653</v>
      </c>
    </row>
    <row r="85" spans="1:9" x14ac:dyDescent="0.35">
      <c r="A85" t="s">
        <v>792</v>
      </c>
      <c r="B85" t="s">
        <v>160</v>
      </c>
      <c r="C85" t="s">
        <v>4</v>
      </c>
      <c r="D85" t="s">
        <v>20</v>
      </c>
      <c r="E85" t="s">
        <v>21</v>
      </c>
      <c r="F85" t="s">
        <v>110</v>
      </c>
      <c r="G85" t="s">
        <v>110</v>
      </c>
    </row>
    <row r="86" spans="1:9" x14ac:dyDescent="0.35">
      <c r="A86" t="s">
        <v>1275</v>
      </c>
      <c r="B86" t="s">
        <v>160</v>
      </c>
      <c r="C86" t="s">
        <v>4</v>
      </c>
      <c r="D86" t="s">
        <v>8</v>
      </c>
      <c r="E86" t="s">
        <v>9</v>
      </c>
      <c r="F86" t="s">
        <v>10</v>
      </c>
      <c r="G86" t="s">
        <v>177</v>
      </c>
    </row>
    <row r="87" spans="1:9" x14ac:dyDescent="0.35">
      <c r="A87" t="s">
        <v>1122</v>
      </c>
      <c r="B87" t="s">
        <v>160</v>
      </c>
      <c r="C87" t="s">
        <v>4</v>
      </c>
      <c r="D87" t="s">
        <v>20</v>
      </c>
      <c r="E87" t="s">
        <v>21</v>
      </c>
      <c r="F87" t="s">
        <v>80</v>
      </c>
      <c r="G87" t="s">
        <v>274</v>
      </c>
      <c r="H87" t="s">
        <v>275</v>
      </c>
      <c r="I87" t="s">
        <v>841</v>
      </c>
    </row>
    <row r="88" spans="1:9" x14ac:dyDescent="0.35">
      <c r="A88" t="s">
        <v>1276</v>
      </c>
      <c r="B88" t="s">
        <v>160</v>
      </c>
      <c r="C88" t="s">
        <v>4</v>
      </c>
      <c r="D88" t="s">
        <v>52</v>
      </c>
      <c r="E88" t="s">
        <v>53</v>
      </c>
      <c r="F88" t="s">
        <v>64</v>
      </c>
      <c r="G88" t="s">
        <v>575</v>
      </c>
      <c r="H88" t="s">
        <v>1069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3CFFC5-5F1D-430F-9E8A-AD7D509AD57F}">
  <dimension ref="A1:K61"/>
  <sheetViews>
    <sheetView topLeftCell="G39" workbookViewId="0">
      <selection activeCell="A2" sqref="A2:L61"/>
    </sheetView>
  </sheetViews>
  <sheetFormatPr defaultRowHeight="14.5" x14ac:dyDescent="0.35"/>
  <cols>
    <col min="1" max="1" width="32.7265625" bestFit="1" customWidth="1"/>
    <col min="2" max="2" width="14.54296875" bestFit="1" customWidth="1"/>
    <col min="3" max="3" width="18.36328125" bestFit="1" customWidth="1"/>
    <col min="4" max="4" width="36.6328125" bestFit="1" customWidth="1"/>
    <col min="5" max="5" width="31.453125" bestFit="1" customWidth="1"/>
    <col min="6" max="6" width="39.08984375" bestFit="1" customWidth="1"/>
    <col min="7" max="7" width="39.26953125" bestFit="1" customWidth="1"/>
    <col min="8" max="8" width="31.54296875" bestFit="1" customWidth="1"/>
    <col min="9" max="9" width="25.81640625" bestFit="1" customWidth="1"/>
    <col min="10" max="10" width="28.26953125" bestFit="1" customWidth="1"/>
    <col min="11" max="11" width="23.54296875" bestFit="1" customWidth="1"/>
  </cols>
  <sheetData>
    <row r="1" spans="1:11" x14ac:dyDescent="0.35">
      <c r="A1" s="1" t="s">
        <v>153</v>
      </c>
      <c r="B1" s="1" t="s">
        <v>154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155</v>
      </c>
      <c r="H1" s="1" t="s">
        <v>156</v>
      </c>
      <c r="I1" s="1" t="s">
        <v>157</v>
      </c>
      <c r="J1" s="1" t="s">
        <v>158</v>
      </c>
      <c r="K1" s="1" t="s">
        <v>685</v>
      </c>
    </row>
    <row r="2" spans="1:11" x14ac:dyDescent="0.35">
      <c r="A2" t="s">
        <v>686</v>
      </c>
      <c r="B2" t="s">
        <v>160</v>
      </c>
      <c r="C2" t="s">
        <v>4</v>
      </c>
      <c r="D2" t="s">
        <v>20</v>
      </c>
      <c r="E2" t="s">
        <v>21</v>
      </c>
      <c r="F2" t="s">
        <v>80</v>
      </c>
      <c r="G2" t="s">
        <v>274</v>
      </c>
      <c r="H2" t="s">
        <v>275</v>
      </c>
      <c r="I2" t="s">
        <v>687</v>
      </c>
    </row>
    <row r="3" spans="1:11" x14ac:dyDescent="0.35">
      <c r="A3" t="s">
        <v>688</v>
      </c>
      <c r="B3" t="s">
        <v>160</v>
      </c>
      <c r="C3" t="s">
        <v>4</v>
      </c>
      <c r="D3" t="s">
        <v>20</v>
      </c>
      <c r="E3" t="s">
        <v>103</v>
      </c>
      <c r="F3" t="s">
        <v>136</v>
      </c>
      <c r="G3" t="s">
        <v>136</v>
      </c>
    </row>
    <row r="4" spans="1:11" x14ac:dyDescent="0.35">
      <c r="A4" t="s">
        <v>689</v>
      </c>
      <c r="B4" t="s">
        <v>160</v>
      </c>
      <c r="C4" t="s">
        <v>4</v>
      </c>
      <c r="D4" t="s">
        <v>20</v>
      </c>
      <c r="E4" t="s">
        <v>21</v>
      </c>
      <c r="F4" t="s">
        <v>80</v>
      </c>
      <c r="G4" t="s">
        <v>274</v>
      </c>
      <c r="H4" t="s">
        <v>275</v>
      </c>
      <c r="I4" t="s">
        <v>286</v>
      </c>
      <c r="J4" t="s">
        <v>401</v>
      </c>
    </row>
    <row r="5" spans="1:11" x14ac:dyDescent="0.35">
      <c r="A5" t="s">
        <v>690</v>
      </c>
      <c r="B5" t="s">
        <v>160</v>
      </c>
      <c r="C5" t="s">
        <v>4</v>
      </c>
      <c r="D5" t="s">
        <v>20</v>
      </c>
      <c r="E5" t="s">
        <v>103</v>
      </c>
      <c r="F5" t="s">
        <v>136</v>
      </c>
      <c r="G5" t="s">
        <v>136</v>
      </c>
    </row>
    <row r="6" spans="1:11" x14ac:dyDescent="0.35">
      <c r="A6" t="s">
        <v>691</v>
      </c>
      <c r="B6" t="s">
        <v>160</v>
      </c>
      <c r="C6" t="s">
        <v>4</v>
      </c>
      <c r="D6" t="s">
        <v>20</v>
      </c>
      <c r="E6" t="s">
        <v>21</v>
      </c>
      <c r="F6" t="s">
        <v>80</v>
      </c>
      <c r="G6" t="s">
        <v>274</v>
      </c>
      <c r="H6" t="s">
        <v>275</v>
      </c>
    </row>
    <row r="7" spans="1:11" x14ac:dyDescent="0.35">
      <c r="A7" t="s">
        <v>692</v>
      </c>
      <c r="B7" t="s">
        <v>160</v>
      </c>
      <c r="C7" t="s">
        <v>4</v>
      </c>
      <c r="D7" t="s">
        <v>52</v>
      </c>
      <c r="E7" t="s">
        <v>53</v>
      </c>
      <c r="F7" t="s">
        <v>54</v>
      </c>
      <c r="G7" t="s">
        <v>662</v>
      </c>
      <c r="H7" t="s">
        <v>672</v>
      </c>
    </row>
    <row r="8" spans="1:11" x14ac:dyDescent="0.35">
      <c r="A8" t="s">
        <v>693</v>
      </c>
      <c r="B8" t="s">
        <v>160</v>
      </c>
      <c r="C8" t="s">
        <v>4</v>
      </c>
      <c r="D8" t="s">
        <v>48</v>
      </c>
      <c r="E8" t="s">
        <v>84</v>
      </c>
      <c r="F8" t="s">
        <v>85</v>
      </c>
      <c r="G8" t="s">
        <v>694</v>
      </c>
    </row>
    <row r="9" spans="1:11" x14ac:dyDescent="0.35">
      <c r="A9" t="s">
        <v>695</v>
      </c>
      <c r="B9" t="s">
        <v>160</v>
      </c>
      <c r="C9" t="s">
        <v>4</v>
      </c>
      <c r="D9" t="s">
        <v>20</v>
      </c>
      <c r="E9" t="s">
        <v>21</v>
      </c>
      <c r="F9" t="s">
        <v>80</v>
      </c>
      <c r="G9" t="s">
        <v>274</v>
      </c>
      <c r="H9" t="s">
        <v>275</v>
      </c>
      <c r="I9" t="s">
        <v>696</v>
      </c>
    </row>
    <row r="10" spans="1:11" x14ac:dyDescent="0.35">
      <c r="A10" t="s">
        <v>697</v>
      </c>
      <c r="B10" t="s">
        <v>160</v>
      </c>
      <c r="C10" t="s">
        <v>4</v>
      </c>
      <c r="D10" t="s">
        <v>20</v>
      </c>
      <c r="E10" t="s">
        <v>21</v>
      </c>
      <c r="F10" t="s">
        <v>80</v>
      </c>
      <c r="G10" t="s">
        <v>274</v>
      </c>
      <c r="H10" t="s">
        <v>275</v>
      </c>
      <c r="I10" t="s">
        <v>276</v>
      </c>
    </row>
    <row r="11" spans="1:11" x14ac:dyDescent="0.35">
      <c r="A11" t="s">
        <v>698</v>
      </c>
      <c r="B11" t="s">
        <v>160</v>
      </c>
      <c r="C11" t="s">
        <v>4</v>
      </c>
      <c r="D11" t="s">
        <v>52</v>
      </c>
      <c r="E11" t="s">
        <v>53</v>
      </c>
      <c r="F11" t="s">
        <v>64</v>
      </c>
      <c r="G11" t="s">
        <v>171</v>
      </c>
      <c r="H11" t="s">
        <v>410</v>
      </c>
    </row>
    <row r="12" spans="1:11" x14ac:dyDescent="0.35">
      <c r="A12" t="s">
        <v>699</v>
      </c>
      <c r="B12" t="s">
        <v>160</v>
      </c>
      <c r="C12" t="s">
        <v>4</v>
      </c>
      <c r="D12" t="s">
        <v>28</v>
      </c>
      <c r="E12" t="s">
        <v>700</v>
      </c>
      <c r="F12" t="s">
        <v>701</v>
      </c>
      <c r="G12" t="s">
        <v>701</v>
      </c>
    </row>
    <row r="13" spans="1:11" x14ac:dyDescent="0.35">
      <c r="A13" t="s">
        <v>702</v>
      </c>
      <c r="B13" t="s">
        <v>160</v>
      </c>
      <c r="C13" t="s">
        <v>4</v>
      </c>
      <c r="D13" t="s">
        <v>28</v>
      </c>
      <c r="E13" t="s">
        <v>703</v>
      </c>
      <c r="F13" t="s">
        <v>704</v>
      </c>
      <c r="G13" t="s">
        <v>705</v>
      </c>
    </row>
    <row r="14" spans="1:11" x14ac:dyDescent="0.35">
      <c r="A14" t="s">
        <v>706</v>
      </c>
      <c r="B14" t="s">
        <v>160</v>
      </c>
      <c r="C14" t="s">
        <v>4</v>
      </c>
      <c r="D14" t="s">
        <v>52</v>
      </c>
      <c r="E14" t="s">
        <v>53</v>
      </c>
      <c r="F14" t="s">
        <v>64</v>
      </c>
      <c r="G14" t="s">
        <v>171</v>
      </c>
      <c r="H14" t="s">
        <v>410</v>
      </c>
    </row>
    <row r="15" spans="1:11" x14ac:dyDescent="0.35">
      <c r="A15" t="s">
        <v>707</v>
      </c>
      <c r="B15" t="s">
        <v>160</v>
      </c>
      <c r="C15" t="s">
        <v>4</v>
      </c>
      <c r="D15" t="s">
        <v>52</v>
      </c>
      <c r="E15" t="s">
        <v>53</v>
      </c>
      <c r="F15" t="s">
        <v>64</v>
      </c>
      <c r="G15" t="s">
        <v>653</v>
      </c>
      <c r="H15" t="s">
        <v>654</v>
      </c>
    </row>
    <row r="16" spans="1:11" x14ac:dyDescent="0.35">
      <c r="A16" t="s">
        <v>708</v>
      </c>
      <c r="B16" t="s">
        <v>160</v>
      </c>
      <c r="C16" t="s">
        <v>4</v>
      </c>
      <c r="D16" t="s">
        <v>8</v>
      </c>
      <c r="E16" t="s">
        <v>9</v>
      </c>
      <c r="F16" t="s">
        <v>25</v>
      </c>
      <c r="G16" t="s">
        <v>600</v>
      </c>
    </row>
    <row r="17" spans="1:11" x14ac:dyDescent="0.35">
      <c r="A17" t="s">
        <v>709</v>
      </c>
      <c r="B17" t="s">
        <v>160</v>
      </c>
      <c r="C17" t="s">
        <v>4</v>
      </c>
      <c r="D17" t="s">
        <v>52</v>
      </c>
      <c r="E17" t="s">
        <v>53</v>
      </c>
      <c r="F17" t="s">
        <v>64</v>
      </c>
      <c r="G17" t="s">
        <v>653</v>
      </c>
    </row>
    <row r="18" spans="1:11" x14ac:dyDescent="0.35">
      <c r="A18" t="s">
        <v>710</v>
      </c>
      <c r="B18" t="s">
        <v>160</v>
      </c>
      <c r="C18" t="s">
        <v>4</v>
      </c>
      <c r="D18" t="s">
        <v>20</v>
      </c>
      <c r="E18" t="s">
        <v>21</v>
      </c>
      <c r="F18" t="s">
        <v>80</v>
      </c>
      <c r="G18" t="s">
        <v>274</v>
      </c>
      <c r="H18" t="s">
        <v>275</v>
      </c>
      <c r="I18" t="s">
        <v>286</v>
      </c>
    </row>
    <row r="19" spans="1:11" x14ac:dyDescent="0.35">
      <c r="A19" t="s">
        <v>711</v>
      </c>
      <c r="B19" t="s">
        <v>160</v>
      </c>
      <c r="C19" t="s">
        <v>4</v>
      </c>
      <c r="D19" t="s">
        <v>13</v>
      </c>
      <c r="E19" t="s">
        <v>14</v>
      </c>
      <c r="F19" t="s">
        <v>15</v>
      </c>
      <c r="G19" t="s">
        <v>195</v>
      </c>
    </row>
    <row r="20" spans="1:11" x14ac:dyDescent="0.35">
      <c r="A20" t="s">
        <v>393</v>
      </c>
      <c r="B20" t="s">
        <v>160</v>
      </c>
      <c r="C20" t="s">
        <v>4</v>
      </c>
      <c r="D20" t="s">
        <v>48</v>
      </c>
      <c r="E20" t="s">
        <v>112</v>
      </c>
      <c r="F20" t="s">
        <v>113</v>
      </c>
      <c r="G20" t="s">
        <v>161</v>
      </c>
    </row>
    <row r="21" spans="1:11" x14ac:dyDescent="0.35">
      <c r="A21" t="s">
        <v>712</v>
      </c>
      <c r="B21" t="s">
        <v>160</v>
      </c>
      <c r="C21" t="s">
        <v>4</v>
      </c>
      <c r="D21" t="s">
        <v>13</v>
      </c>
      <c r="E21" t="s">
        <v>26</v>
      </c>
      <c r="F21" t="s">
        <v>77</v>
      </c>
      <c r="G21" t="s">
        <v>713</v>
      </c>
    </row>
    <row r="22" spans="1:11" x14ac:dyDescent="0.35">
      <c r="A22" t="s">
        <v>714</v>
      </c>
      <c r="B22" t="s">
        <v>160</v>
      </c>
      <c r="C22" t="s">
        <v>4</v>
      </c>
      <c r="D22" t="s">
        <v>13</v>
      </c>
      <c r="E22" t="s">
        <v>14</v>
      </c>
      <c r="F22" t="s">
        <v>15</v>
      </c>
      <c r="G22" t="s">
        <v>195</v>
      </c>
      <c r="H22" t="s">
        <v>715</v>
      </c>
      <c r="I22" t="s">
        <v>716</v>
      </c>
    </row>
    <row r="23" spans="1:11" x14ac:dyDescent="0.35">
      <c r="A23" t="s">
        <v>717</v>
      </c>
      <c r="B23" t="s">
        <v>160</v>
      </c>
      <c r="C23" t="s">
        <v>4</v>
      </c>
      <c r="D23" t="s">
        <v>52</v>
      </c>
      <c r="E23" t="s">
        <v>53</v>
      </c>
      <c r="F23" t="s">
        <v>64</v>
      </c>
      <c r="G23" t="s">
        <v>171</v>
      </c>
      <c r="H23" t="s">
        <v>410</v>
      </c>
    </row>
    <row r="24" spans="1:11" x14ac:dyDescent="0.35">
      <c r="A24" t="s">
        <v>718</v>
      </c>
      <c r="B24" t="s">
        <v>160</v>
      </c>
      <c r="C24" t="s">
        <v>4</v>
      </c>
      <c r="D24" t="s">
        <v>8</v>
      </c>
      <c r="E24" t="s">
        <v>9</v>
      </c>
      <c r="F24" t="s">
        <v>25</v>
      </c>
      <c r="G24" t="s">
        <v>719</v>
      </c>
      <c r="H24" t="s">
        <v>720</v>
      </c>
    </row>
    <row r="25" spans="1:11" x14ac:dyDescent="0.35">
      <c r="A25" t="s">
        <v>285</v>
      </c>
      <c r="B25" t="s">
        <v>160</v>
      </c>
      <c r="C25" t="s">
        <v>4</v>
      </c>
      <c r="D25" t="s">
        <v>20</v>
      </c>
      <c r="E25" t="s">
        <v>21</v>
      </c>
      <c r="F25" t="s">
        <v>80</v>
      </c>
      <c r="G25" t="s">
        <v>274</v>
      </c>
      <c r="H25" t="s">
        <v>275</v>
      </c>
      <c r="I25" t="s">
        <v>286</v>
      </c>
    </row>
    <row r="26" spans="1:11" x14ac:dyDescent="0.35">
      <c r="A26" t="s">
        <v>721</v>
      </c>
      <c r="B26" t="s">
        <v>160</v>
      </c>
      <c r="C26" t="s">
        <v>4</v>
      </c>
      <c r="D26" t="s">
        <v>52</v>
      </c>
      <c r="E26" t="s">
        <v>53</v>
      </c>
      <c r="F26" t="s">
        <v>64</v>
      </c>
      <c r="G26" t="s">
        <v>575</v>
      </c>
      <c r="H26" t="s">
        <v>722</v>
      </c>
    </row>
    <row r="27" spans="1:11" x14ac:dyDescent="0.35">
      <c r="A27" t="s">
        <v>723</v>
      </c>
      <c r="B27" t="s">
        <v>160</v>
      </c>
      <c r="C27" t="s">
        <v>4</v>
      </c>
      <c r="D27" t="s">
        <v>52</v>
      </c>
      <c r="E27" t="s">
        <v>53</v>
      </c>
      <c r="F27" t="s">
        <v>64</v>
      </c>
      <c r="G27" t="s">
        <v>575</v>
      </c>
      <c r="H27" t="s">
        <v>722</v>
      </c>
    </row>
    <row r="28" spans="1:11" x14ac:dyDescent="0.35">
      <c r="A28" t="s">
        <v>724</v>
      </c>
      <c r="B28" t="s">
        <v>160</v>
      </c>
      <c r="C28" t="s">
        <v>4</v>
      </c>
      <c r="D28" t="s">
        <v>52</v>
      </c>
      <c r="E28" t="s">
        <v>53</v>
      </c>
      <c r="F28" t="s">
        <v>79</v>
      </c>
      <c r="G28" t="s">
        <v>725</v>
      </c>
      <c r="H28" t="s">
        <v>726</v>
      </c>
      <c r="I28" t="s">
        <v>727</v>
      </c>
      <c r="J28" t="s">
        <v>728</v>
      </c>
    </row>
    <row r="29" spans="1:11" x14ac:dyDescent="0.35">
      <c r="A29" t="s">
        <v>729</v>
      </c>
      <c r="B29" t="s">
        <v>160</v>
      </c>
      <c r="C29" t="s">
        <v>4</v>
      </c>
      <c r="D29" t="s">
        <v>52</v>
      </c>
      <c r="E29" t="s">
        <v>53</v>
      </c>
      <c r="F29" t="s">
        <v>64</v>
      </c>
      <c r="G29" t="s">
        <v>653</v>
      </c>
    </row>
    <row r="30" spans="1:11" x14ac:dyDescent="0.35">
      <c r="A30" t="s">
        <v>730</v>
      </c>
      <c r="B30" t="s">
        <v>160</v>
      </c>
      <c r="C30" t="s">
        <v>4</v>
      </c>
      <c r="D30" t="s">
        <v>20</v>
      </c>
      <c r="E30" t="s">
        <v>21</v>
      </c>
      <c r="F30" t="s">
        <v>80</v>
      </c>
      <c r="G30" t="s">
        <v>274</v>
      </c>
      <c r="H30" t="s">
        <v>275</v>
      </c>
      <c r="I30" t="s">
        <v>656</v>
      </c>
      <c r="J30" t="s">
        <v>657</v>
      </c>
      <c r="K30" t="s">
        <v>731</v>
      </c>
    </row>
    <row r="31" spans="1:11" x14ac:dyDescent="0.35">
      <c r="A31" t="s">
        <v>732</v>
      </c>
      <c r="B31" t="s">
        <v>160</v>
      </c>
      <c r="C31" t="s">
        <v>4</v>
      </c>
      <c r="D31" t="s">
        <v>20</v>
      </c>
      <c r="E31" t="s">
        <v>21</v>
      </c>
      <c r="F31" t="s">
        <v>106</v>
      </c>
      <c r="G31" t="s">
        <v>106</v>
      </c>
    </row>
    <row r="32" spans="1:11" x14ac:dyDescent="0.35">
      <c r="A32" t="s">
        <v>733</v>
      </c>
      <c r="B32" t="s">
        <v>160</v>
      </c>
      <c r="C32" t="s">
        <v>4</v>
      </c>
      <c r="D32" t="s">
        <v>20</v>
      </c>
      <c r="E32" t="s">
        <v>21</v>
      </c>
      <c r="F32" t="s">
        <v>118</v>
      </c>
      <c r="G32" t="s">
        <v>118</v>
      </c>
    </row>
    <row r="33" spans="1:10" x14ac:dyDescent="0.35">
      <c r="A33" t="s">
        <v>734</v>
      </c>
      <c r="B33" t="s">
        <v>160</v>
      </c>
      <c r="C33" t="s">
        <v>4</v>
      </c>
      <c r="D33" t="s">
        <v>20</v>
      </c>
      <c r="E33" t="s">
        <v>21</v>
      </c>
      <c r="F33" t="s">
        <v>80</v>
      </c>
      <c r="G33" t="s">
        <v>274</v>
      </c>
      <c r="H33" t="s">
        <v>275</v>
      </c>
      <c r="I33" t="s">
        <v>735</v>
      </c>
    </row>
    <row r="34" spans="1:10" x14ac:dyDescent="0.35">
      <c r="A34" t="s">
        <v>736</v>
      </c>
      <c r="B34" t="s">
        <v>160</v>
      </c>
      <c r="C34" t="s">
        <v>4</v>
      </c>
      <c r="D34" t="s">
        <v>20</v>
      </c>
      <c r="E34" t="s">
        <v>21</v>
      </c>
      <c r="F34" t="s">
        <v>80</v>
      </c>
      <c r="G34" t="s">
        <v>274</v>
      </c>
      <c r="H34" t="s">
        <v>275</v>
      </c>
      <c r="I34" t="s">
        <v>735</v>
      </c>
    </row>
    <row r="35" spans="1:10" x14ac:dyDescent="0.35">
      <c r="A35" t="s">
        <v>250</v>
      </c>
      <c r="B35" t="s">
        <v>160</v>
      </c>
      <c r="C35" t="s">
        <v>4</v>
      </c>
      <c r="D35" t="s">
        <v>13</v>
      </c>
      <c r="E35" t="s">
        <v>14</v>
      </c>
      <c r="F35" t="s">
        <v>15</v>
      </c>
      <c r="G35" t="s">
        <v>195</v>
      </c>
      <c r="H35" t="s">
        <v>196</v>
      </c>
      <c r="I35" t="s">
        <v>251</v>
      </c>
    </row>
    <row r="36" spans="1:10" x14ac:dyDescent="0.35">
      <c r="A36" t="s">
        <v>737</v>
      </c>
      <c r="B36" t="s">
        <v>160</v>
      </c>
      <c r="C36" t="s">
        <v>4</v>
      </c>
      <c r="D36" t="s">
        <v>52</v>
      </c>
      <c r="E36" t="s">
        <v>53</v>
      </c>
      <c r="F36" t="s">
        <v>64</v>
      </c>
      <c r="G36" t="s">
        <v>575</v>
      </c>
    </row>
    <row r="37" spans="1:10" x14ac:dyDescent="0.35">
      <c r="A37" t="s">
        <v>738</v>
      </c>
      <c r="B37" t="s">
        <v>160</v>
      </c>
      <c r="C37" t="s">
        <v>4</v>
      </c>
      <c r="D37" t="s">
        <v>20</v>
      </c>
      <c r="E37" t="s">
        <v>21</v>
      </c>
      <c r="F37" t="s">
        <v>80</v>
      </c>
      <c r="G37" t="s">
        <v>274</v>
      </c>
      <c r="H37" t="s">
        <v>275</v>
      </c>
      <c r="I37" t="s">
        <v>739</v>
      </c>
    </row>
    <row r="38" spans="1:10" x14ac:dyDescent="0.35">
      <c r="A38" t="s">
        <v>740</v>
      </c>
      <c r="B38" t="s">
        <v>160</v>
      </c>
      <c r="C38" t="s">
        <v>4</v>
      </c>
      <c r="D38" t="s">
        <v>52</v>
      </c>
      <c r="E38" t="s">
        <v>53</v>
      </c>
      <c r="F38" t="s">
        <v>64</v>
      </c>
      <c r="G38" t="s">
        <v>317</v>
      </c>
    </row>
    <row r="39" spans="1:10" x14ac:dyDescent="0.35">
      <c r="A39" t="s">
        <v>507</v>
      </c>
      <c r="B39" t="s">
        <v>160</v>
      </c>
      <c r="C39" t="s">
        <v>4</v>
      </c>
      <c r="D39" t="s">
        <v>28</v>
      </c>
      <c r="E39" t="s">
        <v>29</v>
      </c>
      <c r="G39" t="s">
        <v>29</v>
      </c>
    </row>
    <row r="40" spans="1:10" x14ac:dyDescent="0.35">
      <c r="A40" t="s">
        <v>741</v>
      </c>
      <c r="B40" t="s">
        <v>160</v>
      </c>
      <c r="C40" t="s">
        <v>4</v>
      </c>
      <c r="D40" t="s">
        <v>20</v>
      </c>
      <c r="E40" t="s">
        <v>21</v>
      </c>
      <c r="F40" t="s">
        <v>80</v>
      </c>
      <c r="G40" t="s">
        <v>274</v>
      </c>
      <c r="H40" t="s">
        <v>275</v>
      </c>
      <c r="I40" t="s">
        <v>340</v>
      </c>
    </row>
    <row r="41" spans="1:10" x14ac:dyDescent="0.35">
      <c r="A41" t="s">
        <v>511</v>
      </c>
      <c r="B41" t="s">
        <v>160</v>
      </c>
      <c r="C41" t="s">
        <v>4</v>
      </c>
      <c r="D41" t="s">
        <v>48</v>
      </c>
      <c r="E41" t="s">
        <v>49</v>
      </c>
      <c r="F41" t="s">
        <v>50</v>
      </c>
      <c r="G41" t="s">
        <v>429</v>
      </c>
    </row>
    <row r="42" spans="1:10" x14ac:dyDescent="0.35">
      <c r="A42" t="s">
        <v>742</v>
      </c>
      <c r="B42" t="s">
        <v>160</v>
      </c>
      <c r="C42" t="s">
        <v>4</v>
      </c>
      <c r="D42" t="s">
        <v>5</v>
      </c>
      <c r="E42" t="s">
        <v>6</v>
      </c>
      <c r="F42" t="s">
        <v>47</v>
      </c>
      <c r="G42" t="s">
        <v>186</v>
      </c>
      <c r="H42" t="s">
        <v>187</v>
      </c>
    </row>
    <row r="43" spans="1:10" x14ac:dyDescent="0.35">
      <c r="A43" t="s">
        <v>743</v>
      </c>
      <c r="B43" t="s">
        <v>160</v>
      </c>
      <c r="C43" t="s">
        <v>4</v>
      </c>
      <c r="D43" t="s">
        <v>48</v>
      </c>
      <c r="E43" t="s">
        <v>87</v>
      </c>
      <c r="F43" t="s">
        <v>94</v>
      </c>
      <c r="G43" t="s">
        <v>550</v>
      </c>
    </row>
    <row r="44" spans="1:10" x14ac:dyDescent="0.35">
      <c r="A44" t="s">
        <v>744</v>
      </c>
      <c r="B44" t="s">
        <v>160</v>
      </c>
      <c r="C44" t="s">
        <v>4</v>
      </c>
      <c r="D44" t="s">
        <v>20</v>
      </c>
      <c r="E44" t="s">
        <v>21</v>
      </c>
      <c r="F44" t="s">
        <v>80</v>
      </c>
      <c r="G44" t="s">
        <v>274</v>
      </c>
      <c r="H44" t="s">
        <v>275</v>
      </c>
      <c r="I44" t="s">
        <v>745</v>
      </c>
    </row>
    <row r="45" spans="1:10" x14ac:dyDescent="0.35">
      <c r="A45" t="s">
        <v>746</v>
      </c>
      <c r="B45" t="s">
        <v>160</v>
      </c>
      <c r="C45" t="s">
        <v>4</v>
      </c>
      <c r="D45" t="s">
        <v>52</v>
      </c>
      <c r="E45" t="s">
        <v>53</v>
      </c>
      <c r="F45" t="s">
        <v>64</v>
      </c>
      <c r="G45" t="s">
        <v>317</v>
      </c>
    </row>
    <row r="46" spans="1:10" x14ac:dyDescent="0.35">
      <c r="A46" t="s">
        <v>747</v>
      </c>
      <c r="B46" t="s">
        <v>160</v>
      </c>
      <c r="C46" t="s">
        <v>4</v>
      </c>
      <c r="D46" t="s">
        <v>52</v>
      </c>
      <c r="E46" t="s">
        <v>53</v>
      </c>
      <c r="F46" t="s">
        <v>64</v>
      </c>
      <c r="G46" t="s">
        <v>653</v>
      </c>
    </row>
    <row r="47" spans="1:10" x14ac:dyDescent="0.35">
      <c r="A47" t="s">
        <v>748</v>
      </c>
      <c r="B47" t="s">
        <v>160</v>
      </c>
      <c r="C47" t="s">
        <v>4</v>
      </c>
      <c r="D47" t="s">
        <v>20</v>
      </c>
      <c r="E47" t="s">
        <v>21</v>
      </c>
      <c r="F47" t="s">
        <v>80</v>
      </c>
      <c r="G47" t="s">
        <v>274</v>
      </c>
      <c r="H47" t="s">
        <v>275</v>
      </c>
      <c r="I47" t="s">
        <v>286</v>
      </c>
      <c r="J47" t="s">
        <v>401</v>
      </c>
    </row>
    <row r="48" spans="1:10" x14ac:dyDescent="0.35">
      <c r="A48" t="s">
        <v>749</v>
      </c>
      <c r="B48" t="s">
        <v>160</v>
      </c>
      <c r="C48" t="s">
        <v>4</v>
      </c>
      <c r="D48" t="s">
        <v>20</v>
      </c>
      <c r="E48" t="s">
        <v>21</v>
      </c>
      <c r="F48" t="s">
        <v>80</v>
      </c>
      <c r="G48" t="s">
        <v>274</v>
      </c>
      <c r="H48" t="s">
        <v>275</v>
      </c>
      <c r="I48" t="s">
        <v>286</v>
      </c>
    </row>
    <row r="49" spans="1:10" x14ac:dyDescent="0.35">
      <c r="A49" t="s">
        <v>750</v>
      </c>
      <c r="B49" t="s">
        <v>160</v>
      </c>
      <c r="C49" t="s">
        <v>4</v>
      </c>
      <c r="D49" t="s">
        <v>48</v>
      </c>
      <c r="E49" t="s">
        <v>57</v>
      </c>
      <c r="F49" t="s">
        <v>58</v>
      </c>
      <c r="G49" t="s">
        <v>58</v>
      </c>
    </row>
    <row r="50" spans="1:10" x14ac:dyDescent="0.35">
      <c r="A50" t="s">
        <v>751</v>
      </c>
      <c r="B50" t="s">
        <v>160</v>
      </c>
      <c r="C50" t="s">
        <v>4</v>
      </c>
      <c r="D50" t="s">
        <v>8</v>
      </c>
      <c r="E50" t="s">
        <v>122</v>
      </c>
      <c r="F50" t="s">
        <v>123</v>
      </c>
      <c r="G50" t="s">
        <v>123</v>
      </c>
    </row>
    <row r="51" spans="1:10" x14ac:dyDescent="0.35">
      <c r="A51" t="s">
        <v>208</v>
      </c>
      <c r="B51" t="s">
        <v>160</v>
      </c>
      <c r="C51" t="s">
        <v>4</v>
      </c>
      <c r="D51" t="s">
        <v>28</v>
      </c>
      <c r="E51" t="s">
        <v>138</v>
      </c>
      <c r="F51" t="s">
        <v>139</v>
      </c>
      <c r="G51" t="s">
        <v>209</v>
      </c>
    </row>
    <row r="52" spans="1:10" x14ac:dyDescent="0.35">
      <c r="A52" t="s">
        <v>752</v>
      </c>
      <c r="B52" t="s">
        <v>160</v>
      </c>
      <c r="C52" t="s">
        <v>4</v>
      </c>
      <c r="D52" t="s">
        <v>52</v>
      </c>
      <c r="E52" t="s">
        <v>53</v>
      </c>
      <c r="F52" t="s">
        <v>64</v>
      </c>
      <c r="G52" t="s">
        <v>653</v>
      </c>
    </row>
    <row r="53" spans="1:10" x14ac:dyDescent="0.35">
      <c r="A53" t="s">
        <v>753</v>
      </c>
      <c r="B53" t="s">
        <v>160</v>
      </c>
      <c r="C53" t="s">
        <v>4</v>
      </c>
      <c r="D53" t="s">
        <v>20</v>
      </c>
      <c r="E53" t="s">
        <v>21</v>
      </c>
      <c r="F53" t="s">
        <v>106</v>
      </c>
      <c r="G53" t="s">
        <v>106</v>
      </c>
    </row>
    <row r="54" spans="1:10" x14ac:dyDescent="0.35">
      <c r="A54" t="s">
        <v>754</v>
      </c>
      <c r="B54" t="s">
        <v>160</v>
      </c>
      <c r="C54" t="s">
        <v>4</v>
      </c>
      <c r="D54" t="s">
        <v>20</v>
      </c>
      <c r="E54" t="s">
        <v>21</v>
      </c>
      <c r="F54" t="s">
        <v>80</v>
      </c>
      <c r="G54" t="s">
        <v>274</v>
      </c>
      <c r="H54" t="s">
        <v>275</v>
      </c>
      <c r="I54" t="s">
        <v>286</v>
      </c>
      <c r="J54" t="s">
        <v>401</v>
      </c>
    </row>
    <row r="55" spans="1:10" x14ac:dyDescent="0.35">
      <c r="A55" t="s">
        <v>755</v>
      </c>
      <c r="B55" t="s">
        <v>160</v>
      </c>
      <c r="C55" t="s">
        <v>4</v>
      </c>
      <c r="D55" t="s">
        <v>20</v>
      </c>
      <c r="E55" t="s">
        <v>21</v>
      </c>
      <c r="F55" t="s">
        <v>80</v>
      </c>
      <c r="G55" t="s">
        <v>274</v>
      </c>
      <c r="H55" t="s">
        <v>275</v>
      </c>
      <c r="I55" t="s">
        <v>756</v>
      </c>
    </row>
    <row r="56" spans="1:10" x14ac:dyDescent="0.35">
      <c r="A56" t="s">
        <v>299</v>
      </c>
      <c r="B56" t="s">
        <v>160</v>
      </c>
      <c r="C56" t="s">
        <v>4</v>
      </c>
      <c r="D56" t="s">
        <v>13</v>
      </c>
      <c r="E56" t="s">
        <v>14</v>
      </c>
      <c r="F56" t="s">
        <v>15</v>
      </c>
      <c r="G56" t="s">
        <v>300</v>
      </c>
      <c r="H56" t="s">
        <v>301</v>
      </c>
    </row>
    <row r="57" spans="1:10" x14ac:dyDescent="0.35">
      <c r="A57" t="s">
        <v>220</v>
      </c>
      <c r="B57" t="s">
        <v>160</v>
      </c>
      <c r="C57" t="s">
        <v>4</v>
      </c>
      <c r="D57" t="s">
        <v>13</v>
      </c>
      <c r="E57" t="s">
        <v>26</v>
      </c>
      <c r="F57" t="s">
        <v>39</v>
      </c>
      <c r="G57" t="s">
        <v>221</v>
      </c>
    </row>
    <row r="58" spans="1:10" x14ac:dyDescent="0.35">
      <c r="A58" t="s">
        <v>757</v>
      </c>
      <c r="B58" t="s">
        <v>160</v>
      </c>
      <c r="C58" t="s">
        <v>4</v>
      </c>
      <c r="D58" t="s">
        <v>13</v>
      </c>
      <c r="E58" t="s">
        <v>14</v>
      </c>
      <c r="F58" t="s">
        <v>15</v>
      </c>
      <c r="G58" t="s">
        <v>195</v>
      </c>
      <c r="H58" t="s">
        <v>715</v>
      </c>
      <c r="I58" t="s">
        <v>716</v>
      </c>
    </row>
    <row r="59" spans="1:10" x14ac:dyDescent="0.35">
      <c r="A59" t="s">
        <v>758</v>
      </c>
      <c r="B59" t="s">
        <v>160</v>
      </c>
      <c r="C59" t="s">
        <v>4</v>
      </c>
      <c r="D59" t="s">
        <v>13</v>
      </c>
      <c r="E59" t="s">
        <v>14</v>
      </c>
      <c r="F59" t="s">
        <v>15</v>
      </c>
      <c r="G59" t="s">
        <v>195</v>
      </c>
    </row>
    <row r="60" spans="1:10" x14ac:dyDescent="0.35">
      <c r="A60" t="s">
        <v>759</v>
      </c>
      <c r="B60" t="s">
        <v>160</v>
      </c>
      <c r="C60" t="s">
        <v>4</v>
      </c>
      <c r="D60" t="s">
        <v>20</v>
      </c>
      <c r="E60" t="s">
        <v>21</v>
      </c>
      <c r="F60" t="s">
        <v>80</v>
      </c>
      <c r="G60" t="s">
        <v>274</v>
      </c>
      <c r="H60" t="s">
        <v>275</v>
      </c>
      <c r="I60" t="s">
        <v>286</v>
      </c>
    </row>
    <row r="61" spans="1:10" x14ac:dyDescent="0.35">
      <c r="A61" t="s">
        <v>760</v>
      </c>
      <c r="B61" t="s">
        <v>160</v>
      </c>
      <c r="C61" t="s">
        <v>4</v>
      </c>
      <c r="D61" t="s">
        <v>20</v>
      </c>
      <c r="E61" t="s">
        <v>103</v>
      </c>
      <c r="F61" t="s">
        <v>136</v>
      </c>
      <c r="G61" t="s">
        <v>136</v>
      </c>
    </row>
  </sheetData>
  <sortState xmlns:xlrd2="http://schemas.microsoft.com/office/spreadsheetml/2017/richdata2" ref="C2:K13">
    <sortCondition ref="C2:C13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6A3E55-A15C-405D-9E8E-A1FED442C847}">
  <dimension ref="A1:L258"/>
  <sheetViews>
    <sheetView topLeftCell="H236" workbookViewId="0">
      <selection activeCell="A2" sqref="A2:L258"/>
    </sheetView>
  </sheetViews>
  <sheetFormatPr defaultRowHeight="14.5" x14ac:dyDescent="0.35"/>
  <cols>
    <col min="1" max="1" width="33.1796875" bestFit="1" customWidth="1"/>
    <col min="2" max="2" width="15.08984375" bestFit="1" customWidth="1"/>
    <col min="3" max="3" width="19.7265625" bestFit="1" customWidth="1"/>
    <col min="4" max="4" width="28.453125" bestFit="1" customWidth="1"/>
    <col min="5" max="5" width="32.26953125" bestFit="1" customWidth="1"/>
    <col min="6" max="6" width="37" bestFit="1" customWidth="1"/>
    <col min="7" max="7" width="54.36328125" bestFit="1" customWidth="1"/>
    <col min="8" max="8" width="39.90625" bestFit="1" customWidth="1"/>
    <col min="9" max="9" width="36.90625" bestFit="1" customWidth="1"/>
    <col min="10" max="10" width="21.453125" bestFit="1" customWidth="1"/>
    <col min="11" max="11" width="14.81640625" bestFit="1" customWidth="1"/>
  </cols>
  <sheetData>
    <row r="1" spans="1:12" s="1" customFormat="1" x14ac:dyDescent="0.35">
      <c r="A1" s="1" t="s">
        <v>153</v>
      </c>
      <c r="B1" s="1" t="s">
        <v>154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155</v>
      </c>
      <c r="H1" s="1" t="s">
        <v>156</v>
      </c>
      <c r="I1" s="1" t="s">
        <v>157</v>
      </c>
      <c r="J1" s="1" t="s">
        <v>158</v>
      </c>
      <c r="K1" s="1" t="s">
        <v>685</v>
      </c>
      <c r="L1" s="1" t="s">
        <v>923</v>
      </c>
    </row>
    <row r="2" spans="1:12" x14ac:dyDescent="0.35">
      <c r="A2" t="s">
        <v>924</v>
      </c>
      <c r="B2" t="s">
        <v>160</v>
      </c>
      <c r="C2" t="s">
        <v>4</v>
      </c>
      <c r="D2" t="s">
        <v>20</v>
      </c>
      <c r="E2" t="s">
        <v>21</v>
      </c>
      <c r="F2" t="s">
        <v>80</v>
      </c>
      <c r="G2" t="s">
        <v>274</v>
      </c>
      <c r="H2" t="s">
        <v>275</v>
      </c>
      <c r="I2" t="s">
        <v>925</v>
      </c>
    </row>
    <row r="3" spans="1:12" x14ac:dyDescent="0.35">
      <c r="A3" t="s">
        <v>926</v>
      </c>
      <c r="B3" t="s">
        <v>160</v>
      </c>
      <c r="C3" t="s">
        <v>4</v>
      </c>
      <c r="D3" t="s">
        <v>52</v>
      </c>
      <c r="E3" t="s">
        <v>53</v>
      </c>
      <c r="F3" t="s">
        <v>54</v>
      </c>
      <c r="G3" t="s">
        <v>203</v>
      </c>
      <c r="H3" t="s">
        <v>204</v>
      </c>
      <c r="I3" t="s">
        <v>205</v>
      </c>
    </row>
    <row r="4" spans="1:12" x14ac:dyDescent="0.35">
      <c r="A4" t="s">
        <v>927</v>
      </c>
      <c r="B4" t="s">
        <v>160</v>
      </c>
      <c r="C4" t="s">
        <v>4</v>
      </c>
      <c r="D4" t="s">
        <v>48</v>
      </c>
      <c r="E4" t="s">
        <v>128</v>
      </c>
      <c r="G4" t="s">
        <v>128</v>
      </c>
    </row>
    <row r="5" spans="1:12" x14ac:dyDescent="0.35">
      <c r="A5" t="s">
        <v>928</v>
      </c>
      <c r="B5" t="s">
        <v>160</v>
      </c>
      <c r="C5" t="s">
        <v>4</v>
      </c>
      <c r="D5" t="s">
        <v>13</v>
      </c>
      <c r="E5" t="s">
        <v>929</v>
      </c>
      <c r="G5" t="s">
        <v>929</v>
      </c>
    </row>
    <row r="6" spans="1:12" x14ac:dyDescent="0.35">
      <c r="A6" t="s">
        <v>930</v>
      </c>
      <c r="B6" t="s">
        <v>160</v>
      </c>
      <c r="C6" t="s">
        <v>4</v>
      </c>
      <c r="D6" t="s">
        <v>20</v>
      </c>
      <c r="E6" t="s">
        <v>21</v>
      </c>
      <c r="F6" t="s">
        <v>80</v>
      </c>
      <c r="G6" t="s">
        <v>274</v>
      </c>
      <c r="H6" t="s">
        <v>275</v>
      </c>
      <c r="I6" t="s">
        <v>286</v>
      </c>
    </row>
    <row r="7" spans="1:12" x14ac:dyDescent="0.35">
      <c r="A7" t="s">
        <v>931</v>
      </c>
      <c r="B7" t="s">
        <v>160</v>
      </c>
      <c r="C7" t="s">
        <v>4</v>
      </c>
      <c r="D7" t="s">
        <v>20</v>
      </c>
      <c r="E7" t="s">
        <v>21</v>
      </c>
      <c r="F7" t="s">
        <v>80</v>
      </c>
      <c r="G7" t="s">
        <v>274</v>
      </c>
      <c r="H7" t="s">
        <v>275</v>
      </c>
      <c r="I7" t="s">
        <v>656</v>
      </c>
      <c r="J7" t="s">
        <v>657</v>
      </c>
    </row>
    <row r="8" spans="1:12" x14ac:dyDescent="0.35">
      <c r="A8" t="s">
        <v>932</v>
      </c>
      <c r="B8" t="s">
        <v>160</v>
      </c>
      <c r="C8" t="s">
        <v>4</v>
      </c>
      <c r="D8" t="s">
        <v>48</v>
      </c>
      <c r="E8" t="s">
        <v>82</v>
      </c>
      <c r="F8" t="s">
        <v>83</v>
      </c>
      <c r="G8" t="s">
        <v>83</v>
      </c>
    </row>
    <row r="9" spans="1:12" x14ac:dyDescent="0.35">
      <c r="A9" t="s">
        <v>933</v>
      </c>
      <c r="B9" t="s">
        <v>160</v>
      </c>
      <c r="C9" t="s">
        <v>4</v>
      </c>
      <c r="D9" t="s">
        <v>20</v>
      </c>
      <c r="E9" t="s">
        <v>21</v>
      </c>
      <c r="F9" t="s">
        <v>80</v>
      </c>
      <c r="G9" t="s">
        <v>274</v>
      </c>
      <c r="H9" t="s">
        <v>275</v>
      </c>
      <c r="I9" t="s">
        <v>286</v>
      </c>
    </row>
    <row r="10" spans="1:12" x14ac:dyDescent="0.35">
      <c r="A10" t="s">
        <v>934</v>
      </c>
      <c r="B10" t="s">
        <v>160</v>
      </c>
      <c r="C10" t="s">
        <v>4</v>
      </c>
      <c r="D10" t="s">
        <v>20</v>
      </c>
      <c r="E10" t="s">
        <v>21</v>
      </c>
      <c r="F10" t="s">
        <v>80</v>
      </c>
      <c r="G10" t="s">
        <v>881</v>
      </c>
      <c r="H10" t="s">
        <v>935</v>
      </c>
    </row>
    <row r="11" spans="1:12" x14ac:dyDescent="0.35">
      <c r="A11" t="s">
        <v>767</v>
      </c>
      <c r="B11" t="s">
        <v>160</v>
      </c>
      <c r="C11" t="s">
        <v>4</v>
      </c>
      <c r="D11" t="s">
        <v>48</v>
      </c>
      <c r="E11" t="s">
        <v>82</v>
      </c>
      <c r="F11" t="s">
        <v>83</v>
      </c>
      <c r="G11" t="s">
        <v>83</v>
      </c>
    </row>
    <row r="12" spans="1:12" x14ac:dyDescent="0.35">
      <c r="A12" t="s">
        <v>936</v>
      </c>
      <c r="B12" t="s">
        <v>160</v>
      </c>
      <c r="C12" t="s">
        <v>4</v>
      </c>
      <c r="D12" t="s">
        <v>8</v>
      </c>
      <c r="E12" t="s">
        <v>9</v>
      </c>
      <c r="F12" t="s">
        <v>25</v>
      </c>
      <c r="G12" t="s">
        <v>937</v>
      </c>
    </row>
    <row r="13" spans="1:12" x14ac:dyDescent="0.35">
      <c r="A13" t="s">
        <v>938</v>
      </c>
      <c r="B13" t="s">
        <v>160</v>
      </c>
      <c r="C13" t="s">
        <v>4</v>
      </c>
      <c r="D13" t="s">
        <v>13</v>
      </c>
      <c r="E13" t="s">
        <v>14</v>
      </c>
      <c r="F13" t="s">
        <v>939</v>
      </c>
      <c r="G13" t="s">
        <v>939</v>
      </c>
    </row>
    <row r="14" spans="1:12" x14ac:dyDescent="0.35">
      <c r="A14" t="s">
        <v>940</v>
      </c>
      <c r="B14" t="s">
        <v>160</v>
      </c>
      <c r="C14" t="s">
        <v>4</v>
      </c>
      <c r="D14" t="s">
        <v>20</v>
      </c>
      <c r="E14" t="s">
        <v>103</v>
      </c>
      <c r="F14" t="s">
        <v>136</v>
      </c>
      <c r="G14" t="s">
        <v>136</v>
      </c>
    </row>
    <row r="15" spans="1:12" x14ac:dyDescent="0.35">
      <c r="A15" t="s">
        <v>941</v>
      </c>
      <c r="B15" t="s">
        <v>160</v>
      </c>
      <c r="C15" t="s">
        <v>4</v>
      </c>
      <c r="D15" t="s">
        <v>32</v>
      </c>
      <c r="E15" t="s">
        <v>33</v>
      </c>
      <c r="F15" t="s">
        <v>91</v>
      </c>
      <c r="G15" t="s">
        <v>942</v>
      </c>
    </row>
    <row r="16" spans="1:12" x14ac:dyDescent="0.35">
      <c r="A16" t="s">
        <v>943</v>
      </c>
      <c r="B16" t="s">
        <v>160</v>
      </c>
      <c r="C16" t="s">
        <v>4</v>
      </c>
      <c r="D16" t="s">
        <v>20</v>
      </c>
      <c r="E16" t="s">
        <v>152</v>
      </c>
      <c r="F16" t="s">
        <v>944</v>
      </c>
      <c r="G16" t="s">
        <v>944</v>
      </c>
    </row>
    <row r="17" spans="1:10" x14ac:dyDescent="0.35">
      <c r="A17" t="s">
        <v>945</v>
      </c>
      <c r="B17" t="s">
        <v>160</v>
      </c>
      <c r="C17" t="s">
        <v>4</v>
      </c>
      <c r="D17" t="s">
        <v>32</v>
      </c>
      <c r="E17" t="s">
        <v>33</v>
      </c>
      <c r="F17" t="s">
        <v>91</v>
      </c>
      <c r="G17" t="s">
        <v>946</v>
      </c>
      <c r="H17" t="s">
        <v>947</v>
      </c>
    </row>
    <row r="18" spans="1:10" x14ac:dyDescent="0.35">
      <c r="A18" t="s">
        <v>948</v>
      </c>
      <c r="B18" t="s">
        <v>160</v>
      </c>
      <c r="C18" t="s">
        <v>4</v>
      </c>
      <c r="D18" t="s">
        <v>48</v>
      </c>
      <c r="E18" t="s">
        <v>115</v>
      </c>
      <c r="F18" t="s">
        <v>949</v>
      </c>
      <c r="G18" t="s">
        <v>949</v>
      </c>
    </row>
    <row r="19" spans="1:10" x14ac:dyDescent="0.35">
      <c r="A19" t="s">
        <v>950</v>
      </c>
      <c r="B19" t="s">
        <v>160</v>
      </c>
      <c r="C19" t="s">
        <v>4</v>
      </c>
      <c r="D19" t="s">
        <v>32</v>
      </c>
      <c r="E19" t="s">
        <v>33</v>
      </c>
      <c r="F19" t="s">
        <v>91</v>
      </c>
      <c r="G19" t="s">
        <v>951</v>
      </c>
      <c r="H19" t="s">
        <v>952</v>
      </c>
    </row>
    <row r="20" spans="1:10" x14ac:dyDescent="0.35">
      <c r="A20" t="s">
        <v>953</v>
      </c>
      <c r="B20" t="s">
        <v>160</v>
      </c>
      <c r="C20" t="s">
        <v>4</v>
      </c>
      <c r="D20" t="s">
        <v>48</v>
      </c>
      <c r="E20" t="s">
        <v>128</v>
      </c>
      <c r="F20" t="s">
        <v>954</v>
      </c>
      <c r="G20" t="s">
        <v>955</v>
      </c>
    </row>
    <row r="21" spans="1:10" x14ac:dyDescent="0.35">
      <c r="A21" t="s">
        <v>956</v>
      </c>
      <c r="B21" t="s">
        <v>160</v>
      </c>
      <c r="C21" t="s">
        <v>4</v>
      </c>
      <c r="D21" t="s">
        <v>20</v>
      </c>
      <c r="E21" t="s">
        <v>21</v>
      </c>
      <c r="F21" t="s">
        <v>80</v>
      </c>
      <c r="G21" t="s">
        <v>274</v>
      </c>
      <c r="H21" t="s">
        <v>275</v>
      </c>
      <c r="I21" t="s">
        <v>286</v>
      </c>
    </row>
    <row r="22" spans="1:10" x14ac:dyDescent="0.35">
      <c r="A22" t="s">
        <v>957</v>
      </c>
      <c r="B22" t="s">
        <v>160</v>
      </c>
      <c r="C22" t="s">
        <v>4</v>
      </c>
      <c r="D22" t="s">
        <v>20</v>
      </c>
      <c r="E22" t="s">
        <v>21</v>
      </c>
      <c r="F22" t="s">
        <v>80</v>
      </c>
      <c r="G22" t="s">
        <v>274</v>
      </c>
      <c r="H22" t="s">
        <v>275</v>
      </c>
      <c r="I22" t="s">
        <v>756</v>
      </c>
    </row>
    <row r="23" spans="1:10" x14ac:dyDescent="0.35">
      <c r="A23" t="s">
        <v>772</v>
      </c>
      <c r="B23" t="s">
        <v>160</v>
      </c>
      <c r="C23" t="s">
        <v>4</v>
      </c>
      <c r="D23" t="s">
        <v>52</v>
      </c>
      <c r="E23" t="s">
        <v>53</v>
      </c>
      <c r="F23" t="s">
        <v>54</v>
      </c>
      <c r="G23" t="s">
        <v>662</v>
      </c>
      <c r="H23" t="s">
        <v>672</v>
      </c>
    </row>
    <row r="24" spans="1:10" x14ac:dyDescent="0.35">
      <c r="A24" t="s">
        <v>958</v>
      </c>
      <c r="B24" t="s">
        <v>160</v>
      </c>
      <c r="C24" t="s">
        <v>4</v>
      </c>
      <c r="D24" t="s">
        <v>13</v>
      </c>
      <c r="E24" t="s">
        <v>26</v>
      </c>
      <c r="F24" t="s">
        <v>27</v>
      </c>
      <c r="G24" t="s">
        <v>27</v>
      </c>
    </row>
    <row r="25" spans="1:10" x14ac:dyDescent="0.35">
      <c r="A25" t="s">
        <v>959</v>
      </c>
      <c r="B25" t="s">
        <v>160</v>
      </c>
      <c r="C25" t="s">
        <v>4</v>
      </c>
      <c r="D25" t="s">
        <v>20</v>
      </c>
      <c r="E25" t="s">
        <v>21</v>
      </c>
      <c r="F25" t="s">
        <v>80</v>
      </c>
      <c r="G25" t="s">
        <v>274</v>
      </c>
      <c r="H25" t="s">
        <v>275</v>
      </c>
      <c r="I25" t="s">
        <v>286</v>
      </c>
    </row>
    <row r="26" spans="1:10" x14ac:dyDescent="0.35">
      <c r="A26" t="s">
        <v>960</v>
      </c>
      <c r="B26" t="s">
        <v>160</v>
      </c>
      <c r="C26" t="s">
        <v>4</v>
      </c>
      <c r="D26" t="s">
        <v>48</v>
      </c>
      <c r="E26" t="s">
        <v>84</v>
      </c>
      <c r="F26" t="s">
        <v>85</v>
      </c>
      <c r="G26" t="s">
        <v>694</v>
      </c>
    </row>
    <row r="27" spans="1:10" x14ac:dyDescent="0.35">
      <c r="A27" t="s">
        <v>961</v>
      </c>
      <c r="B27" t="s">
        <v>160</v>
      </c>
      <c r="C27" t="s">
        <v>4</v>
      </c>
      <c r="D27" t="s">
        <v>20</v>
      </c>
      <c r="E27" t="s">
        <v>21</v>
      </c>
      <c r="F27" t="s">
        <v>80</v>
      </c>
      <c r="G27" t="s">
        <v>881</v>
      </c>
      <c r="H27" t="s">
        <v>882</v>
      </c>
    </row>
    <row r="28" spans="1:10" x14ac:dyDescent="0.35">
      <c r="A28" t="s">
        <v>962</v>
      </c>
      <c r="B28" t="s">
        <v>160</v>
      </c>
      <c r="C28" t="s">
        <v>4</v>
      </c>
      <c r="D28" t="s">
        <v>28</v>
      </c>
      <c r="E28" t="s">
        <v>148</v>
      </c>
      <c r="F28" t="s">
        <v>963</v>
      </c>
      <c r="G28" t="s">
        <v>963</v>
      </c>
    </row>
    <row r="29" spans="1:10" x14ac:dyDescent="0.35">
      <c r="A29" t="s">
        <v>964</v>
      </c>
      <c r="B29" t="s">
        <v>160</v>
      </c>
      <c r="C29" t="s">
        <v>4</v>
      </c>
      <c r="D29" t="s">
        <v>52</v>
      </c>
      <c r="E29" t="s">
        <v>53</v>
      </c>
      <c r="F29" t="s">
        <v>64</v>
      </c>
      <c r="G29" t="s">
        <v>653</v>
      </c>
      <c r="H29" t="s">
        <v>654</v>
      </c>
      <c r="I29" t="s">
        <v>965</v>
      </c>
      <c r="J29" t="s">
        <v>966</v>
      </c>
    </row>
    <row r="30" spans="1:10" x14ac:dyDescent="0.35">
      <c r="A30" t="s">
        <v>697</v>
      </c>
      <c r="B30" t="s">
        <v>160</v>
      </c>
      <c r="C30" t="s">
        <v>4</v>
      </c>
      <c r="D30" t="s">
        <v>20</v>
      </c>
      <c r="E30" t="s">
        <v>21</v>
      </c>
      <c r="F30" t="s">
        <v>80</v>
      </c>
      <c r="G30" t="s">
        <v>274</v>
      </c>
      <c r="H30" t="s">
        <v>275</v>
      </c>
      <c r="I30" t="s">
        <v>276</v>
      </c>
    </row>
    <row r="31" spans="1:10" x14ac:dyDescent="0.35">
      <c r="A31" t="s">
        <v>967</v>
      </c>
      <c r="B31" t="s">
        <v>160</v>
      </c>
      <c r="C31" t="s">
        <v>4</v>
      </c>
      <c r="D31" t="s">
        <v>32</v>
      </c>
      <c r="E31" t="s">
        <v>33</v>
      </c>
      <c r="F31" t="s">
        <v>91</v>
      </c>
      <c r="G31" t="s">
        <v>968</v>
      </c>
      <c r="H31" t="s">
        <v>969</v>
      </c>
    </row>
    <row r="32" spans="1:10" x14ac:dyDescent="0.35">
      <c r="A32" t="s">
        <v>970</v>
      </c>
      <c r="B32" t="s">
        <v>160</v>
      </c>
      <c r="C32" t="s">
        <v>4</v>
      </c>
      <c r="D32" t="s">
        <v>20</v>
      </c>
      <c r="E32" t="s">
        <v>971</v>
      </c>
      <c r="F32" t="s">
        <v>972</v>
      </c>
      <c r="G32" t="s">
        <v>973</v>
      </c>
    </row>
    <row r="33" spans="1:12" x14ac:dyDescent="0.35">
      <c r="A33" t="s">
        <v>974</v>
      </c>
      <c r="B33" t="s">
        <v>160</v>
      </c>
      <c r="C33" t="s">
        <v>4</v>
      </c>
      <c r="D33" t="s">
        <v>20</v>
      </c>
      <c r="E33" t="s">
        <v>21</v>
      </c>
      <c r="F33" t="s">
        <v>80</v>
      </c>
      <c r="G33" t="s">
        <v>274</v>
      </c>
      <c r="H33" t="s">
        <v>275</v>
      </c>
      <c r="I33" t="s">
        <v>286</v>
      </c>
    </row>
    <row r="34" spans="1:12" x14ac:dyDescent="0.35">
      <c r="A34" t="s">
        <v>975</v>
      </c>
      <c r="B34" t="s">
        <v>160</v>
      </c>
      <c r="C34" t="s">
        <v>4</v>
      </c>
      <c r="D34" t="s">
        <v>13</v>
      </c>
      <c r="E34" t="s">
        <v>97</v>
      </c>
      <c r="F34" t="s">
        <v>976</v>
      </c>
      <c r="G34" t="s">
        <v>977</v>
      </c>
    </row>
    <row r="35" spans="1:12" x14ac:dyDescent="0.35">
      <c r="A35" t="s">
        <v>978</v>
      </c>
      <c r="B35" t="s">
        <v>160</v>
      </c>
      <c r="C35" t="s">
        <v>4</v>
      </c>
      <c r="D35" t="s">
        <v>20</v>
      </c>
      <c r="E35" t="s">
        <v>21</v>
      </c>
      <c r="F35" t="s">
        <v>80</v>
      </c>
      <c r="G35" t="s">
        <v>274</v>
      </c>
      <c r="H35" t="s">
        <v>275</v>
      </c>
      <c r="I35" t="s">
        <v>756</v>
      </c>
    </row>
    <row r="36" spans="1:12" x14ac:dyDescent="0.35">
      <c r="A36" t="s">
        <v>979</v>
      </c>
      <c r="B36" t="s">
        <v>160</v>
      </c>
      <c r="C36" t="s">
        <v>4</v>
      </c>
      <c r="D36" t="s">
        <v>8</v>
      </c>
      <c r="E36" t="s">
        <v>9</v>
      </c>
      <c r="F36" t="s">
        <v>10</v>
      </c>
      <c r="G36" t="s">
        <v>177</v>
      </c>
    </row>
    <row r="37" spans="1:12" x14ac:dyDescent="0.35">
      <c r="A37" t="s">
        <v>980</v>
      </c>
      <c r="B37" t="s">
        <v>160</v>
      </c>
      <c r="C37" t="s">
        <v>4</v>
      </c>
      <c r="D37" t="s">
        <v>20</v>
      </c>
      <c r="E37" t="s">
        <v>21</v>
      </c>
      <c r="F37" t="s">
        <v>981</v>
      </c>
      <c r="G37" t="s">
        <v>981</v>
      </c>
    </row>
    <row r="38" spans="1:12" x14ac:dyDescent="0.35">
      <c r="A38" t="s">
        <v>982</v>
      </c>
      <c r="B38" t="s">
        <v>160</v>
      </c>
      <c r="C38" t="s">
        <v>4</v>
      </c>
      <c r="D38" t="s">
        <v>20</v>
      </c>
      <c r="E38" t="s">
        <v>21</v>
      </c>
      <c r="F38" t="s">
        <v>80</v>
      </c>
      <c r="G38" t="s">
        <v>274</v>
      </c>
      <c r="H38" t="s">
        <v>275</v>
      </c>
      <c r="I38" t="s">
        <v>983</v>
      </c>
    </row>
    <row r="39" spans="1:12" x14ac:dyDescent="0.35">
      <c r="A39" t="s">
        <v>984</v>
      </c>
      <c r="B39" t="s">
        <v>160</v>
      </c>
      <c r="C39" t="s">
        <v>4</v>
      </c>
      <c r="D39" t="s">
        <v>13</v>
      </c>
      <c r="E39" t="s">
        <v>14</v>
      </c>
      <c r="F39" t="s">
        <v>127</v>
      </c>
      <c r="G39" t="s">
        <v>985</v>
      </c>
      <c r="H39" t="s">
        <v>986</v>
      </c>
    </row>
    <row r="40" spans="1:12" x14ac:dyDescent="0.35">
      <c r="A40" t="s">
        <v>987</v>
      </c>
      <c r="B40" t="s">
        <v>160</v>
      </c>
      <c r="C40" t="s">
        <v>4</v>
      </c>
      <c r="D40" t="s">
        <v>20</v>
      </c>
      <c r="E40" t="s">
        <v>21</v>
      </c>
      <c r="F40" t="s">
        <v>80</v>
      </c>
      <c r="G40" t="s">
        <v>274</v>
      </c>
      <c r="H40" t="s">
        <v>988</v>
      </c>
    </row>
    <row r="41" spans="1:12" x14ac:dyDescent="0.35">
      <c r="A41" t="s">
        <v>989</v>
      </c>
      <c r="B41" t="s">
        <v>160</v>
      </c>
      <c r="C41" t="s">
        <v>4</v>
      </c>
      <c r="D41" t="s">
        <v>13</v>
      </c>
      <c r="E41" t="s">
        <v>14</v>
      </c>
      <c r="F41" t="s">
        <v>15</v>
      </c>
      <c r="G41" t="s">
        <v>195</v>
      </c>
      <c r="H41" t="s">
        <v>715</v>
      </c>
      <c r="I41" t="s">
        <v>716</v>
      </c>
    </row>
    <row r="42" spans="1:12" x14ac:dyDescent="0.35">
      <c r="A42" t="s">
        <v>990</v>
      </c>
      <c r="B42" t="s">
        <v>160</v>
      </c>
      <c r="C42" t="s">
        <v>4</v>
      </c>
      <c r="D42" t="s">
        <v>52</v>
      </c>
      <c r="E42" t="s">
        <v>53</v>
      </c>
      <c r="F42" t="s">
        <v>64</v>
      </c>
      <c r="G42" t="s">
        <v>653</v>
      </c>
      <c r="H42" t="s">
        <v>654</v>
      </c>
    </row>
    <row r="43" spans="1:12" x14ac:dyDescent="0.35">
      <c r="A43" t="s">
        <v>991</v>
      </c>
      <c r="B43" t="s">
        <v>160</v>
      </c>
      <c r="C43" t="s">
        <v>4</v>
      </c>
      <c r="D43" t="s">
        <v>28</v>
      </c>
      <c r="E43" t="s">
        <v>148</v>
      </c>
      <c r="G43" t="s">
        <v>148</v>
      </c>
    </row>
    <row r="44" spans="1:12" x14ac:dyDescent="0.35">
      <c r="A44" t="s">
        <v>992</v>
      </c>
      <c r="B44" t="s">
        <v>160</v>
      </c>
      <c r="C44" t="s">
        <v>4</v>
      </c>
      <c r="D44" t="s">
        <v>52</v>
      </c>
      <c r="E44" t="s">
        <v>53</v>
      </c>
      <c r="F44" t="s">
        <v>64</v>
      </c>
      <c r="G44" t="s">
        <v>653</v>
      </c>
    </row>
    <row r="45" spans="1:12" x14ac:dyDescent="0.35">
      <c r="A45" t="s">
        <v>993</v>
      </c>
      <c r="B45" t="s">
        <v>160</v>
      </c>
      <c r="C45" t="s">
        <v>4</v>
      </c>
      <c r="D45" t="s">
        <v>20</v>
      </c>
      <c r="E45" t="s">
        <v>21</v>
      </c>
      <c r="F45" t="s">
        <v>80</v>
      </c>
      <c r="G45" t="s">
        <v>881</v>
      </c>
      <c r="H45" t="s">
        <v>935</v>
      </c>
    </row>
    <row r="46" spans="1:12" x14ac:dyDescent="0.35">
      <c r="A46" t="s">
        <v>994</v>
      </c>
      <c r="B46" t="s">
        <v>160</v>
      </c>
      <c r="C46" t="s">
        <v>4</v>
      </c>
      <c r="D46" t="s">
        <v>20</v>
      </c>
      <c r="E46" t="s">
        <v>21</v>
      </c>
      <c r="F46" t="s">
        <v>80</v>
      </c>
      <c r="G46" t="s">
        <v>881</v>
      </c>
      <c r="H46" t="s">
        <v>935</v>
      </c>
    </row>
    <row r="47" spans="1:12" x14ac:dyDescent="0.35">
      <c r="A47" t="s">
        <v>995</v>
      </c>
      <c r="B47" t="s">
        <v>160</v>
      </c>
      <c r="C47" t="s">
        <v>4</v>
      </c>
      <c r="D47" t="s">
        <v>52</v>
      </c>
      <c r="E47" t="s">
        <v>53</v>
      </c>
      <c r="F47" t="s">
        <v>64</v>
      </c>
      <c r="G47" t="s">
        <v>372</v>
      </c>
    </row>
    <row r="48" spans="1:12" x14ac:dyDescent="0.35">
      <c r="A48" t="s">
        <v>996</v>
      </c>
      <c r="B48" t="s">
        <v>160</v>
      </c>
      <c r="C48" t="s">
        <v>4</v>
      </c>
      <c r="D48" t="s">
        <v>52</v>
      </c>
      <c r="E48" t="s">
        <v>53</v>
      </c>
      <c r="F48" t="s">
        <v>64</v>
      </c>
      <c r="G48" t="s">
        <v>653</v>
      </c>
      <c r="H48" t="s">
        <v>997</v>
      </c>
      <c r="I48" t="s">
        <v>998</v>
      </c>
      <c r="J48" t="s">
        <v>999</v>
      </c>
      <c r="K48" t="s">
        <v>1000</v>
      </c>
      <c r="L48" t="s">
        <v>1001</v>
      </c>
    </row>
    <row r="49" spans="1:9" x14ac:dyDescent="0.35">
      <c r="A49" t="s">
        <v>1002</v>
      </c>
      <c r="B49" t="s">
        <v>160</v>
      </c>
      <c r="C49" t="s">
        <v>4</v>
      </c>
      <c r="D49" t="s">
        <v>48</v>
      </c>
      <c r="E49" t="s">
        <v>112</v>
      </c>
      <c r="F49" t="s">
        <v>113</v>
      </c>
      <c r="G49" t="s">
        <v>646</v>
      </c>
    </row>
    <row r="50" spans="1:9" x14ac:dyDescent="0.35">
      <c r="A50" t="s">
        <v>1003</v>
      </c>
      <c r="B50" t="s">
        <v>160</v>
      </c>
      <c r="C50" t="s">
        <v>4</v>
      </c>
      <c r="D50" t="s">
        <v>20</v>
      </c>
      <c r="E50" t="s">
        <v>21</v>
      </c>
      <c r="F50" t="s">
        <v>80</v>
      </c>
      <c r="G50" t="s">
        <v>274</v>
      </c>
      <c r="H50" t="s">
        <v>483</v>
      </c>
    </row>
    <row r="51" spans="1:9" x14ac:dyDescent="0.35">
      <c r="A51" t="s">
        <v>1004</v>
      </c>
      <c r="B51" t="s">
        <v>160</v>
      </c>
      <c r="C51" t="s">
        <v>4</v>
      </c>
      <c r="D51" t="s">
        <v>20</v>
      </c>
      <c r="E51" t="s">
        <v>21</v>
      </c>
      <c r="F51" t="s">
        <v>80</v>
      </c>
      <c r="G51" t="s">
        <v>274</v>
      </c>
      <c r="H51" t="s">
        <v>275</v>
      </c>
      <c r="I51" t="s">
        <v>286</v>
      </c>
    </row>
    <row r="52" spans="1:9" x14ac:dyDescent="0.35">
      <c r="A52" t="s">
        <v>1005</v>
      </c>
      <c r="B52" t="s">
        <v>160</v>
      </c>
      <c r="C52" t="s">
        <v>4</v>
      </c>
      <c r="D52" t="s">
        <v>32</v>
      </c>
      <c r="E52" t="s">
        <v>33</v>
      </c>
      <c r="F52" t="s">
        <v>91</v>
      </c>
      <c r="G52" t="s">
        <v>946</v>
      </c>
      <c r="H52" t="s">
        <v>1006</v>
      </c>
    </row>
    <row r="53" spans="1:9" x14ac:dyDescent="0.35">
      <c r="A53" t="s">
        <v>1007</v>
      </c>
      <c r="B53" t="s">
        <v>160</v>
      </c>
      <c r="C53" t="s">
        <v>4</v>
      </c>
      <c r="D53" t="s">
        <v>20</v>
      </c>
      <c r="E53" t="s">
        <v>21</v>
      </c>
      <c r="F53" t="s">
        <v>80</v>
      </c>
      <c r="G53" t="s">
        <v>274</v>
      </c>
      <c r="H53" t="s">
        <v>275</v>
      </c>
    </row>
    <row r="54" spans="1:9" x14ac:dyDescent="0.35">
      <c r="A54" t="s">
        <v>393</v>
      </c>
      <c r="B54" t="s">
        <v>160</v>
      </c>
      <c r="C54" t="s">
        <v>4</v>
      </c>
      <c r="D54" t="s">
        <v>48</v>
      </c>
      <c r="E54" t="s">
        <v>112</v>
      </c>
      <c r="F54" t="s">
        <v>113</v>
      </c>
      <c r="G54" t="s">
        <v>161</v>
      </c>
    </row>
    <row r="55" spans="1:9" x14ac:dyDescent="0.35">
      <c r="A55" t="s">
        <v>712</v>
      </c>
      <c r="B55" t="s">
        <v>160</v>
      </c>
      <c r="C55" t="s">
        <v>4</v>
      </c>
      <c r="D55" t="s">
        <v>13</v>
      </c>
      <c r="E55" t="s">
        <v>26</v>
      </c>
      <c r="F55" t="s">
        <v>77</v>
      </c>
      <c r="G55" t="s">
        <v>713</v>
      </c>
    </row>
    <row r="56" spans="1:9" x14ac:dyDescent="0.35">
      <c r="A56" t="s">
        <v>1008</v>
      </c>
      <c r="B56" t="s">
        <v>160</v>
      </c>
      <c r="C56" t="s">
        <v>4</v>
      </c>
      <c r="D56" t="s">
        <v>52</v>
      </c>
      <c r="E56" t="s">
        <v>53</v>
      </c>
      <c r="F56" t="s">
        <v>64</v>
      </c>
      <c r="G56" t="s">
        <v>653</v>
      </c>
    </row>
    <row r="57" spans="1:9" x14ac:dyDescent="0.35">
      <c r="A57" t="s">
        <v>1009</v>
      </c>
      <c r="B57" t="s">
        <v>160</v>
      </c>
      <c r="C57" t="s">
        <v>4</v>
      </c>
      <c r="D57" t="s">
        <v>8</v>
      </c>
      <c r="E57" t="s">
        <v>9</v>
      </c>
      <c r="F57" t="s">
        <v>25</v>
      </c>
      <c r="G57" t="s">
        <v>600</v>
      </c>
    </row>
    <row r="58" spans="1:9" x14ac:dyDescent="0.35">
      <c r="A58" t="s">
        <v>1010</v>
      </c>
      <c r="B58" t="s">
        <v>160</v>
      </c>
      <c r="C58" t="s">
        <v>4</v>
      </c>
      <c r="D58" t="s">
        <v>52</v>
      </c>
      <c r="E58" t="s">
        <v>53</v>
      </c>
      <c r="F58" t="s">
        <v>79</v>
      </c>
      <c r="G58" t="s">
        <v>725</v>
      </c>
      <c r="H58" t="s">
        <v>1011</v>
      </c>
    </row>
    <row r="59" spans="1:9" x14ac:dyDescent="0.35">
      <c r="A59" t="s">
        <v>1012</v>
      </c>
      <c r="B59" t="s">
        <v>160</v>
      </c>
      <c r="C59" t="s">
        <v>4</v>
      </c>
      <c r="D59" t="s">
        <v>20</v>
      </c>
      <c r="E59" t="s">
        <v>21</v>
      </c>
      <c r="F59" t="s">
        <v>80</v>
      </c>
      <c r="G59" t="s">
        <v>881</v>
      </c>
      <c r="H59" t="s">
        <v>882</v>
      </c>
    </row>
    <row r="60" spans="1:9" x14ac:dyDescent="0.35">
      <c r="A60" t="s">
        <v>1013</v>
      </c>
      <c r="B60" t="s">
        <v>160</v>
      </c>
      <c r="C60" t="s">
        <v>4</v>
      </c>
      <c r="D60" t="s">
        <v>20</v>
      </c>
      <c r="E60" t="s">
        <v>21</v>
      </c>
      <c r="F60" t="s">
        <v>80</v>
      </c>
      <c r="G60" t="s">
        <v>274</v>
      </c>
      <c r="H60" t="s">
        <v>275</v>
      </c>
      <c r="I60" t="s">
        <v>286</v>
      </c>
    </row>
    <row r="61" spans="1:9" x14ac:dyDescent="0.35">
      <c r="A61" t="s">
        <v>1014</v>
      </c>
      <c r="B61" t="s">
        <v>160</v>
      </c>
      <c r="C61" t="s">
        <v>4</v>
      </c>
      <c r="D61" t="s">
        <v>52</v>
      </c>
      <c r="E61" t="s">
        <v>53</v>
      </c>
      <c r="F61" t="s">
        <v>64</v>
      </c>
      <c r="G61" t="s">
        <v>171</v>
      </c>
      <c r="H61" t="s">
        <v>410</v>
      </c>
    </row>
    <row r="62" spans="1:9" x14ac:dyDescent="0.35">
      <c r="A62" t="s">
        <v>1015</v>
      </c>
      <c r="B62" t="s">
        <v>160</v>
      </c>
      <c r="C62" t="s">
        <v>4</v>
      </c>
      <c r="D62" t="s">
        <v>13</v>
      </c>
      <c r="E62" t="s">
        <v>14</v>
      </c>
      <c r="F62" t="s">
        <v>939</v>
      </c>
      <c r="G62" t="s">
        <v>939</v>
      </c>
    </row>
    <row r="63" spans="1:9" x14ac:dyDescent="0.35">
      <c r="A63" t="s">
        <v>1016</v>
      </c>
      <c r="B63" t="s">
        <v>160</v>
      </c>
      <c r="C63" t="s">
        <v>4</v>
      </c>
      <c r="D63" t="s">
        <v>20</v>
      </c>
      <c r="E63" t="s">
        <v>21</v>
      </c>
      <c r="F63" t="s">
        <v>80</v>
      </c>
      <c r="G63" t="s">
        <v>274</v>
      </c>
      <c r="H63" t="s">
        <v>275</v>
      </c>
      <c r="I63" t="s">
        <v>1017</v>
      </c>
    </row>
    <row r="64" spans="1:9" x14ac:dyDescent="0.35">
      <c r="A64" t="s">
        <v>1018</v>
      </c>
      <c r="B64" t="s">
        <v>160</v>
      </c>
      <c r="C64" t="s">
        <v>4</v>
      </c>
      <c r="D64" t="s">
        <v>32</v>
      </c>
      <c r="E64" t="s">
        <v>33</v>
      </c>
      <c r="F64" t="s">
        <v>91</v>
      </c>
      <c r="G64" t="s">
        <v>946</v>
      </c>
      <c r="H64" t="s">
        <v>1006</v>
      </c>
    </row>
    <row r="65" spans="1:10" x14ac:dyDescent="0.35">
      <c r="A65" t="s">
        <v>1019</v>
      </c>
      <c r="B65" t="s">
        <v>160</v>
      </c>
      <c r="C65" t="s">
        <v>4</v>
      </c>
      <c r="D65" t="s">
        <v>20</v>
      </c>
      <c r="E65" t="s">
        <v>21</v>
      </c>
      <c r="F65" t="s">
        <v>80</v>
      </c>
      <c r="G65" t="s">
        <v>274</v>
      </c>
      <c r="H65" t="s">
        <v>275</v>
      </c>
      <c r="I65" t="s">
        <v>286</v>
      </c>
    </row>
    <row r="66" spans="1:10" x14ac:dyDescent="0.35">
      <c r="A66" t="s">
        <v>1020</v>
      </c>
      <c r="B66" t="s">
        <v>160</v>
      </c>
      <c r="C66" t="s">
        <v>4</v>
      </c>
      <c r="D66" t="s">
        <v>20</v>
      </c>
      <c r="E66" t="s">
        <v>21</v>
      </c>
      <c r="F66" t="s">
        <v>109</v>
      </c>
      <c r="G66" t="s">
        <v>109</v>
      </c>
    </row>
    <row r="67" spans="1:10" x14ac:dyDescent="0.35">
      <c r="A67" t="s">
        <v>1021</v>
      </c>
      <c r="B67" t="s">
        <v>160</v>
      </c>
      <c r="C67" t="s">
        <v>4</v>
      </c>
      <c r="D67" t="s">
        <v>48</v>
      </c>
      <c r="E67" t="s">
        <v>132</v>
      </c>
      <c r="G67" t="s">
        <v>132</v>
      </c>
    </row>
    <row r="68" spans="1:10" x14ac:dyDescent="0.35">
      <c r="A68" t="s">
        <v>1022</v>
      </c>
      <c r="B68" t="s">
        <v>160</v>
      </c>
      <c r="C68" t="s">
        <v>4</v>
      </c>
      <c r="D68" t="s">
        <v>52</v>
      </c>
      <c r="E68" t="s">
        <v>53</v>
      </c>
      <c r="F68" t="s">
        <v>64</v>
      </c>
      <c r="G68" t="s">
        <v>171</v>
      </c>
      <c r="H68" t="s">
        <v>410</v>
      </c>
    </row>
    <row r="69" spans="1:10" x14ac:dyDescent="0.35">
      <c r="A69" t="s">
        <v>1023</v>
      </c>
      <c r="B69" t="s">
        <v>160</v>
      </c>
      <c r="C69" t="s">
        <v>4</v>
      </c>
      <c r="D69" t="s">
        <v>52</v>
      </c>
      <c r="E69" t="s">
        <v>53</v>
      </c>
      <c r="F69" t="s">
        <v>64</v>
      </c>
      <c r="G69" t="s">
        <v>372</v>
      </c>
    </row>
    <row r="70" spans="1:10" x14ac:dyDescent="0.35">
      <c r="A70" t="s">
        <v>1024</v>
      </c>
      <c r="B70" t="s">
        <v>160</v>
      </c>
      <c r="C70" t="s">
        <v>4</v>
      </c>
      <c r="D70" t="s">
        <v>5</v>
      </c>
      <c r="E70" t="s">
        <v>40</v>
      </c>
      <c r="F70" t="s">
        <v>41</v>
      </c>
      <c r="G70" t="s">
        <v>795</v>
      </c>
    </row>
    <row r="71" spans="1:10" x14ac:dyDescent="0.35">
      <c r="A71" t="s">
        <v>1025</v>
      </c>
      <c r="B71" t="s">
        <v>160</v>
      </c>
      <c r="C71" t="s">
        <v>4</v>
      </c>
      <c r="D71" t="s">
        <v>20</v>
      </c>
      <c r="E71" t="s">
        <v>21</v>
      </c>
      <c r="F71" t="s">
        <v>80</v>
      </c>
      <c r="G71" t="s">
        <v>274</v>
      </c>
      <c r="H71" t="s">
        <v>275</v>
      </c>
      <c r="I71" t="s">
        <v>1017</v>
      </c>
    </row>
    <row r="72" spans="1:10" x14ac:dyDescent="0.35">
      <c r="A72" t="s">
        <v>1026</v>
      </c>
      <c r="B72" t="s">
        <v>160</v>
      </c>
      <c r="C72" t="s">
        <v>4</v>
      </c>
      <c r="D72" t="s">
        <v>8</v>
      </c>
      <c r="E72" t="s">
        <v>11</v>
      </c>
      <c r="F72" t="s">
        <v>18</v>
      </c>
      <c r="G72" t="s">
        <v>18</v>
      </c>
    </row>
    <row r="73" spans="1:10" x14ac:dyDescent="0.35">
      <c r="A73" t="s">
        <v>1027</v>
      </c>
      <c r="B73" t="s">
        <v>160</v>
      </c>
      <c r="C73" t="s">
        <v>4</v>
      </c>
      <c r="D73" t="s">
        <v>20</v>
      </c>
      <c r="E73" t="s">
        <v>21</v>
      </c>
      <c r="F73" t="s">
        <v>80</v>
      </c>
      <c r="G73" t="s">
        <v>274</v>
      </c>
      <c r="H73" t="s">
        <v>275</v>
      </c>
      <c r="I73" t="s">
        <v>286</v>
      </c>
    </row>
    <row r="74" spans="1:10" x14ac:dyDescent="0.35">
      <c r="A74" t="s">
        <v>1028</v>
      </c>
      <c r="B74" t="s">
        <v>160</v>
      </c>
      <c r="C74" t="s">
        <v>4</v>
      </c>
      <c r="D74" t="s">
        <v>20</v>
      </c>
      <c r="E74" t="s">
        <v>21</v>
      </c>
      <c r="F74" t="s">
        <v>80</v>
      </c>
      <c r="G74" t="s">
        <v>881</v>
      </c>
      <c r="H74" t="s">
        <v>882</v>
      </c>
    </row>
    <row r="75" spans="1:10" x14ac:dyDescent="0.35">
      <c r="A75" t="s">
        <v>1029</v>
      </c>
      <c r="B75" t="s">
        <v>160</v>
      </c>
      <c r="C75" t="s">
        <v>4</v>
      </c>
      <c r="D75" t="s">
        <v>8</v>
      </c>
      <c r="E75" t="s">
        <v>9</v>
      </c>
      <c r="F75" t="s">
        <v>107</v>
      </c>
      <c r="G75" t="s">
        <v>764</v>
      </c>
    </row>
    <row r="76" spans="1:10" x14ac:dyDescent="0.35">
      <c r="A76" t="s">
        <v>285</v>
      </c>
      <c r="B76" t="s">
        <v>160</v>
      </c>
      <c r="C76" t="s">
        <v>4</v>
      </c>
      <c r="D76" t="s">
        <v>20</v>
      </c>
      <c r="E76" t="s">
        <v>21</v>
      </c>
      <c r="F76" t="s">
        <v>80</v>
      </c>
      <c r="G76" t="s">
        <v>274</v>
      </c>
      <c r="H76" t="s">
        <v>275</v>
      </c>
      <c r="I76" t="s">
        <v>286</v>
      </c>
    </row>
    <row r="77" spans="1:10" x14ac:dyDescent="0.35">
      <c r="A77" t="s">
        <v>1030</v>
      </c>
      <c r="B77" t="s">
        <v>160</v>
      </c>
      <c r="C77" t="s">
        <v>4</v>
      </c>
      <c r="D77" t="s">
        <v>20</v>
      </c>
      <c r="E77" t="s">
        <v>21</v>
      </c>
      <c r="F77" t="s">
        <v>80</v>
      </c>
      <c r="G77" t="s">
        <v>881</v>
      </c>
      <c r="H77" t="s">
        <v>935</v>
      </c>
    </row>
    <row r="78" spans="1:10" x14ac:dyDescent="0.35">
      <c r="A78" t="s">
        <v>1031</v>
      </c>
      <c r="B78" t="s">
        <v>160</v>
      </c>
      <c r="C78" t="s">
        <v>4</v>
      </c>
      <c r="D78" t="s">
        <v>52</v>
      </c>
      <c r="E78" t="s">
        <v>53</v>
      </c>
      <c r="F78" t="s">
        <v>64</v>
      </c>
      <c r="G78" t="s">
        <v>575</v>
      </c>
    </row>
    <row r="79" spans="1:10" x14ac:dyDescent="0.35">
      <c r="A79" t="s">
        <v>1032</v>
      </c>
      <c r="B79" t="s">
        <v>160</v>
      </c>
      <c r="C79" t="s">
        <v>4</v>
      </c>
      <c r="D79" t="s">
        <v>52</v>
      </c>
      <c r="E79" t="s">
        <v>53</v>
      </c>
      <c r="F79" t="s">
        <v>64</v>
      </c>
      <c r="G79" t="s">
        <v>653</v>
      </c>
      <c r="H79" t="s">
        <v>654</v>
      </c>
    </row>
    <row r="80" spans="1:10" x14ac:dyDescent="0.35">
      <c r="A80" t="s">
        <v>1033</v>
      </c>
      <c r="B80" t="s">
        <v>160</v>
      </c>
      <c r="C80" t="s">
        <v>4</v>
      </c>
      <c r="D80" t="s">
        <v>52</v>
      </c>
      <c r="E80" t="s">
        <v>53</v>
      </c>
      <c r="F80" t="s">
        <v>79</v>
      </c>
      <c r="G80" t="s">
        <v>725</v>
      </c>
      <c r="H80" t="s">
        <v>726</v>
      </c>
      <c r="I80" t="s">
        <v>727</v>
      </c>
      <c r="J80" t="s">
        <v>728</v>
      </c>
    </row>
    <row r="81" spans="1:10" x14ac:dyDescent="0.35">
      <c r="A81" t="s">
        <v>1034</v>
      </c>
      <c r="B81" t="s">
        <v>160</v>
      </c>
      <c r="C81" t="s">
        <v>4</v>
      </c>
      <c r="D81" t="s">
        <v>52</v>
      </c>
      <c r="E81" t="s">
        <v>53</v>
      </c>
      <c r="F81" t="s">
        <v>64</v>
      </c>
      <c r="G81" t="s">
        <v>171</v>
      </c>
      <c r="H81" t="s">
        <v>226</v>
      </c>
    </row>
    <row r="82" spans="1:10" x14ac:dyDescent="0.35">
      <c r="A82" t="s">
        <v>1035</v>
      </c>
      <c r="B82" t="s">
        <v>160</v>
      </c>
      <c r="C82" t="s">
        <v>4</v>
      </c>
      <c r="D82" t="s">
        <v>52</v>
      </c>
      <c r="E82" t="s">
        <v>53</v>
      </c>
      <c r="F82" t="s">
        <v>64</v>
      </c>
      <c r="G82" t="s">
        <v>171</v>
      </c>
      <c r="H82" t="s">
        <v>410</v>
      </c>
    </row>
    <row r="83" spans="1:10" x14ac:dyDescent="0.35">
      <c r="A83" t="s">
        <v>1036</v>
      </c>
      <c r="B83" t="s">
        <v>160</v>
      </c>
      <c r="C83" t="s">
        <v>4</v>
      </c>
      <c r="D83" t="s">
        <v>8</v>
      </c>
      <c r="E83" t="s">
        <v>9</v>
      </c>
      <c r="F83" t="s">
        <v>19</v>
      </c>
      <c r="G83" t="s">
        <v>1037</v>
      </c>
    </row>
    <row r="84" spans="1:10" x14ac:dyDescent="0.35">
      <c r="A84" t="s">
        <v>1038</v>
      </c>
      <c r="B84" t="s">
        <v>160</v>
      </c>
      <c r="C84" t="s">
        <v>4</v>
      </c>
      <c r="D84" t="s">
        <v>52</v>
      </c>
      <c r="E84" t="s">
        <v>53</v>
      </c>
      <c r="F84" t="s">
        <v>79</v>
      </c>
      <c r="G84" t="s">
        <v>1039</v>
      </c>
      <c r="H84" t="s">
        <v>1040</v>
      </c>
    </row>
    <row r="85" spans="1:10" x14ac:dyDescent="0.35">
      <c r="A85" t="s">
        <v>1041</v>
      </c>
      <c r="B85" t="s">
        <v>160</v>
      </c>
      <c r="C85" t="s">
        <v>4</v>
      </c>
      <c r="D85" t="s">
        <v>13</v>
      </c>
      <c r="E85" t="s">
        <v>14</v>
      </c>
      <c r="F85" t="s">
        <v>15</v>
      </c>
      <c r="G85" t="s">
        <v>300</v>
      </c>
      <c r="H85" t="s">
        <v>1042</v>
      </c>
    </row>
    <row r="86" spans="1:10" x14ac:dyDescent="0.35">
      <c r="A86" t="s">
        <v>1043</v>
      </c>
      <c r="B86" t="s">
        <v>160</v>
      </c>
      <c r="C86" t="s">
        <v>4</v>
      </c>
      <c r="D86" t="s">
        <v>52</v>
      </c>
      <c r="E86" t="s">
        <v>53</v>
      </c>
      <c r="F86" t="s">
        <v>54</v>
      </c>
      <c r="G86" t="s">
        <v>203</v>
      </c>
      <c r="H86" t="s">
        <v>204</v>
      </c>
      <c r="I86" t="s">
        <v>1044</v>
      </c>
    </row>
    <row r="87" spans="1:10" x14ac:dyDescent="0.35">
      <c r="A87" t="s">
        <v>1045</v>
      </c>
      <c r="B87" t="s">
        <v>160</v>
      </c>
      <c r="C87" t="s">
        <v>4</v>
      </c>
      <c r="D87" t="s">
        <v>5</v>
      </c>
      <c r="E87" t="s">
        <v>81</v>
      </c>
      <c r="G87" t="s">
        <v>81</v>
      </c>
    </row>
    <row r="88" spans="1:10" x14ac:dyDescent="0.35">
      <c r="A88" t="s">
        <v>1046</v>
      </c>
      <c r="B88" t="s">
        <v>160</v>
      </c>
      <c r="C88" t="s">
        <v>4</v>
      </c>
      <c r="D88" t="s">
        <v>52</v>
      </c>
      <c r="E88" t="s">
        <v>53</v>
      </c>
      <c r="F88" t="s">
        <v>64</v>
      </c>
      <c r="G88" t="s">
        <v>171</v>
      </c>
      <c r="H88" t="s">
        <v>226</v>
      </c>
    </row>
    <row r="89" spans="1:10" x14ac:dyDescent="0.35">
      <c r="A89" t="s">
        <v>1047</v>
      </c>
      <c r="B89" t="s">
        <v>160</v>
      </c>
      <c r="C89" t="s">
        <v>4</v>
      </c>
      <c r="D89" t="s">
        <v>8</v>
      </c>
      <c r="E89" t="s">
        <v>9</v>
      </c>
      <c r="F89" t="s">
        <v>25</v>
      </c>
      <c r="G89" t="s">
        <v>586</v>
      </c>
    </row>
    <row r="90" spans="1:10" x14ac:dyDescent="0.35">
      <c r="A90" t="s">
        <v>1048</v>
      </c>
      <c r="B90" t="s">
        <v>160</v>
      </c>
      <c r="C90" t="s">
        <v>4</v>
      </c>
      <c r="D90" t="s">
        <v>20</v>
      </c>
      <c r="E90" t="s">
        <v>21</v>
      </c>
      <c r="F90" t="s">
        <v>80</v>
      </c>
      <c r="G90" t="s">
        <v>274</v>
      </c>
      <c r="H90" t="s">
        <v>275</v>
      </c>
      <c r="I90" t="s">
        <v>656</v>
      </c>
      <c r="J90" t="s">
        <v>657</v>
      </c>
    </row>
    <row r="91" spans="1:10" x14ac:dyDescent="0.35">
      <c r="A91" t="s">
        <v>1049</v>
      </c>
      <c r="B91" t="s">
        <v>160</v>
      </c>
      <c r="C91" t="s">
        <v>4</v>
      </c>
      <c r="D91" t="s">
        <v>48</v>
      </c>
      <c r="E91" t="s">
        <v>145</v>
      </c>
      <c r="G91" t="s">
        <v>145</v>
      </c>
    </row>
    <row r="92" spans="1:10" x14ac:dyDescent="0.35">
      <c r="A92" t="s">
        <v>1050</v>
      </c>
      <c r="B92" t="s">
        <v>160</v>
      </c>
      <c r="C92" t="s">
        <v>4</v>
      </c>
      <c r="D92" t="s">
        <v>52</v>
      </c>
      <c r="E92" t="s">
        <v>53</v>
      </c>
      <c r="F92" t="s">
        <v>64</v>
      </c>
      <c r="G92" t="s">
        <v>653</v>
      </c>
    </row>
    <row r="93" spans="1:10" x14ac:dyDescent="0.35">
      <c r="A93" t="s">
        <v>1051</v>
      </c>
      <c r="B93" t="s">
        <v>160</v>
      </c>
      <c r="C93" t="s">
        <v>4</v>
      </c>
      <c r="D93" t="s">
        <v>20</v>
      </c>
      <c r="E93" t="s">
        <v>21</v>
      </c>
      <c r="F93" t="s">
        <v>80</v>
      </c>
      <c r="G93" t="s">
        <v>274</v>
      </c>
      <c r="H93" t="s">
        <v>275</v>
      </c>
      <c r="I93" t="s">
        <v>656</v>
      </c>
      <c r="J93" t="s">
        <v>657</v>
      </c>
    </row>
    <row r="94" spans="1:10" x14ac:dyDescent="0.35">
      <c r="A94" t="s">
        <v>1052</v>
      </c>
      <c r="B94" t="s">
        <v>160</v>
      </c>
      <c r="C94" t="s">
        <v>4</v>
      </c>
      <c r="D94" t="s">
        <v>20</v>
      </c>
      <c r="E94" t="s">
        <v>21</v>
      </c>
      <c r="F94" t="s">
        <v>80</v>
      </c>
      <c r="G94" t="s">
        <v>881</v>
      </c>
      <c r="H94" t="s">
        <v>882</v>
      </c>
    </row>
    <row r="95" spans="1:10" x14ac:dyDescent="0.35">
      <c r="A95" t="s">
        <v>1053</v>
      </c>
      <c r="B95" t="s">
        <v>160</v>
      </c>
      <c r="C95" t="s">
        <v>4</v>
      </c>
      <c r="D95" t="s">
        <v>20</v>
      </c>
      <c r="E95" t="s">
        <v>103</v>
      </c>
      <c r="F95" t="s">
        <v>136</v>
      </c>
      <c r="G95" t="s">
        <v>136</v>
      </c>
    </row>
    <row r="96" spans="1:10" x14ac:dyDescent="0.35">
      <c r="A96" t="s">
        <v>1054</v>
      </c>
      <c r="B96" t="s">
        <v>160</v>
      </c>
      <c r="C96" t="s">
        <v>4</v>
      </c>
      <c r="D96" t="s">
        <v>8</v>
      </c>
      <c r="E96" t="s">
        <v>122</v>
      </c>
      <c r="F96" t="s">
        <v>1055</v>
      </c>
      <c r="G96" t="s">
        <v>1055</v>
      </c>
    </row>
    <row r="97" spans="1:9" x14ac:dyDescent="0.35">
      <c r="A97" t="s">
        <v>1056</v>
      </c>
      <c r="B97" t="s">
        <v>160</v>
      </c>
      <c r="C97" t="s">
        <v>4</v>
      </c>
      <c r="D97" t="s">
        <v>20</v>
      </c>
      <c r="E97" t="s">
        <v>21</v>
      </c>
      <c r="F97" t="s">
        <v>80</v>
      </c>
      <c r="G97" t="s">
        <v>274</v>
      </c>
      <c r="H97" t="s">
        <v>275</v>
      </c>
      <c r="I97" t="s">
        <v>286</v>
      </c>
    </row>
    <row r="98" spans="1:9" x14ac:dyDescent="0.35">
      <c r="A98" t="s">
        <v>1057</v>
      </c>
      <c r="B98" t="s">
        <v>160</v>
      </c>
      <c r="C98" t="s">
        <v>4</v>
      </c>
      <c r="D98" t="s">
        <v>20</v>
      </c>
      <c r="E98" t="s">
        <v>21</v>
      </c>
      <c r="F98" t="s">
        <v>80</v>
      </c>
      <c r="G98" t="s">
        <v>274</v>
      </c>
      <c r="H98" t="s">
        <v>275</v>
      </c>
      <c r="I98" t="s">
        <v>696</v>
      </c>
    </row>
    <row r="99" spans="1:9" x14ac:dyDescent="0.35">
      <c r="A99" t="s">
        <v>1058</v>
      </c>
      <c r="B99" t="s">
        <v>160</v>
      </c>
      <c r="C99" t="s">
        <v>4</v>
      </c>
      <c r="D99" t="s">
        <v>20</v>
      </c>
      <c r="E99" t="s">
        <v>21</v>
      </c>
      <c r="F99" t="s">
        <v>80</v>
      </c>
      <c r="G99" t="s">
        <v>881</v>
      </c>
      <c r="H99" t="s">
        <v>935</v>
      </c>
    </row>
    <row r="100" spans="1:9" x14ac:dyDescent="0.35">
      <c r="A100" t="s">
        <v>1059</v>
      </c>
      <c r="B100" t="s">
        <v>160</v>
      </c>
      <c r="C100" t="s">
        <v>4</v>
      </c>
      <c r="D100" t="s">
        <v>48</v>
      </c>
      <c r="E100" t="s">
        <v>87</v>
      </c>
      <c r="F100" t="s">
        <v>94</v>
      </c>
      <c r="G100" t="s">
        <v>550</v>
      </c>
    </row>
    <row r="101" spans="1:9" x14ac:dyDescent="0.35">
      <c r="A101" t="s">
        <v>1060</v>
      </c>
      <c r="B101" t="s">
        <v>160</v>
      </c>
      <c r="C101" t="s">
        <v>4</v>
      </c>
      <c r="D101" t="s">
        <v>5</v>
      </c>
      <c r="E101" t="s">
        <v>6</v>
      </c>
      <c r="F101" t="s">
        <v>16</v>
      </c>
      <c r="G101" t="s">
        <v>214</v>
      </c>
      <c r="H101" t="s">
        <v>215</v>
      </c>
    </row>
    <row r="102" spans="1:9" x14ac:dyDescent="0.35">
      <c r="A102" t="s">
        <v>1061</v>
      </c>
      <c r="B102" t="s">
        <v>160</v>
      </c>
      <c r="C102" t="s">
        <v>4</v>
      </c>
      <c r="D102" t="s">
        <v>48</v>
      </c>
      <c r="E102" t="s">
        <v>75</v>
      </c>
      <c r="F102" t="s">
        <v>1062</v>
      </c>
      <c r="G102" t="s">
        <v>1062</v>
      </c>
    </row>
    <row r="103" spans="1:9" x14ac:dyDescent="0.35">
      <c r="A103" t="s">
        <v>810</v>
      </c>
      <c r="B103" t="s">
        <v>160</v>
      </c>
      <c r="C103" t="s">
        <v>4</v>
      </c>
      <c r="D103" t="s">
        <v>20</v>
      </c>
      <c r="E103" t="s">
        <v>21</v>
      </c>
      <c r="F103" t="s">
        <v>110</v>
      </c>
      <c r="G103" t="s">
        <v>110</v>
      </c>
    </row>
    <row r="104" spans="1:9" x14ac:dyDescent="0.35">
      <c r="A104" t="s">
        <v>1063</v>
      </c>
      <c r="B104" t="s">
        <v>160</v>
      </c>
      <c r="C104" t="s">
        <v>4</v>
      </c>
      <c r="D104" t="s">
        <v>5</v>
      </c>
      <c r="E104" t="s">
        <v>36</v>
      </c>
      <c r="F104" t="s">
        <v>37</v>
      </c>
      <c r="G104" t="s">
        <v>218</v>
      </c>
    </row>
    <row r="105" spans="1:9" x14ac:dyDescent="0.35">
      <c r="A105" t="s">
        <v>1064</v>
      </c>
      <c r="B105" t="s">
        <v>160</v>
      </c>
      <c r="C105" t="s">
        <v>4</v>
      </c>
      <c r="D105" t="s">
        <v>20</v>
      </c>
      <c r="E105" t="s">
        <v>21</v>
      </c>
      <c r="F105" t="s">
        <v>80</v>
      </c>
      <c r="G105" t="s">
        <v>274</v>
      </c>
      <c r="H105" t="s">
        <v>275</v>
      </c>
      <c r="I105" t="s">
        <v>286</v>
      </c>
    </row>
    <row r="106" spans="1:9" x14ac:dyDescent="0.35">
      <c r="A106" t="s">
        <v>1065</v>
      </c>
      <c r="B106" t="s">
        <v>160</v>
      </c>
      <c r="C106" t="s">
        <v>4</v>
      </c>
      <c r="D106" t="s">
        <v>52</v>
      </c>
      <c r="E106" t="s">
        <v>53</v>
      </c>
      <c r="F106" t="s">
        <v>64</v>
      </c>
      <c r="G106" t="s">
        <v>653</v>
      </c>
    </row>
    <row r="107" spans="1:9" x14ac:dyDescent="0.35">
      <c r="A107" t="s">
        <v>1066</v>
      </c>
      <c r="B107" t="s">
        <v>160</v>
      </c>
      <c r="C107" t="s">
        <v>4</v>
      </c>
      <c r="D107" t="s">
        <v>48</v>
      </c>
      <c r="E107" t="s">
        <v>1067</v>
      </c>
      <c r="G107" t="s">
        <v>1067</v>
      </c>
    </row>
    <row r="108" spans="1:9" x14ac:dyDescent="0.35">
      <c r="A108" t="s">
        <v>1068</v>
      </c>
      <c r="B108" t="s">
        <v>160</v>
      </c>
      <c r="C108" t="s">
        <v>4</v>
      </c>
      <c r="D108" t="s">
        <v>52</v>
      </c>
      <c r="E108" t="s">
        <v>53</v>
      </c>
      <c r="F108" t="s">
        <v>64</v>
      </c>
      <c r="G108" t="s">
        <v>575</v>
      </c>
      <c r="H108" t="s">
        <v>1069</v>
      </c>
    </row>
    <row r="109" spans="1:9" x14ac:dyDescent="0.35">
      <c r="A109" t="s">
        <v>1070</v>
      </c>
      <c r="B109" t="s">
        <v>160</v>
      </c>
      <c r="C109" t="s">
        <v>4</v>
      </c>
      <c r="D109" t="s">
        <v>13</v>
      </c>
      <c r="E109" t="s">
        <v>26</v>
      </c>
      <c r="F109" t="s">
        <v>27</v>
      </c>
      <c r="G109" t="s">
        <v>27</v>
      </c>
    </row>
    <row r="110" spans="1:9" x14ac:dyDescent="0.35">
      <c r="A110" t="s">
        <v>1071</v>
      </c>
      <c r="B110" t="s">
        <v>160</v>
      </c>
      <c r="C110" t="s">
        <v>4</v>
      </c>
      <c r="D110" t="s">
        <v>48</v>
      </c>
      <c r="E110" t="s">
        <v>146</v>
      </c>
      <c r="F110" t="s">
        <v>147</v>
      </c>
      <c r="G110" t="s">
        <v>1072</v>
      </c>
    </row>
    <row r="111" spans="1:9" x14ac:dyDescent="0.35">
      <c r="A111" t="s">
        <v>1073</v>
      </c>
      <c r="B111" t="s">
        <v>160</v>
      </c>
      <c r="C111" t="s">
        <v>4</v>
      </c>
      <c r="D111" t="s">
        <v>8</v>
      </c>
      <c r="E111" t="s">
        <v>9</v>
      </c>
      <c r="F111" t="s">
        <v>25</v>
      </c>
      <c r="G111" t="s">
        <v>1074</v>
      </c>
    </row>
    <row r="112" spans="1:9" x14ac:dyDescent="0.35">
      <c r="A112" t="s">
        <v>1075</v>
      </c>
      <c r="B112" t="s">
        <v>160</v>
      </c>
      <c r="C112" t="s">
        <v>4</v>
      </c>
      <c r="D112" t="s">
        <v>13</v>
      </c>
      <c r="E112" t="s">
        <v>26</v>
      </c>
      <c r="F112" t="s">
        <v>27</v>
      </c>
      <c r="G112" t="s">
        <v>27</v>
      </c>
    </row>
    <row r="113" spans="1:9" x14ac:dyDescent="0.35">
      <c r="A113" t="s">
        <v>1076</v>
      </c>
      <c r="B113" t="s">
        <v>160</v>
      </c>
      <c r="C113" t="s">
        <v>4</v>
      </c>
      <c r="D113" t="s">
        <v>8</v>
      </c>
      <c r="E113" t="s">
        <v>9</v>
      </c>
      <c r="F113" t="s">
        <v>25</v>
      </c>
      <c r="G113" t="s">
        <v>600</v>
      </c>
    </row>
    <row r="114" spans="1:9" x14ac:dyDescent="0.35">
      <c r="A114" t="s">
        <v>1077</v>
      </c>
      <c r="B114" t="s">
        <v>160</v>
      </c>
      <c r="C114" t="s">
        <v>4</v>
      </c>
      <c r="D114" t="s">
        <v>52</v>
      </c>
      <c r="E114" t="s">
        <v>53</v>
      </c>
      <c r="F114" t="s">
        <v>64</v>
      </c>
      <c r="G114" t="s">
        <v>171</v>
      </c>
      <c r="H114" t="s">
        <v>226</v>
      </c>
    </row>
    <row r="115" spans="1:9" x14ac:dyDescent="0.35">
      <c r="A115" t="s">
        <v>1078</v>
      </c>
      <c r="B115" t="s">
        <v>160</v>
      </c>
      <c r="C115" t="s">
        <v>4</v>
      </c>
      <c r="D115" t="s">
        <v>20</v>
      </c>
      <c r="E115" t="s">
        <v>21</v>
      </c>
      <c r="F115" t="s">
        <v>80</v>
      </c>
      <c r="G115" t="s">
        <v>881</v>
      </c>
      <c r="H115" t="s">
        <v>882</v>
      </c>
    </row>
    <row r="116" spans="1:9" x14ac:dyDescent="0.35">
      <c r="A116" t="s">
        <v>250</v>
      </c>
      <c r="B116" t="s">
        <v>160</v>
      </c>
      <c r="C116" t="s">
        <v>4</v>
      </c>
      <c r="D116" t="s">
        <v>13</v>
      </c>
      <c r="E116" t="s">
        <v>14</v>
      </c>
      <c r="F116" t="s">
        <v>15</v>
      </c>
      <c r="G116" t="s">
        <v>195</v>
      </c>
      <c r="H116" t="s">
        <v>196</v>
      </c>
      <c r="I116" t="s">
        <v>251</v>
      </c>
    </row>
    <row r="117" spans="1:9" x14ac:dyDescent="0.35">
      <c r="A117" t="s">
        <v>1079</v>
      </c>
      <c r="B117" t="s">
        <v>160</v>
      </c>
      <c r="C117" t="s">
        <v>4</v>
      </c>
      <c r="D117" t="s">
        <v>20</v>
      </c>
      <c r="E117" t="s">
        <v>21</v>
      </c>
      <c r="F117" t="s">
        <v>80</v>
      </c>
      <c r="G117" t="s">
        <v>274</v>
      </c>
      <c r="H117" t="s">
        <v>275</v>
      </c>
      <c r="I117" t="s">
        <v>286</v>
      </c>
    </row>
    <row r="118" spans="1:9" x14ac:dyDescent="0.35">
      <c r="A118" t="s">
        <v>1080</v>
      </c>
      <c r="B118" t="s">
        <v>160</v>
      </c>
      <c r="C118" t="s">
        <v>4</v>
      </c>
      <c r="D118" t="s">
        <v>52</v>
      </c>
      <c r="E118" t="s">
        <v>53</v>
      </c>
      <c r="F118" t="s">
        <v>64</v>
      </c>
      <c r="G118" t="s">
        <v>171</v>
      </c>
      <c r="H118" t="s">
        <v>410</v>
      </c>
    </row>
    <row r="119" spans="1:9" x14ac:dyDescent="0.35">
      <c r="A119" t="s">
        <v>1081</v>
      </c>
      <c r="B119" t="s">
        <v>160</v>
      </c>
      <c r="C119" t="s">
        <v>4</v>
      </c>
      <c r="D119" t="s">
        <v>20</v>
      </c>
      <c r="E119" t="s">
        <v>971</v>
      </c>
      <c r="F119" t="s">
        <v>972</v>
      </c>
      <c r="G119" t="s">
        <v>973</v>
      </c>
    </row>
    <row r="120" spans="1:9" x14ac:dyDescent="0.35">
      <c r="A120" t="s">
        <v>1082</v>
      </c>
      <c r="B120" t="s">
        <v>160</v>
      </c>
      <c r="C120" t="s">
        <v>4</v>
      </c>
      <c r="D120" t="s">
        <v>48</v>
      </c>
      <c r="E120" t="s">
        <v>128</v>
      </c>
      <c r="F120" t="s">
        <v>954</v>
      </c>
      <c r="G120" t="s">
        <v>1083</v>
      </c>
    </row>
    <row r="121" spans="1:9" x14ac:dyDescent="0.35">
      <c r="A121" t="s">
        <v>1084</v>
      </c>
      <c r="B121" t="s">
        <v>160</v>
      </c>
      <c r="C121" t="s">
        <v>4</v>
      </c>
      <c r="D121" t="s">
        <v>20</v>
      </c>
      <c r="E121" t="s">
        <v>21</v>
      </c>
      <c r="F121" t="s">
        <v>80</v>
      </c>
      <c r="G121" t="s">
        <v>881</v>
      </c>
      <c r="H121" t="s">
        <v>882</v>
      </c>
    </row>
    <row r="122" spans="1:9" x14ac:dyDescent="0.35">
      <c r="A122" t="s">
        <v>818</v>
      </c>
      <c r="B122" t="s">
        <v>160</v>
      </c>
      <c r="C122" t="s">
        <v>4</v>
      </c>
      <c r="D122" t="s">
        <v>48</v>
      </c>
      <c r="E122" t="s">
        <v>87</v>
      </c>
      <c r="F122" t="s">
        <v>124</v>
      </c>
      <c r="G122" t="s">
        <v>124</v>
      </c>
    </row>
    <row r="123" spans="1:9" x14ac:dyDescent="0.35">
      <c r="A123" t="s">
        <v>1085</v>
      </c>
      <c r="B123" t="s">
        <v>160</v>
      </c>
      <c r="C123" t="s">
        <v>4</v>
      </c>
      <c r="D123" t="s">
        <v>20</v>
      </c>
      <c r="E123" t="s">
        <v>346</v>
      </c>
      <c r="F123" t="s">
        <v>347</v>
      </c>
      <c r="G123" t="s">
        <v>347</v>
      </c>
    </row>
    <row r="124" spans="1:9" x14ac:dyDescent="0.35">
      <c r="A124" t="s">
        <v>1086</v>
      </c>
      <c r="B124" t="s">
        <v>160</v>
      </c>
      <c r="C124" t="s">
        <v>4</v>
      </c>
      <c r="D124" t="s">
        <v>32</v>
      </c>
      <c r="E124" t="s">
        <v>33</v>
      </c>
      <c r="F124" t="s">
        <v>1087</v>
      </c>
      <c r="G124" t="s">
        <v>1087</v>
      </c>
    </row>
    <row r="125" spans="1:9" x14ac:dyDescent="0.35">
      <c r="A125" t="s">
        <v>1088</v>
      </c>
      <c r="B125" t="s">
        <v>160</v>
      </c>
      <c r="C125" t="s">
        <v>4</v>
      </c>
      <c r="D125" t="s">
        <v>20</v>
      </c>
      <c r="E125" t="s">
        <v>103</v>
      </c>
      <c r="F125" t="s">
        <v>104</v>
      </c>
      <c r="G125" t="s">
        <v>104</v>
      </c>
    </row>
    <row r="126" spans="1:9" x14ac:dyDescent="0.35">
      <c r="A126" t="s">
        <v>1089</v>
      </c>
      <c r="B126" t="s">
        <v>160</v>
      </c>
      <c r="C126" t="s">
        <v>4</v>
      </c>
      <c r="D126" t="s">
        <v>8</v>
      </c>
      <c r="E126" t="s">
        <v>9</v>
      </c>
      <c r="F126" t="s">
        <v>10</v>
      </c>
      <c r="G126" t="s">
        <v>177</v>
      </c>
    </row>
    <row r="127" spans="1:9" x14ac:dyDescent="0.35">
      <c r="A127" t="s">
        <v>1090</v>
      </c>
      <c r="B127" t="s">
        <v>160</v>
      </c>
      <c r="C127" t="s">
        <v>4</v>
      </c>
      <c r="D127" t="s">
        <v>52</v>
      </c>
      <c r="E127" t="s">
        <v>53</v>
      </c>
      <c r="F127" t="s">
        <v>64</v>
      </c>
      <c r="G127" t="s">
        <v>171</v>
      </c>
      <c r="H127" t="s">
        <v>406</v>
      </c>
    </row>
    <row r="128" spans="1:9" x14ac:dyDescent="0.35">
      <c r="A128" t="s">
        <v>1091</v>
      </c>
      <c r="B128" t="s">
        <v>160</v>
      </c>
      <c r="C128" t="s">
        <v>4</v>
      </c>
      <c r="D128" t="s">
        <v>20</v>
      </c>
      <c r="E128" t="s">
        <v>21</v>
      </c>
      <c r="F128" t="s">
        <v>80</v>
      </c>
      <c r="G128" t="s">
        <v>274</v>
      </c>
      <c r="H128" t="s">
        <v>275</v>
      </c>
      <c r="I128" t="s">
        <v>739</v>
      </c>
    </row>
    <row r="129" spans="1:10" x14ac:dyDescent="0.35">
      <c r="A129" t="s">
        <v>1092</v>
      </c>
      <c r="B129" t="s">
        <v>160</v>
      </c>
      <c r="C129" t="s">
        <v>4</v>
      </c>
      <c r="D129" t="s">
        <v>20</v>
      </c>
      <c r="E129" t="s">
        <v>21</v>
      </c>
      <c r="F129" t="s">
        <v>80</v>
      </c>
      <c r="G129" t="s">
        <v>274</v>
      </c>
      <c r="H129" t="s">
        <v>275</v>
      </c>
      <c r="I129" t="s">
        <v>286</v>
      </c>
    </row>
    <row r="130" spans="1:10" x14ac:dyDescent="0.35">
      <c r="A130" t="s">
        <v>1093</v>
      </c>
      <c r="B130" t="s">
        <v>160</v>
      </c>
      <c r="C130" t="s">
        <v>4</v>
      </c>
      <c r="D130" t="s">
        <v>52</v>
      </c>
      <c r="E130" t="s">
        <v>53</v>
      </c>
      <c r="F130" t="s">
        <v>64</v>
      </c>
      <c r="G130" t="s">
        <v>1094</v>
      </c>
      <c r="H130" t="s">
        <v>1095</v>
      </c>
    </row>
    <row r="131" spans="1:10" x14ac:dyDescent="0.35">
      <c r="A131" t="s">
        <v>1096</v>
      </c>
      <c r="B131" t="s">
        <v>160</v>
      </c>
      <c r="C131" t="s">
        <v>4</v>
      </c>
      <c r="D131" t="s">
        <v>20</v>
      </c>
      <c r="E131" t="s">
        <v>21</v>
      </c>
      <c r="F131" t="s">
        <v>80</v>
      </c>
      <c r="G131" t="s">
        <v>274</v>
      </c>
      <c r="H131" t="s">
        <v>275</v>
      </c>
      <c r="I131" t="s">
        <v>841</v>
      </c>
    </row>
    <row r="132" spans="1:10" x14ac:dyDescent="0.35">
      <c r="A132" t="s">
        <v>1097</v>
      </c>
      <c r="B132" t="s">
        <v>160</v>
      </c>
      <c r="C132" t="s">
        <v>1098</v>
      </c>
      <c r="D132" t="s">
        <v>1099</v>
      </c>
      <c r="E132" t="s">
        <v>1100</v>
      </c>
      <c r="F132" t="s">
        <v>1101</v>
      </c>
      <c r="G132" t="s">
        <v>1101</v>
      </c>
    </row>
    <row r="133" spans="1:10" x14ac:dyDescent="0.35">
      <c r="A133" t="s">
        <v>1102</v>
      </c>
      <c r="B133" t="s">
        <v>160</v>
      </c>
      <c r="C133" t="s">
        <v>4</v>
      </c>
      <c r="D133" t="s">
        <v>48</v>
      </c>
      <c r="E133" t="s">
        <v>51</v>
      </c>
      <c r="G133" t="s">
        <v>51</v>
      </c>
    </row>
    <row r="134" spans="1:10" x14ac:dyDescent="0.35">
      <c r="A134" t="s">
        <v>1103</v>
      </c>
      <c r="B134" t="s">
        <v>160</v>
      </c>
      <c r="C134" t="s">
        <v>4</v>
      </c>
      <c r="D134" t="s">
        <v>52</v>
      </c>
      <c r="E134" t="s">
        <v>53</v>
      </c>
      <c r="F134" t="s">
        <v>64</v>
      </c>
      <c r="G134" t="s">
        <v>171</v>
      </c>
      <c r="H134" t="s">
        <v>226</v>
      </c>
    </row>
    <row r="135" spans="1:10" x14ac:dyDescent="0.35">
      <c r="A135" t="s">
        <v>1104</v>
      </c>
      <c r="B135" t="s">
        <v>160</v>
      </c>
      <c r="C135" t="s">
        <v>4</v>
      </c>
      <c r="D135" t="s">
        <v>20</v>
      </c>
      <c r="E135" t="s">
        <v>21</v>
      </c>
      <c r="F135" t="s">
        <v>80</v>
      </c>
      <c r="G135" t="s">
        <v>274</v>
      </c>
      <c r="H135" t="s">
        <v>275</v>
      </c>
      <c r="I135" t="s">
        <v>756</v>
      </c>
    </row>
    <row r="136" spans="1:10" x14ac:dyDescent="0.35">
      <c r="A136" t="s">
        <v>828</v>
      </c>
      <c r="B136" t="s">
        <v>160</v>
      </c>
      <c r="C136" t="s">
        <v>4</v>
      </c>
      <c r="D136" t="s">
        <v>8</v>
      </c>
      <c r="E136" t="s">
        <v>9</v>
      </c>
      <c r="F136" t="s">
        <v>25</v>
      </c>
      <c r="G136" t="s">
        <v>719</v>
      </c>
      <c r="H136" t="s">
        <v>720</v>
      </c>
    </row>
    <row r="137" spans="1:10" x14ac:dyDescent="0.35">
      <c r="A137" t="s">
        <v>1105</v>
      </c>
      <c r="B137" t="s">
        <v>160</v>
      </c>
      <c r="C137" t="s">
        <v>4</v>
      </c>
      <c r="D137" t="s">
        <v>20</v>
      </c>
      <c r="E137" t="s">
        <v>21</v>
      </c>
      <c r="F137" t="s">
        <v>109</v>
      </c>
      <c r="G137" t="s">
        <v>109</v>
      </c>
    </row>
    <row r="138" spans="1:10" x14ac:dyDescent="0.35">
      <c r="A138" t="s">
        <v>1106</v>
      </c>
      <c r="B138" t="s">
        <v>160</v>
      </c>
      <c r="C138" t="s">
        <v>4</v>
      </c>
      <c r="D138" t="s">
        <v>20</v>
      </c>
      <c r="E138" t="s">
        <v>21</v>
      </c>
      <c r="F138" t="s">
        <v>80</v>
      </c>
      <c r="G138" t="s">
        <v>274</v>
      </c>
      <c r="H138" t="s">
        <v>791</v>
      </c>
    </row>
    <row r="139" spans="1:10" x14ac:dyDescent="0.35">
      <c r="A139" t="s">
        <v>1107</v>
      </c>
      <c r="B139" t="s">
        <v>160</v>
      </c>
      <c r="C139" t="s">
        <v>4</v>
      </c>
      <c r="D139" t="s">
        <v>48</v>
      </c>
      <c r="E139" t="s">
        <v>115</v>
      </c>
      <c r="F139" t="s">
        <v>949</v>
      </c>
      <c r="G139" t="s">
        <v>1108</v>
      </c>
    </row>
    <row r="140" spans="1:10" x14ac:dyDescent="0.35">
      <c r="A140" t="s">
        <v>1109</v>
      </c>
      <c r="B140" t="s">
        <v>160</v>
      </c>
      <c r="C140" t="s">
        <v>4</v>
      </c>
      <c r="D140" t="s">
        <v>52</v>
      </c>
      <c r="E140" t="s">
        <v>53</v>
      </c>
      <c r="F140" t="s">
        <v>64</v>
      </c>
      <c r="G140" t="s">
        <v>653</v>
      </c>
      <c r="H140" t="s">
        <v>654</v>
      </c>
      <c r="I140" t="s">
        <v>965</v>
      </c>
      <c r="J140" t="s">
        <v>966</v>
      </c>
    </row>
    <row r="141" spans="1:10" x14ac:dyDescent="0.35">
      <c r="A141" t="s">
        <v>1110</v>
      </c>
      <c r="B141" t="s">
        <v>160</v>
      </c>
      <c r="C141" t="s">
        <v>4</v>
      </c>
      <c r="D141" t="s">
        <v>20</v>
      </c>
      <c r="E141" t="s">
        <v>21</v>
      </c>
      <c r="F141" t="s">
        <v>80</v>
      </c>
      <c r="G141" t="s">
        <v>274</v>
      </c>
      <c r="H141" t="s">
        <v>275</v>
      </c>
      <c r="I141" t="s">
        <v>841</v>
      </c>
    </row>
    <row r="142" spans="1:10" x14ac:dyDescent="0.35">
      <c r="A142" t="s">
        <v>1111</v>
      </c>
      <c r="B142" t="s">
        <v>160</v>
      </c>
      <c r="C142" t="s">
        <v>4</v>
      </c>
      <c r="D142" t="s">
        <v>48</v>
      </c>
      <c r="E142" t="s">
        <v>1112</v>
      </c>
      <c r="F142" t="s">
        <v>1113</v>
      </c>
      <c r="G142" t="s">
        <v>1113</v>
      </c>
    </row>
    <row r="143" spans="1:10" x14ac:dyDescent="0.35">
      <c r="A143" t="s">
        <v>1114</v>
      </c>
      <c r="B143" t="s">
        <v>160</v>
      </c>
      <c r="C143" t="s">
        <v>4</v>
      </c>
      <c r="D143" t="s">
        <v>28</v>
      </c>
      <c r="E143" t="s">
        <v>29</v>
      </c>
      <c r="G143" t="s">
        <v>29</v>
      </c>
    </row>
    <row r="144" spans="1:10" x14ac:dyDescent="0.35">
      <c r="A144" t="s">
        <v>1115</v>
      </c>
      <c r="B144" t="s">
        <v>160</v>
      </c>
      <c r="C144" t="s">
        <v>4</v>
      </c>
      <c r="D144" t="s">
        <v>20</v>
      </c>
      <c r="E144" t="s">
        <v>21</v>
      </c>
      <c r="F144" t="s">
        <v>110</v>
      </c>
      <c r="G144" t="s">
        <v>110</v>
      </c>
    </row>
    <row r="145" spans="1:9" x14ac:dyDescent="0.35">
      <c r="A145" t="s">
        <v>838</v>
      </c>
      <c r="B145" t="s">
        <v>160</v>
      </c>
      <c r="C145" t="s">
        <v>4</v>
      </c>
      <c r="D145" t="s">
        <v>20</v>
      </c>
      <c r="E145" t="s">
        <v>21</v>
      </c>
      <c r="F145" t="s">
        <v>80</v>
      </c>
      <c r="G145" t="s">
        <v>274</v>
      </c>
      <c r="H145" t="s">
        <v>275</v>
      </c>
      <c r="I145" t="s">
        <v>839</v>
      </c>
    </row>
    <row r="146" spans="1:9" x14ac:dyDescent="0.35">
      <c r="A146" t="s">
        <v>1116</v>
      </c>
      <c r="B146" t="s">
        <v>160</v>
      </c>
      <c r="C146" t="s">
        <v>4</v>
      </c>
      <c r="D146" t="s">
        <v>28</v>
      </c>
      <c r="E146" t="s">
        <v>29</v>
      </c>
      <c r="F146" t="s">
        <v>1117</v>
      </c>
      <c r="G146" t="s">
        <v>1117</v>
      </c>
    </row>
    <row r="147" spans="1:9" x14ac:dyDescent="0.35">
      <c r="A147" t="s">
        <v>1118</v>
      </c>
      <c r="B147" t="s">
        <v>160</v>
      </c>
      <c r="C147" t="s">
        <v>4</v>
      </c>
      <c r="D147" t="s">
        <v>20</v>
      </c>
      <c r="E147" t="s">
        <v>21</v>
      </c>
      <c r="F147" t="s">
        <v>80</v>
      </c>
      <c r="G147" t="s">
        <v>274</v>
      </c>
      <c r="H147" t="s">
        <v>483</v>
      </c>
    </row>
    <row r="148" spans="1:9" x14ac:dyDescent="0.35">
      <c r="A148" t="s">
        <v>511</v>
      </c>
      <c r="B148" t="s">
        <v>160</v>
      </c>
      <c r="C148" t="s">
        <v>4</v>
      </c>
      <c r="D148" t="s">
        <v>48</v>
      </c>
      <c r="E148" t="s">
        <v>49</v>
      </c>
      <c r="F148" t="s">
        <v>50</v>
      </c>
      <c r="G148" t="s">
        <v>429</v>
      </c>
    </row>
    <row r="149" spans="1:9" x14ac:dyDescent="0.35">
      <c r="A149" t="s">
        <v>1119</v>
      </c>
      <c r="B149" t="s">
        <v>160</v>
      </c>
      <c r="C149" t="s">
        <v>4</v>
      </c>
      <c r="D149" t="s">
        <v>612</v>
      </c>
      <c r="E149" t="s">
        <v>1120</v>
      </c>
      <c r="F149" t="s">
        <v>1121</v>
      </c>
      <c r="G149" t="s">
        <v>1121</v>
      </c>
    </row>
    <row r="150" spans="1:9" x14ac:dyDescent="0.35">
      <c r="A150" t="s">
        <v>1122</v>
      </c>
      <c r="B150" t="s">
        <v>160</v>
      </c>
      <c r="C150" t="s">
        <v>4</v>
      </c>
      <c r="D150" t="s">
        <v>20</v>
      </c>
      <c r="E150" t="s">
        <v>21</v>
      </c>
      <c r="F150" t="s">
        <v>80</v>
      </c>
      <c r="G150" t="s">
        <v>274</v>
      </c>
      <c r="H150" t="s">
        <v>275</v>
      </c>
      <c r="I150" t="s">
        <v>841</v>
      </c>
    </row>
    <row r="151" spans="1:9" x14ac:dyDescent="0.35">
      <c r="A151" t="s">
        <v>1123</v>
      </c>
      <c r="B151" t="s">
        <v>160</v>
      </c>
      <c r="C151" t="s">
        <v>4</v>
      </c>
      <c r="D151" t="s">
        <v>52</v>
      </c>
      <c r="E151" t="s">
        <v>53</v>
      </c>
      <c r="F151" t="s">
        <v>64</v>
      </c>
      <c r="G151" t="s">
        <v>1094</v>
      </c>
      <c r="H151" t="s">
        <v>1124</v>
      </c>
      <c r="I151" t="s">
        <v>1125</v>
      </c>
    </row>
    <row r="152" spans="1:9" x14ac:dyDescent="0.35">
      <c r="A152" t="s">
        <v>1126</v>
      </c>
      <c r="B152" t="s">
        <v>160</v>
      </c>
      <c r="C152" t="s">
        <v>4</v>
      </c>
      <c r="D152" t="s">
        <v>20</v>
      </c>
      <c r="E152" t="s">
        <v>1127</v>
      </c>
      <c r="F152" t="s">
        <v>1128</v>
      </c>
      <c r="G152" t="s">
        <v>1128</v>
      </c>
    </row>
    <row r="153" spans="1:9" x14ac:dyDescent="0.35">
      <c r="A153" t="s">
        <v>1129</v>
      </c>
      <c r="B153" t="s">
        <v>160</v>
      </c>
      <c r="C153" t="s">
        <v>4</v>
      </c>
      <c r="D153" t="s">
        <v>20</v>
      </c>
      <c r="E153" t="s">
        <v>21</v>
      </c>
      <c r="F153" t="s">
        <v>80</v>
      </c>
      <c r="G153" t="s">
        <v>274</v>
      </c>
      <c r="H153" t="s">
        <v>275</v>
      </c>
    </row>
    <row r="154" spans="1:9" x14ac:dyDescent="0.35">
      <c r="A154" t="s">
        <v>1130</v>
      </c>
      <c r="B154" t="s">
        <v>160</v>
      </c>
      <c r="C154" t="s">
        <v>4</v>
      </c>
      <c r="D154" t="s">
        <v>8</v>
      </c>
      <c r="E154" t="s">
        <v>9</v>
      </c>
      <c r="F154" t="s">
        <v>25</v>
      </c>
      <c r="G154" t="s">
        <v>1131</v>
      </c>
    </row>
    <row r="155" spans="1:9" x14ac:dyDescent="0.35">
      <c r="A155" t="s">
        <v>1132</v>
      </c>
      <c r="B155" t="s">
        <v>160</v>
      </c>
      <c r="C155" t="s">
        <v>4</v>
      </c>
      <c r="D155" t="s">
        <v>20</v>
      </c>
      <c r="E155" t="s">
        <v>21</v>
      </c>
      <c r="F155" t="s">
        <v>80</v>
      </c>
      <c r="G155" t="s">
        <v>274</v>
      </c>
      <c r="H155" t="s">
        <v>275</v>
      </c>
      <c r="I155" t="s">
        <v>286</v>
      </c>
    </row>
    <row r="156" spans="1:9" x14ac:dyDescent="0.35">
      <c r="A156" t="s">
        <v>843</v>
      </c>
      <c r="B156" t="s">
        <v>160</v>
      </c>
      <c r="C156" t="s">
        <v>4</v>
      </c>
      <c r="D156" t="s">
        <v>5</v>
      </c>
      <c r="E156" t="s">
        <v>6</v>
      </c>
      <c r="F156" t="s">
        <v>47</v>
      </c>
      <c r="G156" t="s">
        <v>186</v>
      </c>
      <c r="H156" t="s">
        <v>187</v>
      </c>
    </row>
    <row r="157" spans="1:9" x14ac:dyDescent="0.35">
      <c r="A157" t="s">
        <v>1133</v>
      </c>
      <c r="B157" t="s">
        <v>160</v>
      </c>
      <c r="C157" t="s">
        <v>4</v>
      </c>
      <c r="D157" t="s">
        <v>32</v>
      </c>
      <c r="E157" t="s">
        <v>33</v>
      </c>
      <c r="F157" t="s">
        <v>114</v>
      </c>
      <c r="G157" t="s">
        <v>845</v>
      </c>
    </row>
    <row r="158" spans="1:9" x14ac:dyDescent="0.35">
      <c r="A158" t="s">
        <v>1134</v>
      </c>
      <c r="B158" t="s">
        <v>160</v>
      </c>
      <c r="C158" t="s">
        <v>4</v>
      </c>
      <c r="D158" t="s">
        <v>20</v>
      </c>
      <c r="E158" t="s">
        <v>21</v>
      </c>
      <c r="F158" t="s">
        <v>80</v>
      </c>
      <c r="G158" t="s">
        <v>274</v>
      </c>
      <c r="H158" t="s">
        <v>275</v>
      </c>
      <c r="I158" t="s">
        <v>340</v>
      </c>
    </row>
    <row r="159" spans="1:9" x14ac:dyDescent="0.35">
      <c r="A159" t="s">
        <v>1135</v>
      </c>
      <c r="B159" t="s">
        <v>160</v>
      </c>
      <c r="C159" t="s">
        <v>4</v>
      </c>
      <c r="D159" t="s">
        <v>20</v>
      </c>
      <c r="E159" t="s">
        <v>21</v>
      </c>
      <c r="F159" t="s">
        <v>80</v>
      </c>
      <c r="G159" t="s">
        <v>881</v>
      </c>
      <c r="H159" t="s">
        <v>935</v>
      </c>
    </row>
    <row r="160" spans="1:9" x14ac:dyDescent="0.35">
      <c r="A160" t="s">
        <v>1136</v>
      </c>
      <c r="B160" t="s">
        <v>160</v>
      </c>
      <c r="C160" t="s">
        <v>4</v>
      </c>
      <c r="D160" t="s">
        <v>8</v>
      </c>
      <c r="E160" t="s">
        <v>9</v>
      </c>
      <c r="F160" t="s">
        <v>25</v>
      </c>
      <c r="G160" t="s">
        <v>600</v>
      </c>
    </row>
    <row r="161" spans="1:9" x14ac:dyDescent="0.35">
      <c r="A161" t="s">
        <v>1137</v>
      </c>
      <c r="B161" t="s">
        <v>160</v>
      </c>
      <c r="C161" t="s">
        <v>4</v>
      </c>
      <c r="D161" t="s">
        <v>13</v>
      </c>
      <c r="E161" t="s">
        <v>14</v>
      </c>
      <c r="F161" t="s">
        <v>305</v>
      </c>
      <c r="G161" t="s">
        <v>1138</v>
      </c>
    </row>
    <row r="162" spans="1:9" x14ac:dyDescent="0.35">
      <c r="A162" t="s">
        <v>1139</v>
      </c>
      <c r="B162" t="s">
        <v>160</v>
      </c>
      <c r="C162" t="s">
        <v>4</v>
      </c>
      <c r="D162" t="s">
        <v>20</v>
      </c>
      <c r="E162" t="s">
        <v>21</v>
      </c>
      <c r="F162" t="s">
        <v>80</v>
      </c>
      <c r="G162" t="s">
        <v>274</v>
      </c>
      <c r="H162" t="s">
        <v>275</v>
      </c>
      <c r="I162" t="s">
        <v>286</v>
      </c>
    </row>
    <row r="163" spans="1:9" x14ac:dyDescent="0.35">
      <c r="A163" t="s">
        <v>1140</v>
      </c>
      <c r="B163" t="s">
        <v>160</v>
      </c>
      <c r="C163" t="s">
        <v>4</v>
      </c>
      <c r="D163" t="s">
        <v>20</v>
      </c>
      <c r="E163" t="s">
        <v>21</v>
      </c>
      <c r="F163" t="s">
        <v>80</v>
      </c>
      <c r="G163" t="s">
        <v>274</v>
      </c>
      <c r="H163" t="s">
        <v>275</v>
      </c>
      <c r="I163" t="s">
        <v>696</v>
      </c>
    </row>
    <row r="164" spans="1:9" x14ac:dyDescent="0.35">
      <c r="A164" t="s">
        <v>1141</v>
      </c>
      <c r="B164" t="s">
        <v>160</v>
      </c>
      <c r="C164" t="s">
        <v>4</v>
      </c>
      <c r="D164" t="s">
        <v>20</v>
      </c>
      <c r="E164" t="s">
        <v>21</v>
      </c>
      <c r="F164" t="s">
        <v>80</v>
      </c>
      <c r="G164" t="s">
        <v>881</v>
      </c>
      <c r="H164" t="s">
        <v>882</v>
      </c>
    </row>
    <row r="165" spans="1:9" x14ac:dyDescent="0.35">
      <c r="A165" t="s">
        <v>1142</v>
      </c>
      <c r="B165" t="s">
        <v>160</v>
      </c>
      <c r="C165" t="s">
        <v>4</v>
      </c>
      <c r="D165" t="s">
        <v>8</v>
      </c>
      <c r="E165" t="s">
        <v>9</v>
      </c>
      <c r="F165" t="s">
        <v>25</v>
      </c>
      <c r="G165" t="s">
        <v>1074</v>
      </c>
    </row>
    <row r="166" spans="1:9" x14ac:dyDescent="0.35">
      <c r="A166" t="s">
        <v>1143</v>
      </c>
      <c r="B166" t="s">
        <v>160</v>
      </c>
      <c r="C166" t="s">
        <v>4</v>
      </c>
      <c r="D166" t="s">
        <v>52</v>
      </c>
      <c r="E166" t="s">
        <v>53</v>
      </c>
      <c r="F166" t="s">
        <v>64</v>
      </c>
      <c r="G166" t="s">
        <v>171</v>
      </c>
      <c r="H166" t="s">
        <v>226</v>
      </c>
    </row>
    <row r="167" spans="1:9" x14ac:dyDescent="0.35">
      <c r="A167" t="s">
        <v>743</v>
      </c>
      <c r="B167" t="s">
        <v>160</v>
      </c>
      <c r="C167" t="s">
        <v>4</v>
      </c>
      <c r="D167" t="s">
        <v>48</v>
      </c>
      <c r="E167" t="s">
        <v>87</v>
      </c>
      <c r="F167" t="s">
        <v>94</v>
      </c>
      <c r="G167" t="s">
        <v>550</v>
      </c>
    </row>
    <row r="168" spans="1:9" x14ac:dyDescent="0.35">
      <c r="A168" t="s">
        <v>1144</v>
      </c>
      <c r="B168" t="s">
        <v>160</v>
      </c>
      <c r="C168" t="s">
        <v>4</v>
      </c>
      <c r="D168" t="s">
        <v>52</v>
      </c>
      <c r="E168" t="s">
        <v>53</v>
      </c>
      <c r="F168" t="s">
        <v>64</v>
      </c>
      <c r="G168" t="s">
        <v>575</v>
      </c>
      <c r="H168" t="s">
        <v>1069</v>
      </c>
    </row>
    <row r="169" spans="1:9" x14ac:dyDescent="0.35">
      <c r="A169" t="s">
        <v>1145</v>
      </c>
      <c r="B169" t="s">
        <v>160</v>
      </c>
      <c r="C169" t="s">
        <v>4</v>
      </c>
      <c r="D169" t="s">
        <v>612</v>
      </c>
      <c r="E169" t="s">
        <v>1146</v>
      </c>
      <c r="F169" t="s">
        <v>1147</v>
      </c>
      <c r="G169" t="s">
        <v>1147</v>
      </c>
    </row>
    <row r="170" spans="1:9" x14ac:dyDescent="0.35">
      <c r="A170" t="s">
        <v>1148</v>
      </c>
      <c r="B170" t="s">
        <v>160</v>
      </c>
      <c r="C170" t="s">
        <v>4</v>
      </c>
      <c r="D170" t="s">
        <v>52</v>
      </c>
      <c r="E170" t="s">
        <v>53</v>
      </c>
      <c r="F170" t="s">
        <v>64</v>
      </c>
      <c r="G170" t="s">
        <v>171</v>
      </c>
      <c r="H170" t="s">
        <v>410</v>
      </c>
    </row>
    <row r="171" spans="1:9" x14ac:dyDescent="0.35">
      <c r="A171" t="s">
        <v>1149</v>
      </c>
      <c r="B171" t="s">
        <v>160</v>
      </c>
      <c r="C171" t="s">
        <v>4</v>
      </c>
      <c r="D171" t="s">
        <v>20</v>
      </c>
      <c r="E171" t="s">
        <v>21</v>
      </c>
      <c r="F171" t="s">
        <v>80</v>
      </c>
      <c r="G171" t="s">
        <v>881</v>
      </c>
      <c r="H171" t="s">
        <v>935</v>
      </c>
    </row>
    <row r="172" spans="1:9" x14ac:dyDescent="0.35">
      <c r="A172" t="s">
        <v>1150</v>
      </c>
      <c r="B172" t="s">
        <v>160</v>
      </c>
      <c r="C172" t="s">
        <v>4</v>
      </c>
      <c r="D172" t="s">
        <v>32</v>
      </c>
      <c r="E172" t="s">
        <v>33</v>
      </c>
      <c r="F172" t="s">
        <v>91</v>
      </c>
      <c r="G172" t="s">
        <v>968</v>
      </c>
      <c r="H172" t="s">
        <v>969</v>
      </c>
    </row>
    <row r="173" spans="1:9" x14ac:dyDescent="0.35">
      <c r="A173" t="s">
        <v>1151</v>
      </c>
      <c r="B173" t="s">
        <v>160</v>
      </c>
      <c r="C173" t="s">
        <v>4</v>
      </c>
      <c r="D173" t="s">
        <v>8</v>
      </c>
      <c r="E173" t="s">
        <v>101</v>
      </c>
      <c r="F173" t="s">
        <v>134</v>
      </c>
      <c r="G173" t="s">
        <v>1152</v>
      </c>
      <c r="H173" t="s">
        <v>1153</v>
      </c>
    </row>
    <row r="174" spans="1:9" x14ac:dyDescent="0.35">
      <c r="A174" t="s">
        <v>1154</v>
      </c>
      <c r="B174" t="s">
        <v>160</v>
      </c>
      <c r="C174" t="s">
        <v>4</v>
      </c>
      <c r="D174" t="s">
        <v>20</v>
      </c>
      <c r="E174" t="s">
        <v>21</v>
      </c>
      <c r="F174" t="s">
        <v>80</v>
      </c>
      <c r="G174" t="s">
        <v>274</v>
      </c>
      <c r="H174" t="s">
        <v>275</v>
      </c>
      <c r="I174" t="s">
        <v>1155</v>
      </c>
    </row>
    <row r="175" spans="1:9" x14ac:dyDescent="0.35">
      <c r="A175" t="s">
        <v>1156</v>
      </c>
      <c r="B175" t="s">
        <v>160</v>
      </c>
      <c r="C175" t="s">
        <v>4</v>
      </c>
      <c r="D175" t="s">
        <v>13</v>
      </c>
      <c r="E175" t="s">
        <v>14</v>
      </c>
      <c r="F175" t="s">
        <v>305</v>
      </c>
      <c r="G175" t="s">
        <v>305</v>
      </c>
    </row>
    <row r="176" spans="1:9" x14ac:dyDescent="0.35">
      <c r="A176" t="s">
        <v>1157</v>
      </c>
      <c r="B176" t="s">
        <v>160</v>
      </c>
      <c r="C176" t="s">
        <v>4</v>
      </c>
      <c r="D176" t="s">
        <v>52</v>
      </c>
      <c r="E176" t="s">
        <v>53</v>
      </c>
      <c r="F176" t="s">
        <v>64</v>
      </c>
      <c r="G176" t="s">
        <v>171</v>
      </c>
      <c r="H176" t="s">
        <v>406</v>
      </c>
    </row>
    <row r="177" spans="1:9" x14ac:dyDescent="0.35">
      <c r="A177" t="s">
        <v>1158</v>
      </c>
      <c r="B177" t="s">
        <v>160</v>
      </c>
      <c r="C177" t="s">
        <v>4</v>
      </c>
      <c r="D177" t="s">
        <v>52</v>
      </c>
      <c r="E177" t="s">
        <v>53</v>
      </c>
      <c r="F177" t="s">
        <v>64</v>
      </c>
      <c r="G177" t="s">
        <v>171</v>
      </c>
      <c r="H177" t="s">
        <v>226</v>
      </c>
    </row>
    <row r="178" spans="1:9" x14ac:dyDescent="0.35">
      <c r="A178" t="s">
        <v>1159</v>
      </c>
      <c r="B178" t="s">
        <v>160</v>
      </c>
      <c r="C178" t="s">
        <v>4</v>
      </c>
      <c r="D178" t="s">
        <v>13</v>
      </c>
      <c r="E178" t="s">
        <v>14</v>
      </c>
      <c r="F178" t="s">
        <v>15</v>
      </c>
      <c r="G178" t="s">
        <v>195</v>
      </c>
      <c r="H178" t="s">
        <v>715</v>
      </c>
      <c r="I178" t="s">
        <v>1160</v>
      </c>
    </row>
    <row r="179" spans="1:9" x14ac:dyDescent="0.35">
      <c r="A179" t="s">
        <v>1161</v>
      </c>
      <c r="B179" t="s">
        <v>160</v>
      </c>
      <c r="C179" t="s">
        <v>4</v>
      </c>
      <c r="D179" t="s">
        <v>5</v>
      </c>
      <c r="E179" t="s">
        <v>36</v>
      </c>
      <c r="F179" t="s">
        <v>37</v>
      </c>
      <c r="G179" t="s">
        <v>218</v>
      </c>
    </row>
    <row r="180" spans="1:9" x14ac:dyDescent="0.35">
      <c r="A180" t="s">
        <v>856</v>
      </c>
      <c r="B180" t="s">
        <v>160</v>
      </c>
      <c r="C180" t="s">
        <v>4</v>
      </c>
      <c r="D180" t="s">
        <v>13</v>
      </c>
      <c r="E180" t="s">
        <v>26</v>
      </c>
      <c r="F180" t="s">
        <v>39</v>
      </c>
      <c r="G180" t="s">
        <v>221</v>
      </c>
    </row>
    <row r="181" spans="1:9" x14ac:dyDescent="0.35">
      <c r="A181" t="s">
        <v>1162</v>
      </c>
      <c r="B181" t="s">
        <v>160</v>
      </c>
      <c r="C181" t="s">
        <v>4</v>
      </c>
      <c r="D181" t="s">
        <v>20</v>
      </c>
      <c r="E181" t="s">
        <v>103</v>
      </c>
      <c r="F181" t="s">
        <v>104</v>
      </c>
      <c r="G181" t="s">
        <v>104</v>
      </c>
    </row>
    <row r="182" spans="1:9" x14ac:dyDescent="0.35">
      <c r="A182" t="s">
        <v>1163</v>
      </c>
      <c r="B182" t="s">
        <v>160</v>
      </c>
      <c r="C182" t="s">
        <v>4</v>
      </c>
      <c r="D182" t="s">
        <v>20</v>
      </c>
      <c r="E182" t="s">
        <v>21</v>
      </c>
      <c r="F182" t="s">
        <v>80</v>
      </c>
      <c r="G182" t="s">
        <v>881</v>
      </c>
      <c r="H182" t="s">
        <v>935</v>
      </c>
    </row>
    <row r="183" spans="1:9" x14ac:dyDescent="0.35">
      <c r="A183" t="s">
        <v>749</v>
      </c>
      <c r="B183" t="s">
        <v>160</v>
      </c>
      <c r="C183" t="s">
        <v>4</v>
      </c>
      <c r="D183" t="s">
        <v>20</v>
      </c>
      <c r="E183" t="s">
        <v>21</v>
      </c>
      <c r="F183" t="s">
        <v>80</v>
      </c>
      <c r="G183" t="s">
        <v>274</v>
      </c>
      <c r="H183" t="s">
        <v>275</v>
      </c>
      <c r="I183" t="s">
        <v>286</v>
      </c>
    </row>
    <row r="184" spans="1:9" x14ac:dyDescent="0.35">
      <c r="A184" t="s">
        <v>1164</v>
      </c>
      <c r="B184" t="s">
        <v>160</v>
      </c>
      <c r="C184" t="s">
        <v>4</v>
      </c>
      <c r="D184" t="s">
        <v>48</v>
      </c>
      <c r="E184" t="s">
        <v>116</v>
      </c>
      <c r="F184" t="s">
        <v>117</v>
      </c>
      <c r="G184" t="s">
        <v>1165</v>
      </c>
      <c r="H184" t="s">
        <v>1166</v>
      </c>
    </row>
    <row r="185" spans="1:9" x14ac:dyDescent="0.35">
      <c r="A185" t="s">
        <v>1167</v>
      </c>
      <c r="B185" t="s">
        <v>160</v>
      </c>
      <c r="C185" t="s">
        <v>4</v>
      </c>
      <c r="D185" t="s">
        <v>13</v>
      </c>
      <c r="E185" t="s">
        <v>14</v>
      </c>
      <c r="F185" t="s">
        <v>15</v>
      </c>
      <c r="G185" t="s">
        <v>606</v>
      </c>
      <c r="H185" t="s">
        <v>834</v>
      </c>
      <c r="I185" t="s">
        <v>835</v>
      </c>
    </row>
    <row r="186" spans="1:9" x14ac:dyDescent="0.35">
      <c r="A186" t="s">
        <v>1168</v>
      </c>
      <c r="B186" t="s">
        <v>160</v>
      </c>
      <c r="C186" t="s">
        <v>4</v>
      </c>
      <c r="D186" t="s">
        <v>5</v>
      </c>
      <c r="E186" t="s">
        <v>40</v>
      </c>
      <c r="F186" t="s">
        <v>41</v>
      </c>
      <c r="G186" t="s">
        <v>795</v>
      </c>
    </row>
    <row r="187" spans="1:9" x14ac:dyDescent="0.35">
      <c r="A187" t="s">
        <v>1169</v>
      </c>
      <c r="B187" t="s">
        <v>160</v>
      </c>
      <c r="C187" t="s">
        <v>4</v>
      </c>
      <c r="D187" t="s">
        <v>52</v>
      </c>
      <c r="E187" t="s">
        <v>53</v>
      </c>
      <c r="F187" t="s">
        <v>64</v>
      </c>
      <c r="G187" t="s">
        <v>171</v>
      </c>
      <c r="H187" t="s">
        <v>172</v>
      </c>
    </row>
    <row r="188" spans="1:9" x14ac:dyDescent="0.35">
      <c r="A188" t="s">
        <v>1170</v>
      </c>
      <c r="B188" t="s">
        <v>160</v>
      </c>
      <c r="C188" t="s">
        <v>4</v>
      </c>
      <c r="D188" t="s">
        <v>13</v>
      </c>
      <c r="E188" t="s">
        <v>14</v>
      </c>
      <c r="G188" t="s">
        <v>14</v>
      </c>
    </row>
    <row r="189" spans="1:9" x14ac:dyDescent="0.35">
      <c r="A189" t="s">
        <v>1171</v>
      </c>
      <c r="B189" t="s">
        <v>160</v>
      </c>
      <c r="C189" t="s">
        <v>4</v>
      </c>
      <c r="D189" t="s">
        <v>52</v>
      </c>
      <c r="E189" t="s">
        <v>53</v>
      </c>
      <c r="F189" t="s">
        <v>64</v>
      </c>
      <c r="G189" t="s">
        <v>171</v>
      </c>
      <c r="H189" t="s">
        <v>410</v>
      </c>
    </row>
    <row r="190" spans="1:9" x14ac:dyDescent="0.35">
      <c r="A190" t="s">
        <v>1172</v>
      </c>
      <c r="B190" t="s">
        <v>160</v>
      </c>
      <c r="C190" t="s">
        <v>4</v>
      </c>
      <c r="D190" t="s">
        <v>8</v>
      </c>
      <c r="E190" t="s">
        <v>9</v>
      </c>
      <c r="F190" t="s">
        <v>19</v>
      </c>
      <c r="G190" t="s">
        <v>19</v>
      </c>
    </row>
    <row r="191" spans="1:9" x14ac:dyDescent="0.35">
      <c r="A191" t="s">
        <v>1173</v>
      </c>
      <c r="B191" t="s">
        <v>160</v>
      </c>
      <c r="C191" t="s">
        <v>4</v>
      </c>
      <c r="D191" t="s">
        <v>20</v>
      </c>
      <c r="E191" t="s">
        <v>21</v>
      </c>
      <c r="F191" t="s">
        <v>80</v>
      </c>
      <c r="G191" t="s">
        <v>274</v>
      </c>
      <c r="H191" t="s">
        <v>275</v>
      </c>
      <c r="I191" t="s">
        <v>286</v>
      </c>
    </row>
    <row r="192" spans="1:9" x14ac:dyDescent="0.35">
      <c r="A192" t="s">
        <v>1174</v>
      </c>
      <c r="B192" t="s">
        <v>160</v>
      </c>
      <c r="C192" t="s">
        <v>4</v>
      </c>
      <c r="D192" t="s">
        <v>52</v>
      </c>
      <c r="E192" t="s">
        <v>53</v>
      </c>
      <c r="F192" t="s">
        <v>64</v>
      </c>
      <c r="G192" t="s">
        <v>575</v>
      </c>
      <c r="H192" t="s">
        <v>576</v>
      </c>
    </row>
    <row r="193" spans="1:10" x14ac:dyDescent="0.35">
      <c r="A193" t="s">
        <v>1175</v>
      </c>
      <c r="B193" t="s">
        <v>160</v>
      </c>
      <c r="C193" t="s">
        <v>4</v>
      </c>
      <c r="D193" t="s">
        <v>20</v>
      </c>
      <c r="E193" t="s">
        <v>21</v>
      </c>
      <c r="F193" t="s">
        <v>80</v>
      </c>
      <c r="G193" t="s">
        <v>274</v>
      </c>
      <c r="H193" t="s">
        <v>275</v>
      </c>
      <c r="I193" t="s">
        <v>756</v>
      </c>
    </row>
    <row r="194" spans="1:10" x14ac:dyDescent="0.35">
      <c r="A194" t="s">
        <v>1176</v>
      </c>
      <c r="B194" t="s">
        <v>160</v>
      </c>
      <c r="C194" t="s">
        <v>4</v>
      </c>
      <c r="D194" t="s">
        <v>48</v>
      </c>
      <c r="E194" t="s">
        <v>130</v>
      </c>
      <c r="F194" t="s">
        <v>131</v>
      </c>
      <c r="G194" t="s">
        <v>1177</v>
      </c>
    </row>
    <row r="195" spans="1:10" x14ac:dyDescent="0.35">
      <c r="A195" t="s">
        <v>1178</v>
      </c>
      <c r="B195" t="s">
        <v>160</v>
      </c>
      <c r="C195" t="s">
        <v>4</v>
      </c>
      <c r="D195" t="s">
        <v>48</v>
      </c>
      <c r="E195" t="s">
        <v>128</v>
      </c>
      <c r="F195" t="s">
        <v>1179</v>
      </c>
      <c r="G195" t="s">
        <v>1179</v>
      </c>
    </row>
    <row r="196" spans="1:10" x14ac:dyDescent="0.35">
      <c r="A196" t="s">
        <v>1180</v>
      </c>
      <c r="B196" t="s">
        <v>160</v>
      </c>
      <c r="C196" t="s">
        <v>4</v>
      </c>
      <c r="D196" t="s">
        <v>52</v>
      </c>
      <c r="E196" t="s">
        <v>53</v>
      </c>
      <c r="F196" t="s">
        <v>64</v>
      </c>
      <c r="G196" t="s">
        <v>171</v>
      </c>
      <c r="H196" t="s">
        <v>410</v>
      </c>
    </row>
    <row r="197" spans="1:10" x14ac:dyDescent="0.35">
      <c r="A197" t="s">
        <v>1181</v>
      </c>
      <c r="B197" t="s">
        <v>160</v>
      </c>
      <c r="C197" t="s">
        <v>4</v>
      </c>
      <c r="D197" t="s">
        <v>20</v>
      </c>
      <c r="E197" t="s">
        <v>21</v>
      </c>
      <c r="F197" t="s">
        <v>80</v>
      </c>
      <c r="G197" t="s">
        <v>274</v>
      </c>
      <c r="H197" t="s">
        <v>275</v>
      </c>
      <c r="I197" t="s">
        <v>286</v>
      </c>
    </row>
    <row r="198" spans="1:10" x14ac:dyDescent="0.35">
      <c r="A198" t="s">
        <v>1182</v>
      </c>
      <c r="B198" t="s">
        <v>160</v>
      </c>
      <c r="C198" t="s">
        <v>4</v>
      </c>
      <c r="D198" t="s">
        <v>8</v>
      </c>
      <c r="E198" t="s">
        <v>122</v>
      </c>
      <c r="F198" t="s">
        <v>123</v>
      </c>
      <c r="G198" t="s">
        <v>123</v>
      </c>
    </row>
    <row r="199" spans="1:10" x14ac:dyDescent="0.35">
      <c r="A199" t="s">
        <v>1183</v>
      </c>
      <c r="B199" t="s">
        <v>160</v>
      </c>
      <c r="C199" t="s">
        <v>4</v>
      </c>
      <c r="D199" t="s">
        <v>20</v>
      </c>
      <c r="E199" t="s">
        <v>21</v>
      </c>
      <c r="F199" t="s">
        <v>80</v>
      </c>
      <c r="G199" t="s">
        <v>274</v>
      </c>
      <c r="H199" t="s">
        <v>275</v>
      </c>
      <c r="I199" t="s">
        <v>756</v>
      </c>
    </row>
    <row r="200" spans="1:10" x14ac:dyDescent="0.35">
      <c r="A200" t="s">
        <v>561</v>
      </c>
      <c r="B200" t="s">
        <v>160</v>
      </c>
      <c r="C200" t="s">
        <v>4</v>
      </c>
      <c r="D200" t="s">
        <v>20</v>
      </c>
      <c r="E200" t="s">
        <v>21</v>
      </c>
      <c r="F200" t="s">
        <v>80</v>
      </c>
      <c r="G200" t="s">
        <v>274</v>
      </c>
      <c r="H200" t="s">
        <v>483</v>
      </c>
    </row>
    <row r="201" spans="1:10" x14ac:dyDescent="0.35">
      <c r="A201" t="s">
        <v>1184</v>
      </c>
      <c r="B201" t="s">
        <v>160</v>
      </c>
      <c r="C201" t="s">
        <v>4</v>
      </c>
      <c r="D201" t="s">
        <v>20</v>
      </c>
      <c r="E201" t="s">
        <v>21</v>
      </c>
      <c r="F201" t="s">
        <v>80</v>
      </c>
      <c r="G201" t="s">
        <v>274</v>
      </c>
      <c r="H201" t="s">
        <v>275</v>
      </c>
      <c r="I201" t="s">
        <v>696</v>
      </c>
    </row>
    <row r="202" spans="1:10" x14ac:dyDescent="0.35">
      <c r="A202" t="s">
        <v>1185</v>
      </c>
      <c r="B202" t="s">
        <v>160</v>
      </c>
      <c r="C202" t="s">
        <v>4</v>
      </c>
      <c r="D202" t="s">
        <v>8</v>
      </c>
      <c r="E202" t="s">
        <v>9</v>
      </c>
      <c r="F202" t="s">
        <v>25</v>
      </c>
      <c r="G202" t="s">
        <v>1186</v>
      </c>
    </row>
    <row r="203" spans="1:10" x14ac:dyDescent="0.35">
      <c r="A203" t="s">
        <v>1187</v>
      </c>
      <c r="B203" t="s">
        <v>160</v>
      </c>
      <c r="C203" t="s">
        <v>4</v>
      </c>
      <c r="D203" t="s">
        <v>52</v>
      </c>
      <c r="E203" t="s">
        <v>1188</v>
      </c>
      <c r="F203" t="s">
        <v>1189</v>
      </c>
      <c r="G203" t="s">
        <v>1190</v>
      </c>
    </row>
    <row r="204" spans="1:10" x14ac:dyDescent="0.35">
      <c r="A204" t="s">
        <v>1191</v>
      </c>
      <c r="B204" t="s">
        <v>160</v>
      </c>
      <c r="C204" t="s">
        <v>4</v>
      </c>
      <c r="D204" t="s">
        <v>20</v>
      </c>
      <c r="E204" t="s">
        <v>21</v>
      </c>
      <c r="F204" t="s">
        <v>109</v>
      </c>
      <c r="G204" t="s">
        <v>109</v>
      </c>
    </row>
    <row r="205" spans="1:10" x14ac:dyDescent="0.35">
      <c r="A205" t="s">
        <v>1192</v>
      </c>
      <c r="B205" t="s">
        <v>160</v>
      </c>
      <c r="C205" t="s">
        <v>4</v>
      </c>
      <c r="D205" t="s">
        <v>52</v>
      </c>
      <c r="E205" t="s">
        <v>53</v>
      </c>
      <c r="F205" t="s">
        <v>79</v>
      </c>
      <c r="G205" t="s">
        <v>725</v>
      </c>
      <c r="H205" t="s">
        <v>726</v>
      </c>
      <c r="I205" t="s">
        <v>727</v>
      </c>
      <c r="J205" t="s">
        <v>728</v>
      </c>
    </row>
    <row r="206" spans="1:10" x14ac:dyDescent="0.35">
      <c r="A206" t="s">
        <v>1193</v>
      </c>
      <c r="B206" t="s">
        <v>160</v>
      </c>
      <c r="C206" t="s">
        <v>4</v>
      </c>
      <c r="D206" t="s">
        <v>28</v>
      </c>
      <c r="E206" t="s">
        <v>148</v>
      </c>
      <c r="G206" t="s">
        <v>148</v>
      </c>
    </row>
    <row r="207" spans="1:10" x14ac:dyDescent="0.35">
      <c r="A207" t="s">
        <v>1194</v>
      </c>
      <c r="B207" t="s">
        <v>160</v>
      </c>
      <c r="C207" t="s">
        <v>4</v>
      </c>
      <c r="D207" t="s">
        <v>20</v>
      </c>
      <c r="E207" t="s">
        <v>21</v>
      </c>
      <c r="F207" t="s">
        <v>110</v>
      </c>
      <c r="G207" t="s">
        <v>110</v>
      </c>
    </row>
    <row r="208" spans="1:10" x14ac:dyDescent="0.35">
      <c r="A208" t="s">
        <v>1195</v>
      </c>
      <c r="B208" t="s">
        <v>160</v>
      </c>
      <c r="C208" t="s">
        <v>4</v>
      </c>
      <c r="D208" t="s">
        <v>20</v>
      </c>
      <c r="E208" t="s">
        <v>971</v>
      </c>
      <c r="F208" t="s">
        <v>972</v>
      </c>
      <c r="G208" t="s">
        <v>1196</v>
      </c>
    </row>
    <row r="209" spans="1:9" x14ac:dyDescent="0.35">
      <c r="A209" t="s">
        <v>1197</v>
      </c>
      <c r="B209" t="s">
        <v>160</v>
      </c>
      <c r="C209" t="s">
        <v>4</v>
      </c>
      <c r="D209" t="s">
        <v>20</v>
      </c>
      <c r="E209" t="s">
        <v>21</v>
      </c>
      <c r="F209" t="s">
        <v>80</v>
      </c>
      <c r="G209" t="s">
        <v>274</v>
      </c>
      <c r="H209" t="s">
        <v>275</v>
      </c>
      <c r="I209" t="s">
        <v>696</v>
      </c>
    </row>
    <row r="210" spans="1:9" x14ac:dyDescent="0.35">
      <c r="A210" t="s">
        <v>1198</v>
      </c>
      <c r="B210" t="s">
        <v>160</v>
      </c>
      <c r="C210" t="s">
        <v>4</v>
      </c>
      <c r="D210" t="s">
        <v>20</v>
      </c>
      <c r="E210" t="s">
        <v>21</v>
      </c>
      <c r="F210" t="s">
        <v>80</v>
      </c>
      <c r="G210" t="s">
        <v>881</v>
      </c>
      <c r="H210" t="s">
        <v>882</v>
      </c>
    </row>
    <row r="211" spans="1:9" x14ac:dyDescent="0.35">
      <c r="A211" t="s">
        <v>578</v>
      </c>
      <c r="B211" t="s">
        <v>160</v>
      </c>
      <c r="C211" t="s">
        <v>4</v>
      </c>
      <c r="D211" t="s">
        <v>48</v>
      </c>
      <c r="E211" t="s">
        <v>112</v>
      </c>
      <c r="F211" t="s">
        <v>113</v>
      </c>
      <c r="G211" t="s">
        <v>113</v>
      </c>
    </row>
    <row r="212" spans="1:9" x14ac:dyDescent="0.35">
      <c r="A212" t="s">
        <v>1199</v>
      </c>
      <c r="B212" t="s">
        <v>160</v>
      </c>
      <c r="C212" t="s">
        <v>4</v>
      </c>
      <c r="D212" t="s">
        <v>48</v>
      </c>
      <c r="E212" t="s">
        <v>57</v>
      </c>
      <c r="F212" t="s">
        <v>58</v>
      </c>
      <c r="G212" t="s">
        <v>58</v>
      </c>
    </row>
    <row r="213" spans="1:9" x14ac:dyDescent="0.35">
      <c r="A213" t="s">
        <v>1200</v>
      </c>
      <c r="B213" t="s">
        <v>160</v>
      </c>
      <c r="C213" t="s">
        <v>4</v>
      </c>
      <c r="D213" t="s">
        <v>20</v>
      </c>
      <c r="E213" t="s">
        <v>21</v>
      </c>
      <c r="F213" t="s">
        <v>80</v>
      </c>
      <c r="G213" t="s">
        <v>274</v>
      </c>
      <c r="H213" t="s">
        <v>275</v>
      </c>
      <c r="I213" t="s">
        <v>340</v>
      </c>
    </row>
    <row r="214" spans="1:9" x14ac:dyDescent="0.35">
      <c r="A214" t="s">
        <v>1201</v>
      </c>
      <c r="B214" t="s">
        <v>160</v>
      </c>
      <c r="C214" t="s">
        <v>4</v>
      </c>
      <c r="D214" t="s">
        <v>8</v>
      </c>
      <c r="E214" t="s">
        <v>101</v>
      </c>
      <c r="F214" t="s">
        <v>134</v>
      </c>
      <c r="G214" t="s">
        <v>1152</v>
      </c>
      <c r="H214" t="s">
        <v>1153</v>
      </c>
    </row>
    <row r="215" spans="1:9" x14ac:dyDescent="0.35">
      <c r="A215" t="s">
        <v>1202</v>
      </c>
      <c r="B215" t="s">
        <v>160</v>
      </c>
      <c r="C215" t="s">
        <v>4</v>
      </c>
      <c r="D215" t="s">
        <v>8</v>
      </c>
      <c r="E215" t="s">
        <v>9</v>
      </c>
      <c r="F215" t="s">
        <v>25</v>
      </c>
      <c r="G215" t="s">
        <v>937</v>
      </c>
    </row>
    <row r="216" spans="1:9" x14ac:dyDescent="0.35">
      <c r="A216" t="s">
        <v>1203</v>
      </c>
      <c r="B216" t="s">
        <v>160</v>
      </c>
      <c r="C216" t="s">
        <v>4</v>
      </c>
      <c r="D216" t="s">
        <v>32</v>
      </c>
      <c r="E216" t="s">
        <v>33</v>
      </c>
      <c r="F216" t="s">
        <v>91</v>
      </c>
      <c r="G216" t="s">
        <v>946</v>
      </c>
      <c r="H216" t="s">
        <v>1006</v>
      </c>
    </row>
    <row r="217" spans="1:9" x14ac:dyDescent="0.35">
      <c r="A217" t="s">
        <v>1204</v>
      </c>
      <c r="B217" t="s">
        <v>160</v>
      </c>
      <c r="C217" t="s">
        <v>4</v>
      </c>
      <c r="D217" t="s">
        <v>8</v>
      </c>
      <c r="E217" t="s">
        <v>9</v>
      </c>
      <c r="F217" t="s">
        <v>10</v>
      </c>
      <c r="G217" t="s">
        <v>177</v>
      </c>
    </row>
    <row r="218" spans="1:9" x14ac:dyDescent="0.35">
      <c r="A218" t="s">
        <v>1205</v>
      </c>
      <c r="B218" t="s">
        <v>160</v>
      </c>
      <c r="C218" t="s">
        <v>4</v>
      </c>
      <c r="D218" t="s">
        <v>20</v>
      </c>
      <c r="E218" t="s">
        <v>21</v>
      </c>
      <c r="F218" t="s">
        <v>80</v>
      </c>
      <c r="G218" t="s">
        <v>274</v>
      </c>
      <c r="H218" t="s">
        <v>275</v>
      </c>
      <c r="I218" t="s">
        <v>286</v>
      </c>
    </row>
    <row r="219" spans="1:9" x14ac:dyDescent="0.35">
      <c r="A219" t="s">
        <v>1206</v>
      </c>
      <c r="B219" t="s">
        <v>160</v>
      </c>
      <c r="C219" t="s">
        <v>4</v>
      </c>
      <c r="D219" t="s">
        <v>20</v>
      </c>
      <c r="E219" t="s">
        <v>21</v>
      </c>
      <c r="F219" t="s">
        <v>80</v>
      </c>
      <c r="G219" t="s">
        <v>881</v>
      </c>
      <c r="H219" t="s">
        <v>935</v>
      </c>
    </row>
    <row r="220" spans="1:9" x14ac:dyDescent="0.35">
      <c r="A220" t="s">
        <v>1207</v>
      </c>
      <c r="B220" t="s">
        <v>160</v>
      </c>
      <c r="C220" t="s">
        <v>4</v>
      </c>
      <c r="D220" t="s">
        <v>8</v>
      </c>
      <c r="E220" t="s">
        <v>9</v>
      </c>
      <c r="F220" t="s">
        <v>23</v>
      </c>
      <c r="G220" t="s">
        <v>23</v>
      </c>
    </row>
    <row r="221" spans="1:9" x14ac:dyDescent="0.35">
      <c r="A221" t="s">
        <v>1208</v>
      </c>
      <c r="B221" t="s">
        <v>160</v>
      </c>
      <c r="C221" t="s">
        <v>4</v>
      </c>
      <c r="D221" t="s">
        <v>20</v>
      </c>
      <c r="E221" t="s">
        <v>1127</v>
      </c>
      <c r="F221" t="s">
        <v>1209</v>
      </c>
      <c r="G221" t="s">
        <v>1210</v>
      </c>
    </row>
    <row r="222" spans="1:9" x14ac:dyDescent="0.35">
      <c r="A222" t="s">
        <v>1211</v>
      </c>
      <c r="B222" t="s">
        <v>160</v>
      </c>
      <c r="C222" t="s">
        <v>4</v>
      </c>
      <c r="D222" t="s">
        <v>20</v>
      </c>
      <c r="E222" t="s">
        <v>21</v>
      </c>
      <c r="G222" t="s">
        <v>21</v>
      </c>
    </row>
    <row r="223" spans="1:9" x14ac:dyDescent="0.35">
      <c r="A223" t="s">
        <v>1212</v>
      </c>
      <c r="B223" t="s">
        <v>160</v>
      </c>
      <c r="C223" t="s">
        <v>4</v>
      </c>
      <c r="D223" t="s">
        <v>20</v>
      </c>
      <c r="E223" t="s">
        <v>21</v>
      </c>
      <c r="F223" t="s">
        <v>80</v>
      </c>
      <c r="G223" t="s">
        <v>274</v>
      </c>
      <c r="H223" t="s">
        <v>275</v>
      </c>
      <c r="I223" t="s">
        <v>756</v>
      </c>
    </row>
    <row r="224" spans="1:9" x14ac:dyDescent="0.35">
      <c r="A224" t="s">
        <v>1213</v>
      </c>
      <c r="B224" t="s">
        <v>160</v>
      </c>
      <c r="C224" t="s">
        <v>4</v>
      </c>
      <c r="D224" t="s">
        <v>13</v>
      </c>
      <c r="E224" t="s">
        <v>14</v>
      </c>
      <c r="F224" t="s">
        <v>305</v>
      </c>
      <c r="G224" t="s">
        <v>305</v>
      </c>
    </row>
    <row r="225" spans="1:9" x14ac:dyDescent="0.35">
      <c r="A225" t="s">
        <v>1214</v>
      </c>
      <c r="B225" t="s">
        <v>160</v>
      </c>
      <c r="C225" t="s">
        <v>4</v>
      </c>
      <c r="D225" t="s">
        <v>13</v>
      </c>
      <c r="E225" t="s">
        <v>14</v>
      </c>
      <c r="F225" t="s">
        <v>102</v>
      </c>
      <c r="G225" t="s">
        <v>1215</v>
      </c>
    </row>
    <row r="226" spans="1:9" x14ac:dyDescent="0.35">
      <c r="A226" t="s">
        <v>1216</v>
      </c>
      <c r="B226" t="s">
        <v>160</v>
      </c>
      <c r="C226" t="s">
        <v>4</v>
      </c>
      <c r="D226" t="s">
        <v>20</v>
      </c>
      <c r="E226" t="s">
        <v>21</v>
      </c>
      <c r="F226" t="s">
        <v>80</v>
      </c>
      <c r="G226" t="s">
        <v>274</v>
      </c>
      <c r="H226" t="s">
        <v>275</v>
      </c>
      <c r="I226" t="s">
        <v>286</v>
      </c>
    </row>
    <row r="227" spans="1:9" x14ac:dyDescent="0.35">
      <c r="A227" t="s">
        <v>1217</v>
      </c>
      <c r="B227" t="s">
        <v>160</v>
      </c>
      <c r="C227" t="s">
        <v>4</v>
      </c>
      <c r="D227" t="s">
        <v>52</v>
      </c>
      <c r="E227" t="s">
        <v>53</v>
      </c>
      <c r="F227" t="s">
        <v>64</v>
      </c>
      <c r="G227" t="s">
        <v>575</v>
      </c>
      <c r="H227" t="s">
        <v>576</v>
      </c>
    </row>
    <row r="228" spans="1:9" x14ac:dyDescent="0.35">
      <c r="A228" t="s">
        <v>1218</v>
      </c>
      <c r="B228" t="s">
        <v>160</v>
      </c>
      <c r="C228" t="s">
        <v>4</v>
      </c>
      <c r="D228" t="s">
        <v>20</v>
      </c>
      <c r="E228" t="s">
        <v>21</v>
      </c>
      <c r="F228" t="s">
        <v>80</v>
      </c>
      <c r="G228" t="s">
        <v>881</v>
      </c>
      <c r="H228" t="s">
        <v>882</v>
      </c>
    </row>
    <row r="229" spans="1:9" x14ac:dyDescent="0.35">
      <c r="A229" t="s">
        <v>1219</v>
      </c>
      <c r="B229" t="s">
        <v>160</v>
      </c>
      <c r="C229" t="s">
        <v>4</v>
      </c>
      <c r="D229" t="s">
        <v>20</v>
      </c>
      <c r="E229" t="s">
        <v>21</v>
      </c>
      <c r="F229" t="s">
        <v>80</v>
      </c>
      <c r="G229" t="s">
        <v>274</v>
      </c>
      <c r="H229" t="s">
        <v>275</v>
      </c>
      <c r="I229" t="s">
        <v>739</v>
      </c>
    </row>
    <row r="230" spans="1:9" x14ac:dyDescent="0.35">
      <c r="A230" t="s">
        <v>1220</v>
      </c>
      <c r="B230" t="s">
        <v>160</v>
      </c>
      <c r="C230" t="s">
        <v>4</v>
      </c>
      <c r="D230" t="s">
        <v>48</v>
      </c>
      <c r="E230" t="s">
        <v>87</v>
      </c>
      <c r="F230" t="s">
        <v>94</v>
      </c>
      <c r="G230" t="s">
        <v>550</v>
      </c>
    </row>
    <row r="231" spans="1:9" x14ac:dyDescent="0.35">
      <c r="A231" t="s">
        <v>1221</v>
      </c>
      <c r="B231" t="s">
        <v>160</v>
      </c>
      <c r="C231" t="s">
        <v>4</v>
      </c>
      <c r="D231" t="s">
        <v>20</v>
      </c>
      <c r="E231" t="s">
        <v>21</v>
      </c>
      <c r="F231" t="s">
        <v>80</v>
      </c>
      <c r="G231" t="s">
        <v>881</v>
      </c>
      <c r="H231" t="s">
        <v>935</v>
      </c>
    </row>
    <row r="232" spans="1:9" x14ac:dyDescent="0.35">
      <c r="A232" t="s">
        <v>1222</v>
      </c>
      <c r="B232" t="s">
        <v>160</v>
      </c>
      <c r="C232" t="s">
        <v>4</v>
      </c>
      <c r="D232" t="s">
        <v>48</v>
      </c>
      <c r="E232" t="s">
        <v>75</v>
      </c>
      <c r="F232" t="s">
        <v>137</v>
      </c>
      <c r="G232" t="s">
        <v>137</v>
      </c>
    </row>
    <row r="233" spans="1:9" x14ac:dyDescent="0.35">
      <c r="A233" t="s">
        <v>1223</v>
      </c>
      <c r="B233" t="s">
        <v>160</v>
      </c>
      <c r="C233" t="s">
        <v>4</v>
      </c>
      <c r="D233" t="s">
        <v>52</v>
      </c>
      <c r="E233" t="s">
        <v>53</v>
      </c>
      <c r="F233" t="s">
        <v>64</v>
      </c>
      <c r="G233" t="s">
        <v>171</v>
      </c>
      <c r="H233" t="s">
        <v>410</v>
      </c>
    </row>
    <row r="234" spans="1:9" x14ac:dyDescent="0.35">
      <c r="A234" t="s">
        <v>1224</v>
      </c>
      <c r="B234" t="s">
        <v>160</v>
      </c>
      <c r="C234" t="s">
        <v>4</v>
      </c>
      <c r="D234" t="s">
        <v>8</v>
      </c>
      <c r="E234" t="s">
        <v>11</v>
      </c>
      <c r="F234" t="s">
        <v>18</v>
      </c>
      <c r="G234" t="s">
        <v>18</v>
      </c>
    </row>
    <row r="235" spans="1:9" x14ac:dyDescent="0.35">
      <c r="A235" t="s">
        <v>1225</v>
      </c>
      <c r="B235" t="s">
        <v>160</v>
      </c>
      <c r="C235" t="s">
        <v>4</v>
      </c>
      <c r="D235" t="s">
        <v>13</v>
      </c>
      <c r="E235" t="s">
        <v>14</v>
      </c>
      <c r="F235" t="s">
        <v>1226</v>
      </c>
      <c r="G235" t="s">
        <v>1226</v>
      </c>
    </row>
    <row r="236" spans="1:9" x14ac:dyDescent="0.35">
      <c r="A236" t="s">
        <v>1227</v>
      </c>
      <c r="B236" t="s">
        <v>160</v>
      </c>
      <c r="C236" t="s">
        <v>4</v>
      </c>
      <c r="D236" t="s">
        <v>20</v>
      </c>
      <c r="E236" t="s">
        <v>21</v>
      </c>
      <c r="F236" t="s">
        <v>80</v>
      </c>
      <c r="G236" t="s">
        <v>274</v>
      </c>
      <c r="H236" t="s">
        <v>275</v>
      </c>
      <c r="I236" t="s">
        <v>756</v>
      </c>
    </row>
    <row r="237" spans="1:9" x14ac:dyDescent="0.35">
      <c r="A237" t="s">
        <v>1228</v>
      </c>
      <c r="B237" t="s">
        <v>160</v>
      </c>
      <c r="C237" t="s">
        <v>4</v>
      </c>
      <c r="D237" t="s">
        <v>20</v>
      </c>
      <c r="E237" t="s">
        <v>21</v>
      </c>
      <c r="F237" t="s">
        <v>981</v>
      </c>
      <c r="G237" t="s">
        <v>981</v>
      </c>
    </row>
    <row r="238" spans="1:9" x14ac:dyDescent="0.35">
      <c r="A238" t="s">
        <v>913</v>
      </c>
      <c r="B238" t="s">
        <v>160</v>
      </c>
      <c r="C238" t="s">
        <v>4</v>
      </c>
      <c r="D238" t="s">
        <v>32</v>
      </c>
      <c r="E238" t="s">
        <v>33</v>
      </c>
      <c r="F238" t="s">
        <v>114</v>
      </c>
      <c r="G238" t="s">
        <v>914</v>
      </c>
      <c r="H238" t="s">
        <v>915</v>
      </c>
    </row>
    <row r="239" spans="1:9" x14ac:dyDescent="0.35">
      <c r="A239" t="s">
        <v>1229</v>
      </c>
      <c r="B239" t="s">
        <v>160</v>
      </c>
      <c r="C239" t="s">
        <v>4</v>
      </c>
      <c r="D239" t="s">
        <v>13</v>
      </c>
      <c r="E239" t="s">
        <v>14</v>
      </c>
      <c r="F239" t="s">
        <v>86</v>
      </c>
      <c r="G239" t="s">
        <v>1230</v>
      </c>
    </row>
    <row r="240" spans="1:9" x14ac:dyDescent="0.35">
      <c r="A240" t="s">
        <v>1231</v>
      </c>
      <c r="B240" t="s">
        <v>160</v>
      </c>
      <c r="C240" t="s">
        <v>4</v>
      </c>
      <c r="D240" t="s">
        <v>5</v>
      </c>
      <c r="E240" t="s">
        <v>6</v>
      </c>
      <c r="F240" t="s">
        <v>16</v>
      </c>
      <c r="G240" t="s">
        <v>214</v>
      </c>
      <c r="H240" t="s">
        <v>215</v>
      </c>
    </row>
    <row r="241" spans="1:9" x14ac:dyDescent="0.35">
      <c r="A241" t="s">
        <v>1232</v>
      </c>
      <c r="B241" t="s">
        <v>160</v>
      </c>
      <c r="C241" t="s">
        <v>4</v>
      </c>
      <c r="D241" t="s">
        <v>20</v>
      </c>
      <c r="E241" t="s">
        <v>21</v>
      </c>
      <c r="F241" t="s">
        <v>80</v>
      </c>
      <c r="G241" t="s">
        <v>881</v>
      </c>
      <c r="H241" t="s">
        <v>882</v>
      </c>
    </row>
    <row r="242" spans="1:9" x14ac:dyDescent="0.35">
      <c r="A242" t="s">
        <v>758</v>
      </c>
      <c r="B242" t="s">
        <v>160</v>
      </c>
      <c r="C242" t="s">
        <v>4</v>
      </c>
      <c r="D242" t="s">
        <v>13</v>
      </c>
      <c r="E242" t="s">
        <v>14</v>
      </c>
      <c r="F242" t="s">
        <v>15</v>
      </c>
      <c r="G242" t="s">
        <v>195</v>
      </c>
    </row>
    <row r="243" spans="1:9" x14ac:dyDescent="0.35">
      <c r="A243" t="s">
        <v>1233</v>
      </c>
      <c r="B243" t="s">
        <v>160</v>
      </c>
      <c r="C243" t="s">
        <v>4</v>
      </c>
      <c r="D243" t="s">
        <v>13</v>
      </c>
      <c r="E243" t="s">
        <v>14</v>
      </c>
      <c r="F243" t="s">
        <v>1234</v>
      </c>
      <c r="G243" t="s">
        <v>1234</v>
      </c>
    </row>
    <row r="244" spans="1:9" x14ac:dyDescent="0.35">
      <c r="A244" t="s">
        <v>1235</v>
      </c>
      <c r="B244" t="s">
        <v>160</v>
      </c>
      <c r="C244" t="s">
        <v>4</v>
      </c>
      <c r="D244" t="s">
        <v>8</v>
      </c>
      <c r="E244" t="s">
        <v>9</v>
      </c>
      <c r="F244" t="s">
        <v>25</v>
      </c>
      <c r="G244" t="s">
        <v>1131</v>
      </c>
    </row>
    <row r="245" spans="1:9" x14ac:dyDescent="0.35">
      <c r="A245" t="s">
        <v>1236</v>
      </c>
      <c r="B245" t="s">
        <v>160</v>
      </c>
      <c r="C245" t="s">
        <v>4</v>
      </c>
      <c r="D245" t="s">
        <v>13</v>
      </c>
      <c r="E245" t="s">
        <v>14</v>
      </c>
      <c r="F245" t="s">
        <v>1237</v>
      </c>
      <c r="G245" t="s">
        <v>1237</v>
      </c>
    </row>
    <row r="246" spans="1:9" x14ac:dyDescent="0.35">
      <c r="A246" t="s">
        <v>1238</v>
      </c>
      <c r="B246" t="s">
        <v>160</v>
      </c>
      <c r="C246" t="s">
        <v>4</v>
      </c>
      <c r="D246" t="s">
        <v>13</v>
      </c>
      <c r="E246" t="s">
        <v>1239</v>
      </c>
      <c r="G246" t="s">
        <v>1239</v>
      </c>
    </row>
    <row r="247" spans="1:9" x14ac:dyDescent="0.35">
      <c r="A247" t="s">
        <v>1240</v>
      </c>
      <c r="B247" t="s">
        <v>160</v>
      </c>
      <c r="C247" t="s">
        <v>4</v>
      </c>
      <c r="D247" t="s">
        <v>52</v>
      </c>
      <c r="E247" t="s">
        <v>53</v>
      </c>
      <c r="F247" t="s">
        <v>64</v>
      </c>
      <c r="G247" t="s">
        <v>575</v>
      </c>
      <c r="H247" t="s">
        <v>1241</v>
      </c>
    </row>
    <row r="248" spans="1:9" x14ac:dyDescent="0.35">
      <c r="A248" t="s">
        <v>1242</v>
      </c>
      <c r="B248" t="s">
        <v>160</v>
      </c>
      <c r="C248" t="s">
        <v>4</v>
      </c>
      <c r="D248" t="s">
        <v>52</v>
      </c>
      <c r="E248" t="s">
        <v>53</v>
      </c>
      <c r="F248" t="s">
        <v>64</v>
      </c>
      <c r="G248" t="s">
        <v>171</v>
      </c>
      <c r="H248" t="s">
        <v>410</v>
      </c>
    </row>
    <row r="249" spans="1:9" x14ac:dyDescent="0.35">
      <c r="A249" t="s">
        <v>1243</v>
      </c>
      <c r="B249" t="s">
        <v>160</v>
      </c>
      <c r="C249" t="s">
        <v>4</v>
      </c>
      <c r="D249" t="s">
        <v>52</v>
      </c>
      <c r="E249" t="s">
        <v>53</v>
      </c>
      <c r="F249" t="s">
        <v>54</v>
      </c>
      <c r="G249" t="s">
        <v>662</v>
      </c>
    </row>
    <row r="250" spans="1:9" x14ac:dyDescent="0.35">
      <c r="A250" t="s">
        <v>759</v>
      </c>
      <c r="B250" t="s">
        <v>160</v>
      </c>
      <c r="C250" t="s">
        <v>4</v>
      </c>
      <c r="D250" t="s">
        <v>20</v>
      </c>
      <c r="E250" t="s">
        <v>21</v>
      </c>
      <c r="F250" t="s">
        <v>80</v>
      </c>
      <c r="G250" t="s">
        <v>274</v>
      </c>
      <c r="H250" t="s">
        <v>275</v>
      </c>
      <c r="I250" t="s">
        <v>286</v>
      </c>
    </row>
    <row r="251" spans="1:9" x14ac:dyDescent="0.35">
      <c r="A251" t="s">
        <v>1244</v>
      </c>
      <c r="B251" t="s">
        <v>160</v>
      </c>
      <c r="C251" t="s">
        <v>4</v>
      </c>
      <c r="D251" t="s">
        <v>52</v>
      </c>
      <c r="E251" t="s">
        <v>53</v>
      </c>
      <c r="F251" t="s">
        <v>64</v>
      </c>
      <c r="G251" t="s">
        <v>575</v>
      </c>
      <c r="H251" t="s">
        <v>722</v>
      </c>
    </row>
    <row r="252" spans="1:9" x14ac:dyDescent="0.35">
      <c r="A252" t="s">
        <v>1245</v>
      </c>
      <c r="B252" t="s">
        <v>160</v>
      </c>
      <c r="C252" t="s">
        <v>4</v>
      </c>
      <c r="D252" t="s">
        <v>20</v>
      </c>
      <c r="E252" t="s">
        <v>21</v>
      </c>
      <c r="F252" t="s">
        <v>80</v>
      </c>
      <c r="G252" t="s">
        <v>274</v>
      </c>
      <c r="H252" t="s">
        <v>275</v>
      </c>
      <c r="I252" t="s">
        <v>340</v>
      </c>
    </row>
    <row r="253" spans="1:9" x14ac:dyDescent="0.35">
      <c r="A253" t="s">
        <v>1246</v>
      </c>
      <c r="B253" t="s">
        <v>160</v>
      </c>
      <c r="C253" t="s">
        <v>4</v>
      </c>
      <c r="D253" t="s">
        <v>48</v>
      </c>
      <c r="E253" t="s">
        <v>116</v>
      </c>
      <c r="F253" t="s">
        <v>1247</v>
      </c>
      <c r="G253" t="s">
        <v>1248</v>
      </c>
    </row>
    <row r="254" spans="1:9" x14ac:dyDescent="0.35">
      <c r="A254" t="s">
        <v>1249</v>
      </c>
      <c r="B254" t="s">
        <v>160</v>
      </c>
      <c r="C254" t="s">
        <v>4</v>
      </c>
      <c r="D254" t="s">
        <v>20</v>
      </c>
      <c r="E254" t="s">
        <v>21</v>
      </c>
      <c r="F254" t="s">
        <v>80</v>
      </c>
      <c r="G254" t="s">
        <v>274</v>
      </c>
      <c r="H254" t="s">
        <v>483</v>
      </c>
    </row>
    <row r="255" spans="1:9" x14ac:dyDescent="0.35">
      <c r="A255" t="s">
        <v>1250</v>
      </c>
      <c r="B255" t="s">
        <v>160</v>
      </c>
      <c r="C255" t="s">
        <v>4</v>
      </c>
      <c r="D255" t="s">
        <v>20</v>
      </c>
      <c r="E255" t="s">
        <v>1127</v>
      </c>
      <c r="F255" t="s">
        <v>1128</v>
      </c>
      <c r="G255" t="s">
        <v>1128</v>
      </c>
    </row>
    <row r="256" spans="1:9" x14ac:dyDescent="0.35">
      <c r="A256" t="s">
        <v>1251</v>
      </c>
      <c r="B256" t="s">
        <v>160</v>
      </c>
      <c r="C256" t="s">
        <v>4</v>
      </c>
      <c r="D256" t="s">
        <v>32</v>
      </c>
      <c r="E256" t="s">
        <v>33</v>
      </c>
      <c r="F256" t="s">
        <v>91</v>
      </c>
      <c r="G256" t="s">
        <v>968</v>
      </c>
      <c r="H256" t="s">
        <v>969</v>
      </c>
    </row>
    <row r="257" spans="1:9" x14ac:dyDescent="0.35">
      <c r="A257" t="s">
        <v>1252</v>
      </c>
      <c r="B257" t="s">
        <v>160</v>
      </c>
      <c r="C257" t="s">
        <v>4</v>
      </c>
      <c r="D257" t="s">
        <v>20</v>
      </c>
      <c r="E257" t="s">
        <v>21</v>
      </c>
      <c r="F257" t="s">
        <v>80</v>
      </c>
      <c r="G257" t="s">
        <v>274</v>
      </c>
      <c r="H257" t="s">
        <v>275</v>
      </c>
      <c r="I257" t="s">
        <v>925</v>
      </c>
    </row>
    <row r="258" spans="1:9" x14ac:dyDescent="0.35">
      <c r="A258" t="s">
        <v>1253</v>
      </c>
      <c r="B258" t="s">
        <v>160</v>
      </c>
      <c r="C258" t="s">
        <v>4</v>
      </c>
      <c r="D258" t="s">
        <v>20</v>
      </c>
      <c r="E258" t="s">
        <v>21</v>
      </c>
      <c r="F258" t="s">
        <v>80</v>
      </c>
      <c r="G258" t="s">
        <v>881</v>
      </c>
      <c r="H258" t="s">
        <v>935</v>
      </c>
    </row>
  </sheetData>
  <conditionalFormatting sqref="A259:A443">
    <cfRule type="duplicateValues" dxfId="9" priority="1"/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FBF792-20A2-4D65-A67C-AA3C95ADB57B}">
  <dimension ref="A1:L272"/>
  <sheetViews>
    <sheetView topLeftCell="H250" workbookViewId="0">
      <selection activeCell="A2" sqref="A2:K272"/>
    </sheetView>
  </sheetViews>
  <sheetFormatPr defaultRowHeight="14.5" x14ac:dyDescent="0.35"/>
  <cols>
    <col min="1" max="1" width="47.1796875" bestFit="1" customWidth="1"/>
    <col min="2" max="3" width="33.08984375" bestFit="1" customWidth="1"/>
    <col min="4" max="4" width="36.453125" bestFit="1" customWidth="1"/>
    <col min="5" max="5" width="31.1796875" bestFit="1" customWidth="1"/>
    <col min="6" max="6" width="36.453125" bestFit="1" customWidth="1"/>
    <col min="7" max="7" width="49.7265625" bestFit="1" customWidth="1"/>
    <col min="8" max="8" width="37" bestFit="1" customWidth="1"/>
    <col min="9" max="9" width="54.36328125" bestFit="1" customWidth="1"/>
    <col min="10" max="10" width="41.54296875" bestFit="1" customWidth="1"/>
    <col min="11" max="11" width="28.36328125" bestFit="1" customWidth="1"/>
    <col min="12" max="12" width="17.36328125" bestFit="1" customWidth="1"/>
  </cols>
  <sheetData>
    <row r="1" spans="1:12" x14ac:dyDescent="0.35">
      <c r="A1" s="1" t="s">
        <v>153</v>
      </c>
      <c r="B1" s="1" t="s">
        <v>154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155</v>
      </c>
      <c r="H1" s="1" t="s">
        <v>156</v>
      </c>
      <c r="I1" s="1" t="s">
        <v>157</v>
      </c>
      <c r="J1" s="1" t="s">
        <v>158</v>
      </c>
      <c r="K1" s="1"/>
      <c r="L1" s="1"/>
    </row>
    <row r="2" spans="1:12" x14ac:dyDescent="0.35">
      <c r="A2" t="s">
        <v>302</v>
      </c>
      <c r="B2" t="s">
        <v>160</v>
      </c>
      <c r="C2" t="s">
        <v>4</v>
      </c>
      <c r="D2" t="s">
        <v>52</v>
      </c>
      <c r="E2" t="s">
        <v>53</v>
      </c>
      <c r="F2" t="s">
        <v>54</v>
      </c>
      <c r="G2" t="s">
        <v>203</v>
      </c>
      <c r="H2" t="s">
        <v>204</v>
      </c>
      <c r="I2" t="s">
        <v>205</v>
      </c>
    </row>
    <row r="3" spans="1:12" x14ac:dyDescent="0.35">
      <c r="A3" t="s">
        <v>303</v>
      </c>
      <c r="B3" t="s">
        <v>160</v>
      </c>
      <c r="C3" t="s">
        <v>4</v>
      </c>
      <c r="D3" t="s">
        <v>52</v>
      </c>
      <c r="E3" t="s">
        <v>53</v>
      </c>
      <c r="F3" t="s">
        <v>64</v>
      </c>
      <c r="G3" t="s">
        <v>171</v>
      </c>
      <c r="H3" t="s">
        <v>226</v>
      </c>
    </row>
    <row r="4" spans="1:12" x14ac:dyDescent="0.35">
      <c r="A4" t="s">
        <v>304</v>
      </c>
      <c r="B4" t="s">
        <v>160</v>
      </c>
      <c r="C4" t="s">
        <v>4</v>
      </c>
      <c r="D4" t="s">
        <v>13</v>
      </c>
      <c r="E4" t="s">
        <v>14</v>
      </c>
      <c r="F4" t="s">
        <v>305</v>
      </c>
      <c r="G4" t="s">
        <v>305</v>
      </c>
    </row>
    <row r="5" spans="1:12" x14ac:dyDescent="0.35">
      <c r="A5" t="s">
        <v>306</v>
      </c>
      <c r="B5" t="s">
        <v>160</v>
      </c>
      <c r="C5" t="s">
        <v>4</v>
      </c>
      <c r="D5" t="s">
        <v>5</v>
      </c>
      <c r="E5" t="s">
        <v>6</v>
      </c>
      <c r="F5" t="s">
        <v>16</v>
      </c>
      <c r="G5" t="s">
        <v>214</v>
      </c>
    </row>
    <row r="6" spans="1:12" x14ac:dyDescent="0.35">
      <c r="A6" t="s">
        <v>307</v>
      </c>
      <c r="B6" t="s">
        <v>160</v>
      </c>
      <c r="C6" t="s">
        <v>4</v>
      </c>
      <c r="D6" t="s">
        <v>5</v>
      </c>
      <c r="E6" t="s">
        <v>45</v>
      </c>
      <c r="F6" t="s">
        <v>308</v>
      </c>
      <c r="G6" t="s">
        <v>308</v>
      </c>
    </row>
    <row r="7" spans="1:12" x14ac:dyDescent="0.35">
      <c r="A7" t="s">
        <v>309</v>
      </c>
      <c r="B7" t="s">
        <v>160</v>
      </c>
      <c r="C7" t="s">
        <v>4</v>
      </c>
      <c r="D7" t="s">
        <v>52</v>
      </c>
      <c r="E7" t="s">
        <v>53</v>
      </c>
      <c r="F7" t="s">
        <v>79</v>
      </c>
      <c r="G7" t="s">
        <v>310</v>
      </c>
      <c r="H7" t="s">
        <v>311</v>
      </c>
      <c r="I7" t="s">
        <v>312</v>
      </c>
    </row>
    <row r="8" spans="1:12" x14ac:dyDescent="0.35">
      <c r="A8" t="s">
        <v>313</v>
      </c>
      <c r="B8" t="s">
        <v>160</v>
      </c>
      <c r="C8" t="s">
        <v>4</v>
      </c>
      <c r="D8" t="s">
        <v>5</v>
      </c>
      <c r="E8" t="s">
        <v>45</v>
      </c>
      <c r="F8" t="s">
        <v>253</v>
      </c>
      <c r="G8" t="s">
        <v>254</v>
      </c>
    </row>
    <row r="9" spans="1:12" x14ac:dyDescent="0.35">
      <c r="A9" t="s">
        <v>314</v>
      </c>
      <c r="B9" t="s">
        <v>160</v>
      </c>
      <c r="C9" t="s">
        <v>4</v>
      </c>
      <c r="D9" t="s">
        <v>48</v>
      </c>
      <c r="E9" t="s">
        <v>57</v>
      </c>
      <c r="F9" t="s">
        <v>58</v>
      </c>
      <c r="G9" t="s">
        <v>58</v>
      </c>
    </row>
    <row r="10" spans="1:12" x14ac:dyDescent="0.35">
      <c r="A10" t="s">
        <v>315</v>
      </c>
      <c r="B10" t="s">
        <v>160</v>
      </c>
      <c r="C10" t="s">
        <v>4</v>
      </c>
      <c r="D10" t="s">
        <v>48</v>
      </c>
      <c r="E10" t="s">
        <v>57</v>
      </c>
      <c r="F10" t="s">
        <v>58</v>
      </c>
      <c r="G10" t="s">
        <v>58</v>
      </c>
    </row>
    <row r="11" spans="1:12" x14ac:dyDescent="0.35">
      <c r="A11" t="s">
        <v>316</v>
      </c>
      <c r="B11" t="s">
        <v>160</v>
      </c>
      <c r="C11" t="s">
        <v>4</v>
      </c>
      <c r="D11" t="s">
        <v>52</v>
      </c>
      <c r="E11" t="s">
        <v>53</v>
      </c>
      <c r="F11" t="s">
        <v>64</v>
      </c>
      <c r="G11" t="s">
        <v>317</v>
      </c>
    </row>
    <row r="12" spans="1:12" x14ac:dyDescent="0.35">
      <c r="A12" t="s">
        <v>318</v>
      </c>
      <c r="B12" t="s">
        <v>160</v>
      </c>
      <c r="C12" t="s">
        <v>4</v>
      </c>
      <c r="D12" t="s">
        <v>22</v>
      </c>
      <c r="E12" t="s">
        <v>298</v>
      </c>
      <c r="G12" t="s">
        <v>298</v>
      </c>
    </row>
    <row r="13" spans="1:12" x14ac:dyDescent="0.35">
      <c r="A13" t="s">
        <v>319</v>
      </c>
      <c r="B13" t="s">
        <v>160</v>
      </c>
      <c r="C13" t="s">
        <v>4</v>
      </c>
      <c r="D13" t="s">
        <v>48</v>
      </c>
      <c r="E13" t="s">
        <v>320</v>
      </c>
      <c r="F13" t="s">
        <v>321</v>
      </c>
      <c r="G13" t="s">
        <v>321</v>
      </c>
    </row>
    <row r="14" spans="1:12" x14ac:dyDescent="0.35">
      <c r="A14" t="s">
        <v>322</v>
      </c>
      <c r="B14" t="s">
        <v>160</v>
      </c>
      <c r="C14" t="s">
        <v>4</v>
      </c>
      <c r="D14" t="s">
        <v>48</v>
      </c>
      <c r="E14" t="s">
        <v>320</v>
      </c>
      <c r="F14" t="s">
        <v>321</v>
      </c>
      <c r="G14" t="s">
        <v>321</v>
      </c>
    </row>
    <row r="15" spans="1:12" x14ac:dyDescent="0.35">
      <c r="A15" t="s">
        <v>323</v>
      </c>
      <c r="B15" t="s">
        <v>160</v>
      </c>
      <c r="C15" t="s">
        <v>4</v>
      </c>
      <c r="D15" t="s">
        <v>8</v>
      </c>
      <c r="E15" t="s">
        <v>11</v>
      </c>
      <c r="F15" t="s">
        <v>38</v>
      </c>
      <c r="G15" t="s">
        <v>324</v>
      </c>
    </row>
    <row r="16" spans="1:12" x14ac:dyDescent="0.35">
      <c r="A16" t="s">
        <v>325</v>
      </c>
      <c r="B16" t="s">
        <v>160</v>
      </c>
      <c r="C16" t="s">
        <v>4</v>
      </c>
      <c r="D16" t="s">
        <v>5</v>
      </c>
      <c r="E16" t="s">
        <v>45</v>
      </c>
      <c r="F16" t="s">
        <v>46</v>
      </c>
      <c r="G16" t="s">
        <v>326</v>
      </c>
    </row>
    <row r="17" spans="1:9" x14ac:dyDescent="0.35">
      <c r="A17" t="s">
        <v>327</v>
      </c>
      <c r="B17" t="s">
        <v>160</v>
      </c>
      <c r="C17" t="s">
        <v>4</v>
      </c>
      <c r="D17" t="s">
        <v>5</v>
      </c>
      <c r="E17" t="s">
        <v>40</v>
      </c>
      <c r="F17" t="s">
        <v>63</v>
      </c>
      <c r="G17" t="s">
        <v>328</v>
      </c>
    </row>
    <row r="18" spans="1:9" x14ac:dyDescent="0.35">
      <c r="A18" t="s">
        <v>329</v>
      </c>
      <c r="B18" t="s">
        <v>160</v>
      </c>
      <c r="C18" t="s">
        <v>4</v>
      </c>
      <c r="D18" t="s">
        <v>22</v>
      </c>
      <c r="G18" t="s">
        <v>22</v>
      </c>
    </row>
    <row r="19" spans="1:9" x14ac:dyDescent="0.35">
      <c r="A19" t="s">
        <v>330</v>
      </c>
      <c r="B19" t="s">
        <v>160</v>
      </c>
      <c r="C19" t="s">
        <v>4</v>
      </c>
      <c r="D19" t="s">
        <v>5</v>
      </c>
      <c r="E19" t="s">
        <v>6</v>
      </c>
      <c r="F19" t="s">
        <v>16</v>
      </c>
      <c r="G19" t="s">
        <v>214</v>
      </c>
      <c r="H19" t="s">
        <v>331</v>
      </c>
    </row>
    <row r="20" spans="1:9" x14ac:dyDescent="0.35">
      <c r="A20" t="s">
        <v>332</v>
      </c>
      <c r="B20" t="s">
        <v>160</v>
      </c>
      <c r="C20" t="s">
        <v>4</v>
      </c>
      <c r="D20" t="s">
        <v>48</v>
      </c>
      <c r="E20" t="s">
        <v>57</v>
      </c>
      <c r="F20" t="s">
        <v>58</v>
      </c>
      <c r="G20" t="s">
        <v>58</v>
      </c>
    </row>
    <row r="21" spans="1:9" x14ac:dyDescent="0.35">
      <c r="A21" t="s">
        <v>288</v>
      </c>
      <c r="B21" t="s">
        <v>160</v>
      </c>
      <c r="C21" t="s">
        <v>4</v>
      </c>
      <c r="D21" t="s">
        <v>13</v>
      </c>
      <c r="E21" t="s">
        <v>26</v>
      </c>
      <c r="F21" t="s">
        <v>27</v>
      </c>
      <c r="G21" t="s">
        <v>27</v>
      </c>
    </row>
    <row r="22" spans="1:9" x14ac:dyDescent="0.35">
      <c r="A22" t="s">
        <v>333</v>
      </c>
      <c r="B22" t="s">
        <v>160</v>
      </c>
      <c r="C22" t="s">
        <v>4</v>
      </c>
      <c r="D22" t="s">
        <v>5</v>
      </c>
      <c r="E22" t="s">
        <v>6</v>
      </c>
      <c r="F22" t="s">
        <v>7</v>
      </c>
      <c r="G22" t="s">
        <v>268</v>
      </c>
    </row>
    <row r="23" spans="1:9" x14ac:dyDescent="0.35">
      <c r="A23" t="s">
        <v>334</v>
      </c>
      <c r="B23" t="s">
        <v>160</v>
      </c>
      <c r="C23" t="s">
        <v>4</v>
      </c>
      <c r="D23" t="s">
        <v>13</v>
      </c>
      <c r="E23" t="s">
        <v>26</v>
      </c>
      <c r="F23" t="s">
        <v>27</v>
      </c>
      <c r="G23" t="s">
        <v>27</v>
      </c>
    </row>
    <row r="24" spans="1:9" x14ac:dyDescent="0.35">
      <c r="A24" t="s">
        <v>335</v>
      </c>
      <c r="B24" t="s">
        <v>160</v>
      </c>
      <c r="C24" t="s">
        <v>4</v>
      </c>
      <c r="D24" t="s">
        <v>48</v>
      </c>
      <c r="E24" t="s">
        <v>57</v>
      </c>
      <c r="F24" t="s">
        <v>58</v>
      </c>
      <c r="G24" t="s">
        <v>58</v>
      </c>
    </row>
    <row r="25" spans="1:9" x14ac:dyDescent="0.35">
      <c r="A25" t="s">
        <v>336</v>
      </c>
      <c r="B25" t="s">
        <v>160</v>
      </c>
      <c r="C25" t="s">
        <v>4</v>
      </c>
      <c r="D25" t="s">
        <v>42</v>
      </c>
      <c r="E25" t="s">
        <v>59</v>
      </c>
      <c r="F25" t="s">
        <v>60</v>
      </c>
      <c r="G25" t="s">
        <v>337</v>
      </c>
      <c r="H25" t="s">
        <v>338</v>
      </c>
    </row>
    <row r="26" spans="1:9" x14ac:dyDescent="0.35">
      <c r="A26" t="s">
        <v>339</v>
      </c>
      <c r="B26" t="s">
        <v>160</v>
      </c>
      <c r="C26" t="s">
        <v>4</v>
      </c>
      <c r="D26" t="s">
        <v>20</v>
      </c>
      <c r="E26" t="s">
        <v>21</v>
      </c>
      <c r="F26" t="s">
        <v>80</v>
      </c>
      <c r="G26" t="s">
        <v>274</v>
      </c>
      <c r="H26" t="s">
        <v>275</v>
      </c>
      <c r="I26" t="s">
        <v>340</v>
      </c>
    </row>
    <row r="27" spans="1:9" x14ac:dyDescent="0.35">
      <c r="A27" t="s">
        <v>341</v>
      </c>
      <c r="B27" t="s">
        <v>160</v>
      </c>
      <c r="C27" t="s">
        <v>4</v>
      </c>
      <c r="D27" t="s">
        <v>20</v>
      </c>
      <c r="E27" t="s">
        <v>119</v>
      </c>
      <c r="F27" t="s">
        <v>125</v>
      </c>
      <c r="G27" t="s">
        <v>125</v>
      </c>
    </row>
    <row r="28" spans="1:9" x14ac:dyDescent="0.35">
      <c r="A28" t="s">
        <v>342</v>
      </c>
      <c r="B28" t="s">
        <v>160</v>
      </c>
      <c r="C28" t="s">
        <v>4</v>
      </c>
      <c r="D28" t="s">
        <v>48</v>
      </c>
      <c r="E28" t="s">
        <v>343</v>
      </c>
      <c r="F28" t="s">
        <v>344</v>
      </c>
      <c r="G28" t="s">
        <v>344</v>
      </c>
    </row>
    <row r="29" spans="1:9" x14ac:dyDescent="0.35">
      <c r="A29" t="s">
        <v>345</v>
      </c>
      <c r="B29" t="s">
        <v>160</v>
      </c>
      <c r="C29" t="s">
        <v>4</v>
      </c>
      <c r="D29" t="s">
        <v>20</v>
      </c>
      <c r="E29" t="s">
        <v>346</v>
      </c>
      <c r="F29" t="s">
        <v>347</v>
      </c>
      <c r="G29" t="s">
        <v>347</v>
      </c>
    </row>
    <row r="30" spans="1:9" x14ac:dyDescent="0.35">
      <c r="A30" t="s">
        <v>348</v>
      </c>
      <c r="B30" t="s">
        <v>160</v>
      </c>
      <c r="C30" t="s">
        <v>4</v>
      </c>
      <c r="D30" t="s">
        <v>48</v>
      </c>
      <c r="E30" t="s">
        <v>55</v>
      </c>
      <c r="F30" t="s">
        <v>56</v>
      </c>
      <c r="G30" t="s">
        <v>56</v>
      </c>
    </row>
    <row r="31" spans="1:9" x14ac:dyDescent="0.35">
      <c r="A31" t="s">
        <v>349</v>
      </c>
      <c r="B31" t="s">
        <v>160</v>
      </c>
      <c r="C31" t="s">
        <v>4</v>
      </c>
      <c r="D31" t="s">
        <v>52</v>
      </c>
      <c r="E31" t="s">
        <v>53</v>
      </c>
      <c r="F31" t="s">
        <v>64</v>
      </c>
      <c r="G31" t="s">
        <v>171</v>
      </c>
      <c r="H31" t="s">
        <v>226</v>
      </c>
    </row>
    <row r="32" spans="1:9" x14ac:dyDescent="0.35">
      <c r="A32" t="s">
        <v>350</v>
      </c>
      <c r="B32" t="s">
        <v>160</v>
      </c>
      <c r="C32" t="s">
        <v>4</v>
      </c>
      <c r="D32" t="s">
        <v>8</v>
      </c>
      <c r="E32" t="s">
        <v>11</v>
      </c>
      <c r="F32" t="s">
        <v>62</v>
      </c>
      <c r="G32" t="s">
        <v>351</v>
      </c>
      <c r="H32" t="s">
        <v>352</v>
      </c>
    </row>
    <row r="33" spans="1:9" x14ac:dyDescent="0.35">
      <c r="A33" t="s">
        <v>353</v>
      </c>
      <c r="B33" t="s">
        <v>160</v>
      </c>
      <c r="C33" t="s">
        <v>4</v>
      </c>
      <c r="D33" t="s">
        <v>13</v>
      </c>
      <c r="E33" t="s">
        <v>14</v>
      </c>
      <c r="G33" t="s">
        <v>14</v>
      </c>
    </row>
    <row r="34" spans="1:9" x14ac:dyDescent="0.35">
      <c r="A34" t="s">
        <v>354</v>
      </c>
      <c r="B34" t="s">
        <v>160</v>
      </c>
      <c r="C34" t="s">
        <v>4</v>
      </c>
      <c r="D34" t="s">
        <v>13</v>
      </c>
      <c r="E34" t="s">
        <v>14</v>
      </c>
      <c r="G34" t="s">
        <v>14</v>
      </c>
    </row>
    <row r="35" spans="1:9" x14ac:dyDescent="0.35">
      <c r="A35" t="s">
        <v>355</v>
      </c>
      <c r="B35" t="s">
        <v>160</v>
      </c>
      <c r="C35" t="s">
        <v>4</v>
      </c>
      <c r="D35" t="s">
        <v>20</v>
      </c>
      <c r="E35" t="s">
        <v>21</v>
      </c>
      <c r="F35" t="s">
        <v>80</v>
      </c>
      <c r="G35" t="s">
        <v>274</v>
      </c>
      <c r="H35" t="s">
        <v>275</v>
      </c>
      <c r="I35" t="s">
        <v>286</v>
      </c>
    </row>
    <row r="36" spans="1:9" x14ac:dyDescent="0.35">
      <c r="A36" t="s">
        <v>356</v>
      </c>
      <c r="B36" t="s">
        <v>160</v>
      </c>
      <c r="C36" t="s">
        <v>4</v>
      </c>
      <c r="D36" t="s">
        <v>20</v>
      </c>
      <c r="E36" t="s">
        <v>21</v>
      </c>
      <c r="F36" t="s">
        <v>80</v>
      </c>
      <c r="G36" t="s">
        <v>274</v>
      </c>
      <c r="H36" t="s">
        <v>275</v>
      </c>
      <c r="I36" t="s">
        <v>340</v>
      </c>
    </row>
    <row r="37" spans="1:9" x14ac:dyDescent="0.35">
      <c r="A37" t="s">
        <v>357</v>
      </c>
      <c r="B37" t="s">
        <v>160</v>
      </c>
      <c r="C37" t="s">
        <v>4</v>
      </c>
      <c r="D37" t="s">
        <v>5</v>
      </c>
      <c r="E37" t="s">
        <v>358</v>
      </c>
      <c r="G37" t="s">
        <v>358</v>
      </c>
    </row>
    <row r="38" spans="1:9" x14ac:dyDescent="0.35">
      <c r="A38" t="s">
        <v>228</v>
      </c>
      <c r="B38" t="s">
        <v>160</v>
      </c>
      <c r="C38" t="s">
        <v>4</v>
      </c>
      <c r="D38" t="s">
        <v>13</v>
      </c>
      <c r="E38" t="s">
        <v>26</v>
      </c>
      <c r="F38" t="s">
        <v>27</v>
      </c>
      <c r="G38" t="s">
        <v>27</v>
      </c>
    </row>
    <row r="39" spans="1:9" x14ac:dyDescent="0.35">
      <c r="A39" t="s">
        <v>359</v>
      </c>
      <c r="B39" t="s">
        <v>160</v>
      </c>
      <c r="C39" t="s">
        <v>4</v>
      </c>
      <c r="D39" t="s">
        <v>48</v>
      </c>
      <c r="E39" t="s">
        <v>49</v>
      </c>
      <c r="F39" t="s">
        <v>50</v>
      </c>
      <c r="G39" t="s">
        <v>360</v>
      </c>
    </row>
    <row r="40" spans="1:9" x14ac:dyDescent="0.35">
      <c r="A40" t="s">
        <v>361</v>
      </c>
      <c r="B40" t="s">
        <v>160</v>
      </c>
      <c r="C40" t="s">
        <v>4</v>
      </c>
      <c r="D40" t="s">
        <v>5</v>
      </c>
      <c r="E40" t="s">
        <v>6</v>
      </c>
      <c r="F40" t="s">
        <v>362</v>
      </c>
      <c r="G40" t="s">
        <v>363</v>
      </c>
    </row>
    <row r="41" spans="1:9" x14ac:dyDescent="0.35">
      <c r="A41" t="s">
        <v>364</v>
      </c>
      <c r="B41" t="s">
        <v>160</v>
      </c>
      <c r="C41" t="s">
        <v>4</v>
      </c>
      <c r="D41" t="s">
        <v>8</v>
      </c>
      <c r="E41" t="s">
        <v>9</v>
      </c>
      <c r="F41" t="s">
        <v>10</v>
      </c>
      <c r="G41" t="s">
        <v>177</v>
      </c>
    </row>
    <row r="42" spans="1:9" x14ac:dyDescent="0.35">
      <c r="A42" t="s">
        <v>365</v>
      </c>
      <c r="B42" t="s">
        <v>160</v>
      </c>
      <c r="C42" t="s">
        <v>4</v>
      </c>
      <c r="D42" t="s">
        <v>52</v>
      </c>
      <c r="E42" t="s">
        <v>53</v>
      </c>
      <c r="F42" t="s">
        <v>54</v>
      </c>
      <c r="G42" t="s">
        <v>203</v>
      </c>
      <c r="H42" t="s">
        <v>204</v>
      </c>
      <c r="I42" t="s">
        <v>205</v>
      </c>
    </row>
    <row r="43" spans="1:9" x14ac:dyDescent="0.35">
      <c r="A43" t="s">
        <v>366</v>
      </c>
      <c r="B43" t="s">
        <v>160</v>
      </c>
      <c r="C43" t="s">
        <v>4</v>
      </c>
      <c r="D43" t="s">
        <v>52</v>
      </c>
      <c r="E43" t="s">
        <v>53</v>
      </c>
      <c r="F43" t="s">
        <v>54</v>
      </c>
      <c r="G43" t="s">
        <v>203</v>
      </c>
      <c r="H43" t="s">
        <v>204</v>
      </c>
      <c r="I43" t="s">
        <v>205</v>
      </c>
    </row>
    <row r="44" spans="1:9" x14ac:dyDescent="0.35">
      <c r="A44" t="s">
        <v>367</v>
      </c>
      <c r="B44" t="s">
        <v>160</v>
      </c>
      <c r="C44" t="s">
        <v>4</v>
      </c>
      <c r="D44" t="s">
        <v>13</v>
      </c>
      <c r="E44" t="s">
        <v>97</v>
      </c>
      <c r="F44" t="s">
        <v>98</v>
      </c>
      <c r="G44" t="s">
        <v>98</v>
      </c>
    </row>
    <row r="45" spans="1:9" x14ac:dyDescent="0.35">
      <c r="A45" t="s">
        <v>368</v>
      </c>
      <c r="B45" t="s">
        <v>160</v>
      </c>
      <c r="C45" t="s">
        <v>4</v>
      </c>
      <c r="D45" t="s">
        <v>8</v>
      </c>
      <c r="E45" t="s">
        <v>11</v>
      </c>
      <c r="F45" t="s">
        <v>35</v>
      </c>
      <c r="G45" t="s">
        <v>369</v>
      </c>
    </row>
    <row r="46" spans="1:9" x14ac:dyDescent="0.35">
      <c r="A46" t="s">
        <v>370</v>
      </c>
      <c r="B46" t="s">
        <v>160</v>
      </c>
      <c r="C46" t="s">
        <v>4</v>
      </c>
      <c r="D46" t="s">
        <v>13</v>
      </c>
      <c r="E46" t="s">
        <v>14</v>
      </c>
      <c r="F46" t="s">
        <v>90</v>
      </c>
      <c r="G46" t="s">
        <v>90</v>
      </c>
    </row>
    <row r="47" spans="1:9" x14ac:dyDescent="0.35">
      <c r="A47" t="s">
        <v>371</v>
      </c>
      <c r="B47" t="s">
        <v>160</v>
      </c>
      <c r="C47" t="s">
        <v>4</v>
      </c>
      <c r="D47" t="s">
        <v>52</v>
      </c>
      <c r="E47" t="s">
        <v>53</v>
      </c>
      <c r="F47" t="s">
        <v>64</v>
      </c>
      <c r="G47" t="s">
        <v>372</v>
      </c>
    </row>
    <row r="48" spans="1:9" x14ac:dyDescent="0.35">
      <c r="A48" t="s">
        <v>373</v>
      </c>
      <c r="B48" t="s">
        <v>160</v>
      </c>
      <c r="C48" t="s">
        <v>4</v>
      </c>
      <c r="D48" t="s">
        <v>52</v>
      </c>
      <c r="E48" t="s">
        <v>53</v>
      </c>
      <c r="F48" t="s">
        <v>64</v>
      </c>
      <c r="G48" t="s">
        <v>372</v>
      </c>
    </row>
    <row r="49" spans="1:10" x14ac:dyDescent="0.35">
      <c r="A49" t="s">
        <v>374</v>
      </c>
      <c r="B49" t="s">
        <v>160</v>
      </c>
      <c r="C49" t="s">
        <v>4</v>
      </c>
      <c r="D49" t="s">
        <v>13</v>
      </c>
      <c r="E49" t="s">
        <v>26</v>
      </c>
      <c r="F49" t="s">
        <v>39</v>
      </c>
      <c r="G49" t="s">
        <v>221</v>
      </c>
    </row>
    <row r="50" spans="1:10" x14ac:dyDescent="0.35">
      <c r="A50" t="s">
        <v>375</v>
      </c>
      <c r="B50" t="s">
        <v>160</v>
      </c>
      <c r="C50" t="s">
        <v>4</v>
      </c>
      <c r="D50" t="s">
        <v>20</v>
      </c>
      <c r="E50" t="s">
        <v>21</v>
      </c>
      <c r="F50" t="s">
        <v>80</v>
      </c>
      <c r="G50" t="s">
        <v>274</v>
      </c>
      <c r="H50" t="s">
        <v>275</v>
      </c>
      <c r="I50" t="s">
        <v>286</v>
      </c>
    </row>
    <row r="51" spans="1:10" x14ac:dyDescent="0.35">
      <c r="A51" t="s">
        <v>376</v>
      </c>
      <c r="B51" t="s">
        <v>160</v>
      </c>
      <c r="C51" t="s">
        <v>4</v>
      </c>
      <c r="D51" t="s">
        <v>5</v>
      </c>
      <c r="E51" t="s">
        <v>40</v>
      </c>
      <c r="F51" t="s">
        <v>63</v>
      </c>
      <c r="G51" t="s">
        <v>377</v>
      </c>
      <c r="H51" t="s">
        <v>378</v>
      </c>
    </row>
    <row r="52" spans="1:10" x14ac:dyDescent="0.35">
      <c r="A52" t="s">
        <v>379</v>
      </c>
      <c r="B52" t="s">
        <v>160</v>
      </c>
      <c r="C52" t="s">
        <v>4</v>
      </c>
      <c r="D52" t="s">
        <v>5</v>
      </c>
      <c r="E52" t="s">
        <v>6</v>
      </c>
      <c r="F52" t="s">
        <v>61</v>
      </c>
      <c r="G52" t="s">
        <v>380</v>
      </c>
    </row>
    <row r="53" spans="1:10" x14ac:dyDescent="0.35">
      <c r="A53" t="s">
        <v>381</v>
      </c>
      <c r="B53" t="s">
        <v>160</v>
      </c>
      <c r="C53" t="s">
        <v>4</v>
      </c>
      <c r="D53" t="s">
        <v>8</v>
      </c>
      <c r="E53" t="s">
        <v>11</v>
      </c>
      <c r="F53" t="s">
        <v>24</v>
      </c>
      <c r="G53" t="s">
        <v>24</v>
      </c>
    </row>
    <row r="54" spans="1:10" x14ac:dyDescent="0.35">
      <c r="A54" t="s">
        <v>382</v>
      </c>
      <c r="B54" t="s">
        <v>160</v>
      </c>
      <c r="C54" t="s">
        <v>4</v>
      </c>
      <c r="D54" t="s">
        <v>48</v>
      </c>
      <c r="E54" t="s">
        <v>67</v>
      </c>
      <c r="F54" t="s">
        <v>68</v>
      </c>
      <c r="G54" t="s">
        <v>383</v>
      </c>
      <c r="H54" t="s">
        <v>384</v>
      </c>
    </row>
    <row r="55" spans="1:10" x14ac:dyDescent="0.35">
      <c r="A55" t="s">
        <v>385</v>
      </c>
      <c r="B55" t="s">
        <v>160</v>
      </c>
      <c r="C55" t="s">
        <v>4</v>
      </c>
      <c r="D55" t="s">
        <v>5</v>
      </c>
      <c r="E55" t="s">
        <v>40</v>
      </c>
      <c r="G55" t="s">
        <v>40</v>
      </c>
    </row>
    <row r="56" spans="1:10" x14ac:dyDescent="0.35">
      <c r="A56" t="s">
        <v>386</v>
      </c>
      <c r="B56" t="s">
        <v>160</v>
      </c>
      <c r="C56" t="s">
        <v>4</v>
      </c>
      <c r="D56" t="s">
        <v>5</v>
      </c>
      <c r="E56" t="s">
        <v>36</v>
      </c>
      <c r="F56" t="s">
        <v>37</v>
      </c>
      <c r="G56" t="s">
        <v>37</v>
      </c>
    </row>
    <row r="57" spans="1:10" x14ac:dyDescent="0.35">
      <c r="A57" t="s">
        <v>387</v>
      </c>
      <c r="B57" t="s">
        <v>160</v>
      </c>
      <c r="C57" t="s">
        <v>4</v>
      </c>
      <c r="D57" t="s">
        <v>48</v>
      </c>
      <c r="E57" t="s">
        <v>388</v>
      </c>
      <c r="G57" t="s">
        <v>388</v>
      </c>
    </row>
    <row r="58" spans="1:10" x14ac:dyDescent="0.35">
      <c r="A58" t="s">
        <v>389</v>
      </c>
      <c r="B58" t="s">
        <v>160</v>
      </c>
      <c r="C58" t="s">
        <v>4</v>
      </c>
      <c r="D58" t="s">
        <v>5</v>
      </c>
      <c r="E58" t="s">
        <v>17</v>
      </c>
      <c r="G58" t="s">
        <v>17</v>
      </c>
    </row>
    <row r="59" spans="1:10" x14ac:dyDescent="0.35">
      <c r="A59" t="s">
        <v>390</v>
      </c>
      <c r="B59" t="s">
        <v>160</v>
      </c>
      <c r="C59" t="s">
        <v>4</v>
      </c>
      <c r="D59" t="s">
        <v>48</v>
      </c>
      <c r="E59" t="s">
        <v>67</v>
      </c>
      <c r="F59" t="s">
        <v>391</v>
      </c>
      <c r="G59" t="s">
        <v>392</v>
      </c>
    </row>
    <row r="60" spans="1:10" x14ac:dyDescent="0.35">
      <c r="A60" t="s">
        <v>393</v>
      </c>
      <c r="B60" t="s">
        <v>160</v>
      </c>
      <c r="C60" t="s">
        <v>4</v>
      </c>
      <c r="D60" t="s">
        <v>48</v>
      </c>
      <c r="E60" t="s">
        <v>112</v>
      </c>
      <c r="F60" t="s">
        <v>113</v>
      </c>
      <c r="G60" t="s">
        <v>161</v>
      </c>
    </row>
    <row r="61" spans="1:10" x14ac:dyDescent="0.35">
      <c r="A61" t="s">
        <v>394</v>
      </c>
      <c r="B61" t="s">
        <v>160</v>
      </c>
      <c r="C61" t="s">
        <v>4</v>
      </c>
      <c r="D61" t="s">
        <v>22</v>
      </c>
      <c r="E61" t="s">
        <v>395</v>
      </c>
      <c r="F61" t="s">
        <v>396</v>
      </c>
      <c r="G61" t="s">
        <v>396</v>
      </c>
    </row>
    <row r="62" spans="1:10" x14ac:dyDescent="0.35">
      <c r="A62" t="s">
        <v>397</v>
      </c>
      <c r="B62" t="s">
        <v>160</v>
      </c>
      <c r="C62" t="s">
        <v>4</v>
      </c>
      <c r="D62" t="s">
        <v>8</v>
      </c>
      <c r="E62" t="s">
        <v>11</v>
      </c>
      <c r="F62" t="s">
        <v>18</v>
      </c>
      <c r="G62" t="s">
        <v>398</v>
      </c>
    </row>
    <row r="63" spans="1:10" x14ac:dyDescent="0.35">
      <c r="A63" t="s">
        <v>399</v>
      </c>
      <c r="B63" t="s">
        <v>160</v>
      </c>
      <c r="C63" t="s">
        <v>4</v>
      </c>
      <c r="D63" t="s">
        <v>42</v>
      </c>
      <c r="E63" t="s">
        <v>59</v>
      </c>
      <c r="F63" t="s">
        <v>60</v>
      </c>
      <c r="G63" t="s">
        <v>337</v>
      </c>
      <c r="H63" t="s">
        <v>338</v>
      </c>
    </row>
    <row r="64" spans="1:10" x14ac:dyDescent="0.35">
      <c r="A64" t="s">
        <v>400</v>
      </c>
      <c r="B64" t="s">
        <v>160</v>
      </c>
      <c r="C64" t="s">
        <v>4</v>
      </c>
      <c r="D64" t="s">
        <v>20</v>
      </c>
      <c r="E64" t="s">
        <v>21</v>
      </c>
      <c r="F64" t="s">
        <v>80</v>
      </c>
      <c r="G64" t="s">
        <v>274</v>
      </c>
      <c r="H64" t="s">
        <v>275</v>
      </c>
      <c r="I64" t="s">
        <v>286</v>
      </c>
      <c r="J64" t="s">
        <v>401</v>
      </c>
    </row>
    <row r="65" spans="1:10" x14ac:dyDescent="0.35">
      <c r="A65" t="s">
        <v>402</v>
      </c>
      <c r="B65" t="s">
        <v>160</v>
      </c>
      <c r="C65" t="s">
        <v>4</v>
      </c>
      <c r="D65" t="s">
        <v>5</v>
      </c>
      <c r="E65" t="s">
        <v>358</v>
      </c>
      <c r="G65" t="s">
        <v>358</v>
      </c>
    </row>
    <row r="66" spans="1:10" x14ac:dyDescent="0.35">
      <c r="A66" t="s">
        <v>403</v>
      </c>
      <c r="B66" t="s">
        <v>160</v>
      </c>
      <c r="C66" t="s">
        <v>4</v>
      </c>
      <c r="D66" t="s">
        <v>52</v>
      </c>
      <c r="E66" t="s">
        <v>53</v>
      </c>
      <c r="F66" t="s">
        <v>64</v>
      </c>
      <c r="G66" t="s">
        <v>171</v>
      </c>
      <c r="H66" t="s">
        <v>226</v>
      </c>
    </row>
    <row r="67" spans="1:10" x14ac:dyDescent="0.35">
      <c r="A67" t="s">
        <v>404</v>
      </c>
      <c r="B67" t="s">
        <v>160</v>
      </c>
      <c r="C67" t="s">
        <v>4</v>
      </c>
      <c r="D67" t="s">
        <v>52</v>
      </c>
      <c r="E67" t="s">
        <v>53</v>
      </c>
      <c r="F67" t="s">
        <v>64</v>
      </c>
      <c r="G67" t="s">
        <v>171</v>
      </c>
      <c r="H67" t="s">
        <v>226</v>
      </c>
    </row>
    <row r="68" spans="1:10" x14ac:dyDescent="0.35">
      <c r="A68" t="s">
        <v>405</v>
      </c>
      <c r="B68" t="s">
        <v>160</v>
      </c>
      <c r="C68" t="s">
        <v>4</v>
      </c>
      <c r="D68" t="s">
        <v>52</v>
      </c>
      <c r="E68" t="s">
        <v>53</v>
      </c>
      <c r="F68" t="s">
        <v>64</v>
      </c>
      <c r="G68" t="s">
        <v>171</v>
      </c>
      <c r="H68" t="s">
        <v>406</v>
      </c>
    </row>
    <row r="69" spans="1:10" x14ac:dyDescent="0.35">
      <c r="A69" t="s">
        <v>407</v>
      </c>
      <c r="B69" t="s">
        <v>160</v>
      </c>
      <c r="C69" t="s">
        <v>4</v>
      </c>
      <c r="D69" t="s">
        <v>52</v>
      </c>
      <c r="E69" t="s">
        <v>53</v>
      </c>
      <c r="F69" t="s">
        <v>64</v>
      </c>
      <c r="G69" t="s">
        <v>171</v>
      </c>
      <c r="H69" t="s">
        <v>406</v>
      </c>
    </row>
    <row r="70" spans="1:10" x14ac:dyDescent="0.35">
      <c r="A70" t="s">
        <v>408</v>
      </c>
      <c r="B70" t="s">
        <v>160</v>
      </c>
      <c r="C70" t="s">
        <v>4</v>
      </c>
      <c r="D70" t="s">
        <v>13</v>
      </c>
      <c r="E70" t="s">
        <v>26</v>
      </c>
      <c r="F70" t="s">
        <v>27</v>
      </c>
      <c r="G70" t="s">
        <v>27</v>
      </c>
    </row>
    <row r="71" spans="1:10" x14ac:dyDescent="0.35">
      <c r="A71" t="s">
        <v>409</v>
      </c>
      <c r="B71" t="s">
        <v>160</v>
      </c>
      <c r="C71" t="s">
        <v>4</v>
      </c>
      <c r="D71" t="s">
        <v>52</v>
      </c>
      <c r="E71" t="s">
        <v>53</v>
      </c>
      <c r="F71" t="s">
        <v>64</v>
      </c>
      <c r="G71" t="s">
        <v>171</v>
      </c>
      <c r="H71" t="s">
        <v>410</v>
      </c>
    </row>
    <row r="72" spans="1:10" x14ac:dyDescent="0.35">
      <c r="A72" t="s">
        <v>411</v>
      </c>
      <c r="B72" t="s">
        <v>160</v>
      </c>
      <c r="C72" t="s">
        <v>4</v>
      </c>
      <c r="D72" t="s">
        <v>22</v>
      </c>
      <c r="G72" t="s">
        <v>22</v>
      </c>
    </row>
    <row r="73" spans="1:10" x14ac:dyDescent="0.35">
      <c r="A73" t="s">
        <v>412</v>
      </c>
      <c r="B73" t="s">
        <v>160</v>
      </c>
      <c r="C73" t="s">
        <v>4</v>
      </c>
      <c r="D73" t="s">
        <v>5</v>
      </c>
      <c r="E73" t="s">
        <v>45</v>
      </c>
      <c r="F73" t="s">
        <v>413</v>
      </c>
      <c r="G73" t="s">
        <v>413</v>
      </c>
    </row>
    <row r="74" spans="1:10" x14ac:dyDescent="0.35">
      <c r="A74" t="s">
        <v>414</v>
      </c>
      <c r="B74" t="s">
        <v>160</v>
      </c>
      <c r="C74" t="s">
        <v>4</v>
      </c>
      <c r="D74" t="s">
        <v>20</v>
      </c>
      <c r="E74" t="s">
        <v>21</v>
      </c>
      <c r="F74" t="s">
        <v>80</v>
      </c>
      <c r="G74" t="s">
        <v>274</v>
      </c>
      <c r="H74" t="s">
        <v>275</v>
      </c>
      <c r="I74" t="s">
        <v>286</v>
      </c>
      <c r="J74" t="s">
        <v>401</v>
      </c>
    </row>
    <row r="75" spans="1:10" x14ac:dyDescent="0.35">
      <c r="A75" t="s">
        <v>415</v>
      </c>
      <c r="B75" t="s">
        <v>160</v>
      </c>
      <c r="C75" t="s">
        <v>4</v>
      </c>
      <c r="D75" t="s">
        <v>48</v>
      </c>
      <c r="E75" t="s">
        <v>57</v>
      </c>
      <c r="F75" t="s">
        <v>58</v>
      </c>
      <c r="G75" t="s">
        <v>58</v>
      </c>
    </row>
    <row r="76" spans="1:10" x14ac:dyDescent="0.35">
      <c r="A76" t="s">
        <v>416</v>
      </c>
      <c r="B76" t="s">
        <v>160</v>
      </c>
      <c r="C76" t="s">
        <v>4</v>
      </c>
      <c r="D76" t="s">
        <v>52</v>
      </c>
      <c r="E76" t="s">
        <v>53</v>
      </c>
      <c r="F76" t="s">
        <v>64</v>
      </c>
      <c r="G76" t="s">
        <v>171</v>
      </c>
      <c r="H76" t="s">
        <v>172</v>
      </c>
    </row>
    <row r="77" spans="1:10" x14ac:dyDescent="0.35">
      <c r="A77" t="s">
        <v>417</v>
      </c>
      <c r="B77" t="s">
        <v>160</v>
      </c>
      <c r="C77" t="s">
        <v>4</v>
      </c>
      <c r="D77" t="s">
        <v>20</v>
      </c>
      <c r="E77" t="s">
        <v>21</v>
      </c>
      <c r="F77" t="s">
        <v>80</v>
      </c>
      <c r="G77" t="s">
        <v>274</v>
      </c>
      <c r="H77" t="s">
        <v>275</v>
      </c>
      <c r="I77" t="s">
        <v>286</v>
      </c>
    </row>
    <row r="78" spans="1:10" x14ac:dyDescent="0.35">
      <c r="A78" t="s">
        <v>418</v>
      </c>
      <c r="B78" t="s">
        <v>160</v>
      </c>
      <c r="C78" t="s">
        <v>4</v>
      </c>
      <c r="D78" t="s">
        <v>48</v>
      </c>
      <c r="E78" t="s">
        <v>419</v>
      </c>
      <c r="F78" t="s">
        <v>420</v>
      </c>
      <c r="G78" t="s">
        <v>421</v>
      </c>
    </row>
    <row r="79" spans="1:10" x14ac:dyDescent="0.35">
      <c r="A79" t="s">
        <v>422</v>
      </c>
      <c r="B79" t="s">
        <v>160</v>
      </c>
      <c r="C79" t="s">
        <v>4</v>
      </c>
      <c r="D79" t="s">
        <v>5</v>
      </c>
      <c r="E79" t="s">
        <v>6</v>
      </c>
      <c r="F79" t="s">
        <v>61</v>
      </c>
      <c r="G79" t="s">
        <v>423</v>
      </c>
    </row>
    <row r="80" spans="1:10" x14ac:dyDescent="0.35">
      <c r="A80" t="s">
        <v>424</v>
      </c>
      <c r="B80" t="s">
        <v>160</v>
      </c>
      <c r="C80" t="s">
        <v>4</v>
      </c>
      <c r="D80" t="s">
        <v>5</v>
      </c>
      <c r="E80" t="s">
        <v>6</v>
      </c>
      <c r="F80" t="s">
        <v>16</v>
      </c>
      <c r="G80" t="s">
        <v>214</v>
      </c>
      <c r="H80" t="s">
        <v>215</v>
      </c>
    </row>
    <row r="81" spans="1:9" x14ac:dyDescent="0.35">
      <c r="A81" t="s">
        <v>425</v>
      </c>
      <c r="B81" t="s">
        <v>160</v>
      </c>
      <c r="C81" t="s">
        <v>4</v>
      </c>
      <c r="D81" t="s">
        <v>5</v>
      </c>
      <c r="E81" t="s">
        <v>81</v>
      </c>
      <c r="G81" t="s">
        <v>81</v>
      </c>
    </row>
    <row r="82" spans="1:9" x14ac:dyDescent="0.35">
      <c r="A82" t="s">
        <v>426</v>
      </c>
      <c r="B82" t="s">
        <v>160</v>
      </c>
      <c r="C82" t="s">
        <v>4</v>
      </c>
      <c r="D82" t="s">
        <v>20</v>
      </c>
      <c r="E82" t="s">
        <v>119</v>
      </c>
      <c r="F82" t="s">
        <v>120</v>
      </c>
      <c r="G82" t="s">
        <v>120</v>
      </c>
    </row>
    <row r="83" spans="1:9" x14ac:dyDescent="0.35">
      <c r="A83" t="s">
        <v>427</v>
      </c>
      <c r="B83" t="s">
        <v>160</v>
      </c>
      <c r="C83" t="s">
        <v>4</v>
      </c>
      <c r="D83" t="s">
        <v>5</v>
      </c>
      <c r="E83" t="s">
        <v>36</v>
      </c>
      <c r="F83" t="s">
        <v>37</v>
      </c>
      <c r="G83" t="s">
        <v>192</v>
      </c>
      <c r="H83" t="s">
        <v>198</v>
      </c>
    </row>
    <row r="84" spans="1:9" x14ac:dyDescent="0.35">
      <c r="A84" t="s">
        <v>428</v>
      </c>
      <c r="B84" t="s">
        <v>160</v>
      </c>
      <c r="C84" t="s">
        <v>4</v>
      </c>
      <c r="D84" t="s">
        <v>48</v>
      </c>
      <c r="E84" t="s">
        <v>49</v>
      </c>
      <c r="F84" t="s">
        <v>50</v>
      </c>
      <c r="G84" t="s">
        <v>429</v>
      </c>
    </row>
    <row r="85" spans="1:9" x14ac:dyDescent="0.35">
      <c r="A85" t="s">
        <v>430</v>
      </c>
      <c r="B85" t="s">
        <v>160</v>
      </c>
      <c r="C85" t="s">
        <v>4</v>
      </c>
      <c r="D85" t="s">
        <v>5</v>
      </c>
      <c r="E85" t="s">
        <v>6</v>
      </c>
      <c r="F85" t="s">
        <v>47</v>
      </c>
      <c r="G85" t="s">
        <v>186</v>
      </c>
      <c r="H85" t="s">
        <v>187</v>
      </c>
      <c r="I85" t="s">
        <v>188</v>
      </c>
    </row>
    <row r="86" spans="1:9" x14ac:dyDescent="0.35">
      <c r="A86" t="s">
        <v>431</v>
      </c>
      <c r="B86" t="s">
        <v>160</v>
      </c>
      <c r="C86" t="s">
        <v>4</v>
      </c>
      <c r="D86" t="s">
        <v>5</v>
      </c>
      <c r="E86" t="s">
        <v>45</v>
      </c>
      <c r="F86" t="s">
        <v>432</v>
      </c>
      <c r="G86" t="s">
        <v>433</v>
      </c>
    </row>
    <row r="87" spans="1:9" x14ac:dyDescent="0.35">
      <c r="A87" t="s">
        <v>434</v>
      </c>
      <c r="B87" t="s">
        <v>160</v>
      </c>
      <c r="C87" t="s">
        <v>4</v>
      </c>
      <c r="D87" t="s">
        <v>48</v>
      </c>
      <c r="E87" t="s">
        <v>75</v>
      </c>
      <c r="F87" t="s">
        <v>126</v>
      </c>
      <c r="G87" t="s">
        <v>435</v>
      </c>
    </row>
    <row r="88" spans="1:9" x14ac:dyDescent="0.35">
      <c r="A88" t="s">
        <v>436</v>
      </c>
      <c r="B88" t="s">
        <v>160</v>
      </c>
      <c r="C88" t="s">
        <v>4</v>
      </c>
      <c r="D88" t="s">
        <v>5</v>
      </c>
      <c r="E88" t="s">
        <v>6</v>
      </c>
      <c r="F88" t="s">
        <v>16</v>
      </c>
      <c r="G88" t="s">
        <v>214</v>
      </c>
      <c r="H88" t="s">
        <v>331</v>
      </c>
    </row>
    <row r="89" spans="1:9" x14ac:dyDescent="0.35">
      <c r="A89" t="s">
        <v>437</v>
      </c>
      <c r="B89" t="s">
        <v>160</v>
      </c>
      <c r="C89" t="s">
        <v>4</v>
      </c>
      <c r="D89" t="s">
        <v>48</v>
      </c>
      <c r="E89" t="s">
        <v>121</v>
      </c>
      <c r="G89" t="s">
        <v>121</v>
      </c>
    </row>
    <row r="90" spans="1:9" x14ac:dyDescent="0.35">
      <c r="A90" t="s">
        <v>438</v>
      </c>
      <c r="B90" t="s">
        <v>160</v>
      </c>
      <c r="C90" t="s">
        <v>4</v>
      </c>
      <c r="D90" t="s">
        <v>8</v>
      </c>
      <c r="E90" t="s">
        <v>11</v>
      </c>
      <c r="F90" t="s">
        <v>78</v>
      </c>
      <c r="G90" t="s">
        <v>439</v>
      </c>
    </row>
    <row r="91" spans="1:9" x14ac:dyDescent="0.35">
      <c r="A91" t="s">
        <v>440</v>
      </c>
      <c r="B91" t="s">
        <v>160</v>
      </c>
      <c r="C91" t="s">
        <v>4</v>
      </c>
      <c r="D91" t="s">
        <v>42</v>
      </c>
      <c r="E91" t="s">
        <v>43</v>
      </c>
      <c r="F91" t="s">
        <v>44</v>
      </c>
      <c r="G91" t="s">
        <v>44</v>
      </c>
    </row>
    <row r="92" spans="1:9" x14ac:dyDescent="0.35">
      <c r="A92" t="s">
        <v>441</v>
      </c>
      <c r="B92" t="s">
        <v>160</v>
      </c>
      <c r="C92" t="s">
        <v>4</v>
      </c>
      <c r="D92" t="s">
        <v>52</v>
      </c>
      <c r="E92" t="s">
        <v>53</v>
      </c>
      <c r="F92" t="s">
        <v>64</v>
      </c>
      <c r="G92" t="s">
        <v>171</v>
      </c>
      <c r="H92" t="s">
        <v>406</v>
      </c>
    </row>
    <row r="93" spans="1:9" x14ac:dyDescent="0.35">
      <c r="A93" t="s">
        <v>442</v>
      </c>
      <c r="B93" t="s">
        <v>160</v>
      </c>
      <c r="C93" t="s">
        <v>4</v>
      </c>
      <c r="D93" t="s">
        <v>52</v>
      </c>
      <c r="E93" t="s">
        <v>53</v>
      </c>
      <c r="F93" t="s">
        <v>64</v>
      </c>
      <c r="G93" t="s">
        <v>171</v>
      </c>
      <c r="H93" t="s">
        <v>226</v>
      </c>
    </row>
    <row r="94" spans="1:9" x14ac:dyDescent="0.35">
      <c r="A94" t="s">
        <v>443</v>
      </c>
      <c r="B94" t="s">
        <v>160</v>
      </c>
      <c r="C94" t="s">
        <v>4</v>
      </c>
      <c r="D94" t="s">
        <v>5</v>
      </c>
      <c r="E94" t="s">
        <v>36</v>
      </c>
      <c r="F94" t="s">
        <v>37</v>
      </c>
      <c r="G94" t="s">
        <v>192</v>
      </c>
      <c r="H94" t="s">
        <v>193</v>
      </c>
    </row>
    <row r="95" spans="1:9" x14ac:dyDescent="0.35">
      <c r="A95" t="s">
        <v>444</v>
      </c>
      <c r="B95" t="s">
        <v>160</v>
      </c>
      <c r="C95" t="s">
        <v>4</v>
      </c>
      <c r="D95" t="s">
        <v>5</v>
      </c>
      <c r="E95" t="s">
        <v>36</v>
      </c>
      <c r="F95" t="s">
        <v>37</v>
      </c>
      <c r="G95" t="s">
        <v>218</v>
      </c>
      <c r="H95" t="s">
        <v>445</v>
      </c>
    </row>
    <row r="96" spans="1:9" x14ac:dyDescent="0.35">
      <c r="A96" t="s">
        <v>446</v>
      </c>
      <c r="B96" t="s">
        <v>160</v>
      </c>
      <c r="C96" t="s">
        <v>4</v>
      </c>
      <c r="D96" t="s">
        <v>52</v>
      </c>
      <c r="E96" t="s">
        <v>53</v>
      </c>
      <c r="F96" t="s">
        <v>54</v>
      </c>
      <c r="G96" t="s">
        <v>203</v>
      </c>
      <c r="H96" t="s">
        <v>204</v>
      </c>
      <c r="I96" t="s">
        <v>447</v>
      </c>
    </row>
    <row r="97" spans="1:9" x14ac:dyDescent="0.35">
      <c r="A97" t="s">
        <v>448</v>
      </c>
      <c r="B97" t="s">
        <v>160</v>
      </c>
      <c r="C97" t="s">
        <v>4</v>
      </c>
      <c r="D97" t="s">
        <v>48</v>
      </c>
      <c r="E97" t="s">
        <v>49</v>
      </c>
      <c r="F97" t="s">
        <v>50</v>
      </c>
      <c r="G97" t="s">
        <v>449</v>
      </c>
    </row>
    <row r="98" spans="1:9" x14ac:dyDescent="0.35">
      <c r="A98" t="s">
        <v>450</v>
      </c>
      <c r="B98" t="s">
        <v>160</v>
      </c>
      <c r="C98" t="s">
        <v>4</v>
      </c>
      <c r="D98" t="s">
        <v>22</v>
      </c>
      <c r="E98" t="s">
        <v>89</v>
      </c>
      <c r="G98" t="s">
        <v>89</v>
      </c>
    </row>
    <row r="99" spans="1:9" x14ac:dyDescent="0.35">
      <c r="A99" t="s">
        <v>451</v>
      </c>
      <c r="B99" t="s">
        <v>160</v>
      </c>
      <c r="C99" t="s">
        <v>4</v>
      </c>
      <c r="D99" t="s">
        <v>22</v>
      </c>
      <c r="E99" t="s">
        <v>89</v>
      </c>
      <c r="G99" t="s">
        <v>89</v>
      </c>
    </row>
    <row r="100" spans="1:9" x14ac:dyDescent="0.35">
      <c r="A100" t="s">
        <v>452</v>
      </c>
      <c r="B100" t="s">
        <v>160</v>
      </c>
      <c r="C100" t="s">
        <v>4</v>
      </c>
      <c r="D100" t="s">
        <v>48</v>
      </c>
      <c r="E100" t="s">
        <v>146</v>
      </c>
      <c r="F100" t="s">
        <v>147</v>
      </c>
      <c r="G100" t="s">
        <v>453</v>
      </c>
    </row>
    <row r="101" spans="1:9" x14ac:dyDescent="0.35">
      <c r="A101" t="s">
        <v>454</v>
      </c>
      <c r="B101" t="s">
        <v>160</v>
      </c>
      <c r="C101" t="s">
        <v>4</v>
      </c>
      <c r="D101" t="s">
        <v>5</v>
      </c>
      <c r="E101" t="s">
        <v>45</v>
      </c>
      <c r="F101" t="s">
        <v>71</v>
      </c>
      <c r="G101" t="s">
        <v>455</v>
      </c>
    </row>
    <row r="102" spans="1:9" x14ac:dyDescent="0.35">
      <c r="A102" t="s">
        <v>224</v>
      </c>
      <c r="B102" t="s">
        <v>160</v>
      </c>
      <c r="C102" t="s">
        <v>4</v>
      </c>
      <c r="D102" t="s">
        <v>5</v>
      </c>
      <c r="E102" t="s">
        <v>70</v>
      </c>
      <c r="G102" t="s">
        <v>70</v>
      </c>
    </row>
    <row r="103" spans="1:9" x14ac:dyDescent="0.35">
      <c r="A103" t="s">
        <v>456</v>
      </c>
      <c r="B103" t="s">
        <v>160</v>
      </c>
      <c r="C103" t="s">
        <v>4</v>
      </c>
      <c r="D103" t="s">
        <v>32</v>
      </c>
      <c r="E103" t="s">
        <v>33</v>
      </c>
      <c r="F103" t="s">
        <v>34</v>
      </c>
      <c r="G103" t="s">
        <v>457</v>
      </c>
    </row>
    <row r="104" spans="1:9" x14ac:dyDescent="0.35">
      <c r="A104" t="s">
        <v>458</v>
      </c>
      <c r="B104" t="s">
        <v>160</v>
      </c>
      <c r="C104" t="s">
        <v>4</v>
      </c>
      <c r="D104" t="s">
        <v>8</v>
      </c>
      <c r="E104" t="s">
        <v>11</v>
      </c>
      <c r="F104" t="s">
        <v>18</v>
      </c>
      <c r="G104" t="s">
        <v>398</v>
      </c>
    </row>
    <row r="105" spans="1:9" x14ac:dyDescent="0.35">
      <c r="A105" t="s">
        <v>249</v>
      </c>
      <c r="B105" t="s">
        <v>160</v>
      </c>
      <c r="C105" t="s">
        <v>4</v>
      </c>
      <c r="D105" t="s">
        <v>5</v>
      </c>
      <c r="E105" t="s">
        <v>36</v>
      </c>
      <c r="F105" t="s">
        <v>37</v>
      </c>
      <c r="G105" t="s">
        <v>218</v>
      </c>
    </row>
    <row r="106" spans="1:9" x14ac:dyDescent="0.35">
      <c r="A106" t="s">
        <v>459</v>
      </c>
      <c r="B106" t="s">
        <v>160</v>
      </c>
      <c r="C106" t="s">
        <v>4</v>
      </c>
      <c r="D106" t="s">
        <v>52</v>
      </c>
      <c r="E106" t="s">
        <v>53</v>
      </c>
      <c r="F106" t="s">
        <v>64</v>
      </c>
      <c r="G106" t="s">
        <v>171</v>
      </c>
      <c r="H106" t="s">
        <v>226</v>
      </c>
    </row>
    <row r="107" spans="1:9" x14ac:dyDescent="0.35">
      <c r="A107" t="s">
        <v>460</v>
      </c>
      <c r="B107" t="s">
        <v>160</v>
      </c>
      <c r="C107" t="s">
        <v>4</v>
      </c>
      <c r="D107" t="s">
        <v>8</v>
      </c>
      <c r="E107" t="s">
        <v>11</v>
      </c>
      <c r="F107" t="s">
        <v>18</v>
      </c>
      <c r="G107" t="s">
        <v>18</v>
      </c>
    </row>
    <row r="108" spans="1:9" x14ac:dyDescent="0.35">
      <c r="A108" t="s">
        <v>461</v>
      </c>
      <c r="B108" t="s">
        <v>160</v>
      </c>
      <c r="C108" t="s">
        <v>4</v>
      </c>
      <c r="D108" t="s">
        <v>5</v>
      </c>
      <c r="E108" t="s">
        <v>40</v>
      </c>
      <c r="G108" t="s">
        <v>40</v>
      </c>
    </row>
    <row r="109" spans="1:9" x14ac:dyDescent="0.35">
      <c r="A109" t="s">
        <v>462</v>
      </c>
      <c r="B109" t="s">
        <v>160</v>
      </c>
      <c r="C109" t="s">
        <v>4</v>
      </c>
      <c r="D109" t="s">
        <v>48</v>
      </c>
      <c r="E109" t="s">
        <v>67</v>
      </c>
      <c r="F109" t="s">
        <v>463</v>
      </c>
      <c r="G109" t="s">
        <v>463</v>
      </c>
    </row>
    <row r="110" spans="1:9" x14ac:dyDescent="0.35">
      <c r="A110" t="s">
        <v>464</v>
      </c>
      <c r="B110" t="s">
        <v>160</v>
      </c>
      <c r="C110" t="s">
        <v>4</v>
      </c>
      <c r="D110" t="s">
        <v>5</v>
      </c>
      <c r="E110" t="s">
        <v>45</v>
      </c>
      <c r="F110" t="s">
        <v>308</v>
      </c>
      <c r="G110" t="s">
        <v>308</v>
      </c>
    </row>
    <row r="111" spans="1:9" x14ac:dyDescent="0.35">
      <c r="A111" t="s">
        <v>250</v>
      </c>
      <c r="B111" t="s">
        <v>160</v>
      </c>
      <c r="C111" t="s">
        <v>4</v>
      </c>
      <c r="D111" t="s">
        <v>13</v>
      </c>
      <c r="E111" t="s">
        <v>14</v>
      </c>
      <c r="F111" t="s">
        <v>15</v>
      </c>
      <c r="G111" t="s">
        <v>195</v>
      </c>
      <c r="H111" t="s">
        <v>196</v>
      </c>
      <c r="I111" t="s">
        <v>251</v>
      </c>
    </row>
    <row r="112" spans="1:9" x14ac:dyDescent="0.35">
      <c r="A112" t="s">
        <v>465</v>
      </c>
      <c r="B112" t="s">
        <v>160</v>
      </c>
      <c r="C112" t="s">
        <v>4</v>
      </c>
      <c r="D112" t="s">
        <v>13</v>
      </c>
      <c r="E112" t="s">
        <v>14</v>
      </c>
      <c r="F112" t="s">
        <v>15</v>
      </c>
      <c r="G112" t="s">
        <v>466</v>
      </c>
      <c r="H112" t="s">
        <v>467</v>
      </c>
      <c r="I112" t="s">
        <v>468</v>
      </c>
    </row>
    <row r="113" spans="1:9" x14ac:dyDescent="0.35">
      <c r="A113" t="s">
        <v>469</v>
      </c>
      <c r="B113" t="s">
        <v>160</v>
      </c>
      <c r="C113" t="s">
        <v>4</v>
      </c>
      <c r="D113" t="s">
        <v>48</v>
      </c>
      <c r="E113" t="s">
        <v>88</v>
      </c>
      <c r="G113" t="s">
        <v>88</v>
      </c>
    </row>
    <row r="114" spans="1:9" x14ac:dyDescent="0.35">
      <c r="A114" t="s">
        <v>470</v>
      </c>
      <c r="B114" t="s">
        <v>160</v>
      </c>
      <c r="C114" t="s">
        <v>4</v>
      </c>
      <c r="D114" t="s">
        <v>20</v>
      </c>
      <c r="E114" t="s">
        <v>21</v>
      </c>
      <c r="F114" t="s">
        <v>80</v>
      </c>
      <c r="G114" t="s">
        <v>274</v>
      </c>
      <c r="H114" t="s">
        <v>275</v>
      </c>
      <c r="I114" t="s">
        <v>286</v>
      </c>
    </row>
    <row r="115" spans="1:9" x14ac:dyDescent="0.35">
      <c r="A115" t="s">
        <v>471</v>
      </c>
      <c r="B115" t="s">
        <v>160</v>
      </c>
      <c r="C115" t="s">
        <v>4</v>
      </c>
      <c r="D115" t="s">
        <v>8</v>
      </c>
      <c r="E115" t="s">
        <v>11</v>
      </c>
      <c r="F115" t="s">
        <v>62</v>
      </c>
      <c r="G115" t="s">
        <v>351</v>
      </c>
      <c r="H115" t="s">
        <v>352</v>
      </c>
    </row>
    <row r="116" spans="1:9" x14ac:dyDescent="0.35">
      <c r="A116" t="s">
        <v>472</v>
      </c>
      <c r="B116" t="s">
        <v>160</v>
      </c>
      <c r="C116" t="s">
        <v>4</v>
      </c>
      <c r="D116" t="s">
        <v>48</v>
      </c>
      <c r="E116" t="s">
        <v>87</v>
      </c>
      <c r="F116" t="s">
        <v>124</v>
      </c>
      <c r="G116" t="s">
        <v>124</v>
      </c>
    </row>
    <row r="117" spans="1:9" x14ac:dyDescent="0.35">
      <c r="A117" t="s">
        <v>473</v>
      </c>
      <c r="B117" t="s">
        <v>160</v>
      </c>
      <c r="C117" t="s">
        <v>4</v>
      </c>
      <c r="D117" t="s">
        <v>22</v>
      </c>
      <c r="E117" t="s">
        <v>298</v>
      </c>
      <c r="G117" t="s">
        <v>298</v>
      </c>
    </row>
    <row r="118" spans="1:9" x14ac:dyDescent="0.35">
      <c r="A118" t="s">
        <v>474</v>
      </c>
      <c r="B118" t="s">
        <v>160</v>
      </c>
      <c r="C118" t="s">
        <v>4</v>
      </c>
      <c r="D118" t="s">
        <v>22</v>
      </c>
      <c r="E118" t="s">
        <v>298</v>
      </c>
      <c r="G118" t="s">
        <v>298</v>
      </c>
    </row>
    <row r="119" spans="1:9" x14ac:dyDescent="0.35">
      <c r="A119" t="s">
        <v>475</v>
      </c>
      <c r="B119" t="s">
        <v>160</v>
      </c>
      <c r="C119" t="s">
        <v>4</v>
      </c>
      <c r="D119" t="s">
        <v>5</v>
      </c>
      <c r="E119" t="s">
        <v>45</v>
      </c>
      <c r="F119" t="s">
        <v>308</v>
      </c>
      <c r="G119" t="s">
        <v>308</v>
      </c>
    </row>
    <row r="120" spans="1:9" x14ac:dyDescent="0.35">
      <c r="A120" t="s">
        <v>476</v>
      </c>
      <c r="B120" t="s">
        <v>160</v>
      </c>
      <c r="C120" t="s">
        <v>4</v>
      </c>
      <c r="D120" t="s">
        <v>20</v>
      </c>
      <c r="E120" t="s">
        <v>135</v>
      </c>
      <c r="F120" t="s">
        <v>477</v>
      </c>
      <c r="G120" t="s">
        <v>478</v>
      </c>
    </row>
    <row r="121" spans="1:9" x14ac:dyDescent="0.35">
      <c r="A121" t="s">
        <v>479</v>
      </c>
      <c r="B121" t="s">
        <v>160</v>
      </c>
      <c r="C121" t="s">
        <v>4</v>
      </c>
      <c r="D121" t="s">
        <v>5</v>
      </c>
      <c r="E121" t="s">
        <v>40</v>
      </c>
      <c r="G121" t="s">
        <v>40</v>
      </c>
    </row>
    <row r="122" spans="1:9" x14ac:dyDescent="0.35">
      <c r="A122" t="s">
        <v>480</v>
      </c>
      <c r="B122" t="s">
        <v>160</v>
      </c>
      <c r="C122" t="s">
        <v>4</v>
      </c>
      <c r="D122" t="s">
        <v>52</v>
      </c>
      <c r="E122" t="s">
        <v>53</v>
      </c>
      <c r="F122" t="s">
        <v>64</v>
      </c>
      <c r="G122" t="s">
        <v>171</v>
      </c>
      <c r="H122" t="s">
        <v>410</v>
      </c>
    </row>
    <row r="123" spans="1:9" x14ac:dyDescent="0.35">
      <c r="A123" t="s">
        <v>481</v>
      </c>
      <c r="B123" t="s">
        <v>160</v>
      </c>
      <c r="C123" t="s">
        <v>4</v>
      </c>
      <c r="D123" t="s">
        <v>8</v>
      </c>
      <c r="E123" t="s">
        <v>9</v>
      </c>
      <c r="F123" t="s">
        <v>10</v>
      </c>
      <c r="G123" t="s">
        <v>177</v>
      </c>
    </row>
    <row r="124" spans="1:9" x14ac:dyDescent="0.35">
      <c r="A124" t="s">
        <v>482</v>
      </c>
      <c r="B124" t="s">
        <v>160</v>
      </c>
      <c r="C124" t="s">
        <v>4</v>
      </c>
      <c r="D124" t="s">
        <v>20</v>
      </c>
      <c r="E124" t="s">
        <v>21</v>
      </c>
      <c r="F124" t="s">
        <v>80</v>
      </c>
      <c r="G124" t="s">
        <v>274</v>
      </c>
      <c r="H124" t="s">
        <v>483</v>
      </c>
    </row>
    <row r="125" spans="1:9" x14ac:dyDescent="0.35">
      <c r="A125" t="s">
        <v>484</v>
      </c>
      <c r="B125" t="s">
        <v>160</v>
      </c>
      <c r="C125" t="s">
        <v>4</v>
      </c>
      <c r="D125" t="s">
        <v>52</v>
      </c>
      <c r="E125" t="s">
        <v>53</v>
      </c>
      <c r="F125" t="s">
        <v>64</v>
      </c>
      <c r="G125" t="s">
        <v>171</v>
      </c>
      <c r="H125" t="s">
        <v>406</v>
      </c>
    </row>
    <row r="126" spans="1:9" x14ac:dyDescent="0.35">
      <c r="A126" t="s">
        <v>485</v>
      </c>
      <c r="B126" t="s">
        <v>160</v>
      </c>
      <c r="C126" t="s">
        <v>4</v>
      </c>
      <c r="D126" t="s">
        <v>8</v>
      </c>
      <c r="E126" t="s">
        <v>11</v>
      </c>
      <c r="F126" t="s">
        <v>12</v>
      </c>
      <c r="G126" t="s">
        <v>270</v>
      </c>
    </row>
    <row r="127" spans="1:9" x14ac:dyDescent="0.35">
      <c r="A127" t="s">
        <v>486</v>
      </c>
      <c r="B127" t="s">
        <v>160</v>
      </c>
      <c r="C127" t="s">
        <v>4</v>
      </c>
      <c r="D127" t="s">
        <v>52</v>
      </c>
      <c r="E127" t="s">
        <v>53</v>
      </c>
      <c r="F127" t="s">
        <v>64</v>
      </c>
      <c r="G127" t="s">
        <v>171</v>
      </c>
      <c r="H127" t="s">
        <v>226</v>
      </c>
    </row>
    <row r="128" spans="1:9" x14ac:dyDescent="0.35">
      <c r="A128" t="s">
        <v>487</v>
      </c>
      <c r="B128" t="s">
        <v>160</v>
      </c>
      <c r="C128" t="s">
        <v>4</v>
      </c>
      <c r="D128" t="s">
        <v>52</v>
      </c>
      <c r="E128" t="s">
        <v>53</v>
      </c>
      <c r="F128" t="s">
        <v>64</v>
      </c>
      <c r="G128" t="s">
        <v>171</v>
      </c>
      <c r="H128" t="s">
        <v>226</v>
      </c>
    </row>
    <row r="129" spans="1:10" x14ac:dyDescent="0.35">
      <c r="A129" t="s">
        <v>488</v>
      </c>
      <c r="B129" t="s">
        <v>160</v>
      </c>
      <c r="C129" t="s">
        <v>4</v>
      </c>
      <c r="D129" t="s">
        <v>52</v>
      </c>
      <c r="E129" t="s">
        <v>53</v>
      </c>
      <c r="F129" t="s">
        <v>79</v>
      </c>
      <c r="G129" t="s">
        <v>310</v>
      </c>
      <c r="H129" t="s">
        <v>489</v>
      </c>
      <c r="I129" t="s">
        <v>490</v>
      </c>
      <c r="J129" t="s">
        <v>491</v>
      </c>
    </row>
    <row r="130" spans="1:10" x14ac:dyDescent="0.35">
      <c r="A130" t="s">
        <v>492</v>
      </c>
      <c r="B130" t="s">
        <v>160</v>
      </c>
      <c r="C130" t="s">
        <v>4</v>
      </c>
      <c r="D130" t="s">
        <v>5</v>
      </c>
      <c r="E130" t="s">
        <v>81</v>
      </c>
      <c r="G130" t="s">
        <v>81</v>
      </c>
    </row>
    <row r="131" spans="1:10" x14ac:dyDescent="0.35">
      <c r="A131" t="s">
        <v>493</v>
      </c>
      <c r="B131" t="s">
        <v>494</v>
      </c>
    </row>
    <row r="132" spans="1:10" x14ac:dyDescent="0.35">
      <c r="A132" t="s">
        <v>495</v>
      </c>
      <c r="B132" t="s">
        <v>160</v>
      </c>
      <c r="C132" t="s">
        <v>4</v>
      </c>
      <c r="D132" t="s">
        <v>5</v>
      </c>
      <c r="E132" t="s">
        <v>6</v>
      </c>
      <c r="F132" t="s">
        <v>16</v>
      </c>
      <c r="G132" t="s">
        <v>214</v>
      </c>
      <c r="H132" t="s">
        <v>215</v>
      </c>
    </row>
    <row r="133" spans="1:10" x14ac:dyDescent="0.35">
      <c r="A133" t="s">
        <v>496</v>
      </c>
      <c r="B133" t="s">
        <v>160</v>
      </c>
      <c r="C133" t="s">
        <v>4</v>
      </c>
      <c r="D133" t="s">
        <v>28</v>
      </c>
      <c r="E133" t="s">
        <v>29</v>
      </c>
      <c r="G133" t="s">
        <v>29</v>
      </c>
    </row>
    <row r="134" spans="1:10" x14ac:dyDescent="0.35">
      <c r="A134" t="s">
        <v>497</v>
      </c>
      <c r="B134" t="s">
        <v>160</v>
      </c>
      <c r="C134" t="s">
        <v>4</v>
      </c>
      <c r="D134" t="s">
        <v>5</v>
      </c>
      <c r="E134" t="s">
        <v>6</v>
      </c>
      <c r="F134" t="s">
        <v>16</v>
      </c>
      <c r="G134" t="s">
        <v>214</v>
      </c>
      <c r="H134" t="s">
        <v>498</v>
      </c>
    </row>
    <row r="135" spans="1:10" x14ac:dyDescent="0.35">
      <c r="A135" t="s">
        <v>499</v>
      </c>
      <c r="B135" t="s">
        <v>160</v>
      </c>
      <c r="C135" t="s">
        <v>4</v>
      </c>
      <c r="D135" t="s">
        <v>20</v>
      </c>
      <c r="E135" t="s">
        <v>21</v>
      </c>
      <c r="F135" t="s">
        <v>80</v>
      </c>
      <c r="G135" t="s">
        <v>274</v>
      </c>
      <c r="H135" t="s">
        <v>275</v>
      </c>
      <c r="I135" t="s">
        <v>286</v>
      </c>
      <c r="J135" t="s">
        <v>401</v>
      </c>
    </row>
    <row r="136" spans="1:10" x14ac:dyDescent="0.35">
      <c r="A136" t="s">
        <v>500</v>
      </c>
      <c r="B136" t="s">
        <v>160</v>
      </c>
      <c r="C136" t="s">
        <v>4</v>
      </c>
      <c r="D136" t="s">
        <v>52</v>
      </c>
      <c r="E136" t="s">
        <v>53</v>
      </c>
      <c r="F136" t="s">
        <v>64</v>
      </c>
      <c r="G136" t="s">
        <v>171</v>
      </c>
      <c r="H136" t="s">
        <v>410</v>
      </c>
    </row>
    <row r="137" spans="1:10" x14ac:dyDescent="0.35">
      <c r="A137" t="s">
        <v>501</v>
      </c>
      <c r="B137" t="s">
        <v>160</v>
      </c>
      <c r="C137" t="s">
        <v>4</v>
      </c>
      <c r="D137" t="s">
        <v>5</v>
      </c>
      <c r="E137" t="s">
        <v>6</v>
      </c>
      <c r="F137" t="s">
        <v>47</v>
      </c>
      <c r="G137" t="s">
        <v>502</v>
      </c>
    </row>
    <row r="138" spans="1:10" x14ac:dyDescent="0.35">
      <c r="A138" t="s">
        <v>503</v>
      </c>
      <c r="B138" t="s">
        <v>160</v>
      </c>
      <c r="C138" t="s">
        <v>4</v>
      </c>
      <c r="D138" t="s">
        <v>5</v>
      </c>
      <c r="E138" t="s">
        <v>6</v>
      </c>
      <c r="F138" t="s">
        <v>61</v>
      </c>
      <c r="G138" t="s">
        <v>504</v>
      </c>
    </row>
    <row r="139" spans="1:10" x14ac:dyDescent="0.35">
      <c r="A139" t="s">
        <v>505</v>
      </c>
      <c r="B139" t="s">
        <v>160</v>
      </c>
      <c r="C139" t="s">
        <v>4</v>
      </c>
      <c r="D139" t="s">
        <v>13</v>
      </c>
      <c r="E139" t="s">
        <v>26</v>
      </c>
      <c r="F139" t="s">
        <v>39</v>
      </c>
      <c r="G139" t="s">
        <v>506</v>
      </c>
    </row>
    <row r="140" spans="1:10" x14ac:dyDescent="0.35">
      <c r="A140" t="s">
        <v>507</v>
      </c>
      <c r="B140" t="s">
        <v>160</v>
      </c>
      <c r="C140" t="s">
        <v>4</v>
      </c>
      <c r="D140" t="s">
        <v>28</v>
      </c>
      <c r="E140" t="s">
        <v>29</v>
      </c>
      <c r="G140" t="s">
        <v>29</v>
      </c>
    </row>
    <row r="141" spans="1:10" x14ac:dyDescent="0.35">
      <c r="A141" t="s">
        <v>508</v>
      </c>
      <c r="B141" t="s">
        <v>160</v>
      </c>
      <c r="C141" t="s">
        <v>4</v>
      </c>
      <c r="D141" t="s">
        <v>5</v>
      </c>
      <c r="E141" t="s">
        <v>6</v>
      </c>
      <c r="F141" t="s">
        <v>16</v>
      </c>
      <c r="G141" t="s">
        <v>214</v>
      </c>
    </row>
    <row r="142" spans="1:10" x14ac:dyDescent="0.35">
      <c r="A142" t="s">
        <v>509</v>
      </c>
      <c r="B142" t="s">
        <v>160</v>
      </c>
      <c r="C142" t="s">
        <v>4</v>
      </c>
      <c r="D142" t="s">
        <v>48</v>
      </c>
      <c r="E142" t="s">
        <v>49</v>
      </c>
      <c r="F142" t="s">
        <v>50</v>
      </c>
      <c r="G142" t="s">
        <v>429</v>
      </c>
    </row>
    <row r="143" spans="1:10" x14ac:dyDescent="0.35">
      <c r="A143" t="s">
        <v>510</v>
      </c>
      <c r="B143" t="s">
        <v>160</v>
      </c>
      <c r="C143" t="s">
        <v>4</v>
      </c>
      <c r="D143" t="s">
        <v>32</v>
      </c>
      <c r="E143" t="s">
        <v>33</v>
      </c>
      <c r="F143" t="s">
        <v>34</v>
      </c>
      <c r="G143" t="s">
        <v>457</v>
      </c>
    </row>
    <row r="144" spans="1:10" x14ac:dyDescent="0.35">
      <c r="A144" t="s">
        <v>511</v>
      </c>
      <c r="B144" t="s">
        <v>160</v>
      </c>
      <c r="C144" t="s">
        <v>4</v>
      </c>
      <c r="D144" t="s">
        <v>48</v>
      </c>
      <c r="E144" t="s">
        <v>49</v>
      </c>
      <c r="F144" t="s">
        <v>50</v>
      </c>
      <c r="G144" t="s">
        <v>429</v>
      </c>
    </row>
    <row r="145" spans="1:8" x14ac:dyDescent="0.35">
      <c r="A145" t="s">
        <v>512</v>
      </c>
      <c r="B145" t="s">
        <v>160</v>
      </c>
      <c r="C145" t="s">
        <v>4</v>
      </c>
      <c r="D145" t="s">
        <v>13</v>
      </c>
      <c r="E145" t="s">
        <v>14</v>
      </c>
      <c r="F145" t="s">
        <v>66</v>
      </c>
      <c r="G145" t="s">
        <v>66</v>
      </c>
    </row>
    <row r="146" spans="1:8" x14ac:dyDescent="0.35">
      <c r="A146" t="s">
        <v>513</v>
      </c>
      <c r="B146" t="s">
        <v>160</v>
      </c>
      <c r="C146" t="s">
        <v>4</v>
      </c>
      <c r="D146" t="s">
        <v>42</v>
      </c>
      <c r="E146" t="s">
        <v>59</v>
      </c>
      <c r="F146" t="s">
        <v>60</v>
      </c>
      <c r="G146" t="s">
        <v>337</v>
      </c>
      <c r="H146" t="s">
        <v>338</v>
      </c>
    </row>
    <row r="147" spans="1:8" x14ac:dyDescent="0.35">
      <c r="A147" t="s">
        <v>514</v>
      </c>
      <c r="B147" t="s">
        <v>160</v>
      </c>
      <c r="C147" t="s">
        <v>4</v>
      </c>
      <c r="D147" t="s">
        <v>5</v>
      </c>
      <c r="E147" t="s">
        <v>6</v>
      </c>
      <c r="F147" t="s">
        <v>16</v>
      </c>
      <c r="G147" t="s">
        <v>214</v>
      </c>
      <c r="H147" t="s">
        <v>215</v>
      </c>
    </row>
    <row r="148" spans="1:8" x14ac:dyDescent="0.35">
      <c r="A148" t="s">
        <v>515</v>
      </c>
      <c r="B148" t="s">
        <v>160</v>
      </c>
      <c r="C148" t="s">
        <v>4</v>
      </c>
      <c r="D148" t="s">
        <v>8</v>
      </c>
      <c r="E148" t="s">
        <v>11</v>
      </c>
      <c r="F148" t="s">
        <v>12</v>
      </c>
      <c r="G148" t="s">
        <v>516</v>
      </c>
    </row>
    <row r="149" spans="1:8" x14ac:dyDescent="0.35">
      <c r="A149" t="s">
        <v>517</v>
      </c>
      <c r="B149" t="s">
        <v>160</v>
      </c>
      <c r="C149" t="s">
        <v>4</v>
      </c>
      <c r="D149" t="s">
        <v>48</v>
      </c>
      <c r="E149" t="s">
        <v>67</v>
      </c>
      <c r="F149" t="s">
        <v>391</v>
      </c>
      <c r="G149" t="s">
        <v>392</v>
      </c>
    </row>
    <row r="150" spans="1:8" x14ac:dyDescent="0.35">
      <c r="A150" t="s">
        <v>518</v>
      </c>
      <c r="B150" t="s">
        <v>160</v>
      </c>
      <c r="C150" t="s">
        <v>4</v>
      </c>
      <c r="D150" t="s">
        <v>5</v>
      </c>
      <c r="E150" t="s">
        <v>36</v>
      </c>
      <c r="F150" t="s">
        <v>37</v>
      </c>
      <c r="G150" t="s">
        <v>218</v>
      </c>
    </row>
    <row r="151" spans="1:8" x14ac:dyDescent="0.35">
      <c r="A151" t="s">
        <v>519</v>
      </c>
      <c r="B151" t="s">
        <v>160</v>
      </c>
      <c r="C151" t="s">
        <v>4</v>
      </c>
      <c r="D151" t="s">
        <v>48</v>
      </c>
      <c r="E151" t="s">
        <v>520</v>
      </c>
      <c r="G151" t="s">
        <v>520</v>
      </c>
    </row>
    <row r="152" spans="1:8" x14ac:dyDescent="0.35">
      <c r="A152" t="s">
        <v>521</v>
      </c>
      <c r="B152" t="s">
        <v>160</v>
      </c>
      <c r="C152" t="s">
        <v>4</v>
      </c>
      <c r="D152" t="s">
        <v>48</v>
      </c>
      <c r="E152" t="s">
        <v>522</v>
      </c>
      <c r="G152" t="s">
        <v>522</v>
      </c>
    </row>
    <row r="153" spans="1:8" x14ac:dyDescent="0.35">
      <c r="A153" t="s">
        <v>217</v>
      </c>
      <c r="B153" t="s">
        <v>160</v>
      </c>
      <c r="C153" t="s">
        <v>4</v>
      </c>
      <c r="D153" t="s">
        <v>5</v>
      </c>
      <c r="E153" t="s">
        <v>36</v>
      </c>
      <c r="F153" t="s">
        <v>37</v>
      </c>
      <c r="G153" t="s">
        <v>218</v>
      </c>
    </row>
    <row r="154" spans="1:8" x14ac:dyDescent="0.35">
      <c r="A154" t="s">
        <v>523</v>
      </c>
      <c r="B154" t="s">
        <v>160</v>
      </c>
      <c r="C154" t="s">
        <v>4</v>
      </c>
      <c r="D154" t="s">
        <v>20</v>
      </c>
      <c r="E154" t="s">
        <v>119</v>
      </c>
      <c r="F154" t="s">
        <v>125</v>
      </c>
      <c r="G154" t="s">
        <v>125</v>
      </c>
    </row>
    <row r="155" spans="1:8" x14ac:dyDescent="0.35">
      <c r="A155" t="s">
        <v>524</v>
      </c>
      <c r="B155" t="s">
        <v>160</v>
      </c>
      <c r="C155" t="s">
        <v>4</v>
      </c>
      <c r="D155" t="s">
        <v>22</v>
      </c>
      <c r="E155" t="s">
        <v>298</v>
      </c>
      <c r="G155" t="s">
        <v>298</v>
      </c>
    </row>
    <row r="156" spans="1:8" x14ac:dyDescent="0.35">
      <c r="A156" t="s">
        <v>525</v>
      </c>
      <c r="B156" t="s">
        <v>160</v>
      </c>
      <c r="C156" t="s">
        <v>4</v>
      </c>
      <c r="D156" t="s">
        <v>52</v>
      </c>
      <c r="E156" t="s">
        <v>53</v>
      </c>
      <c r="F156" t="s">
        <v>64</v>
      </c>
      <c r="G156" t="s">
        <v>171</v>
      </c>
      <c r="H156" t="s">
        <v>226</v>
      </c>
    </row>
    <row r="157" spans="1:8" x14ac:dyDescent="0.35">
      <c r="A157" t="s">
        <v>526</v>
      </c>
      <c r="B157" t="s">
        <v>160</v>
      </c>
      <c r="C157" t="s">
        <v>4</v>
      </c>
      <c r="D157" t="s">
        <v>52</v>
      </c>
      <c r="E157" t="s">
        <v>53</v>
      </c>
      <c r="F157" t="s">
        <v>64</v>
      </c>
      <c r="G157" t="s">
        <v>171</v>
      </c>
      <c r="H157" t="s">
        <v>406</v>
      </c>
    </row>
    <row r="158" spans="1:8" x14ac:dyDescent="0.35">
      <c r="A158" t="s">
        <v>206</v>
      </c>
      <c r="B158" t="s">
        <v>160</v>
      </c>
      <c r="C158" t="s">
        <v>4</v>
      </c>
      <c r="D158" t="s">
        <v>5</v>
      </c>
      <c r="E158" t="s">
        <v>36</v>
      </c>
      <c r="F158" t="s">
        <v>37</v>
      </c>
      <c r="G158" t="s">
        <v>207</v>
      </c>
    </row>
    <row r="159" spans="1:8" x14ac:dyDescent="0.35">
      <c r="A159" t="s">
        <v>527</v>
      </c>
      <c r="B159" t="s">
        <v>160</v>
      </c>
      <c r="C159" t="s">
        <v>4</v>
      </c>
      <c r="D159" t="s">
        <v>48</v>
      </c>
      <c r="E159" t="s">
        <v>528</v>
      </c>
      <c r="F159" t="s">
        <v>529</v>
      </c>
      <c r="G159" t="s">
        <v>529</v>
      </c>
    </row>
    <row r="160" spans="1:8" x14ac:dyDescent="0.35">
      <c r="A160" t="s">
        <v>530</v>
      </c>
      <c r="B160" t="s">
        <v>160</v>
      </c>
      <c r="C160" t="s">
        <v>4</v>
      </c>
      <c r="D160" t="s">
        <v>52</v>
      </c>
      <c r="E160" t="s">
        <v>53</v>
      </c>
      <c r="F160" t="s">
        <v>64</v>
      </c>
      <c r="G160" t="s">
        <v>171</v>
      </c>
      <c r="H160" t="s">
        <v>410</v>
      </c>
    </row>
    <row r="161" spans="1:9" x14ac:dyDescent="0.35">
      <c r="A161" t="s">
        <v>531</v>
      </c>
      <c r="B161" t="s">
        <v>160</v>
      </c>
      <c r="C161" t="s">
        <v>4</v>
      </c>
      <c r="D161" t="s">
        <v>48</v>
      </c>
      <c r="E161" t="s">
        <v>146</v>
      </c>
      <c r="F161" t="s">
        <v>147</v>
      </c>
      <c r="G161" t="s">
        <v>532</v>
      </c>
      <c r="H161" t="s">
        <v>533</v>
      </c>
      <c r="I161" t="s">
        <v>534</v>
      </c>
    </row>
    <row r="162" spans="1:9" x14ac:dyDescent="0.35">
      <c r="A162" t="s">
        <v>535</v>
      </c>
      <c r="B162" t="s">
        <v>160</v>
      </c>
      <c r="C162" t="s">
        <v>4</v>
      </c>
      <c r="D162" t="s">
        <v>5</v>
      </c>
      <c r="E162" t="s">
        <v>81</v>
      </c>
      <c r="F162" t="s">
        <v>536</v>
      </c>
      <c r="G162" t="s">
        <v>536</v>
      </c>
    </row>
    <row r="163" spans="1:9" x14ac:dyDescent="0.35">
      <c r="A163" t="s">
        <v>537</v>
      </c>
      <c r="B163" t="s">
        <v>160</v>
      </c>
      <c r="C163" t="s">
        <v>4</v>
      </c>
      <c r="D163" t="s">
        <v>5</v>
      </c>
      <c r="E163" t="s">
        <v>81</v>
      </c>
      <c r="F163" t="s">
        <v>536</v>
      </c>
      <c r="G163" t="s">
        <v>536</v>
      </c>
    </row>
    <row r="164" spans="1:9" x14ac:dyDescent="0.35">
      <c r="A164" t="s">
        <v>538</v>
      </c>
      <c r="B164" t="s">
        <v>160</v>
      </c>
      <c r="C164" t="s">
        <v>4</v>
      </c>
      <c r="D164" t="s">
        <v>48</v>
      </c>
      <c r="E164" t="s">
        <v>75</v>
      </c>
      <c r="F164" t="s">
        <v>76</v>
      </c>
      <c r="G164" t="s">
        <v>539</v>
      </c>
    </row>
    <row r="165" spans="1:9" x14ac:dyDescent="0.35">
      <c r="A165" t="s">
        <v>540</v>
      </c>
      <c r="B165" t="s">
        <v>160</v>
      </c>
      <c r="C165" t="s">
        <v>4</v>
      </c>
      <c r="D165" t="s">
        <v>48</v>
      </c>
      <c r="E165" t="s">
        <v>87</v>
      </c>
      <c r="F165" t="s">
        <v>150</v>
      </c>
      <c r="G165" t="s">
        <v>541</v>
      </c>
    </row>
    <row r="166" spans="1:9" x14ac:dyDescent="0.35">
      <c r="A166" t="s">
        <v>542</v>
      </c>
      <c r="B166" t="s">
        <v>160</v>
      </c>
      <c r="C166" t="s">
        <v>4</v>
      </c>
      <c r="D166" t="s">
        <v>20</v>
      </c>
      <c r="E166" t="s">
        <v>103</v>
      </c>
      <c r="F166" t="s">
        <v>104</v>
      </c>
      <c r="G166" t="s">
        <v>104</v>
      </c>
    </row>
    <row r="167" spans="1:9" x14ac:dyDescent="0.35">
      <c r="A167" t="s">
        <v>543</v>
      </c>
      <c r="B167" t="s">
        <v>160</v>
      </c>
      <c r="C167" t="s">
        <v>4</v>
      </c>
      <c r="D167" t="s">
        <v>48</v>
      </c>
      <c r="E167" t="s">
        <v>320</v>
      </c>
      <c r="F167" t="s">
        <v>321</v>
      </c>
      <c r="G167" t="s">
        <v>321</v>
      </c>
    </row>
    <row r="168" spans="1:9" x14ac:dyDescent="0.35">
      <c r="A168" t="s">
        <v>544</v>
      </c>
      <c r="B168" t="s">
        <v>160</v>
      </c>
      <c r="C168" t="s">
        <v>4</v>
      </c>
      <c r="D168" t="s">
        <v>20</v>
      </c>
      <c r="E168" t="s">
        <v>21</v>
      </c>
      <c r="F168" t="s">
        <v>80</v>
      </c>
      <c r="G168" t="s">
        <v>274</v>
      </c>
      <c r="H168" t="s">
        <v>275</v>
      </c>
      <c r="I168" t="s">
        <v>340</v>
      </c>
    </row>
    <row r="169" spans="1:9" x14ac:dyDescent="0.35">
      <c r="A169" t="s">
        <v>545</v>
      </c>
      <c r="B169" t="s">
        <v>160</v>
      </c>
      <c r="C169" t="s">
        <v>4</v>
      </c>
      <c r="D169" t="s">
        <v>48</v>
      </c>
      <c r="E169" t="s">
        <v>75</v>
      </c>
      <c r="F169" t="s">
        <v>137</v>
      </c>
      <c r="G169" t="s">
        <v>137</v>
      </c>
    </row>
    <row r="170" spans="1:9" x14ac:dyDescent="0.35">
      <c r="A170" t="s">
        <v>546</v>
      </c>
      <c r="B170" t="s">
        <v>160</v>
      </c>
      <c r="C170" t="s">
        <v>4</v>
      </c>
      <c r="D170" t="s">
        <v>52</v>
      </c>
      <c r="E170" t="s">
        <v>53</v>
      </c>
      <c r="F170" t="s">
        <v>64</v>
      </c>
      <c r="G170" t="s">
        <v>171</v>
      </c>
      <c r="H170" t="s">
        <v>410</v>
      </c>
    </row>
    <row r="171" spans="1:9" x14ac:dyDescent="0.35">
      <c r="A171" t="s">
        <v>547</v>
      </c>
      <c r="B171" t="s">
        <v>160</v>
      </c>
      <c r="C171" t="s">
        <v>4</v>
      </c>
      <c r="D171" t="s">
        <v>42</v>
      </c>
      <c r="E171" t="s">
        <v>548</v>
      </c>
      <c r="G171" t="s">
        <v>548</v>
      </c>
    </row>
    <row r="172" spans="1:9" x14ac:dyDescent="0.35">
      <c r="A172" t="s">
        <v>549</v>
      </c>
      <c r="B172" t="s">
        <v>160</v>
      </c>
      <c r="C172" t="s">
        <v>4</v>
      </c>
      <c r="D172" t="s">
        <v>48</v>
      </c>
      <c r="E172" t="s">
        <v>87</v>
      </c>
      <c r="F172" t="s">
        <v>94</v>
      </c>
      <c r="G172" t="s">
        <v>550</v>
      </c>
    </row>
    <row r="173" spans="1:9" x14ac:dyDescent="0.35">
      <c r="A173" t="s">
        <v>551</v>
      </c>
      <c r="B173" t="s">
        <v>160</v>
      </c>
      <c r="C173" t="s">
        <v>4</v>
      </c>
      <c r="D173" t="s">
        <v>5</v>
      </c>
      <c r="E173" t="s">
        <v>45</v>
      </c>
      <c r="F173" t="s">
        <v>72</v>
      </c>
      <c r="G173" t="s">
        <v>552</v>
      </c>
    </row>
    <row r="174" spans="1:9" x14ac:dyDescent="0.35">
      <c r="A174" t="s">
        <v>553</v>
      </c>
      <c r="B174" t="s">
        <v>160</v>
      </c>
      <c r="C174" t="s">
        <v>4</v>
      </c>
      <c r="D174" t="s">
        <v>48</v>
      </c>
      <c r="E174" t="s">
        <v>57</v>
      </c>
      <c r="F174" t="s">
        <v>58</v>
      </c>
      <c r="G174" t="s">
        <v>58</v>
      </c>
    </row>
    <row r="175" spans="1:9" x14ac:dyDescent="0.35">
      <c r="A175" t="s">
        <v>554</v>
      </c>
      <c r="B175" t="s">
        <v>160</v>
      </c>
      <c r="C175" t="s">
        <v>4</v>
      </c>
      <c r="D175" t="s">
        <v>48</v>
      </c>
      <c r="E175" t="s">
        <v>84</v>
      </c>
      <c r="F175" t="s">
        <v>85</v>
      </c>
      <c r="G175" t="s">
        <v>85</v>
      </c>
    </row>
    <row r="176" spans="1:9" x14ac:dyDescent="0.35">
      <c r="A176" t="s">
        <v>555</v>
      </c>
      <c r="B176" t="s">
        <v>160</v>
      </c>
      <c r="C176" t="s">
        <v>4</v>
      </c>
      <c r="D176" t="s">
        <v>48</v>
      </c>
      <c r="E176" t="s">
        <v>87</v>
      </c>
      <c r="F176" t="s">
        <v>94</v>
      </c>
      <c r="G176" t="s">
        <v>550</v>
      </c>
    </row>
    <row r="177" spans="1:9" x14ac:dyDescent="0.35">
      <c r="A177" t="s">
        <v>556</v>
      </c>
      <c r="B177" t="s">
        <v>160</v>
      </c>
      <c r="C177" t="s">
        <v>4</v>
      </c>
      <c r="D177" t="s">
        <v>48</v>
      </c>
      <c r="E177" t="s">
        <v>82</v>
      </c>
      <c r="F177" t="s">
        <v>83</v>
      </c>
      <c r="G177" t="s">
        <v>557</v>
      </c>
    </row>
    <row r="178" spans="1:9" x14ac:dyDescent="0.35">
      <c r="A178" t="s">
        <v>558</v>
      </c>
      <c r="B178" t="s">
        <v>160</v>
      </c>
      <c r="C178" t="s">
        <v>4</v>
      </c>
      <c r="D178" t="s">
        <v>5</v>
      </c>
      <c r="E178" t="s">
        <v>6</v>
      </c>
      <c r="F178" t="s">
        <v>47</v>
      </c>
      <c r="G178" t="s">
        <v>247</v>
      </c>
    </row>
    <row r="179" spans="1:9" x14ac:dyDescent="0.35">
      <c r="A179" t="s">
        <v>559</v>
      </c>
      <c r="B179" t="s">
        <v>160</v>
      </c>
      <c r="C179" t="s">
        <v>4</v>
      </c>
      <c r="D179" t="s">
        <v>48</v>
      </c>
      <c r="E179" t="s">
        <v>55</v>
      </c>
      <c r="G179" t="s">
        <v>55</v>
      </c>
    </row>
    <row r="180" spans="1:9" x14ac:dyDescent="0.35">
      <c r="A180" t="s">
        <v>560</v>
      </c>
      <c r="B180" t="s">
        <v>160</v>
      </c>
      <c r="C180" t="s">
        <v>4</v>
      </c>
      <c r="D180" t="s">
        <v>5</v>
      </c>
      <c r="E180" t="s">
        <v>40</v>
      </c>
      <c r="F180" t="s">
        <v>41</v>
      </c>
      <c r="G180" t="s">
        <v>41</v>
      </c>
    </row>
    <row r="181" spans="1:9" x14ac:dyDescent="0.35">
      <c r="A181" t="s">
        <v>561</v>
      </c>
      <c r="B181" t="s">
        <v>160</v>
      </c>
      <c r="C181" t="s">
        <v>4</v>
      </c>
      <c r="D181" t="s">
        <v>20</v>
      </c>
      <c r="E181" t="s">
        <v>21</v>
      </c>
      <c r="F181" t="s">
        <v>80</v>
      </c>
      <c r="G181" t="s">
        <v>274</v>
      </c>
      <c r="H181" t="s">
        <v>483</v>
      </c>
    </row>
    <row r="182" spans="1:9" x14ac:dyDescent="0.35">
      <c r="A182" t="s">
        <v>562</v>
      </c>
      <c r="B182" t="s">
        <v>160</v>
      </c>
      <c r="C182" t="s">
        <v>4</v>
      </c>
      <c r="D182" t="s">
        <v>52</v>
      </c>
      <c r="E182" t="s">
        <v>53</v>
      </c>
      <c r="F182" t="s">
        <v>64</v>
      </c>
      <c r="G182" t="s">
        <v>171</v>
      </c>
      <c r="H182" t="s">
        <v>410</v>
      </c>
    </row>
    <row r="183" spans="1:9" x14ac:dyDescent="0.35">
      <c r="A183" t="s">
        <v>563</v>
      </c>
      <c r="B183" t="s">
        <v>160</v>
      </c>
      <c r="C183" t="s">
        <v>4</v>
      </c>
      <c r="D183" t="s">
        <v>48</v>
      </c>
      <c r="E183" t="s">
        <v>67</v>
      </c>
      <c r="F183" t="s">
        <v>68</v>
      </c>
      <c r="G183" t="s">
        <v>564</v>
      </c>
    </row>
    <row r="184" spans="1:9" x14ac:dyDescent="0.35">
      <c r="A184" t="s">
        <v>565</v>
      </c>
      <c r="B184" t="s">
        <v>160</v>
      </c>
      <c r="C184" t="s">
        <v>4</v>
      </c>
      <c r="D184" t="s">
        <v>13</v>
      </c>
      <c r="E184" t="s">
        <v>14</v>
      </c>
      <c r="F184" t="s">
        <v>66</v>
      </c>
      <c r="G184" t="s">
        <v>66</v>
      </c>
    </row>
    <row r="185" spans="1:9" x14ac:dyDescent="0.35">
      <c r="A185" t="s">
        <v>566</v>
      </c>
      <c r="B185" t="s">
        <v>160</v>
      </c>
      <c r="C185" t="s">
        <v>4</v>
      </c>
      <c r="D185" t="s">
        <v>52</v>
      </c>
      <c r="E185" t="s">
        <v>53</v>
      </c>
      <c r="F185" t="s">
        <v>64</v>
      </c>
      <c r="G185" t="s">
        <v>171</v>
      </c>
      <c r="H185" t="s">
        <v>410</v>
      </c>
    </row>
    <row r="186" spans="1:9" x14ac:dyDescent="0.35">
      <c r="A186" t="s">
        <v>567</v>
      </c>
      <c r="B186" t="s">
        <v>160</v>
      </c>
      <c r="C186" t="s">
        <v>4</v>
      </c>
      <c r="D186" t="s">
        <v>28</v>
      </c>
      <c r="E186" t="s">
        <v>29</v>
      </c>
      <c r="G186" t="s">
        <v>29</v>
      </c>
    </row>
    <row r="187" spans="1:9" x14ac:dyDescent="0.35">
      <c r="A187" t="s">
        <v>568</v>
      </c>
      <c r="B187" t="s">
        <v>160</v>
      </c>
      <c r="C187" t="s">
        <v>4</v>
      </c>
      <c r="D187" t="s">
        <v>28</v>
      </c>
      <c r="E187" t="s">
        <v>148</v>
      </c>
      <c r="G187" t="s">
        <v>148</v>
      </c>
    </row>
    <row r="188" spans="1:9" x14ac:dyDescent="0.35">
      <c r="A188" t="s">
        <v>569</v>
      </c>
      <c r="B188" t="s">
        <v>160</v>
      </c>
      <c r="C188" t="s">
        <v>4</v>
      </c>
      <c r="D188" t="s">
        <v>5</v>
      </c>
      <c r="E188" t="s">
        <v>570</v>
      </c>
      <c r="G188" t="s">
        <v>570</v>
      </c>
    </row>
    <row r="189" spans="1:9" x14ac:dyDescent="0.35">
      <c r="A189" t="s">
        <v>571</v>
      </c>
      <c r="B189" t="s">
        <v>160</v>
      </c>
      <c r="C189" t="s">
        <v>4</v>
      </c>
      <c r="D189" t="s">
        <v>5</v>
      </c>
      <c r="E189" t="s">
        <v>45</v>
      </c>
      <c r="F189" t="s">
        <v>308</v>
      </c>
      <c r="G189" t="s">
        <v>308</v>
      </c>
    </row>
    <row r="190" spans="1:9" x14ac:dyDescent="0.35">
      <c r="A190" t="s">
        <v>572</v>
      </c>
      <c r="B190" t="s">
        <v>160</v>
      </c>
      <c r="C190" t="s">
        <v>4</v>
      </c>
      <c r="D190" t="s">
        <v>20</v>
      </c>
      <c r="E190" t="s">
        <v>135</v>
      </c>
      <c r="F190" t="s">
        <v>477</v>
      </c>
      <c r="G190" t="s">
        <v>478</v>
      </c>
    </row>
    <row r="191" spans="1:9" x14ac:dyDescent="0.35">
      <c r="A191" t="s">
        <v>573</v>
      </c>
      <c r="B191" t="s">
        <v>160</v>
      </c>
      <c r="C191" t="s">
        <v>4</v>
      </c>
      <c r="D191" t="s">
        <v>13</v>
      </c>
      <c r="E191" t="s">
        <v>14</v>
      </c>
      <c r="F191" t="s">
        <v>96</v>
      </c>
      <c r="G191" t="s">
        <v>96</v>
      </c>
    </row>
    <row r="192" spans="1:9" x14ac:dyDescent="0.35">
      <c r="A192" t="s">
        <v>574</v>
      </c>
      <c r="B192" t="s">
        <v>160</v>
      </c>
      <c r="C192" t="s">
        <v>4</v>
      </c>
      <c r="D192" t="s">
        <v>52</v>
      </c>
      <c r="E192" t="s">
        <v>53</v>
      </c>
      <c r="F192" t="s">
        <v>64</v>
      </c>
      <c r="G192" t="s">
        <v>575</v>
      </c>
      <c r="H192" t="s">
        <v>576</v>
      </c>
      <c r="I192" t="s">
        <v>577</v>
      </c>
    </row>
    <row r="193" spans="1:10" x14ac:dyDescent="0.35">
      <c r="A193" t="s">
        <v>578</v>
      </c>
      <c r="B193" t="s">
        <v>160</v>
      </c>
      <c r="C193" t="s">
        <v>4</v>
      </c>
      <c r="D193" t="s">
        <v>48</v>
      </c>
      <c r="E193" t="s">
        <v>112</v>
      </c>
      <c r="F193" t="s">
        <v>113</v>
      </c>
      <c r="G193" t="s">
        <v>113</v>
      </c>
    </row>
    <row r="194" spans="1:10" x14ac:dyDescent="0.35">
      <c r="A194" t="s">
        <v>579</v>
      </c>
      <c r="B194" t="s">
        <v>160</v>
      </c>
      <c r="C194" t="s">
        <v>4</v>
      </c>
      <c r="D194" t="s">
        <v>20</v>
      </c>
      <c r="E194" t="s">
        <v>135</v>
      </c>
      <c r="F194" t="s">
        <v>477</v>
      </c>
      <c r="G194" t="s">
        <v>478</v>
      </c>
    </row>
    <row r="195" spans="1:10" x14ac:dyDescent="0.35">
      <c r="A195" t="s">
        <v>580</v>
      </c>
      <c r="B195" t="s">
        <v>160</v>
      </c>
      <c r="C195" t="s">
        <v>4</v>
      </c>
      <c r="D195" t="s">
        <v>52</v>
      </c>
      <c r="E195" t="s">
        <v>53</v>
      </c>
      <c r="F195" t="s">
        <v>64</v>
      </c>
      <c r="G195" t="s">
        <v>171</v>
      </c>
      <c r="H195" t="s">
        <v>410</v>
      </c>
    </row>
    <row r="196" spans="1:10" x14ac:dyDescent="0.35">
      <c r="A196" t="s">
        <v>581</v>
      </c>
      <c r="B196" t="s">
        <v>160</v>
      </c>
      <c r="C196" t="s">
        <v>4</v>
      </c>
      <c r="D196" t="s">
        <v>42</v>
      </c>
      <c r="G196" t="s">
        <v>42</v>
      </c>
    </row>
    <row r="197" spans="1:10" x14ac:dyDescent="0.35">
      <c r="A197" t="s">
        <v>582</v>
      </c>
      <c r="B197" t="s">
        <v>160</v>
      </c>
      <c r="C197" t="s">
        <v>4</v>
      </c>
      <c r="D197" t="s">
        <v>42</v>
      </c>
      <c r="G197" t="s">
        <v>42</v>
      </c>
    </row>
    <row r="198" spans="1:10" x14ac:dyDescent="0.35">
      <c r="A198" t="s">
        <v>583</v>
      </c>
      <c r="B198" t="s">
        <v>160</v>
      </c>
      <c r="C198" t="s">
        <v>4</v>
      </c>
      <c r="D198" t="s">
        <v>5</v>
      </c>
      <c r="E198" t="s">
        <v>6</v>
      </c>
      <c r="F198" t="s">
        <v>47</v>
      </c>
      <c r="G198" t="s">
        <v>186</v>
      </c>
    </row>
    <row r="199" spans="1:10" x14ac:dyDescent="0.35">
      <c r="A199" t="s">
        <v>584</v>
      </c>
      <c r="B199" t="s">
        <v>160</v>
      </c>
      <c r="C199" t="s">
        <v>4</v>
      </c>
      <c r="D199" t="s">
        <v>48</v>
      </c>
      <c r="E199" t="s">
        <v>57</v>
      </c>
      <c r="F199" t="s">
        <v>58</v>
      </c>
      <c r="G199" t="s">
        <v>58</v>
      </c>
    </row>
    <row r="200" spans="1:10" x14ac:dyDescent="0.35">
      <c r="A200" t="s">
        <v>585</v>
      </c>
      <c r="B200" t="s">
        <v>160</v>
      </c>
      <c r="C200" t="s">
        <v>4</v>
      </c>
      <c r="D200" t="s">
        <v>8</v>
      </c>
      <c r="E200" t="s">
        <v>9</v>
      </c>
      <c r="F200" t="s">
        <v>25</v>
      </c>
      <c r="G200" t="s">
        <v>586</v>
      </c>
    </row>
    <row r="201" spans="1:10" x14ac:dyDescent="0.35">
      <c r="A201" t="s">
        <v>587</v>
      </c>
      <c r="B201" t="s">
        <v>160</v>
      </c>
      <c r="C201" t="s">
        <v>4</v>
      </c>
      <c r="D201" t="s">
        <v>22</v>
      </c>
      <c r="G201" t="s">
        <v>22</v>
      </c>
    </row>
    <row r="202" spans="1:10" x14ac:dyDescent="0.35">
      <c r="A202" t="s">
        <v>588</v>
      </c>
      <c r="B202" t="s">
        <v>160</v>
      </c>
      <c r="C202" t="s">
        <v>4</v>
      </c>
      <c r="D202" t="s">
        <v>52</v>
      </c>
      <c r="E202" t="s">
        <v>53</v>
      </c>
      <c r="F202" t="s">
        <v>79</v>
      </c>
      <c r="G202" t="s">
        <v>310</v>
      </c>
      <c r="H202" t="s">
        <v>489</v>
      </c>
      <c r="I202" t="s">
        <v>490</v>
      </c>
      <c r="J202" t="s">
        <v>491</v>
      </c>
    </row>
    <row r="203" spans="1:10" x14ac:dyDescent="0.35">
      <c r="A203" t="s">
        <v>589</v>
      </c>
      <c r="B203" t="s">
        <v>160</v>
      </c>
      <c r="C203" t="s">
        <v>4</v>
      </c>
      <c r="D203" t="s">
        <v>5</v>
      </c>
      <c r="E203" t="s">
        <v>36</v>
      </c>
      <c r="F203" t="s">
        <v>37</v>
      </c>
      <c r="G203" t="s">
        <v>218</v>
      </c>
    </row>
    <row r="204" spans="1:10" x14ac:dyDescent="0.35">
      <c r="A204" t="s">
        <v>590</v>
      </c>
      <c r="B204" t="s">
        <v>160</v>
      </c>
      <c r="C204" t="s">
        <v>4</v>
      </c>
      <c r="D204" t="s">
        <v>5</v>
      </c>
      <c r="E204" t="s">
        <v>40</v>
      </c>
      <c r="F204" t="s">
        <v>41</v>
      </c>
      <c r="G204" t="s">
        <v>591</v>
      </c>
    </row>
    <row r="205" spans="1:10" x14ac:dyDescent="0.35">
      <c r="A205" t="s">
        <v>244</v>
      </c>
      <c r="B205" t="s">
        <v>160</v>
      </c>
      <c r="C205" t="s">
        <v>4</v>
      </c>
      <c r="D205" t="s">
        <v>13</v>
      </c>
      <c r="E205" t="s">
        <v>26</v>
      </c>
      <c r="F205" t="s">
        <v>39</v>
      </c>
      <c r="G205" t="s">
        <v>221</v>
      </c>
      <c r="H205" t="s">
        <v>245</v>
      </c>
    </row>
    <row r="206" spans="1:10" x14ac:dyDescent="0.35">
      <c r="A206" t="s">
        <v>592</v>
      </c>
      <c r="B206" t="s">
        <v>160</v>
      </c>
      <c r="C206" t="s">
        <v>4</v>
      </c>
      <c r="D206" t="s">
        <v>5</v>
      </c>
      <c r="E206" t="s">
        <v>36</v>
      </c>
      <c r="F206" t="s">
        <v>593</v>
      </c>
      <c r="G206" t="s">
        <v>593</v>
      </c>
    </row>
    <row r="207" spans="1:10" x14ac:dyDescent="0.35">
      <c r="A207" t="s">
        <v>594</v>
      </c>
      <c r="B207" t="s">
        <v>160</v>
      </c>
      <c r="C207" t="s">
        <v>4</v>
      </c>
      <c r="D207" t="s">
        <v>48</v>
      </c>
      <c r="E207" t="s">
        <v>73</v>
      </c>
      <c r="F207" t="s">
        <v>74</v>
      </c>
      <c r="G207" t="s">
        <v>595</v>
      </c>
    </row>
    <row r="208" spans="1:10" x14ac:dyDescent="0.35">
      <c r="A208" t="s">
        <v>596</v>
      </c>
      <c r="B208" t="s">
        <v>160</v>
      </c>
      <c r="C208" t="s">
        <v>4</v>
      </c>
      <c r="D208" t="s">
        <v>48</v>
      </c>
      <c r="E208" t="s">
        <v>75</v>
      </c>
      <c r="F208" t="s">
        <v>126</v>
      </c>
      <c r="G208" t="s">
        <v>435</v>
      </c>
    </row>
    <row r="209" spans="1:8" x14ac:dyDescent="0.35">
      <c r="A209" t="s">
        <v>597</v>
      </c>
      <c r="B209" t="s">
        <v>160</v>
      </c>
      <c r="C209" t="s">
        <v>4</v>
      </c>
      <c r="D209" t="s">
        <v>52</v>
      </c>
      <c r="E209" t="s">
        <v>53</v>
      </c>
      <c r="F209" t="s">
        <v>64</v>
      </c>
      <c r="G209" t="s">
        <v>171</v>
      </c>
      <c r="H209" t="s">
        <v>406</v>
      </c>
    </row>
    <row r="210" spans="1:8" x14ac:dyDescent="0.35">
      <c r="A210" t="s">
        <v>598</v>
      </c>
      <c r="B210" t="s">
        <v>160</v>
      </c>
      <c r="C210" t="s">
        <v>4</v>
      </c>
      <c r="D210" t="s">
        <v>48</v>
      </c>
      <c r="E210" t="s">
        <v>320</v>
      </c>
      <c r="F210" t="s">
        <v>321</v>
      </c>
      <c r="G210" t="s">
        <v>321</v>
      </c>
    </row>
    <row r="211" spans="1:8" x14ac:dyDescent="0.35">
      <c r="A211" t="s">
        <v>296</v>
      </c>
      <c r="B211" t="s">
        <v>160</v>
      </c>
      <c r="C211" t="s">
        <v>4</v>
      </c>
      <c r="D211" t="s">
        <v>22</v>
      </c>
      <c r="G211" t="s">
        <v>22</v>
      </c>
    </row>
    <row r="212" spans="1:8" x14ac:dyDescent="0.35">
      <c r="A212" t="s">
        <v>599</v>
      </c>
      <c r="B212" t="s">
        <v>160</v>
      </c>
      <c r="C212" t="s">
        <v>4</v>
      </c>
      <c r="D212" t="s">
        <v>8</v>
      </c>
      <c r="E212" t="s">
        <v>9</v>
      </c>
      <c r="F212" t="s">
        <v>25</v>
      </c>
      <c r="G212" t="s">
        <v>600</v>
      </c>
    </row>
    <row r="213" spans="1:8" x14ac:dyDescent="0.35">
      <c r="A213" t="s">
        <v>601</v>
      </c>
      <c r="B213" t="s">
        <v>160</v>
      </c>
      <c r="C213" t="s">
        <v>4</v>
      </c>
      <c r="D213" t="s">
        <v>22</v>
      </c>
      <c r="E213" t="s">
        <v>298</v>
      </c>
      <c r="G213" t="s">
        <v>298</v>
      </c>
    </row>
    <row r="214" spans="1:8" x14ac:dyDescent="0.35">
      <c r="A214" t="s">
        <v>602</v>
      </c>
      <c r="B214" t="s">
        <v>160</v>
      </c>
      <c r="C214" t="s">
        <v>4</v>
      </c>
      <c r="D214" t="s">
        <v>52</v>
      </c>
      <c r="E214" t="s">
        <v>53</v>
      </c>
      <c r="F214" t="s">
        <v>64</v>
      </c>
      <c r="G214" t="s">
        <v>171</v>
      </c>
      <c r="H214" t="s">
        <v>226</v>
      </c>
    </row>
    <row r="215" spans="1:8" x14ac:dyDescent="0.35">
      <c r="A215" t="s">
        <v>603</v>
      </c>
      <c r="B215" t="s">
        <v>160</v>
      </c>
      <c r="C215" t="s">
        <v>4</v>
      </c>
      <c r="D215" t="s">
        <v>48</v>
      </c>
      <c r="E215" t="s">
        <v>320</v>
      </c>
      <c r="F215" t="s">
        <v>321</v>
      </c>
      <c r="G215" t="s">
        <v>321</v>
      </c>
    </row>
    <row r="216" spans="1:8" x14ac:dyDescent="0.35">
      <c r="A216" t="s">
        <v>604</v>
      </c>
      <c r="B216" t="s">
        <v>160</v>
      </c>
      <c r="C216" t="s">
        <v>4</v>
      </c>
      <c r="D216" t="s">
        <v>5</v>
      </c>
      <c r="E216" t="s">
        <v>45</v>
      </c>
      <c r="F216" t="s">
        <v>308</v>
      </c>
      <c r="G216" t="s">
        <v>308</v>
      </c>
    </row>
    <row r="217" spans="1:8" x14ac:dyDescent="0.35">
      <c r="A217" t="s">
        <v>605</v>
      </c>
      <c r="B217" t="s">
        <v>160</v>
      </c>
      <c r="C217" t="s">
        <v>4</v>
      </c>
      <c r="D217" t="s">
        <v>13</v>
      </c>
      <c r="E217" t="s">
        <v>14</v>
      </c>
      <c r="F217" t="s">
        <v>15</v>
      </c>
      <c r="G217" t="s">
        <v>606</v>
      </c>
    </row>
    <row r="218" spans="1:8" x14ac:dyDescent="0.35">
      <c r="A218" t="s">
        <v>191</v>
      </c>
      <c r="B218" t="s">
        <v>160</v>
      </c>
      <c r="C218" t="s">
        <v>4</v>
      </c>
      <c r="D218" t="s">
        <v>5</v>
      </c>
      <c r="E218" t="s">
        <v>36</v>
      </c>
      <c r="F218" t="s">
        <v>37</v>
      </c>
      <c r="G218" t="s">
        <v>192</v>
      </c>
      <c r="H218" t="s">
        <v>193</v>
      </c>
    </row>
    <row r="219" spans="1:8" x14ac:dyDescent="0.35">
      <c r="A219" t="s">
        <v>607</v>
      </c>
      <c r="B219" t="s">
        <v>160</v>
      </c>
      <c r="C219" t="s">
        <v>4</v>
      </c>
      <c r="D219" t="s">
        <v>52</v>
      </c>
      <c r="E219" t="s">
        <v>53</v>
      </c>
      <c r="F219" t="s">
        <v>64</v>
      </c>
      <c r="G219" t="s">
        <v>171</v>
      </c>
      <c r="H219" t="s">
        <v>406</v>
      </c>
    </row>
    <row r="220" spans="1:8" x14ac:dyDescent="0.35">
      <c r="A220" t="s">
        <v>608</v>
      </c>
      <c r="B220" t="s">
        <v>160</v>
      </c>
      <c r="C220" t="s">
        <v>4</v>
      </c>
      <c r="D220" t="s">
        <v>48</v>
      </c>
      <c r="E220" t="s">
        <v>67</v>
      </c>
      <c r="F220" t="s">
        <v>68</v>
      </c>
      <c r="G220" t="s">
        <v>383</v>
      </c>
      <c r="H220" t="s">
        <v>384</v>
      </c>
    </row>
    <row r="221" spans="1:8" x14ac:dyDescent="0.35">
      <c r="A221" t="s">
        <v>609</v>
      </c>
      <c r="B221" t="s">
        <v>160</v>
      </c>
      <c r="C221" t="s">
        <v>4</v>
      </c>
      <c r="D221" t="s">
        <v>5</v>
      </c>
      <c r="E221" t="s">
        <v>6</v>
      </c>
      <c r="F221" t="s">
        <v>61</v>
      </c>
      <c r="G221" t="s">
        <v>610</v>
      </c>
    </row>
    <row r="222" spans="1:8" x14ac:dyDescent="0.35">
      <c r="A222" t="s">
        <v>611</v>
      </c>
      <c r="B222" t="s">
        <v>160</v>
      </c>
      <c r="C222" t="s">
        <v>4</v>
      </c>
      <c r="D222" t="s">
        <v>612</v>
      </c>
      <c r="E222" t="s">
        <v>613</v>
      </c>
      <c r="G222" t="s">
        <v>613</v>
      </c>
    </row>
    <row r="223" spans="1:8" x14ac:dyDescent="0.35">
      <c r="A223" t="s">
        <v>614</v>
      </c>
      <c r="B223" t="s">
        <v>160</v>
      </c>
      <c r="C223" t="s">
        <v>4</v>
      </c>
      <c r="D223" t="s">
        <v>8</v>
      </c>
      <c r="E223" t="s">
        <v>11</v>
      </c>
      <c r="F223" t="s">
        <v>62</v>
      </c>
      <c r="G223" t="s">
        <v>351</v>
      </c>
      <c r="H223" t="s">
        <v>615</v>
      </c>
    </row>
    <row r="224" spans="1:8" x14ac:dyDescent="0.35">
      <c r="A224" t="s">
        <v>616</v>
      </c>
      <c r="B224" t="s">
        <v>160</v>
      </c>
      <c r="C224" t="s">
        <v>4</v>
      </c>
      <c r="D224" t="s">
        <v>8</v>
      </c>
      <c r="E224" t="s">
        <v>11</v>
      </c>
      <c r="F224" t="s">
        <v>62</v>
      </c>
      <c r="G224" t="s">
        <v>351</v>
      </c>
      <c r="H224" t="s">
        <v>615</v>
      </c>
    </row>
    <row r="225" spans="1:10" x14ac:dyDescent="0.35">
      <c r="A225" t="s">
        <v>617</v>
      </c>
      <c r="B225" t="s">
        <v>160</v>
      </c>
      <c r="C225" t="s">
        <v>4</v>
      </c>
      <c r="D225" t="s">
        <v>5</v>
      </c>
      <c r="E225" t="s">
        <v>40</v>
      </c>
      <c r="F225" t="s">
        <v>69</v>
      </c>
      <c r="G225" t="s">
        <v>618</v>
      </c>
    </row>
    <row r="226" spans="1:10" x14ac:dyDescent="0.35">
      <c r="A226" t="s">
        <v>220</v>
      </c>
      <c r="B226" t="s">
        <v>160</v>
      </c>
      <c r="C226" t="s">
        <v>4</v>
      </c>
      <c r="D226" t="s">
        <v>13</v>
      </c>
      <c r="E226" t="s">
        <v>26</v>
      </c>
      <c r="F226" t="s">
        <v>39</v>
      </c>
      <c r="G226" t="s">
        <v>221</v>
      </c>
    </row>
    <row r="227" spans="1:10" x14ac:dyDescent="0.35">
      <c r="A227" t="s">
        <v>619</v>
      </c>
      <c r="B227" t="s">
        <v>160</v>
      </c>
      <c r="C227" t="s">
        <v>4</v>
      </c>
      <c r="D227" t="s">
        <v>13</v>
      </c>
      <c r="E227" t="s">
        <v>26</v>
      </c>
      <c r="F227" t="s">
        <v>27</v>
      </c>
      <c r="G227" t="s">
        <v>27</v>
      </c>
    </row>
    <row r="228" spans="1:10" x14ac:dyDescent="0.35">
      <c r="A228" t="s">
        <v>620</v>
      </c>
      <c r="B228" t="s">
        <v>160</v>
      </c>
      <c r="C228" t="s">
        <v>4</v>
      </c>
      <c r="D228" t="s">
        <v>5</v>
      </c>
      <c r="E228" t="s">
        <v>6</v>
      </c>
      <c r="F228" t="s">
        <v>7</v>
      </c>
      <c r="G228" t="s">
        <v>621</v>
      </c>
    </row>
    <row r="229" spans="1:10" x14ac:dyDescent="0.35">
      <c r="A229" t="s">
        <v>622</v>
      </c>
      <c r="B229" t="s">
        <v>160</v>
      </c>
      <c r="C229" t="s">
        <v>4</v>
      </c>
      <c r="D229" t="s">
        <v>5</v>
      </c>
      <c r="E229" t="s">
        <v>36</v>
      </c>
      <c r="F229" t="s">
        <v>37</v>
      </c>
      <c r="G229" t="s">
        <v>218</v>
      </c>
    </row>
    <row r="230" spans="1:10" x14ac:dyDescent="0.35">
      <c r="A230" t="s">
        <v>623</v>
      </c>
      <c r="B230" t="s">
        <v>160</v>
      </c>
      <c r="C230" t="s">
        <v>4</v>
      </c>
      <c r="D230" t="s">
        <v>52</v>
      </c>
      <c r="E230" t="s">
        <v>53</v>
      </c>
      <c r="F230" t="s">
        <v>79</v>
      </c>
      <c r="G230" t="s">
        <v>310</v>
      </c>
      <c r="H230" t="s">
        <v>489</v>
      </c>
      <c r="I230" t="s">
        <v>490</v>
      </c>
      <c r="J230" t="s">
        <v>491</v>
      </c>
    </row>
    <row r="231" spans="1:10" x14ac:dyDescent="0.35">
      <c r="A231" t="s">
        <v>624</v>
      </c>
      <c r="B231" t="s">
        <v>160</v>
      </c>
      <c r="C231" t="s">
        <v>4</v>
      </c>
      <c r="D231" t="s">
        <v>52</v>
      </c>
      <c r="E231" t="s">
        <v>53</v>
      </c>
      <c r="F231" t="s">
        <v>64</v>
      </c>
      <c r="G231" t="s">
        <v>171</v>
      </c>
      <c r="H231" t="s">
        <v>410</v>
      </c>
    </row>
    <row r="232" spans="1:10" x14ac:dyDescent="0.35">
      <c r="A232" t="s">
        <v>625</v>
      </c>
      <c r="B232" t="s">
        <v>160</v>
      </c>
      <c r="C232" t="s">
        <v>4</v>
      </c>
      <c r="D232" t="s">
        <v>32</v>
      </c>
      <c r="E232" t="s">
        <v>33</v>
      </c>
      <c r="F232" t="s">
        <v>108</v>
      </c>
      <c r="G232" t="s">
        <v>108</v>
      </c>
    </row>
    <row r="233" spans="1:10" x14ac:dyDescent="0.35">
      <c r="A233" t="s">
        <v>626</v>
      </c>
      <c r="B233" t="s">
        <v>160</v>
      </c>
      <c r="C233" t="s">
        <v>4</v>
      </c>
      <c r="D233" t="s">
        <v>22</v>
      </c>
      <c r="E233" t="s">
        <v>395</v>
      </c>
      <c r="F233" t="s">
        <v>627</v>
      </c>
      <c r="G233" t="s">
        <v>627</v>
      </c>
    </row>
    <row r="234" spans="1:10" x14ac:dyDescent="0.35">
      <c r="A234" t="s">
        <v>628</v>
      </c>
      <c r="B234" t="s">
        <v>160</v>
      </c>
      <c r="C234" t="s">
        <v>4</v>
      </c>
      <c r="D234" t="s">
        <v>20</v>
      </c>
      <c r="E234" t="s">
        <v>119</v>
      </c>
      <c r="F234" t="s">
        <v>120</v>
      </c>
      <c r="G234" t="s">
        <v>120</v>
      </c>
    </row>
    <row r="235" spans="1:10" x14ac:dyDescent="0.35">
      <c r="A235" t="s">
        <v>629</v>
      </c>
      <c r="B235" t="s">
        <v>160</v>
      </c>
      <c r="C235" t="s">
        <v>4</v>
      </c>
      <c r="D235" t="s">
        <v>20</v>
      </c>
      <c r="E235" t="s">
        <v>21</v>
      </c>
      <c r="F235" t="s">
        <v>80</v>
      </c>
      <c r="G235" t="s">
        <v>274</v>
      </c>
      <c r="H235" t="s">
        <v>275</v>
      </c>
      <c r="I235" t="s">
        <v>286</v>
      </c>
      <c r="J235" t="s">
        <v>401</v>
      </c>
    </row>
    <row r="236" spans="1:10" x14ac:dyDescent="0.35">
      <c r="A236" t="s">
        <v>630</v>
      </c>
      <c r="B236" t="s">
        <v>160</v>
      </c>
      <c r="C236" t="s">
        <v>4</v>
      </c>
      <c r="D236" t="s">
        <v>5</v>
      </c>
      <c r="E236" t="s">
        <v>6</v>
      </c>
      <c r="F236" t="s">
        <v>7</v>
      </c>
      <c r="G236" t="s">
        <v>268</v>
      </c>
    </row>
    <row r="237" spans="1:10" x14ac:dyDescent="0.35">
      <c r="A237" t="s">
        <v>631</v>
      </c>
      <c r="B237" t="s">
        <v>160</v>
      </c>
      <c r="C237" t="s">
        <v>4</v>
      </c>
      <c r="D237" t="s">
        <v>5</v>
      </c>
      <c r="E237" t="s">
        <v>40</v>
      </c>
      <c r="F237" t="s">
        <v>95</v>
      </c>
      <c r="G237" t="s">
        <v>95</v>
      </c>
    </row>
    <row r="238" spans="1:10" x14ac:dyDescent="0.35">
      <c r="A238" t="s">
        <v>632</v>
      </c>
      <c r="B238" t="s">
        <v>160</v>
      </c>
      <c r="C238" t="s">
        <v>4</v>
      </c>
      <c r="D238" t="s">
        <v>48</v>
      </c>
      <c r="E238" t="s">
        <v>67</v>
      </c>
      <c r="F238" t="s">
        <v>68</v>
      </c>
      <c r="G238" t="s">
        <v>383</v>
      </c>
      <c r="H238" t="s">
        <v>384</v>
      </c>
    </row>
    <row r="239" spans="1:10" x14ac:dyDescent="0.35">
      <c r="A239" t="s">
        <v>633</v>
      </c>
      <c r="B239" t="s">
        <v>160</v>
      </c>
      <c r="C239" t="s">
        <v>4</v>
      </c>
      <c r="D239" t="s">
        <v>5</v>
      </c>
      <c r="E239" t="s">
        <v>45</v>
      </c>
      <c r="F239" t="s">
        <v>432</v>
      </c>
      <c r="G239" t="s">
        <v>634</v>
      </c>
    </row>
    <row r="240" spans="1:10" x14ac:dyDescent="0.35">
      <c r="A240" t="s">
        <v>635</v>
      </c>
      <c r="B240" t="s">
        <v>160</v>
      </c>
      <c r="C240" t="s">
        <v>4</v>
      </c>
      <c r="D240" t="s">
        <v>13</v>
      </c>
      <c r="E240" t="s">
        <v>26</v>
      </c>
      <c r="F240" t="s">
        <v>39</v>
      </c>
      <c r="G240" t="s">
        <v>221</v>
      </c>
    </row>
    <row r="241" spans="1:10" x14ac:dyDescent="0.35">
      <c r="A241" t="s">
        <v>636</v>
      </c>
      <c r="B241" t="s">
        <v>160</v>
      </c>
      <c r="C241" t="s">
        <v>4</v>
      </c>
      <c r="D241" t="s">
        <v>42</v>
      </c>
      <c r="E241" t="s">
        <v>65</v>
      </c>
      <c r="F241" t="s">
        <v>637</v>
      </c>
      <c r="G241" t="s">
        <v>637</v>
      </c>
    </row>
    <row r="242" spans="1:10" x14ac:dyDescent="0.35">
      <c r="A242" t="s">
        <v>638</v>
      </c>
      <c r="B242" t="s">
        <v>160</v>
      </c>
      <c r="C242" t="s">
        <v>4</v>
      </c>
      <c r="D242" t="s">
        <v>5</v>
      </c>
      <c r="E242" t="s">
        <v>129</v>
      </c>
      <c r="G242" t="s">
        <v>129</v>
      </c>
    </row>
    <row r="243" spans="1:10" x14ac:dyDescent="0.35">
      <c r="A243" t="s">
        <v>639</v>
      </c>
      <c r="B243" t="s">
        <v>160</v>
      </c>
      <c r="C243" t="s">
        <v>4</v>
      </c>
      <c r="D243" t="s">
        <v>48</v>
      </c>
      <c r="E243" t="s">
        <v>87</v>
      </c>
      <c r="F243" t="s">
        <v>640</v>
      </c>
      <c r="G243" t="s">
        <v>640</v>
      </c>
    </row>
    <row r="244" spans="1:10" x14ac:dyDescent="0.35">
      <c r="A244" t="s">
        <v>641</v>
      </c>
      <c r="B244" t="s">
        <v>160</v>
      </c>
      <c r="C244" t="s">
        <v>4</v>
      </c>
      <c r="D244" t="s">
        <v>52</v>
      </c>
      <c r="E244" t="s">
        <v>53</v>
      </c>
      <c r="F244" t="s">
        <v>64</v>
      </c>
      <c r="G244" t="s">
        <v>575</v>
      </c>
      <c r="H244" t="s">
        <v>576</v>
      </c>
      <c r="I244" t="s">
        <v>642</v>
      </c>
      <c r="J244" t="s">
        <v>643</v>
      </c>
    </row>
    <row r="245" spans="1:10" x14ac:dyDescent="0.35">
      <c r="A245" t="s">
        <v>644</v>
      </c>
      <c r="B245" t="s">
        <v>160</v>
      </c>
      <c r="C245" t="s">
        <v>4</v>
      </c>
      <c r="D245" t="s">
        <v>20</v>
      </c>
      <c r="E245" t="s">
        <v>21</v>
      </c>
      <c r="F245" t="s">
        <v>80</v>
      </c>
      <c r="G245" t="s">
        <v>274</v>
      </c>
      <c r="H245" t="s">
        <v>275</v>
      </c>
      <c r="I245" t="s">
        <v>286</v>
      </c>
      <c r="J245" t="s">
        <v>401</v>
      </c>
    </row>
    <row r="246" spans="1:10" x14ac:dyDescent="0.35">
      <c r="A246" t="s">
        <v>645</v>
      </c>
      <c r="B246" t="s">
        <v>160</v>
      </c>
      <c r="C246" t="s">
        <v>4</v>
      </c>
      <c r="D246" t="s">
        <v>48</v>
      </c>
      <c r="E246" t="s">
        <v>112</v>
      </c>
      <c r="F246" t="s">
        <v>113</v>
      </c>
      <c r="G246" t="s">
        <v>646</v>
      </c>
    </row>
    <row r="247" spans="1:10" x14ac:dyDescent="0.35">
      <c r="A247" t="s">
        <v>647</v>
      </c>
      <c r="B247" t="s">
        <v>160</v>
      </c>
      <c r="C247" t="s">
        <v>4</v>
      </c>
      <c r="D247" t="s">
        <v>52</v>
      </c>
      <c r="E247" t="s">
        <v>53</v>
      </c>
      <c r="F247" t="s">
        <v>64</v>
      </c>
      <c r="G247" t="s">
        <v>171</v>
      </c>
      <c r="H247" t="s">
        <v>406</v>
      </c>
    </row>
    <row r="248" spans="1:10" x14ac:dyDescent="0.35">
      <c r="A248" t="s">
        <v>648</v>
      </c>
      <c r="B248" t="s">
        <v>160</v>
      </c>
      <c r="C248" t="s">
        <v>4</v>
      </c>
      <c r="D248" t="s">
        <v>48</v>
      </c>
      <c r="E248" t="s">
        <v>75</v>
      </c>
      <c r="F248" t="s">
        <v>126</v>
      </c>
      <c r="G248" t="s">
        <v>435</v>
      </c>
    </row>
    <row r="249" spans="1:10" x14ac:dyDescent="0.35">
      <c r="A249" t="s">
        <v>649</v>
      </c>
      <c r="B249" t="s">
        <v>160</v>
      </c>
      <c r="C249" t="s">
        <v>4</v>
      </c>
      <c r="D249" t="s">
        <v>52</v>
      </c>
      <c r="E249" t="s">
        <v>53</v>
      </c>
      <c r="F249" t="s">
        <v>64</v>
      </c>
      <c r="G249" t="s">
        <v>575</v>
      </c>
      <c r="H249" t="s">
        <v>576</v>
      </c>
      <c r="I249" t="s">
        <v>642</v>
      </c>
      <c r="J249" t="s">
        <v>643</v>
      </c>
    </row>
    <row r="250" spans="1:10" x14ac:dyDescent="0.35">
      <c r="A250" t="s">
        <v>650</v>
      </c>
      <c r="B250" t="s">
        <v>160</v>
      </c>
      <c r="C250" t="s">
        <v>4</v>
      </c>
      <c r="D250" t="s">
        <v>8</v>
      </c>
      <c r="E250" t="s">
        <v>11</v>
      </c>
      <c r="F250" t="s">
        <v>12</v>
      </c>
      <c r="G250" t="s">
        <v>12</v>
      </c>
    </row>
    <row r="251" spans="1:10" x14ac:dyDescent="0.35">
      <c r="A251" t="s">
        <v>651</v>
      </c>
      <c r="B251" t="s">
        <v>160</v>
      </c>
      <c r="C251" t="s">
        <v>4</v>
      </c>
      <c r="D251" t="s">
        <v>52</v>
      </c>
      <c r="E251" t="s">
        <v>53</v>
      </c>
      <c r="F251" t="s">
        <v>64</v>
      </c>
      <c r="G251" t="s">
        <v>171</v>
      </c>
      <c r="H251" t="s">
        <v>410</v>
      </c>
    </row>
    <row r="252" spans="1:10" x14ac:dyDescent="0.35">
      <c r="A252" t="s">
        <v>652</v>
      </c>
      <c r="B252" t="s">
        <v>160</v>
      </c>
      <c r="C252" t="s">
        <v>4</v>
      </c>
      <c r="D252" t="s">
        <v>52</v>
      </c>
      <c r="E252" t="s">
        <v>53</v>
      </c>
      <c r="F252" t="s">
        <v>64</v>
      </c>
      <c r="G252" t="s">
        <v>653</v>
      </c>
      <c r="H252" t="s">
        <v>654</v>
      </c>
    </row>
    <row r="253" spans="1:10" x14ac:dyDescent="0.35">
      <c r="A253" t="s">
        <v>655</v>
      </c>
      <c r="B253" t="s">
        <v>160</v>
      </c>
      <c r="C253" t="s">
        <v>4</v>
      </c>
      <c r="D253" t="s">
        <v>20</v>
      </c>
      <c r="E253" t="s">
        <v>21</v>
      </c>
      <c r="F253" t="s">
        <v>80</v>
      </c>
      <c r="G253" t="s">
        <v>274</v>
      </c>
      <c r="H253" t="s">
        <v>275</v>
      </c>
      <c r="I253" t="s">
        <v>656</v>
      </c>
      <c r="J253" t="s">
        <v>657</v>
      </c>
    </row>
    <row r="254" spans="1:10" x14ac:dyDescent="0.35">
      <c r="A254" t="s">
        <v>658</v>
      </c>
      <c r="B254" t="s">
        <v>160</v>
      </c>
      <c r="C254" t="s">
        <v>4</v>
      </c>
      <c r="D254" t="s">
        <v>48</v>
      </c>
      <c r="E254" t="s">
        <v>659</v>
      </c>
      <c r="F254" t="s">
        <v>660</v>
      </c>
      <c r="G254" t="s">
        <v>660</v>
      </c>
    </row>
    <row r="255" spans="1:10" x14ac:dyDescent="0.35">
      <c r="A255" t="s">
        <v>661</v>
      </c>
      <c r="B255" t="s">
        <v>160</v>
      </c>
      <c r="C255" t="s">
        <v>4</v>
      </c>
      <c r="D255" t="s">
        <v>52</v>
      </c>
      <c r="E255" t="s">
        <v>53</v>
      </c>
      <c r="F255" t="s">
        <v>54</v>
      </c>
      <c r="G255" t="s">
        <v>662</v>
      </c>
    </row>
    <row r="256" spans="1:10" x14ac:dyDescent="0.35">
      <c r="A256" t="s">
        <v>663</v>
      </c>
      <c r="B256" t="s">
        <v>160</v>
      </c>
      <c r="C256" t="s">
        <v>4</v>
      </c>
      <c r="D256" t="s">
        <v>48</v>
      </c>
      <c r="E256" t="s">
        <v>116</v>
      </c>
      <c r="F256" t="s">
        <v>117</v>
      </c>
      <c r="G256" t="s">
        <v>117</v>
      </c>
    </row>
    <row r="257" spans="1:10" x14ac:dyDescent="0.35">
      <c r="A257" t="s">
        <v>664</v>
      </c>
      <c r="B257" t="s">
        <v>160</v>
      </c>
      <c r="C257" t="s">
        <v>4</v>
      </c>
      <c r="D257" t="s">
        <v>20</v>
      </c>
      <c r="E257" t="s">
        <v>21</v>
      </c>
      <c r="F257" t="s">
        <v>80</v>
      </c>
      <c r="G257" t="s">
        <v>274</v>
      </c>
      <c r="H257" t="s">
        <v>275</v>
      </c>
      <c r="I257" t="s">
        <v>286</v>
      </c>
    </row>
    <row r="258" spans="1:10" x14ac:dyDescent="0.35">
      <c r="A258" t="s">
        <v>665</v>
      </c>
      <c r="B258" t="s">
        <v>160</v>
      </c>
      <c r="C258" t="s">
        <v>4</v>
      </c>
      <c r="D258" t="s">
        <v>52</v>
      </c>
      <c r="E258" t="s">
        <v>53</v>
      </c>
      <c r="F258" t="s">
        <v>79</v>
      </c>
      <c r="G258" t="s">
        <v>310</v>
      </c>
      <c r="H258" t="s">
        <v>489</v>
      </c>
      <c r="I258" t="s">
        <v>490</v>
      </c>
      <c r="J258" t="s">
        <v>491</v>
      </c>
    </row>
    <row r="259" spans="1:10" x14ac:dyDescent="0.35">
      <c r="A259" t="s">
        <v>666</v>
      </c>
      <c r="B259" t="s">
        <v>160</v>
      </c>
      <c r="C259" t="s">
        <v>4</v>
      </c>
      <c r="D259" t="s">
        <v>20</v>
      </c>
      <c r="E259" t="s">
        <v>21</v>
      </c>
      <c r="F259" t="s">
        <v>80</v>
      </c>
      <c r="G259" t="s">
        <v>274</v>
      </c>
      <c r="H259" t="s">
        <v>275</v>
      </c>
      <c r="I259" t="s">
        <v>286</v>
      </c>
      <c r="J259" t="s">
        <v>401</v>
      </c>
    </row>
    <row r="260" spans="1:10" x14ac:dyDescent="0.35">
      <c r="A260" t="s">
        <v>667</v>
      </c>
      <c r="B260" t="s">
        <v>160</v>
      </c>
      <c r="C260" t="s">
        <v>4</v>
      </c>
      <c r="D260" t="s">
        <v>52</v>
      </c>
      <c r="E260" t="s">
        <v>53</v>
      </c>
      <c r="F260" t="s">
        <v>64</v>
      </c>
      <c r="G260" t="s">
        <v>575</v>
      </c>
    </row>
    <row r="261" spans="1:10" x14ac:dyDescent="0.35">
      <c r="A261" t="s">
        <v>668</v>
      </c>
      <c r="B261" t="s">
        <v>160</v>
      </c>
      <c r="C261" t="s">
        <v>4</v>
      </c>
      <c r="D261" t="s">
        <v>8</v>
      </c>
      <c r="E261" t="s">
        <v>122</v>
      </c>
      <c r="F261" t="s">
        <v>123</v>
      </c>
      <c r="G261" t="s">
        <v>123</v>
      </c>
    </row>
    <row r="262" spans="1:10" x14ac:dyDescent="0.35">
      <c r="A262" t="s">
        <v>669</v>
      </c>
      <c r="B262" t="s">
        <v>160</v>
      </c>
      <c r="C262" t="s">
        <v>4</v>
      </c>
      <c r="D262" t="s">
        <v>48</v>
      </c>
      <c r="E262" t="s">
        <v>49</v>
      </c>
      <c r="F262" t="s">
        <v>50</v>
      </c>
      <c r="G262" t="s">
        <v>670</v>
      </c>
    </row>
    <row r="263" spans="1:10" x14ac:dyDescent="0.35">
      <c r="A263" t="s">
        <v>671</v>
      </c>
      <c r="B263" t="s">
        <v>160</v>
      </c>
      <c r="C263" t="s">
        <v>4</v>
      </c>
      <c r="D263" t="s">
        <v>52</v>
      </c>
      <c r="E263" t="s">
        <v>53</v>
      </c>
      <c r="F263" t="s">
        <v>54</v>
      </c>
      <c r="G263" t="s">
        <v>662</v>
      </c>
      <c r="H263" t="s">
        <v>672</v>
      </c>
    </row>
    <row r="264" spans="1:10" x14ac:dyDescent="0.35">
      <c r="A264" t="s">
        <v>673</v>
      </c>
      <c r="B264" t="s">
        <v>160</v>
      </c>
      <c r="C264" t="s">
        <v>4</v>
      </c>
      <c r="D264" t="s">
        <v>52</v>
      </c>
      <c r="E264" t="s">
        <v>53</v>
      </c>
      <c r="F264" t="s">
        <v>64</v>
      </c>
      <c r="G264" t="s">
        <v>653</v>
      </c>
    </row>
    <row r="265" spans="1:10" x14ac:dyDescent="0.35">
      <c r="A265" t="s">
        <v>674</v>
      </c>
      <c r="B265" t="s">
        <v>160</v>
      </c>
      <c r="C265" t="s">
        <v>4</v>
      </c>
      <c r="D265" t="s">
        <v>48</v>
      </c>
      <c r="E265" t="s">
        <v>55</v>
      </c>
      <c r="F265" t="s">
        <v>56</v>
      </c>
      <c r="G265" t="s">
        <v>675</v>
      </c>
    </row>
    <row r="266" spans="1:10" x14ac:dyDescent="0.35">
      <c r="A266" t="s">
        <v>676</v>
      </c>
      <c r="B266" t="s">
        <v>160</v>
      </c>
      <c r="C266" t="s">
        <v>4</v>
      </c>
      <c r="D266" t="s">
        <v>13</v>
      </c>
      <c r="E266" t="s">
        <v>26</v>
      </c>
      <c r="F266" t="s">
        <v>77</v>
      </c>
      <c r="G266" t="s">
        <v>677</v>
      </c>
    </row>
    <row r="267" spans="1:10" x14ac:dyDescent="0.35">
      <c r="A267" t="s">
        <v>678</v>
      </c>
      <c r="B267" t="s">
        <v>160</v>
      </c>
      <c r="C267" t="s">
        <v>4</v>
      </c>
      <c r="D267" t="s">
        <v>52</v>
      </c>
      <c r="E267" t="s">
        <v>53</v>
      </c>
      <c r="F267" t="s">
        <v>64</v>
      </c>
      <c r="G267" t="s">
        <v>171</v>
      </c>
      <c r="H267" t="s">
        <v>226</v>
      </c>
    </row>
    <row r="268" spans="1:10" x14ac:dyDescent="0.35">
      <c r="A268" t="s">
        <v>679</v>
      </c>
      <c r="B268" t="s">
        <v>160</v>
      </c>
      <c r="C268" t="s">
        <v>4</v>
      </c>
      <c r="D268" t="s">
        <v>13</v>
      </c>
      <c r="E268" t="s">
        <v>14</v>
      </c>
      <c r="F268" t="s">
        <v>66</v>
      </c>
      <c r="G268" t="s">
        <v>66</v>
      </c>
    </row>
    <row r="269" spans="1:10" x14ac:dyDescent="0.35">
      <c r="A269" t="s">
        <v>680</v>
      </c>
      <c r="B269" t="s">
        <v>160</v>
      </c>
      <c r="C269" t="s">
        <v>4</v>
      </c>
      <c r="D269" t="s">
        <v>5</v>
      </c>
      <c r="E269" t="s">
        <v>36</v>
      </c>
      <c r="F269" t="s">
        <v>37</v>
      </c>
      <c r="G269" t="s">
        <v>37</v>
      </c>
    </row>
    <row r="270" spans="1:10" x14ac:dyDescent="0.35">
      <c r="A270" t="s">
        <v>681</v>
      </c>
      <c r="B270" t="s">
        <v>160</v>
      </c>
      <c r="C270" t="s">
        <v>4</v>
      </c>
      <c r="D270" t="s">
        <v>22</v>
      </c>
      <c r="E270" t="s">
        <v>682</v>
      </c>
      <c r="G270" t="s">
        <v>682</v>
      </c>
    </row>
    <row r="271" spans="1:10" x14ac:dyDescent="0.35">
      <c r="A271" t="s">
        <v>683</v>
      </c>
      <c r="B271" t="s">
        <v>160</v>
      </c>
      <c r="C271" t="s">
        <v>4</v>
      </c>
      <c r="D271" t="s">
        <v>13</v>
      </c>
      <c r="E271" t="s">
        <v>26</v>
      </c>
      <c r="F271" t="s">
        <v>105</v>
      </c>
      <c r="G271" t="s">
        <v>105</v>
      </c>
    </row>
    <row r="272" spans="1:10" x14ac:dyDescent="0.35">
      <c r="A272" t="s">
        <v>684</v>
      </c>
      <c r="B272" t="s">
        <v>160</v>
      </c>
      <c r="C272" t="s">
        <v>4</v>
      </c>
      <c r="D272" t="s">
        <v>5</v>
      </c>
      <c r="E272" t="s">
        <v>6</v>
      </c>
      <c r="F272" t="s">
        <v>16</v>
      </c>
      <c r="G272" t="s">
        <v>214</v>
      </c>
      <c r="H272" t="s">
        <v>215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B9AEF7-77C9-4397-955A-3F6792F0FF07}">
  <dimension ref="A1:J66"/>
  <sheetViews>
    <sheetView topLeftCell="G44" workbookViewId="0">
      <selection activeCell="A2" sqref="A2:K66"/>
    </sheetView>
  </sheetViews>
  <sheetFormatPr defaultRowHeight="14.5" x14ac:dyDescent="0.35"/>
  <cols>
    <col min="1" max="1" width="35.1796875" bestFit="1" customWidth="1"/>
    <col min="2" max="3" width="33.7265625" bestFit="1" customWidth="1"/>
    <col min="4" max="4" width="34.26953125" bestFit="1" customWidth="1"/>
    <col min="5" max="5" width="31.453125" bestFit="1" customWidth="1"/>
    <col min="6" max="6" width="39.08984375" bestFit="1" customWidth="1"/>
    <col min="7" max="7" width="33.08984375" bestFit="1" customWidth="1"/>
    <col min="8" max="8" width="37" bestFit="1" customWidth="1"/>
    <col min="9" max="9" width="40.54296875" bestFit="1" customWidth="1"/>
    <col min="10" max="10" width="39.81640625" bestFit="1" customWidth="1"/>
  </cols>
  <sheetData>
    <row r="1" spans="1:10" s="1" customFormat="1" x14ac:dyDescent="0.35">
      <c r="A1" s="1" t="s">
        <v>153</v>
      </c>
      <c r="B1" s="1" t="s">
        <v>154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155</v>
      </c>
      <c r="H1" s="1" t="s">
        <v>156</v>
      </c>
      <c r="I1" s="1" t="s">
        <v>157</v>
      </c>
      <c r="J1" s="1" t="s">
        <v>158</v>
      </c>
    </row>
    <row r="2" spans="1:10" x14ac:dyDescent="0.35">
      <c r="A2" t="s">
        <v>185</v>
      </c>
      <c r="B2" t="s">
        <v>160</v>
      </c>
      <c r="C2" t="s">
        <v>4</v>
      </c>
      <c r="D2" t="s">
        <v>5</v>
      </c>
      <c r="E2" t="s">
        <v>6</v>
      </c>
      <c r="F2" t="s">
        <v>47</v>
      </c>
      <c r="G2" t="s">
        <v>186</v>
      </c>
      <c r="H2" t="s">
        <v>187</v>
      </c>
      <c r="I2" t="s">
        <v>188</v>
      </c>
    </row>
    <row r="3" spans="1:10" x14ac:dyDescent="0.35">
      <c r="A3" t="s">
        <v>189</v>
      </c>
      <c r="B3" t="s">
        <v>160</v>
      </c>
      <c r="C3" t="s">
        <v>4</v>
      </c>
      <c r="D3" t="s">
        <v>8</v>
      </c>
      <c r="E3" t="s">
        <v>11</v>
      </c>
      <c r="F3" t="s">
        <v>38</v>
      </c>
      <c r="G3" t="s">
        <v>190</v>
      </c>
    </row>
    <row r="4" spans="1:10" x14ac:dyDescent="0.35">
      <c r="A4" t="s">
        <v>191</v>
      </c>
      <c r="B4" t="s">
        <v>160</v>
      </c>
      <c r="C4" t="s">
        <v>4</v>
      </c>
      <c r="D4" t="s">
        <v>5</v>
      </c>
      <c r="E4" t="s">
        <v>36</v>
      </c>
      <c r="F4" t="s">
        <v>37</v>
      </c>
      <c r="G4" t="s">
        <v>192</v>
      </c>
      <c r="H4" t="s">
        <v>193</v>
      </c>
    </row>
    <row r="5" spans="1:10" x14ac:dyDescent="0.35">
      <c r="A5" t="s">
        <v>194</v>
      </c>
      <c r="B5" t="s">
        <v>160</v>
      </c>
      <c r="C5" t="s">
        <v>4</v>
      </c>
      <c r="D5" t="s">
        <v>13</v>
      </c>
      <c r="E5" t="s">
        <v>14</v>
      </c>
      <c r="F5" t="s">
        <v>15</v>
      </c>
      <c r="G5" t="s">
        <v>195</v>
      </c>
      <c r="H5" t="s">
        <v>196</v>
      </c>
    </row>
    <row r="6" spans="1:10" x14ac:dyDescent="0.35">
      <c r="A6" t="s">
        <v>197</v>
      </c>
      <c r="B6" t="s">
        <v>160</v>
      </c>
      <c r="C6" t="s">
        <v>4</v>
      </c>
      <c r="D6" t="s">
        <v>5</v>
      </c>
      <c r="E6" t="s">
        <v>36</v>
      </c>
      <c r="F6" t="s">
        <v>37</v>
      </c>
      <c r="G6" t="s">
        <v>192</v>
      </c>
      <c r="H6" t="s">
        <v>198</v>
      </c>
    </row>
    <row r="7" spans="1:10" x14ac:dyDescent="0.35">
      <c r="A7" t="s">
        <v>199</v>
      </c>
      <c r="B7" t="s">
        <v>160</v>
      </c>
      <c r="C7" t="s">
        <v>4</v>
      </c>
      <c r="D7" t="s">
        <v>48</v>
      </c>
      <c r="E7" t="s">
        <v>116</v>
      </c>
      <c r="F7" t="s">
        <v>200</v>
      </c>
      <c r="G7" t="s">
        <v>201</v>
      </c>
    </row>
    <row r="8" spans="1:10" x14ac:dyDescent="0.35">
      <c r="A8" t="s">
        <v>202</v>
      </c>
      <c r="B8" t="s">
        <v>160</v>
      </c>
      <c r="C8" t="s">
        <v>4</v>
      </c>
      <c r="D8" t="s">
        <v>52</v>
      </c>
      <c r="E8" t="s">
        <v>53</v>
      </c>
      <c r="F8" t="s">
        <v>54</v>
      </c>
      <c r="G8" t="s">
        <v>203</v>
      </c>
      <c r="H8" t="s">
        <v>204</v>
      </c>
      <c r="I8" t="s">
        <v>205</v>
      </c>
    </row>
    <row r="9" spans="1:10" x14ac:dyDescent="0.35">
      <c r="A9" t="s">
        <v>206</v>
      </c>
      <c r="B9" t="s">
        <v>160</v>
      </c>
      <c r="C9" t="s">
        <v>4</v>
      </c>
      <c r="D9" t="s">
        <v>5</v>
      </c>
      <c r="E9" t="s">
        <v>36</v>
      </c>
      <c r="F9" t="s">
        <v>37</v>
      </c>
      <c r="G9" t="s">
        <v>207</v>
      </c>
    </row>
    <row r="10" spans="1:10" x14ac:dyDescent="0.35">
      <c r="A10" t="s">
        <v>208</v>
      </c>
      <c r="B10" t="s">
        <v>160</v>
      </c>
      <c r="C10" t="s">
        <v>4</v>
      </c>
      <c r="D10" t="s">
        <v>28</v>
      </c>
      <c r="E10" t="s">
        <v>138</v>
      </c>
      <c r="F10" t="s">
        <v>139</v>
      </c>
      <c r="G10" t="s">
        <v>209</v>
      </c>
    </row>
    <row r="11" spans="1:10" x14ac:dyDescent="0.35">
      <c r="A11" t="s">
        <v>210</v>
      </c>
      <c r="B11" t="s">
        <v>160</v>
      </c>
      <c r="C11" t="s">
        <v>4</v>
      </c>
      <c r="D11" t="s">
        <v>5</v>
      </c>
      <c r="E11" t="s">
        <v>6</v>
      </c>
      <c r="F11" t="s">
        <v>47</v>
      </c>
      <c r="G11" t="s">
        <v>211</v>
      </c>
    </row>
    <row r="12" spans="1:10" x14ac:dyDescent="0.35">
      <c r="A12" t="s">
        <v>212</v>
      </c>
      <c r="B12" t="s">
        <v>160</v>
      </c>
      <c r="C12" t="s">
        <v>4</v>
      </c>
      <c r="D12" t="s">
        <v>5</v>
      </c>
      <c r="E12" t="s">
        <v>6</v>
      </c>
      <c r="F12" t="s">
        <v>7</v>
      </c>
      <c r="G12" t="s">
        <v>7</v>
      </c>
    </row>
    <row r="13" spans="1:10" x14ac:dyDescent="0.35">
      <c r="A13" t="s">
        <v>213</v>
      </c>
      <c r="B13" t="s">
        <v>160</v>
      </c>
      <c r="C13" t="s">
        <v>4</v>
      </c>
      <c r="D13" t="s">
        <v>5</v>
      </c>
      <c r="E13" t="s">
        <v>6</v>
      </c>
      <c r="F13" t="s">
        <v>16</v>
      </c>
      <c r="G13" t="s">
        <v>214</v>
      </c>
      <c r="H13" t="s">
        <v>215</v>
      </c>
    </row>
    <row r="14" spans="1:10" x14ac:dyDescent="0.35">
      <c r="A14" t="s">
        <v>216</v>
      </c>
      <c r="B14" t="s">
        <v>160</v>
      </c>
      <c r="C14" t="s">
        <v>4</v>
      </c>
      <c r="D14" t="s">
        <v>8</v>
      </c>
      <c r="E14" t="s">
        <v>11</v>
      </c>
      <c r="F14" t="s">
        <v>24</v>
      </c>
      <c r="G14" t="s">
        <v>24</v>
      </c>
    </row>
    <row r="15" spans="1:10" x14ac:dyDescent="0.35">
      <c r="A15" t="s">
        <v>217</v>
      </c>
      <c r="B15" t="s">
        <v>160</v>
      </c>
      <c r="C15" t="s">
        <v>4</v>
      </c>
      <c r="D15" t="s">
        <v>5</v>
      </c>
      <c r="E15" t="s">
        <v>36</v>
      </c>
      <c r="F15" t="s">
        <v>37</v>
      </c>
      <c r="G15" t="s">
        <v>218</v>
      </c>
    </row>
    <row r="16" spans="1:10" x14ac:dyDescent="0.35">
      <c r="A16" t="s">
        <v>219</v>
      </c>
      <c r="B16" t="s">
        <v>160</v>
      </c>
      <c r="C16" t="s">
        <v>4</v>
      </c>
      <c r="D16" t="s">
        <v>5</v>
      </c>
      <c r="E16" t="s">
        <v>6</v>
      </c>
      <c r="F16" t="s">
        <v>16</v>
      </c>
      <c r="G16" t="s">
        <v>214</v>
      </c>
      <c r="H16" t="s">
        <v>215</v>
      </c>
    </row>
    <row r="17" spans="1:10" x14ac:dyDescent="0.35">
      <c r="A17" t="s">
        <v>220</v>
      </c>
      <c r="B17" t="s">
        <v>160</v>
      </c>
      <c r="C17" t="s">
        <v>4</v>
      </c>
      <c r="D17" t="s">
        <v>13</v>
      </c>
      <c r="E17" t="s">
        <v>26</v>
      </c>
      <c r="F17" t="s">
        <v>39</v>
      </c>
      <c r="G17" t="s">
        <v>221</v>
      </c>
    </row>
    <row r="18" spans="1:10" x14ac:dyDescent="0.35">
      <c r="A18" t="s">
        <v>222</v>
      </c>
      <c r="B18" t="s">
        <v>160</v>
      </c>
      <c r="C18" t="s">
        <v>4</v>
      </c>
      <c r="D18" t="s">
        <v>5</v>
      </c>
      <c r="E18" t="s">
        <v>99</v>
      </c>
      <c r="F18" t="s">
        <v>100</v>
      </c>
      <c r="G18" t="s">
        <v>223</v>
      </c>
    </row>
    <row r="19" spans="1:10" x14ac:dyDescent="0.35">
      <c r="A19" t="s">
        <v>224</v>
      </c>
      <c r="B19" t="s">
        <v>160</v>
      </c>
      <c r="C19" t="s">
        <v>4</v>
      </c>
      <c r="D19" t="s">
        <v>5</v>
      </c>
      <c r="E19" t="s">
        <v>70</v>
      </c>
      <c r="G19" t="s">
        <v>70</v>
      </c>
    </row>
    <row r="20" spans="1:10" x14ac:dyDescent="0.35">
      <c r="A20" t="s">
        <v>225</v>
      </c>
      <c r="B20" t="s">
        <v>160</v>
      </c>
      <c r="C20" t="s">
        <v>4</v>
      </c>
      <c r="D20" t="s">
        <v>52</v>
      </c>
      <c r="E20" t="s">
        <v>53</v>
      </c>
      <c r="F20" t="s">
        <v>64</v>
      </c>
      <c r="G20" t="s">
        <v>171</v>
      </c>
      <c r="H20" t="s">
        <v>226</v>
      </c>
    </row>
    <row r="21" spans="1:10" x14ac:dyDescent="0.35">
      <c r="A21" t="s">
        <v>227</v>
      </c>
      <c r="B21" t="s">
        <v>160</v>
      </c>
      <c r="C21" t="s">
        <v>4</v>
      </c>
      <c r="D21" t="s">
        <v>13</v>
      </c>
      <c r="E21" t="s">
        <v>26</v>
      </c>
      <c r="F21" t="s">
        <v>27</v>
      </c>
      <c r="G21" t="s">
        <v>27</v>
      </c>
    </row>
    <row r="22" spans="1:10" x14ac:dyDescent="0.35">
      <c r="A22" t="s">
        <v>228</v>
      </c>
      <c r="B22" t="s">
        <v>160</v>
      </c>
      <c r="C22" t="s">
        <v>4</v>
      </c>
      <c r="D22" t="s">
        <v>13</v>
      </c>
      <c r="E22" t="s">
        <v>26</v>
      </c>
      <c r="F22" t="s">
        <v>27</v>
      </c>
      <c r="G22" t="s">
        <v>27</v>
      </c>
    </row>
    <row r="23" spans="1:10" x14ac:dyDescent="0.35">
      <c r="A23" t="s">
        <v>229</v>
      </c>
      <c r="B23" t="s">
        <v>160</v>
      </c>
      <c r="C23" t="s">
        <v>4</v>
      </c>
      <c r="D23" t="s">
        <v>5</v>
      </c>
      <c r="E23" t="s">
        <v>6</v>
      </c>
      <c r="F23" t="s">
        <v>230</v>
      </c>
      <c r="G23" t="s">
        <v>231</v>
      </c>
    </row>
    <row r="24" spans="1:10" x14ac:dyDescent="0.35">
      <c r="A24" t="s">
        <v>232</v>
      </c>
      <c r="B24" t="s">
        <v>160</v>
      </c>
      <c r="C24" t="s">
        <v>4</v>
      </c>
      <c r="D24" t="s">
        <v>5</v>
      </c>
      <c r="E24" t="s">
        <v>6</v>
      </c>
      <c r="F24" t="s">
        <v>16</v>
      </c>
      <c r="G24" t="s">
        <v>214</v>
      </c>
      <c r="H24" t="s">
        <v>233</v>
      </c>
      <c r="I24" t="s">
        <v>234</v>
      </c>
      <c r="J24" t="s">
        <v>235</v>
      </c>
    </row>
    <row r="25" spans="1:10" x14ac:dyDescent="0.35">
      <c r="A25" t="s">
        <v>236</v>
      </c>
      <c r="B25" t="s">
        <v>160</v>
      </c>
      <c r="C25" t="s">
        <v>4</v>
      </c>
      <c r="D25" t="s">
        <v>5</v>
      </c>
      <c r="E25" t="s">
        <v>6</v>
      </c>
      <c r="F25" t="s">
        <v>16</v>
      </c>
      <c r="G25" t="s">
        <v>214</v>
      </c>
      <c r="H25" t="s">
        <v>237</v>
      </c>
      <c r="I25" t="s">
        <v>238</v>
      </c>
    </row>
    <row r="26" spans="1:10" x14ac:dyDescent="0.35">
      <c r="A26" t="s">
        <v>239</v>
      </c>
      <c r="B26" t="s">
        <v>160</v>
      </c>
      <c r="C26" t="s">
        <v>4</v>
      </c>
      <c r="D26" t="s">
        <v>5</v>
      </c>
      <c r="E26" t="s">
        <v>6</v>
      </c>
      <c r="F26" t="s">
        <v>16</v>
      </c>
      <c r="G26" t="s">
        <v>214</v>
      </c>
      <c r="H26" t="s">
        <v>237</v>
      </c>
      <c r="I26" t="s">
        <v>238</v>
      </c>
    </row>
    <row r="27" spans="1:10" x14ac:dyDescent="0.35">
      <c r="A27" t="s">
        <v>240</v>
      </c>
      <c r="B27" t="s">
        <v>160</v>
      </c>
      <c r="C27" t="s">
        <v>4</v>
      </c>
      <c r="D27" t="s">
        <v>5</v>
      </c>
      <c r="E27" t="s">
        <v>6</v>
      </c>
      <c r="F27" t="s">
        <v>230</v>
      </c>
      <c r="G27" t="s">
        <v>231</v>
      </c>
    </row>
    <row r="28" spans="1:10" x14ac:dyDescent="0.35">
      <c r="A28" t="s">
        <v>241</v>
      </c>
      <c r="B28" t="s">
        <v>160</v>
      </c>
      <c r="C28" t="s">
        <v>4</v>
      </c>
      <c r="D28" t="s">
        <v>5</v>
      </c>
      <c r="E28" t="s">
        <v>6</v>
      </c>
      <c r="F28" t="s">
        <v>16</v>
      </c>
      <c r="G28" t="s">
        <v>214</v>
      </c>
      <c r="H28" t="s">
        <v>237</v>
      </c>
      <c r="I28" t="s">
        <v>238</v>
      </c>
    </row>
    <row r="29" spans="1:10" x14ac:dyDescent="0.35">
      <c r="A29" t="s">
        <v>242</v>
      </c>
      <c r="B29" t="s">
        <v>160</v>
      </c>
      <c r="C29" t="s">
        <v>4</v>
      </c>
      <c r="D29" t="s">
        <v>5</v>
      </c>
      <c r="E29" t="s">
        <v>6</v>
      </c>
      <c r="F29" t="s">
        <v>16</v>
      </c>
      <c r="G29" t="s">
        <v>214</v>
      </c>
      <c r="H29" t="s">
        <v>237</v>
      </c>
      <c r="I29" t="s">
        <v>238</v>
      </c>
    </row>
    <row r="30" spans="1:10" x14ac:dyDescent="0.35">
      <c r="A30" t="s">
        <v>243</v>
      </c>
      <c r="B30" t="s">
        <v>160</v>
      </c>
      <c r="C30" t="s">
        <v>4</v>
      </c>
      <c r="D30" t="s">
        <v>5</v>
      </c>
      <c r="E30" t="s">
        <v>6</v>
      </c>
      <c r="F30" t="s">
        <v>47</v>
      </c>
      <c r="G30" t="s">
        <v>186</v>
      </c>
      <c r="H30" t="s">
        <v>187</v>
      </c>
      <c r="I30" t="s">
        <v>188</v>
      </c>
    </row>
    <row r="31" spans="1:10" x14ac:dyDescent="0.35">
      <c r="A31" t="s">
        <v>244</v>
      </c>
      <c r="B31" t="s">
        <v>160</v>
      </c>
      <c r="C31" t="s">
        <v>4</v>
      </c>
      <c r="D31" t="s">
        <v>13</v>
      </c>
      <c r="E31" t="s">
        <v>26</v>
      </c>
      <c r="F31" t="s">
        <v>39</v>
      </c>
      <c r="G31" t="s">
        <v>221</v>
      </c>
      <c r="H31" t="s">
        <v>245</v>
      </c>
    </row>
    <row r="32" spans="1:10" x14ac:dyDescent="0.35">
      <c r="A32" t="s">
        <v>185</v>
      </c>
      <c r="B32" t="s">
        <v>160</v>
      </c>
      <c r="C32" t="s">
        <v>4</v>
      </c>
      <c r="D32" t="s">
        <v>5</v>
      </c>
      <c r="E32" t="s">
        <v>6</v>
      </c>
      <c r="F32" t="s">
        <v>47</v>
      </c>
      <c r="G32" t="s">
        <v>186</v>
      </c>
      <c r="H32" t="s">
        <v>187</v>
      </c>
      <c r="I32" t="s">
        <v>188</v>
      </c>
    </row>
    <row r="33" spans="1:9" x14ac:dyDescent="0.35">
      <c r="A33" t="s">
        <v>246</v>
      </c>
      <c r="B33" t="s">
        <v>160</v>
      </c>
      <c r="C33" t="s">
        <v>4</v>
      </c>
      <c r="D33" t="s">
        <v>5</v>
      </c>
      <c r="E33" t="s">
        <v>6</v>
      </c>
      <c r="F33" t="s">
        <v>47</v>
      </c>
      <c r="G33" t="s">
        <v>247</v>
      </c>
    </row>
    <row r="34" spans="1:9" x14ac:dyDescent="0.35">
      <c r="A34" t="s">
        <v>248</v>
      </c>
      <c r="B34" t="s">
        <v>160</v>
      </c>
      <c r="C34" t="s">
        <v>4</v>
      </c>
      <c r="D34" t="s">
        <v>5</v>
      </c>
      <c r="E34" t="s">
        <v>99</v>
      </c>
      <c r="F34" t="s">
        <v>100</v>
      </c>
      <c r="G34" t="s">
        <v>223</v>
      </c>
    </row>
    <row r="35" spans="1:9" x14ac:dyDescent="0.35">
      <c r="A35" t="s">
        <v>249</v>
      </c>
      <c r="B35" t="s">
        <v>160</v>
      </c>
      <c r="C35" t="s">
        <v>4</v>
      </c>
      <c r="D35" t="s">
        <v>5</v>
      </c>
      <c r="E35" t="s">
        <v>36</v>
      </c>
      <c r="F35" t="s">
        <v>37</v>
      </c>
      <c r="G35" t="s">
        <v>218</v>
      </c>
    </row>
    <row r="36" spans="1:9" x14ac:dyDescent="0.35">
      <c r="A36" t="s">
        <v>250</v>
      </c>
      <c r="B36" t="s">
        <v>160</v>
      </c>
      <c r="C36" t="s">
        <v>4</v>
      </c>
      <c r="D36" t="s">
        <v>13</v>
      </c>
      <c r="E36" t="s">
        <v>14</v>
      </c>
      <c r="F36" t="s">
        <v>15</v>
      </c>
      <c r="G36" t="s">
        <v>195</v>
      </c>
      <c r="H36" t="s">
        <v>196</v>
      </c>
      <c r="I36" t="s">
        <v>251</v>
      </c>
    </row>
    <row r="37" spans="1:9" x14ac:dyDescent="0.35">
      <c r="A37" t="s">
        <v>252</v>
      </c>
      <c r="B37" t="s">
        <v>160</v>
      </c>
      <c r="C37" t="s">
        <v>4</v>
      </c>
      <c r="D37" t="s">
        <v>5</v>
      </c>
      <c r="E37" t="s">
        <v>45</v>
      </c>
      <c r="F37" t="s">
        <v>253</v>
      </c>
      <c r="G37" t="s">
        <v>254</v>
      </c>
    </row>
    <row r="38" spans="1:9" x14ac:dyDescent="0.35">
      <c r="A38" t="s">
        <v>255</v>
      </c>
      <c r="B38" t="s">
        <v>160</v>
      </c>
      <c r="C38" t="s">
        <v>4</v>
      </c>
      <c r="D38" t="s">
        <v>13</v>
      </c>
      <c r="E38" t="s">
        <v>14</v>
      </c>
      <c r="F38" t="s">
        <v>15</v>
      </c>
      <c r="G38" t="s">
        <v>195</v>
      </c>
    </row>
    <row r="39" spans="1:9" x14ac:dyDescent="0.35">
      <c r="A39" t="s">
        <v>256</v>
      </c>
      <c r="B39" t="s">
        <v>160</v>
      </c>
      <c r="C39" t="s">
        <v>4</v>
      </c>
      <c r="D39" t="s">
        <v>8</v>
      </c>
      <c r="E39" t="s">
        <v>11</v>
      </c>
      <c r="F39" t="s">
        <v>12</v>
      </c>
      <c r="G39" t="s">
        <v>257</v>
      </c>
      <c r="H39" t="s">
        <v>258</v>
      </c>
      <c r="I39" t="s">
        <v>259</v>
      </c>
    </row>
    <row r="40" spans="1:9" x14ac:dyDescent="0.35">
      <c r="A40" t="s">
        <v>260</v>
      </c>
      <c r="B40" t="s">
        <v>160</v>
      </c>
      <c r="C40" t="s">
        <v>4</v>
      </c>
      <c r="D40" t="s">
        <v>8</v>
      </c>
      <c r="E40" t="s">
        <v>11</v>
      </c>
      <c r="F40" t="s">
        <v>12</v>
      </c>
      <c r="G40" t="s">
        <v>257</v>
      </c>
      <c r="H40" t="s">
        <v>258</v>
      </c>
      <c r="I40" t="s">
        <v>259</v>
      </c>
    </row>
    <row r="41" spans="1:9" x14ac:dyDescent="0.35">
      <c r="A41" t="s">
        <v>261</v>
      </c>
      <c r="B41" t="s">
        <v>160</v>
      </c>
      <c r="C41" t="s">
        <v>4</v>
      </c>
      <c r="D41" t="s">
        <v>8</v>
      </c>
      <c r="E41" t="s">
        <v>11</v>
      </c>
      <c r="F41" t="s">
        <v>12</v>
      </c>
      <c r="G41" t="s">
        <v>257</v>
      </c>
      <c r="H41" t="s">
        <v>258</v>
      </c>
      <c r="I41" t="s">
        <v>259</v>
      </c>
    </row>
    <row r="42" spans="1:9" x14ac:dyDescent="0.35">
      <c r="A42" t="s">
        <v>262</v>
      </c>
      <c r="B42" t="s">
        <v>160</v>
      </c>
      <c r="C42" t="s">
        <v>4</v>
      </c>
      <c r="D42" t="s">
        <v>5</v>
      </c>
      <c r="E42" t="s">
        <v>99</v>
      </c>
      <c r="F42" t="s">
        <v>100</v>
      </c>
      <c r="G42" t="s">
        <v>223</v>
      </c>
    </row>
    <row r="43" spans="1:9" x14ac:dyDescent="0.35">
      <c r="A43" t="s">
        <v>263</v>
      </c>
      <c r="B43" t="s">
        <v>160</v>
      </c>
      <c r="C43" t="s">
        <v>4</v>
      </c>
      <c r="D43" t="s">
        <v>48</v>
      </c>
      <c r="E43" t="s">
        <v>112</v>
      </c>
      <c r="F43" t="s">
        <v>113</v>
      </c>
      <c r="G43" t="s">
        <v>264</v>
      </c>
      <c r="H43" t="s">
        <v>265</v>
      </c>
    </row>
    <row r="44" spans="1:9" x14ac:dyDescent="0.35">
      <c r="A44" t="s">
        <v>266</v>
      </c>
      <c r="B44" t="s">
        <v>160</v>
      </c>
      <c r="C44" t="s">
        <v>4</v>
      </c>
      <c r="D44" t="s">
        <v>5</v>
      </c>
      <c r="E44" t="s">
        <v>6</v>
      </c>
      <c r="F44" t="s">
        <v>16</v>
      </c>
      <c r="G44" t="s">
        <v>214</v>
      </c>
      <c r="H44" t="s">
        <v>215</v>
      </c>
    </row>
    <row r="45" spans="1:9" x14ac:dyDescent="0.35">
      <c r="A45" t="s">
        <v>267</v>
      </c>
      <c r="B45" t="s">
        <v>160</v>
      </c>
      <c r="C45" t="s">
        <v>4</v>
      </c>
      <c r="D45" t="s">
        <v>5</v>
      </c>
      <c r="E45" t="s">
        <v>6</v>
      </c>
      <c r="F45" t="s">
        <v>7</v>
      </c>
      <c r="G45" t="s">
        <v>268</v>
      </c>
    </row>
    <row r="46" spans="1:9" x14ac:dyDescent="0.35">
      <c r="A46" t="s">
        <v>269</v>
      </c>
      <c r="B46" t="s">
        <v>160</v>
      </c>
      <c r="C46" t="s">
        <v>4</v>
      </c>
      <c r="D46" t="s">
        <v>8</v>
      </c>
      <c r="E46" t="s">
        <v>11</v>
      </c>
      <c r="F46" t="s">
        <v>12</v>
      </c>
      <c r="G46" t="s">
        <v>270</v>
      </c>
    </row>
    <row r="47" spans="1:9" x14ac:dyDescent="0.35">
      <c r="A47" t="s">
        <v>271</v>
      </c>
      <c r="B47" t="s">
        <v>160</v>
      </c>
      <c r="C47" t="s">
        <v>4</v>
      </c>
      <c r="D47" t="s">
        <v>5</v>
      </c>
      <c r="E47" t="s">
        <v>6</v>
      </c>
      <c r="F47" t="s">
        <v>47</v>
      </c>
      <c r="G47" t="s">
        <v>186</v>
      </c>
      <c r="H47" t="s">
        <v>187</v>
      </c>
    </row>
    <row r="48" spans="1:9" x14ac:dyDescent="0.35">
      <c r="A48" t="s">
        <v>272</v>
      </c>
      <c r="B48" t="s">
        <v>160</v>
      </c>
      <c r="C48" t="s">
        <v>4</v>
      </c>
      <c r="D48" t="s">
        <v>5</v>
      </c>
      <c r="E48" t="s">
        <v>6</v>
      </c>
      <c r="F48" t="s">
        <v>47</v>
      </c>
      <c r="G48" t="s">
        <v>186</v>
      </c>
      <c r="H48" t="s">
        <v>187</v>
      </c>
      <c r="I48" t="s">
        <v>188</v>
      </c>
    </row>
    <row r="49" spans="1:9" x14ac:dyDescent="0.35">
      <c r="A49" t="s">
        <v>273</v>
      </c>
      <c r="B49" t="s">
        <v>160</v>
      </c>
      <c r="C49" t="s">
        <v>4</v>
      </c>
      <c r="D49" t="s">
        <v>20</v>
      </c>
      <c r="E49" t="s">
        <v>21</v>
      </c>
      <c r="F49" t="s">
        <v>80</v>
      </c>
      <c r="G49" t="s">
        <v>274</v>
      </c>
      <c r="H49" t="s">
        <v>275</v>
      </c>
      <c r="I49" t="s">
        <v>276</v>
      </c>
    </row>
    <row r="50" spans="1:9" x14ac:dyDescent="0.35">
      <c r="A50" t="s">
        <v>277</v>
      </c>
      <c r="B50" t="s">
        <v>160</v>
      </c>
      <c r="C50" t="s">
        <v>4</v>
      </c>
      <c r="D50" t="s">
        <v>5</v>
      </c>
      <c r="E50" t="s">
        <v>6</v>
      </c>
      <c r="F50" t="s">
        <v>7</v>
      </c>
      <c r="G50" t="s">
        <v>7</v>
      </c>
    </row>
    <row r="51" spans="1:9" x14ac:dyDescent="0.35">
      <c r="A51" t="s">
        <v>278</v>
      </c>
      <c r="B51" t="s">
        <v>160</v>
      </c>
      <c r="C51" t="s">
        <v>4</v>
      </c>
      <c r="D51" t="s">
        <v>28</v>
      </c>
      <c r="E51" t="s">
        <v>30</v>
      </c>
      <c r="F51" t="s">
        <v>31</v>
      </c>
      <c r="G51" t="s">
        <v>31</v>
      </c>
    </row>
    <row r="52" spans="1:9" x14ac:dyDescent="0.35">
      <c r="A52" t="s">
        <v>279</v>
      </c>
      <c r="B52" t="s">
        <v>160</v>
      </c>
      <c r="C52" t="s">
        <v>4</v>
      </c>
      <c r="D52" t="s">
        <v>5</v>
      </c>
      <c r="E52" t="s">
        <v>6</v>
      </c>
      <c r="F52" t="s">
        <v>7</v>
      </c>
      <c r="G52" t="s">
        <v>268</v>
      </c>
    </row>
    <row r="53" spans="1:9" x14ac:dyDescent="0.35">
      <c r="A53" t="s">
        <v>280</v>
      </c>
      <c r="B53" t="s">
        <v>160</v>
      </c>
      <c r="C53" t="s">
        <v>4</v>
      </c>
      <c r="D53" t="s">
        <v>5</v>
      </c>
      <c r="E53" t="s">
        <v>6</v>
      </c>
      <c r="F53" t="s">
        <v>47</v>
      </c>
      <c r="G53" t="s">
        <v>247</v>
      </c>
    </row>
    <row r="54" spans="1:9" x14ac:dyDescent="0.35">
      <c r="A54" t="s">
        <v>281</v>
      </c>
      <c r="B54" t="s">
        <v>160</v>
      </c>
      <c r="C54" t="s">
        <v>4</v>
      </c>
      <c r="D54" t="s">
        <v>52</v>
      </c>
      <c r="E54" t="s">
        <v>53</v>
      </c>
      <c r="F54" t="s">
        <v>54</v>
      </c>
      <c r="G54" t="s">
        <v>203</v>
      </c>
      <c r="H54" t="s">
        <v>204</v>
      </c>
      <c r="I54" t="s">
        <v>205</v>
      </c>
    </row>
    <row r="55" spans="1:9" x14ac:dyDescent="0.35">
      <c r="A55" t="s">
        <v>282</v>
      </c>
      <c r="B55" t="s">
        <v>160</v>
      </c>
      <c r="C55" t="s">
        <v>4</v>
      </c>
      <c r="D55" t="s">
        <v>5</v>
      </c>
      <c r="E55" t="s">
        <v>6</v>
      </c>
      <c r="F55" t="s">
        <v>16</v>
      </c>
      <c r="G55" t="s">
        <v>214</v>
      </c>
      <c r="H55" t="s">
        <v>237</v>
      </c>
      <c r="I55" t="s">
        <v>283</v>
      </c>
    </row>
    <row r="56" spans="1:9" x14ac:dyDescent="0.35">
      <c r="A56" t="s">
        <v>284</v>
      </c>
      <c r="B56" t="s">
        <v>160</v>
      </c>
      <c r="C56" t="s">
        <v>4</v>
      </c>
      <c r="D56" t="s">
        <v>5</v>
      </c>
      <c r="E56" t="s">
        <v>6</v>
      </c>
      <c r="F56" t="s">
        <v>16</v>
      </c>
      <c r="G56" t="s">
        <v>214</v>
      </c>
      <c r="H56" t="s">
        <v>237</v>
      </c>
      <c r="I56" t="s">
        <v>238</v>
      </c>
    </row>
    <row r="57" spans="1:9" x14ac:dyDescent="0.35">
      <c r="A57" t="s">
        <v>285</v>
      </c>
      <c r="B57" t="s">
        <v>160</v>
      </c>
      <c r="C57" t="s">
        <v>4</v>
      </c>
      <c r="D57" t="s">
        <v>20</v>
      </c>
      <c r="E57" t="s">
        <v>21</v>
      </c>
      <c r="F57" t="s">
        <v>80</v>
      </c>
      <c r="G57" t="s">
        <v>274</v>
      </c>
      <c r="H57" t="s">
        <v>275</v>
      </c>
      <c r="I57" t="s">
        <v>286</v>
      </c>
    </row>
    <row r="58" spans="1:9" x14ac:dyDescent="0.35">
      <c r="A58" t="s">
        <v>287</v>
      </c>
      <c r="B58" t="s">
        <v>160</v>
      </c>
      <c r="C58" t="s">
        <v>4</v>
      </c>
      <c r="D58" t="s">
        <v>8</v>
      </c>
      <c r="E58" t="s">
        <v>11</v>
      </c>
      <c r="F58" t="s">
        <v>18</v>
      </c>
      <c r="G58" t="s">
        <v>18</v>
      </c>
    </row>
    <row r="59" spans="1:9" x14ac:dyDescent="0.35">
      <c r="A59" t="s">
        <v>288</v>
      </c>
      <c r="B59" t="s">
        <v>160</v>
      </c>
      <c r="C59" t="s">
        <v>4</v>
      </c>
      <c r="D59" t="s">
        <v>13</v>
      </c>
      <c r="E59" t="s">
        <v>26</v>
      </c>
      <c r="F59" t="s">
        <v>27</v>
      </c>
      <c r="G59" t="s">
        <v>27</v>
      </c>
    </row>
    <row r="60" spans="1:9" x14ac:dyDescent="0.35">
      <c r="A60" t="s">
        <v>289</v>
      </c>
      <c r="B60" t="s">
        <v>160</v>
      </c>
      <c r="C60" t="s">
        <v>4</v>
      </c>
      <c r="D60" t="s">
        <v>13</v>
      </c>
      <c r="E60" t="s">
        <v>26</v>
      </c>
      <c r="F60" t="s">
        <v>27</v>
      </c>
      <c r="G60" t="s">
        <v>27</v>
      </c>
    </row>
    <row r="61" spans="1:9" x14ac:dyDescent="0.35">
      <c r="A61" t="s">
        <v>290</v>
      </c>
      <c r="B61" t="s">
        <v>160</v>
      </c>
      <c r="C61" t="s">
        <v>4</v>
      </c>
      <c r="D61" t="s">
        <v>5</v>
      </c>
      <c r="E61" t="s">
        <v>6</v>
      </c>
      <c r="F61" t="s">
        <v>47</v>
      </c>
      <c r="G61" t="s">
        <v>247</v>
      </c>
      <c r="H61" t="s">
        <v>291</v>
      </c>
    </row>
    <row r="62" spans="1:9" x14ac:dyDescent="0.35">
      <c r="A62" t="s">
        <v>292</v>
      </c>
      <c r="B62" t="s">
        <v>160</v>
      </c>
      <c r="C62" t="s">
        <v>4</v>
      </c>
      <c r="D62" t="s">
        <v>48</v>
      </c>
      <c r="E62" t="s">
        <v>55</v>
      </c>
      <c r="F62" t="s">
        <v>56</v>
      </c>
      <c r="G62" t="s">
        <v>293</v>
      </c>
      <c r="H62" t="s">
        <v>294</v>
      </c>
      <c r="I62" t="s">
        <v>295</v>
      </c>
    </row>
    <row r="63" spans="1:9" x14ac:dyDescent="0.35">
      <c r="A63" t="s">
        <v>182</v>
      </c>
      <c r="B63" t="s">
        <v>160</v>
      </c>
      <c r="C63" t="s">
        <v>4</v>
      </c>
      <c r="D63" t="s">
        <v>52</v>
      </c>
      <c r="E63" t="s">
        <v>53</v>
      </c>
      <c r="F63" t="s">
        <v>64</v>
      </c>
      <c r="G63" t="s">
        <v>171</v>
      </c>
      <c r="H63" t="s">
        <v>172</v>
      </c>
    </row>
    <row r="64" spans="1:9" x14ac:dyDescent="0.35">
      <c r="A64" t="s">
        <v>296</v>
      </c>
      <c r="B64" t="s">
        <v>160</v>
      </c>
      <c r="C64" t="s">
        <v>4</v>
      </c>
      <c r="D64" t="s">
        <v>22</v>
      </c>
      <c r="G64" t="s">
        <v>22</v>
      </c>
    </row>
    <row r="65" spans="1:8" x14ac:dyDescent="0.35">
      <c r="A65" t="s">
        <v>297</v>
      </c>
      <c r="B65" t="s">
        <v>160</v>
      </c>
      <c r="C65" t="s">
        <v>4</v>
      </c>
      <c r="D65" t="s">
        <v>22</v>
      </c>
      <c r="E65" t="s">
        <v>298</v>
      </c>
      <c r="G65" t="s">
        <v>298</v>
      </c>
    </row>
    <row r="66" spans="1:8" x14ac:dyDescent="0.35">
      <c r="A66" t="s">
        <v>299</v>
      </c>
      <c r="B66" t="s">
        <v>160</v>
      </c>
      <c r="C66" t="s">
        <v>4</v>
      </c>
      <c r="D66" t="s">
        <v>13</v>
      </c>
      <c r="E66" t="s">
        <v>14</v>
      </c>
      <c r="F66" t="s">
        <v>15</v>
      </c>
      <c r="G66" t="s">
        <v>300</v>
      </c>
      <c r="H66" t="s">
        <v>301</v>
      </c>
    </row>
  </sheetData>
  <sortState xmlns:xlrd2="http://schemas.microsoft.com/office/spreadsheetml/2017/richdata2" ref="A2:J54">
    <sortCondition ref="E2:E54"/>
    <sortCondition ref="F2:F54"/>
    <sortCondition ref="G2:G54"/>
    <sortCondition ref="H2:H54"/>
    <sortCondition ref="I2:I54"/>
    <sortCondition ref="J2:J54"/>
  </sortState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00C121-DDC6-4B02-B4E6-9A194A19DA87}">
  <dimension ref="A1:L785"/>
  <sheetViews>
    <sheetView workbookViewId="0">
      <selection activeCell="K15" sqref="K15"/>
    </sheetView>
  </sheetViews>
  <sheetFormatPr defaultRowHeight="14.5" x14ac:dyDescent="0.35"/>
  <cols>
    <col min="1" max="1" width="33.7265625" bestFit="1" customWidth="1"/>
    <col min="2" max="2" width="14.08984375" bestFit="1" customWidth="1"/>
    <col min="3" max="3" width="18.26953125" bestFit="1" customWidth="1"/>
    <col min="4" max="4" width="36.453125" bestFit="1" customWidth="1"/>
    <col min="5" max="5" width="38.6328125" bestFit="1" customWidth="1"/>
    <col min="6" max="7" width="49.7265625" bestFit="1" customWidth="1"/>
    <col min="8" max="8" width="46" bestFit="1" customWidth="1"/>
    <col min="9" max="9" width="35.7265625" bestFit="1" customWidth="1"/>
    <col min="10" max="10" width="37.453125" bestFit="1" customWidth="1"/>
    <col min="11" max="11" width="32.7265625" bestFit="1" customWidth="1"/>
    <col min="12" max="12" width="20" bestFit="1" customWidth="1"/>
  </cols>
  <sheetData>
    <row r="1" spans="1:12" x14ac:dyDescent="0.35">
      <c r="A1" s="1" t="s">
        <v>153</v>
      </c>
      <c r="B1" s="1" t="s">
        <v>154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155</v>
      </c>
      <c r="H1" s="1" t="s">
        <v>156</v>
      </c>
      <c r="I1" s="1" t="s">
        <v>157</v>
      </c>
      <c r="J1" s="1" t="s">
        <v>158</v>
      </c>
      <c r="K1" s="1" t="s">
        <v>685</v>
      </c>
      <c r="L1" s="1" t="s">
        <v>923</v>
      </c>
    </row>
    <row r="2" spans="1:12" x14ac:dyDescent="0.35">
      <c r="A2" t="s">
        <v>394</v>
      </c>
      <c r="B2" t="s">
        <v>160</v>
      </c>
      <c r="C2" t="s">
        <v>4</v>
      </c>
      <c r="D2" t="s">
        <v>22</v>
      </c>
      <c r="E2" t="s">
        <v>395</v>
      </c>
      <c r="F2" t="s">
        <v>396</v>
      </c>
      <c r="G2" t="s">
        <v>396</v>
      </c>
    </row>
    <row r="3" spans="1:12" x14ac:dyDescent="0.35">
      <c r="A3" t="s">
        <v>626</v>
      </c>
      <c r="B3" t="s">
        <v>160</v>
      </c>
      <c r="C3" t="s">
        <v>4</v>
      </c>
      <c r="D3" t="s">
        <v>22</v>
      </c>
      <c r="E3" t="s">
        <v>395</v>
      </c>
      <c r="F3" t="s">
        <v>627</v>
      </c>
      <c r="G3" t="s">
        <v>627</v>
      </c>
    </row>
    <row r="4" spans="1:12" x14ac:dyDescent="0.35">
      <c r="A4" t="s">
        <v>884</v>
      </c>
      <c r="B4" t="s">
        <v>160</v>
      </c>
      <c r="C4" t="s">
        <v>4</v>
      </c>
      <c r="D4" t="s">
        <v>22</v>
      </c>
      <c r="E4" t="s">
        <v>151</v>
      </c>
      <c r="G4" t="s">
        <v>151</v>
      </c>
    </row>
    <row r="5" spans="1:12" x14ac:dyDescent="0.35">
      <c r="A5" t="s">
        <v>681</v>
      </c>
      <c r="B5" t="s">
        <v>160</v>
      </c>
      <c r="C5" t="s">
        <v>4</v>
      </c>
      <c r="D5" t="s">
        <v>22</v>
      </c>
      <c r="E5" t="s">
        <v>682</v>
      </c>
      <c r="G5" t="s">
        <v>682</v>
      </c>
    </row>
    <row r="6" spans="1:12" x14ac:dyDescent="0.35">
      <c r="A6" t="s">
        <v>450</v>
      </c>
      <c r="B6" t="s">
        <v>160</v>
      </c>
      <c r="C6" t="s">
        <v>4</v>
      </c>
      <c r="D6" t="s">
        <v>22</v>
      </c>
      <c r="E6" t="s">
        <v>89</v>
      </c>
      <c r="G6" t="s">
        <v>89</v>
      </c>
    </row>
    <row r="7" spans="1:12" x14ac:dyDescent="0.35">
      <c r="A7" t="s">
        <v>451</v>
      </c>
      <c r="B7" t="s">
        <v>160</v>
      </c>
      <c r="C7" t="s">
        <v>4</v>
      </c>
      <c r="D7" t="s">
        <v>22</v>
      </c>
      <c r="E7" t="s">
        <v>89</v>
      </c>
      <c r="G7" t="s">
        <v>89</v>
      </c>
    </row>
    <row r="8" spans="1:12" x14ac:dyDescent="0.35">
      <c r="A8" t="s">
        <v>318</v>
      </c>
      <c r="B8" t="s">
        <v>160</v>
      </c>
      <c r="C8" t="s">
        <v>4</v>
      </c>
      <c r="D8" t="s">
        <v>22</v>
      </c>
      <c r="E8" t="s">
        <v>298</v>
      </c>
      <c r="G8" t="s">
        <v>298</v>
      </c>
    </row>
    <row r="9" spans="1:12" x14ac:dyDescent="0.35">
      <c r="A9" t="s">
        <v>297</v>
      </c>
      <c r="B9" t="s">
        <v>160</v>
      </c>
      <c r="C9" t="s">
        <v>4</v>
      </c>
      <c r="D9" t="s">
        <v>22</v>
      </c>
      <c r="E9" t="s">
        <v>298</v>
      </c>
      <c r="G9" t="s">
        <v>298</v>
      </c>
    </row>
    <row r="10" spans="1:12" x14ac:dyDescent="0.35">
      <c r="A10" t="s">
        <v>473</v>
      </c>
      <c r="B10" t="s">
        <v>160</v>
      </c>
      <c r="C10" t="s">
        <v>4</v>
      </c>
      <c r="D10" t="s">
        <v>22</v>
      </c>
      <c r="E10" t="s">
        <v>298</v>
      </c>
      <c r="G10" t="s">
        <v>298</v>
      </c>
    </row>
    <row r="11" spans="1:12" x14ac:dyDescent="0.35">
      <c r="A11" t="s">
        <v>474</v>
      </c>
      <c r="B11" t="s">
        <v>160</v>
      </c>
      <c r="C11" t="s">
        <v>4</v>
      </c>
      <c r="D11" t="s">
        <v>22</v>
      </c>
      <c r="E11" t="s">
        <v>298</v>
      </c>
      <c r="G11" t="s">
        <v>298</v>
      </c>
    </row>
    <row r="12" spans="1:12" x14ac:dyDescent="0.35">
      <c r="A12" t="s">
        <v>524</v>
      </c>
      <c r="B12" t="s">
        <v>160</v>
      </c>
      <c r="C12" t="s">
        <v>4</v>
      </c>
      <c r="D12" t="s">
        <v>22</v>
      </c>
      <c r="E12" t="s">
        <v>298</v>
      </c>
      <c r="G12" t="s">
        <v>298</v>
      </c>
    </row>
    <row r="13" spans="1:12" x14ac:dyDescent="0.35">
      <c r="A13" t="s">
        <v>601</v>
      </c>
      <c r="B13" t="s">
        <v>160</v>
      </c>
      <c r="C13" t="s">
        <v>4</v>
      </c>
      <c r="D13" t="s">
        <v>22</v>
      </c>
      <c r="E13" t="s">
        <v>298</v>
      </c>
      <c r="G13" t="s">
        <v>298</v>
      </c>
    </row>
    <row r="14" spans="1:12" x14ac:dyDescent="0.35">
      <c r="A14" t="s">
        <v>329</v>
      </c>
      <c r="B14" t="s">
        <v>160</v>
      </c>
      <c r="C14" t="s">
        <v>4</v>
      </c>
      <c r="D14" t="s">
        <v>22</v>
      </c>
      <c r="G14" t="s">
        <v>22</v>
      </c>
    </row>
    <row r="15" spans="1:12" x14ac:dyDescent="0.35">
      <c r="A15" t="s">
        <v>411</v>
      </c>
      <c r="B15" t="s">
        <v>160</v>
      </c>
      <c r="C15" t="s">
        <v>4</v>
      </c>
      <c r="D15" t="s">
        <v>22</v>
      </c>
      <c r="G15" t="s">
        <v>22</v>
      </c>
    </row>
    <row r="16" spans="1:12" x14ac:dyDescent="0.35">
      <c r="A16" t="s">
        <v>587</v>
      </c>
      <c r="B16" t="s">
        <v>160</v>
      </c>
      <c r="C16" t="s">
        <v>4</v>
      </c>
      <c r="D16" t="s">
        <v>22</v>
      </c>
      <c r="G16" t="s">
        <v>22</v>
      </c>
    </row>
    <row r="17" spans="1:9" x14ac:dyDescent="0.35">
      <c r="A17" t="s">
        <v>296</v>
      </c>
      <c r="B17" t="s">
        <v>160</v>
      </c>
      <c r="C17" t="s">
        <v>4</v>
      </c>
      <c r="D17" t="s">
        <v>22</v>
      </c>
      <c r="G17" t="s">
        <v>22</v>
      </c>
    </row>
    <row r="18" spans="1:9" x14ac:dyDescent="0.35">
      <c r="A18" t="s">
        <v>975</v>
      </c>
      <c r="B18" t="s">
        <v>160</v>
      </c>
      <c r="C18" t="s">
        <v>4</v>
      </c>
      <c r="D18" t="s">
        <v>13</v>
      </c>
      <c r="E18" t="s">
        <v>97</v>
      </c>
      <c r="F18" t="s">
        <v>976</v>
      </c>
      <c r="G18" t="s">
        <v>977</v>
      </c>
    </row>
    <row r="19" spans="1:9" x14ac:dyDescent="0.35">
      <c r="A19" t="s">
        <v>367</v>
      </c>
      <c r="B19" t="s">
        <v>160</v>
      </c>
      <c r="C19" t="s">
        <v>4</v>
      </c>
      <c r="D19" t="s">
        <v>13</v>
      </c>
      <c r="E19" t="s">
        <v>97</v>
      </c>
      <c r="F19" t="s">
        <v>98</v>
      </c>
      <c r="G19" t="s">
        <v>98</v>
      </c>
    </row>
    <row r="20" spans="1:9" x14ac:dyDescent="0.35">
      <c r="A20" t="s">
        <v>858</v>
      </c>
      <c r="B20" t="s">
        <v>160</v>
      </c>
      <c r="C20" t="s">
        <v>4</v>
      </c>
      <c r="D20" t="s">
        <v>13</v>
      </c>
      <c r="E20" t="s">
        <v>97</v>
      </c>
      <c r="F20" t="s">
        <v>98</v>
      </c>
      <c r="G20" t="s">
        <v>859</v>
      </c>
    </row>
    <row r="21" spans="1:9" x14ac:dyDescent="0.35">
      <c r="A21" t="s">
        <v>1214</v>
      </c>
      <c r="B21" t="s">
        <v>160</v>
      </c>
      <c r="C21" t="s">
        <v>4</v>
      </c>
      <c r="D21" t="s">
        <v>13</v>
      </c>
      <c r="E21" t="s">
        <v>14</v>
      </c>
      <c r="F21" t="s">
        <v>102</v>
      </c>
      <c r="G21" t="s">
        <v>1215</v>
      </c>
    </row>
    <row r="22" spans="1:9" x14ac:dyDescent="0.35">
      <c r="A22" t="s">
        <v>1236</v>
      </c>
      <c r="B22" t="s">
        <v>160</v>
      </c>
      <c r="C22" t="s">
        <v>4</v>
      </c>
      <c r="D22" t="s">
        <v>13</v>
      </c>
      <c r="E22" t="s">
        <v>14</v>
      </c>
      <c r="F22" t="s">
        <v>1237</v>
      </c>
      <c r="G22" t="s">
        <v>1237</v>
      </c>
    </row>
    <row r="23" spans="1:9" x14ac:dyDescent="0.35">
      <c r="A23" t="s">
        <v>989</v>
      </c>
      <c r="B23" t="s">
        <v>160</v>
      </c>
      <c r="C23" t="s">
        <v>4</v>
      </c>
      <c r="D23" t="s">
        <v>13</v>
      </c>
      <c r="E23" t="s">
        <v>14</v>
      </c>
      <c r="F23" t="s">
        <v>15</v>
      </c>
      <c r="G23" t="s">
        <v>195</v>
      </c>
      <c r="H23" t="s">
        <v>715</v>
      </c>
      <c r="I23" t="s">
        <v>716</v>
      </c>
    </row>
    <row r="24" spans="1:9" x14ac:dyDescent="0.35">
      <c r="A24" t="s">
        <v>711</v>
      </c>
      <c r="B24" t="s">
        <v>160</v>
      </c>
      <c r="C24" t="s">
        <v>4</v>
      </c>
      <c r="D24" t="s">
        <v>13</v>
      </c>
      <c r="E24" t="s">
        <v>14</v>
      </c>
      <c r="F24" t="s">
        <v>15</v>
      </c>
      <c r="G24" t="s">
        <v>195</v>
      </c>
    </row>
    <row r="25" spans="1:9" x14ac:dyDescent="0.35">
      <c r="A25" t="s">
        <v>714</v>
      </c>
      <c r="B25" t="s">
        <v>160</v>
      </c>
      <c r="C25" t="s">
        <v>4</v>
      </c>
      <c r="D25" t="s">
        <v>13</v>
      </c>
      <c r="E25" t="s">
        <v>14</v>
      </c>
      <c r="F25" t="s">
        <v>15</v>
      </c>
      <c r="G25" t="s">
        <v>195</v>
      </c>
      <c r="H25" t="s">
        <v>715</v>
      </c>
      <c r="I25" t="s">
        <v>716</v>
      </c>
    </row>
    <row r="26" spans="1:9" x14ac:dyDescent="0.35">
      <c r="A26" t="s">
        <v>798</v>
      </c>
      <c r="B26" t="s">
        <v>160</v>
      </c>
      <c r="C26" t="s">
        <v>4</v>
      </c>
      <c r="D26" t="s">
        <v>13</v>
      </c>
      <c r="E26" t="s">
        <v>14</v>
      </c>
      <c r="F26" t="s">
        <v>15</v>
      </c>
      <c r="G26" t="s">
        <v>195</v>
      </c>
    </row>
    <row r="27" spans="1:9" x14ac:dyDescent="0.35">
      <c r="A27" t="s">
        <v>1041</v>
      </c>
      <c r="B27" t="s">
        <v>160</v>
      </c>
      <c r="C27" t="s">
        <v>4</v>
      </c>
      <c r="D27" t="s">
        <v>13</v>
      </c>
      <c r="E27" t="s">
        <v>14</v>
      </c>
      <c r="F27" t="s">
        <v>15</v>
      </c>
      <c r="G27" t="s">
        <v>300</v>
      </c>
      <c r="H27" t="s">
        <v>1042</v>
      </c>
    </row>
    <row r="28" spans="1:9" x14ac:dyDescent="0.35">
      <c r="A28" t="s">
        <v>194</v>
      </c>
      <c r="B28" t="s">
        <v>160</v>
      </c>
      <c r="C28" t="s">
        <v>4</v>
      </c>
      <c r="D28" t="s">
        <v>13</v>
      </c>
      <c r="E28" t="s">
        <v>14</v>
      </c>
      <c r="F28" t="s">
        <v>15</v>
      </c>
      <c r="G28" t="s">
        <v>195</v>
      </c>
      <c r="H28" t="s">
        <v>196</v>
      </c>
    </row>
    <row r="29" spans="1:9" x14ac:dyDescent="0.35">
      <c r="A29" t="s">
        <v>250</v>
      </c>
      <c r="B29" t="s">
        <v>160</v>
      </c>
      <c r="C29" t="s">
        <v>4</v>
      </c>
      <c r="D29" t="s">
        <v>13</v>
      </c>
      <c r="E29" t="s">
        <v>14</v>
      </c>
      <c r="F29" t="s">
        <v>15</v>
      </c>
      <c r="G29" t="s">
        <v>195</v>
      </c>
      <c r="H29" t="s">
        <v>196</v>
      </c>
      <c r="I29" t="s">
        <v>251</v>
      </c>
    </row>
    <row r="30" spans="1:9" x14ac:dyDescent="0.35">
      <c r="A30" t="s">
        <v>465</v>
      </c>
      <c r="B30" t="s">
        <v>160</v>
      </c>
      <c r="C30" t="s">
        <v>4</v>
      </c>
      <c r="D30" t="s">
        <v>13</v>
      </c>
      <c r="E30" t="s">
        <v>14</v>
      </c>
      <c r="F30" t="s">
        <v>15</v>
      </c>
      <c r="G30" t="s">
        <v>466</v>
      </c>
      <c r="H30" t="s">
        <v>467</v>
      </c>
      <c r="I30" t="s">
        <v>468</v>
      </c>
    </row>
    <row r="31" spans="1:9" x14ac:dyDescent="0.35">
      <c r="A31" t="s">
        <v>833</v>
      </c>
      <c r="B31" t="s">
        <v>160</v>
      </c>
      <c r="C31" t="s">
        <v>4</v>
      </c>
      <c r="D31" t="s">
        <v>13</v>
      </c>
      <c r="E31" t="s">
        <v>14</v>
      </c>
      <c r="F31" t="s">
        <v>15</v>
      </c>
      <c r="G31" t="s">
        <v>606</v>
      </c>
      <c r="H31" t="s">
        <v>834</v>
      </c>
      <c r="I31" t="s">
        <v>835</v>
      </c>
    </row>
    <row r="32" spans="1:9" x14ac:dyDescent="0.35">
      <c r="A32" t="s">
        <v>1159</v>
      </c>
      <c r="B32" t="s">
        <v>160</v>
      </c>
      <c r="C32" t="s">
        <v>4</v>
      </c>
      <c r="D32" t="s">
        <v>13</v>
      </c>
      <c r="E32" t="s">
        <v>14</v>
      </c>
      <c r="F32" t="s">
        <v>15</v>
      </c>
      <c r="G32" t="s">
        <v>195</v>
      </c>
      <c r="H32" t="s">
        <v>715</v>
      </c>
      <c r="I32" t="s">
        <v>1160</v>
      </c>
    </row>
    <row r="33" spans="1:9" x14ac:dyDescent="0.35">
      <c r="A33" t="s">
        <v>1167</v>
      </c>
      <c r="B33" t="s">
        <v>160</v>
      </c>
      <c r="C33" t="s">
        <v>4</v>
      </c>
      <c r="D33" t="s">
        <v>13</v>
      </c>
      <c r="E33" t="s">
        <v>14</v>
      </c>
      <c r="F33" t="s">
        <v>15</v>
      </c>
      <c r="G33" t="s">
        <v>606</v>
      </c>
      <c r="H33" t="s">
        <v>834</v>
      </c>
      <c r="I33" t="s">
        <v>835</v>
      </c>
    </row>
    <row r="34" spans="1:9" x14ac:dyDescent="0.35">
      <c r="A34" t="s">
        <v>872</v>
      </c>
      <c r="B34" t="s">
        <v>160</v>
      </c>
      <c r="C34" t="s">
        <v>4</v>
      </c>
      <c r="D34" t="s">
        <v>13</v>
      </c>
      <c r="E34" t="s">
        <v>14</v>
      </c>
      <c r="F34" t="s">
        <v>15</v>
      </c>
      <c r="G34" t="s">
        <v>195</v>
      </c>
      <c r="H34" t="s">
        <v>196</v>
      </c>
    </row>
    <row r="35" spans="1:9" x14ac:dyDescent="0.35">
      <c r="A35" t="s">
        <v>299</v>
      </c>
      <c r="B35" t="s">
        <v>160</v>
      </c>
      <c r="C35" t="s">
        <v>4</v>
      </c>
      <c r="D35" t="s">
        <v>13</v>
      </c>
      <c r="E35" t="s">
        <v>14</v>
      </c>
      <c r="F35" t="s">
        <v>15</v>
      </c>
      <c r="G35" t="s">
        <v>300</v>
      </c>
      <c r="H35" t="s">
        <v>301</v>
      </c>
    </row>
    <row r="36" spans="1:9" x14ac:dyDescent="0.35">
      <c r="A36" t="s">
        <v>255</v>
      </c>
      <c r="B36" t="s">
        <v>160</v>
      </c>
      <c r="C36" t="s">
        <v>4</v>
      </c>
      <c r="D36" t="s">
        <v>13</v>
      </c>
      <c r="E36" t="s">
        <v>14</v>
      </c>
      <c r="F36" t="s">
        <v>15</v>
      </c>
      <c r="G36" t="s">
        <v>195</v>
      </c>
    </row>
    <row r="37" spans="1:9" x14ac:dyDescent="0.35">
      <c r="A37" t="s">
        <v>605</v>
      </c>
      <c r="B37" t="s">
        <v>160</v>
      </c>
      <c r="C37" t="s">
        <v>4</v>
      </c>
      <c r="D37" t="s">
        <v>13</v>
      </c>
      <c r="E37" t="s">
        <v>14</v>
      </c>
      <c r="F37" t="s">
        <v>15</v>
      </c>
      <c r="G37" t="s">
        <v>606</v>
      </c>
    </row>
    <row r="38" spans="1:9" x14ac:dyDescent="0.35">
      <c r="A38" t="s">
        <v>757</v>
      </c>
      <c r="B38" t="s">
        <v>160</v>
      </c>
      <c r="C38" t="s">
        <v>4</v>
      </c>
      <c r="D38" t="s">
        <v>13</v>
      </c>
      <c r="E38" t="s">
        <v>14</v>
      </c>
      <c r="F38" t="s">
        <v>15</v>
      </c>
      <c r="G38" t="s">
        <v>195</v>
      </c>
      <c r="H38" t="s">
        <v>715</v>
      </c>
      <c r="I38" t="s">
        <v>716</v>
      </c>
    </row>
    <row r="39" spans="1:9" x14ac:dyDescent="0.35">
      <c r="A39" t="s">
        <v>758</v>
      </c>
      <c r="B39" t="s">
        <v>160</v>
      </c>
      <c r="C39" t="s">
        <v>4</v>
      </c>
      <c r="D39" t="s">
        <v>13</v>
      </c>
      <c r="E39" t="s">
        <v>14</v>
      </c>
      <c r="F39" t="s">
        <v>15</v>
      </c>
      <c r="G39" t="s">
        <v>195</v>
      </c>
    </row>
    <row r="40" spans="1:9" x14ac:dyDescent="0.35">
      <c r="A40" t="s">
        <v>1225</v>
      </c>
      <c r="B40" t="s">
        <v>160</v>
      </c>
      <c r="C40" t="s">
        <v>4</v>
      </c>
      <c r="D40" t="s">
        <v>13</v>
      </c>
      <c r="E40" t="s">
        <v>14</v>
      </c>
      <c r="F40" t="s">
        <v>1226</v>
      </c>
      <c r="G40" t="s">
        <v>1226</v>
      </c>
    </row>
    <row r="41" spans="1:9" x14ac:dyDescent="0.35">
      <c r="A41" t="s">
        <v>512</v>
      </c>
      <c r="B41" t="s">
        <v>160</v>
      </c>
      <c r="C41" t="s">
        <v>4</v>
      </c>
      <c r="D41" t="s">
        <v>13</v>
      </c>
      <c r="E41" t="s">
        <v>14</v>
      </c>
      <c r="F41" t="s">
        <v>66</v>
      </c>
      <c r="G41" t="s">
        <v>66</v>
      </c>
    </row>
    <row r="42" spans="1:9" x14ac:dyDescent="0.35">
      <c r="A42" t="s">
        <v>565</v>
      </c>
      <c r="B42" t="s">
        <v>160</v>
      </c>
      <c r="C42" t="s">
        <v>4</v>
      </c>
      <c r="D42" t="s">
        <v>13</v>
      </c>
      <c r="E42" t="s">
        <v>14</v>
      </c>
      <c r="F42" t="s">
        <v>66</v>
      </c>
      <c r="G42" t="s">
        <v>66</v>
      </c>
    </row>
    <row r="43" spans="1:9" x14ac:dyDescent="0.35">
      <c r="A43" t="s">
        <v>679</v>
      </c>
      <c r="B43" t="s">
        <v>160</v>
      </c>
      <c r="C43" t="s">
        <v>4</v>
      </c>
      <c r="D43" t="s">
        <v>13</v>
      </c>
      <c r="E43" t="s">
        <v>14</v>
      </c>
      <c r="F43" t="s">
        <v>66</v>
      </c>
      <c r="G43" t="s">
        <v>66</v>
      </c>
    </row>
    <row r="44" spans="1:9" x14ac:dyDescent="0.35">
      <c r="A44" t="s">
        <v>849</v>
      </c>
      <c r="B44" t="s">
        <v>160</v>
      </c>
      <c r="C44" t="s">
        <v>4</v>
      </c>
      <c r="D44" t="s">
        <v>13</v>
      </c>
      <c r="E44" t="s">
        <v>14</v>
      </c>
      <c r="F44" t="s">
        <v>850</v>
      </c>
      <c r="G44" t="s">
        <v>850</v>
      </c>
    </row>
    <row r="45" spans="1:9" x14ac:dyDescent="0.35">
      <c r="A45" t="s">
        <v>1229</v>
      </c>
      <c r="B45" t="s">
        <v>160</v>
      </c>
      <c r="C45" t="s">
        <v>4</v>
      </c>
      <c r="D45" t="s">
        <v>13</v>
      </c>
      <c r="E45" t="s">
        <v>14</v>
      </c>
      <c r="F45" t="s">
        <v>86</v>
      </c>
      <c r="G45" t="s">
        <v>1230</v>
      </c>
    </row>
    <row r="46" spans="1:9" x14ac:dyDescent="0.35">
      <c r="A46" t="s">
        <v>304</v>
      </c>
      <c r="B46" t="s">
        <v>160</v>
      </c>
      <c r="C46" t="s">
        <v>4</v>
      </c>
      <c r="D46" t="s">
        <v>13</v>
      </c>
      <c r="E46" t="s">
        <v>14</v>
      </c>
      <c r="F46" t="s">
        <v>305</v>
      </c>
      <c r="G46" t="s">
        <v>305</v>
      </c>
    </row>
    <row r="47" spans="1:9" x14ac:dyDescent="0.35">
      <c r="A47" t="s">
        <v>1137</v>
      </c>
      <c r="B47" t="s">
        <v>160</v>
      </c>
      <c r="C47" t="s">
        <v>4</v>
      </c>
      <c r="D47" t="s">
        <v>13</v>
      </c>
      <c r="E47" t="s">
        <v>14</v>
      </c>
      <c r="F47" t="s">
        <v>305</v>
      </c>
      <c r="G47" t="s">
        <v>1138</v>
      </c>
    </row>
    <row r="48" spans="1:9" x14ac:dyDescent="0.35">
      <c r="A48" t="s">
        <v>1156</v>
      </c>
      <c r="B48" t="s">
        <v>160</v>
      </c>
      <c r="C48" t="s">
        <v>4</v>
      </c>
      <c r="D48" t="s">
        <v>13</v>
      </c>
      <c r="E48" t="s">
        <v>14</v>
      </c>
      <c r="F48" t="s">
        <v>305</v>
      </c>
      <c r="G48" t="s">
        <v>305</v>
      </c>
    </row>
    <row r="49" spans="1:8" x14ac:dyDescent="0.35">
      <c r="A49" t="s">
        <v>1213</v>
      </c>
      <c r="B49" t="s">
        <v>160</v>
      </c>
      <c r="C49" t="s">
        <v>4</v>
      </c>
      <c r="D49" t="s">
        <v>13</v>
      </c>
      <c r="E49" t="s">
        <v>14</v>
      </c>
      <c r="F49" t="s">
        <v>305</v>
      </c>
      <c r="G49" t="s">
        <v>305</v>
      </c>
    </row>
    <row r="50" spans="1:8" x14ac:dyDescent="0.35">
      <c r="A50" t="s">
        <v>370</v>
      </c>
      <c r="B50" t="s">
        <v>160</v>
      </c>
      <c r="C50" t="s">
        <v>4</v>
      </c>
      <c r="D50" t="s">
        <v>13</v>
      </c>
      <c r="E50" t="s">
        <v>14</v>
      </c>
      <c r="F50" t="s">
        <v>90</v>
      </c>
      <c r="G50" t="s">
        <v>90</v>
      </c>
    </row>
    <row r="51" spans="1:8" x14ac:dyDescent="0.35">
      <c r="A51" t="s">
        <v>1233</v>
      </c>
      <c r="B51" t="s">
        <v>160</v>
      </c>
      <c r="C51" t="s">
        <v>4</v>
      </c>
      <c r="D51" t="s">
        <v>13</v>
      </c>
      <c r="E51" t="s">
        <v>14</v>
      </c>
      <c r="F51" t="s">
        <v>1234</v>
      </c>
      <c r="G51" t="s">
        <v>1234</v>
      </c>
    </row>
    <row r="52" spans="1:8" x14ac:dyDescent="0.35">
      <c r="A52" t="s">
        <v>897</v>
      </c>
      <c r="B52" t="s">
        <v>160</v>
      </c>
      <c r="C52" t="s">
        <v>4</v>
      </c>
      <c r="D52" t="s">
        <v>13</v>
      </c>
      <c r="E52" t="s">
        <v>14</v>
      </c>
      <c r="F52" t="s">
        <v>898</v>
      </c>
      <c r="G52" t="s">
        <v>898</v>
      </c>
    </row>
    <row r="53" spans="1:8" x14ac:dyDescent="0.35">
      <c r="A53" t="s">
        <v>573</v>
      </c>
      <c r="B53" t="s">
        <v>160</v>
      </c>
      <c r="C53" t="s">
        <v>4</v>
      </c>
      <c r="D53" t="s">
        <v>13</v>
      </c>
      <c r="E53" t="s">
        <v>14</v>
      </c>
      <c r="F53" t="s">
        <v>96</v>
      </c>
      <c r="G53" t="s">
        <v>96</v>
      </c>
    </row>
    <row r="54" spans="1:8" x14ac:dyDescent="0.35">
      <c r="A54" t="s">
        <v>938</v>
      </c>
      <c r="B54" t="s">
        <v>160</v>
      </c>
      <c r="C54" t="s">
        <v>4</v>
      </c>
      <c r="D54" t="s">
        <v>13</v>
      </c>
      <c r="E54" t="s">
        <v>14</v>
      </c>
      <c r="F54" t="s">
        <v>939</v>
      </c>
      <c r="G54" t="s">
        <v>939</v>
      </c>
    </row>
    <row r="55" spans="1:8" x14ac:dyDescent="0.35">
      <c r="A55" t="s">
        <v>1015</v>
      </c>
      <c r="B55" t="s">
        <v>160</v>
      </c>
      <c r="C55" t="s">
        <v>4</v>
      </c>
      <c r="D55" t="s">
        <v>13</v>
      </c>
      <c r="E55" t="s">
        <v>14</v>
      </c>
      <c r="F55" t="s">
        <v>939</v>
      </c>
      <c r="G55" t="s">
        <v>939</v>
      </c>
    </row>
    <row r="56" spans="1:8" x14ac:dyDescent="0.35">
      <c r="A56" t="s">
        <v>984</v>
      </c>
      <c r="B56" t="s">
        <v>160</v>
      </c>
      <c r="C56" t="s">
        <v>4</v>
      </c>
      <c r="D56" t="s">
        <v>13</v>
      </c>
      <c r="E56" t="s">
        <v>14</v>
      </c>
      <c r="F56" t="s">
        <v>127</v>
      </c>
      <c r="G56" t="s">
        <v>985</v>
      </c>
      <c r="H56" t="s">
        <v>986</v>
      </c>
    </row>
    <row r="57" spans="1:8" x14ac:dyDescent="0.35">
      <c r="A57" t="s">
        <v>353</v>
      </c>
      <c r="B57" t="s">
        <v>160</v>
      </c>
      <c r="C57" t="s">
        <v>4</v>
      </c>
      <c r="D57" t="s">
        <v>13</v>
      </c>
      <c r="E57" t="s">
        <v>14</v>
      </c>
      <c r="G57" t="s">
        <v>14</v>
      </c>
    </row>
    <row r="58" spans="1:8" x14ac:dyDescent="0.35">
      <c r="A58" t="s">
        <v>354</v>
      </c>
      <c r="B58" t="s">
        <v>160</v>
      </c>
      <c r="C58" t="s">
        <v>4</v>
      </c>
      <c r="D58" t="s">
        <v>13</v>
      </c>
      <c r="E58" t="s">
        <v>14</v>
      </c>
      <c r="G58" t="s">
        <v>14</v>
      </c>
    </row>
    <row r="59" spans="1:8" x14ac:dyDescent="0.35">
      <c r="A59" t="s">
        <v>1170</v>
      </c>
      <c r="B59" t="s">
        <v>160</v>
      </c>
      <c r="C59" t="s">
        <v>4</v>
      </c>
      <c r="D59" t="s">
        <v>13</v>
      </c>
      <c r="E59" t="s">
        <v>14</v>
      </c>
      <c r="G59" t="s">
        <v>14</v>
      </c>
    </row>
    <row r="60" spans="1:8" x14ac:dyDescent="0.35">
      <c r="A60" t="s">
        <v>1267</v>
      </c>
      <c r="B60" t="s">
        <v>160</v>
      </c>
      <c r="C60" t="s">
        <v>4</v>
      </c>
      <c r="D60" t="s">
        <v>13</v>
      </c>
      <c r="E60" t="s">
        <v>14</v>
      </c>
      <c r="G60" t="s">
        <v>14</v>
      </c>
    </row>
    <row r="61" spans="1:8" x14ac:dyDescent="0.35">
      <c r="A61" t="s">
        <v>928</v>
      </c>
      <c r="B61" t="s">
        <v>160</v>
      </c>
      <c r="C61" t="s">
        <v>4</v>
      </c>
      <c r="D61" t="s">
        <v>13</v>
      </c>
      <c r="E61" t="s">
        <v>929</v>
      </c>
      <c r="G61" t="s">
        <v>929</v>
      </c>
    </row>
    <row r="62" spans="1:8" x14ac:dyDescent="0.35">
      <c r="A62" t="s">
        <v>374</v>
      </c>
      <c r="B62" t="s">
        <v>160</v>
      </c>
      <c r="C62" t="s">
        <v>4</v>
      </c>
      <c r="D62" t="s">
        <v>13</v>
      </c>
      <c r="E62" t="s">
        <v>26</v>
      </c>
      <c r="F62" t="s">
        <v>39</v>
      </c>
      <c r="G62" t="s">
        <v>221</v>
      </c>
    </row>
    <row r="63" spans="1:8" x14ac:dyDescent="0.35">
      <c r="A63" t="s">
        <v>505</v>
      </c>
      <c r="B63" t="s">
        <v>160</v>
      </c>
      <c r="C63" t="s">
        <v>4</v>
      </c>
      <c r="D63" t="s">
        <v>13</v>
      </c>
      <c r="E63" t="s">
        <v>26</v>
      </c>
      <c r="F63" t="s">
        <v>39</v>
      </c>
      <c r="G63" t="s">
        <v>506</v>
      </c>
    </row>
    <row r="64" spans="1:8" x14ac:dyDescent="0.35">
      <c r="A64" t="s">
        <v>856</v>
      </c>
      <c r="B64" t="s">
        <v>160</v>
      </c>
      <c r="C64" t="s">
        <v>4</v>
      </c>
      <c r="D64" t="s">
        <v>13</v>
      </c>
      <c r="E64" t="s">
        <v>26</v>
      </c>
      <c r="F64" t="s">
        <v>39</v>
      </c>
      <c r="G64" t="s">
        <v>221</v>
      </c>
    </row>
    <row r="65" spans="1:8" x14ac:dyDescent="0.35">
      <c r="A65" t="s">
        <v>244</v>
      </c>
      <c r="B65" t="s">
        <v>160</v>
      </c>
      <c r="C65" t="s">
        <v>4</v>
      </c>
      <c r="D65" t="s">
        <v>13</v>
      </c>
      <c r="E65" t="s">
        <v>26</v>
      </c>
      <c r="F65" t="s">
        <v>39</v>
      </c>
      <c r="G65" t="s">
        <v>221</v>
      </c>
      <c r="H65" t="s">
        <v>245</v>
      </c>
    </row>
    <row r="66" spans="1:8" x14ac:dyDescent="0.35">
      <c r="A66" t="s">
        <v>220</v>
      </c>
      <c r="B66" t="s">
        <v>160</v>
      </c>
      <c r="C66" t="s">
        <v>4</v>
      </c>
      <c r="D66" t="s">
        <v>13</v>
      </c>
      <c r="E66" t="s">
        <v>26</v>
      </c>
      <c r="F66" t="s">
        <v>39</v>
      </c>
      <c r="G66" t="s">
        <v>221</v>
      </c>
    </row>
    <row r="67" spans="1:8" x14ac:dyDescent="0.35">
      <c r="A67" t="s">
        <v>635</v>
      </c>
      <c r="B67" t="s">
        <v>160</v>
      </c>
      <c r="C67" t="s">
        <v>4</v>
      </c>
      <c r="D67" t="s">
        <v>13</v>
      </c>
      <c r="E67" t="s">
        <v>26</v>
      </c>
      <c r="F67" t="s">
        <v>39</v>
      </c>
      <c r="G67" t="s">
        <v>221</v>
      </c>
    </row>
    <row r="68" spans="1:8" x14ac:dyDescent="0.35">
      <c r="A68" t="s">
        <v>676</v>
      </c>
      <c r="B68" t="s">
        <v>160</v>
      </c>
      <c r="C68" t="s">
        <v>4</v>
      </c>
      <c r="D68" t="s">
        <v>13</v>
      </c>
      <c r="E68" t="s">
        <v>26</v>
      </c>
      <c r="F68" t="s">
        <v>77</v>
      </c>
      <c r="G68" t="s">
        <v>677</v>
      </c>
    </row>
    <row r="69" spans="1:8" x14ac:dyDescent="0.35">
      <c r="A69" t="s">
        <v>712</v>
      </c>
      <c r="B69" t="s">
        <v>160</v>
      </c>
      <c r="C69" t="s">
        <v>4</v>
      </c>
      <c r="D69" t="s">
        <v>13</v>
      </c>
      <c r="E69" t="s">
        <v>26</v>
      </c>
      <c r="F69" t="s">
        <v>77</v>
      </c>
      <c r="G69" t="s">
        <v>713</v>
      </c>
    </row>
    <row r="70" spans="1:8" x14ac:dyDescent="0.35">
      <c r="A70" t="s">
        <v>890</v>
      </c>
      <c r="B70" t="s">
        <v>160</v>
      </c>
      <c r="C70" t="s">
        <v>4</v>
      </c>
      <c r="D70" t="s">
        <v>13</v>
      </c>
      <c r="E70" t="s">
        <v>26</v>
      </c>
      <c r="F70" t="s">
        <v>77</v>
      </c>
      <c r="G70" t="s">
        <v>677</v>
      </c>
      <c r="H70" t="s">
        <v>891</v>
      </c>
    </row>
    <row r="71" spans="1:8" x14ac:dyDescent="0.35">
      <c r="A71" t="s">
        <v>288</v>
      </c>
      <c r="B71" t="s">
        <v>160</v>
      </c>
      <c r="C71" t="s">
        <v>4</v>
      </c>
      <c r="D71" t="s">
        <v>13</v>
      </c>
      <c r="E71" t="s">
        <v>26</v>
      </c>
      <c r="F71" t="s">
        <v>27</v>
      </c>
      <c r="G71" t="s">
        <v>27</v>
      </c>
    </row>
    <row r="72" spans="1:8" x14ac:dyDescent="0.35">
      <c r="A72" t="s">
        <v>958</v>
      </c>
      <c r="B72" t="s">
        <v>160</v>
      </c>
      <c r="C72" t="s">
        <v>4</v>
      </c>
      <c r="D72" t="s">
        <v>13</v>
      </c>
      <c r="E72" t="s">
        <v>26</v>
      </c>
      <c r="F72" t="s">
        <v>27</v>
      </c>
      <c r="G72" t="s">
        <v>27</v>
      </c>
    </row>
    <row r="73" spans="1:8" x14ac:dyDescent="0.35">
      <c r="A73" t="s">
        <v>773</v>
      </c>
      <c r="B73" t="s">
        <v>160</v>
      </c>
      <c r="C73" t="s">
        <v>4</v>
      </c>
      <c r="D73" t="s">
        <v>13</v>
      </c>
      <c r="E73" t="s">
        <v>26</v>
      </c>
      <c r="F73" t="s">
        <v>27</v>
      </c>
      <c r="G73" t="s">
        <v>27</v>
      </c>
    </row>
    <row r="74" spans="1:8" x14ac:dyDescent="0.35">
      <c r="A74" t="s">
        <v>334</v>
      </c>
      <c r="B74" t="s">
        <v>160</v>
      </c>
      <c r="C74" t="s">
        <v>4</v>
      </c>
      <c r="D74" t="s">
        <v>13</v>
      </c>
      <c r="E74" t="s">
        <v>26</v>
      </c>
      <c r="F74" t="s">
        <v>27</v>
      </c>
      <c r="G74" t="s">
        <v>27</v>
      </c>
    </row>
    <row r="75" spans="1:8" x14ac:dyDescent="0.35">
      <c r="A75" t="s">
        <v>228</v>
      </c>
      <c r="B75" t="s">
        <v>160</v>
      </c>
      <c r="C75" t="s">
        <v>4</v>
      </c>
      <c r="D75" t="s">
        <v>13</v>
      </c>
      <c r="E75" t="s">
        <v>26</v>
      </c>
      <c r="F75" t="s">
        <v>27</v>
      </c>
      <c r="G75" t="s">
        <v>27</v>
      </c>
    </row>
    <row r="76" spans="1:8" x14ac:dyDescent="0.35">
      <c r="A76" t="s">
        <v>787</v>
      </c>
      <c r="B76" t="s">
        <v>160</v>
      </c>
      <c r="C76" t="s">
        <v>4</v>
      </c>
      <c r="D76" t="s">
        <v>13</v>
      </c>
      <c r="E76" t="s">
        <v>26</v>
      </c>
      <c r="F76" t="s">
        <v>27</v>
      </c>
      <c r="G76" t="s">
        <v>27</v>
      </c>
    </row>
    <row r="77" spans="1:8" x14ac:dyDescent="0.35">
      <c r="A77" t="s">
        <v>408</v>
      </c>
      <c r="B77" t="s">
        <v>160</v>
      </c>
      <c r="C77" t="s">
        <v>4</v>
      </c>
      <c r="D77" t="s">
        <v>13</v>
      </c>
      <c r="E77" t="s">
        <v>26</v>
      </c>
      <c r="F77" t="s">
        <v>27</v>
      </c>
      <c r="G77" t="s">
        <v>27</v>
      </c>
    </row>
    <row r="78" spans="1:8" x14ac:dyDescent="0.35">
      <c r="A78" t="s">
        <v>227</v>
      </c>
      <c r="B78" t="s">
        <v>160</v>
      </c>
      <c r="C78" t="s">
        <v>4</v>
      </c>
      <c r="D78" t="s">
        <v>13</v>
      </c>
      <c r="E78" t="s">
        <v>26</v>
      </c>
      <c r="F78" t="s">
        <v>27</v>
      </c>
      <c r="G78" t="s">
        <v>27</v>
      </c>
    </row>
    <row r="79" spans="1:8" x14ac:dyDescent="0.35">
      <c r="A79" t="s">
        <v>1070</v>
      </c>
      <c r="B79" t="s">
        <v>160</v>
      </c>
      <c r="C79" t="s">
        <v>4</v>
      </c>
      <c r="D79" t="s">
        <v>13</v>
      </c>
      <c r="E79" t="s">
        <v>26</v>
      </c>
      <c r="F79" t="s">
        <v>27</v>
      </c>
      <c r="G79" t="s">
        <v>27</v>
      </c>
    </row>
    <row r="80" spans="1:8" x14ac:dyDescent="0.35">
      <c r="A80" t="s">
        <v>1075</v>
      </c>
      <c r="B80" t="s">
        <v>160</v>
      </c>
      <c r="C80" t="s">
        <v>4</v>
      </c>
      <c r="D80" t="s">
        <v>13</v>
      </c>
      <c r="E80" t="s">
        <v>26</v>
      </c>
      <c r="F80" t="s">
        <v>27</v>
      </c>
      <c r="G80" t="s">
        <v>27</v>
      </c>
    </row>
    <row r="81" spans="1:8" x14ac:dyDescent="0.35">
      <c r="A81" t="s">
        <v>289</v>
      </c>
      <c r="B81" t="s">
        <v>160</v>
      </c>
      <c r="C81" t="s">
        <v>4</v>
      </c>
      <c r="D81" t="s">
        <v>13</v>
      </c>
      <c r="E81" t="s">
        <v>26</v>
      </c>
      <c r="F81" t="s">
        <v>27</v>
      </c>
      <c r="G81" t="s">
        <v>27</v>
      </c>
    </row>
    <row r="82" spans="1:8" x14ac:dyDescent="0.35">
      <c r="A82" t="s">
        <v>885</v>
      </c>
      <c r="B82" t="s">
        <v>160</v>
      </c>
      <c r="C82" t="s">
        <v>4</v>
      </c>
      <c r="D82" t="s">
        <v>13</v>
      </c>
      <c r="E82" t="s">
        <v>26</v>
      </c>
      <c r="F82" t="s">
        <v>27</v>
      </c>
      <c r="G82" t="s">
        <v>27</v>
      </c>
    </row>
    <row r="83" spans="1:8" x14ac:dyDescent="0.35">
      <c r="A83" t="s">
        <v>904</v>
      </c>
      <c r="B83" t="s">
        <v>160</v>
      </c>
      <c r="C83" t="s">
        <v>4</v>
      </c>
      <c r="D83" t="s">
        <v>13</v>
      </c>
      <c r="E83" t="s">
        <v>26</v>
      </c>
      <c r="F83" t="s">
        <v>27</v>
      </c>
      <c r="G83" t="s">
        <v>27</v>
      </c>
    </row>
    <row r="84" spans="1:8" x14ac:dyDescent="0.35">
      <c r="A84" t="s">
        <v>619</v>
      </c>
      <c r="B84" t="s">
        <v>160</v>
      </c>
      <c r="C84" t="s">
        <v>4</v>
      </c>
      <c r="D84" t="s">
        <v>13</v>
      </c>
      <c r="E84" t="s">
        <v>26</v>
      </c>
      <c r="F84" t="s">
        <v>27</v>
      </c>
      <c r="G84" t="s">
        <v>27</v>
      </c>
    </row>
    <row r="85" spans="1:8" x14ac:dyDescent="0.35">
      <c r="A85" t="s">
        <v>683</v>
      </c>
      <c r="B85" t="s">
        <v>160</v>
      </c>
      <c r="C85" t="s">
        <v>4</v>
      </c>
      <c r="D85" t="s">
        <v>13</v>
      </c>
      <c r="E85" t="s">
        <v>26</v>
      </c>
      <c r="F85" t="s">
        <v>105</v>
      </c>
      <c r="G85" t="s">
        <v>105</v>
      </c>
    </row>
    <row r="86" spans="1:8" x14ac:dyDescent="0.35">
      <c r="A86" t="s">
        <v>1238</v>
      </c>
      <c r="B86" t="s">
        <v>160</v>
      </c>
      <c r="C86" t="s">
        <v>4</v>
      </c>
      <c r="D86" t="s">
        <v>13</v>
      </c>
      <c r="E86" t="s">
        <v>1239</v>
      </c>
      <c r="G86" t="s">
        <v>1239</v>
      </c>
    </row>
    <row r="87" spans="1:8" x14ac:dyDescent="0.35">
      <c r="A87" t="s">
        <v>846</v>
      </c>
      <c r="B87" t="s">
        <v>160</v>
      </c>
      <c r="C87" t="s">
        <v>4</v>
      </c>
      <c r="D87" t="s">
        <v>13</v>
      </c>
      <c r="E87" t="s">
        <v>111</v>
      </c>
      <c r="G87" t="s">
        <v>111</v>
      </c>
    </row>
    <row r="88" spans="1:8" x14ac:dyDescent="0.35">
      <c r="A88" t="s">
        <v>1097</v>
      </c>
      <c r="B88" t="s">
        <v>160</v>
      </c>
      <c r="C88" t="s">
        <v>1098</v>
      </c>
      <c r="D88" t="s">
        <v>1099</v>
      </c>
      <c r="E88" t="s">
        <v>1100</v>
      </c>
      <c r="F88" t="s">
        <v>1101</v>
      </c>
      <c r="G88" t="s">
        <v>1101</v>
      </c>
    </row>
    <row r="89" spans="1:8" x14ac:dyDescent="0.35">
      <c r="A89" t="s">
        <v>547</v>
      </c>
      <c r="B89" t="s">
        <v>160</v>
      </c>
      <c r="C89" t="s">
        <v>4</v>
      </c>
      <c r="D89" t="s">
        <v>42</v>
      </c>
      <c r="E89" t="s">
        <v>548</v>
      </c>
      <c r="G89" t="s">
        <v>548</v>
      </c>
    </row>
    <row r="90" spans="1:8" x14ac:dyDescent="0.35">
      <c r="A90" t="s">
        <v>440</v>
      </c>
      <c r="B90" t="s">
        <v>160</v>
      </c>
      <c r="C90" t="s">
        <v>4</v>
      </c>
      <c r="D90" t="s">
        <v>42</v>
      </c>
      <c r="E90" t="s">
        <v>43</v>
      </c>
      <c r="F90" t="s">
        <v>44</v>
      </c>
      <c r="G90" t="s">
        <v>44</v>
      </c>
    </row>
    <row r="91" spans="1:8" x14ac:dyDescent="0.35">
      <c r="A91" t="s">
        <v>336</v>
      </c>
      <c r="B91" t="s">
        <v>160</v>
      </c>
      <c r="C91" t="s">
        <v>4</v>
      </c>
      <c r="D91" t="s">
        <v>42</v>
      </c>
      <c r="E91" t="s">
        <v>59</v>
      </c>
      <c r="F91" t="s">
        <v>60</v>
      </c>
      <c r="G91" t="s">
        <v>337</v>
      </c>
      <c r="H91" t="s">
        <v>338</v>
      </c>
    </row>
    <row r="92" spans="1:8" x14ac:dyDescent="0.35">
      <c r="A92" t="s">
        <v>399</v>
      </c>
      <c r="B92" t="s">
        <v>160</v>
      </c>
      <c r="C92" t="s">
        <v>4</v>
      </c>
      <c r="D92" t="s">
        <v>42</v>
      </c>
      <c r="E92" t="s">
        <v>59</v>
      </c>
      <c r="F92" t="s">
        <v>60</v>
      </c>
      <c r="G92" t="s">
        <v>337</v>
      </c>
      <c r="H92" t="s">
        <v>338</v>
      </c>
    </row>
    <row r="93" spans="1:8" x14ac:dyDescent="0.35">
      <c r="A93" t="s">
        <v>513</v>
      </c>
      <c r="B93" t="s">
        <v>160</v>
      </c>
      <c r="C93" t="s">
        <v>4</v>
      </c>
      <c r="D93" t="s">
        <v>42</v>
      </c>
      <c r="E93" t="s">
        <v>59</v>
      </c>
      <c r="F93" t="s">
        <v>60</v>
      </c>
      <c r="G93" t="s">
        <v>337</v>
      </c>
      <c r="H93" t="s">
        <v>338</v>
      </c>
    </row>
    <row r="94" spans="1:8" x14ac:dyDescent="0.35">
      <c r="A94" t="s">
        <v>819</v>
      </c>
      <c r="B94" t="s">
        <v>160</v>
      </c>
      <c r="C94" t="s">
        <v>4</v>
      </c>
      <c r="D94" t="s">
        <v>42</v>
      </c>
      <c r="E94" t="s">
        <v>149</v>
      </c>
      <c r="G94" t="s">
        <v>149</v>
      </c>
    </row>
    <row r="95" spans="1:8" x14ac:dyDescent="0.35">
      <c r="A95" t="s">
        <v>827</v>
      </c>
      <c r="B95" t="s">
        <v>160</v>
      </c>
      <c r="C95" t="s">
        <v>4</v>
      </c>
      <c r="D95" t="s">
        <v>42</v>
      </c>
      <c r="E95" t="s">
        <v>149</v>
      </c>
      <c r="G95" t="s">
        <v>149</v>
      </c>
    </row>
    <row r="96" spans="1:8" x14ac:dyDescent="0.35">
      <c r="A96" t="s">
        <v>636</v>
      </c>
      <c r="B96" t="s">
        <v>160</v>
      </c>
      <c r="C96" t="s">
        <v>4</v>
      </c>
      <c r="D96" t="s">
        <v>42</v>
      </c>
      <c r="E96" t="s">
        <v>65</v>
      </c>
      <c r="F96" t="s">
        <v>637</v>
      </c>
      <c r="G96" t="s">
        <v>637</v>
      </c>
    </row>
    <row r="97" spans="1:8" x14ac:dyDescent="0.35">
      <c r="A97" t="s">
        <v>809</v>
      </c>
      <c r="B97" t="s">
        <v>160</v>
      </c>
      <c r="C97" t="s">
        <v>4</v>
      </c>
      <c r="D97" t="s">
        <v>42</v>
      </c>
      <c r="G97" t="s">
        <v>42</v>
      </c>
    </row>
    <row r="98" spans="1:8" x14ac:dyDescent="0.35">
      <c r="A98" t="s">
        <v>581</v>
      </c>
      <c r="B98" t="s">
        <v>160</v>
      </c>
      <c r="C98" t="s">
        <v>4</v>
      </c>
      <c r="D98" t="s">
        <v>42</v>
      </c>
      <c r="G98" t="s">
        <v>42</v>
      </c>
    </row>
    <row r="99" spans="1:8" x14ac:dyDescent="0.35">
      <c r="A99" t="s">
        <v>582</v>
      </c>
      <c r="B99" t="s">
        <v>160</v>
      </c>
      <c r="C99" t="s">
        <v>4</v>
      </c>
      <c r="D99" t="s">
        <v>42</v>
      </c>
      <c r="G99" t="s">
        <v>42</v>
      </c>
    </row>
    <row r="100" spans="1:8" x14ac:dyDescent="0.35">
      <c r="A100" t="s">
        <v>785</v>
      </c>
      <c r="B100" t="s">
        <v>160</v>
      </c>
      <c r="C100" t="s">
        <v>4</v>
      </c>
      <c r="D100" t="s">
        <v>8</v>
      </c>
      <c r="E100" t="s">
        <v>9</v>
      </c>
      <c r="F100" t="s">
        <v>19</v>
      </c>
      <c r="G100" t="s">
        <v>786</v>
      </c>
    </row>
    <row r="101" spans="1:8" x14ac:dyDescent="0.35">
      <c r="A101" t="s">
        <v>1036</v>
      </c>
      <c r="B101" t="s">
        <v>160</v>
      </c>
      <c r="C101" t="s">
        <v>4</v>
      </c>
      <c r="D101" t="s">
        <v>8</v>
      </c>
      <c r="E101" t="s">
        <v>9</v>
      </c>
      <c r="F101" t="s">
        <v>19</v>
      </c>
      <c r="G101" t="s">
        <v>1037</v>
      </c>
    </row>
    <row r="102" spans="1:8" x14ac:dyDescent="0.35">
      <c r="A102" t="s">
        <v>860</v>
      </c>
      <c r="B102" t="s">
        <v>160</v>
      </c>
      <c r="C102" t="s">
        <v>4</v>
      </c>
      <c r="D102" t="s">
        <v>8</v>
      </c>
      <c r="E102" t="s">
        <v>9</v>
      </c>
      <c r="F102" t="s">
        <v>19</v>
      </c>
      <c r="G102" t="s">
        <v>861</v>
      </c>
    </row>
    <row r="103" spans="1:8" x14ac:dyDescent="0.35">
      <c r="A103" t="s">
        <v>1172</v>
      </c>
      <c r="B103" t="s">
        <v>160</v>
      </c>
      <c r="C103" t="s">
        <v>4</v>
      </c>
      <c r="D103" t="s">
        <v>8</v>
      </c>
      <c r="E103" t="s">
        <v>9</v>
      </c>
      <c r="F103" t="s">
        <v>19</v>
      </c>
      <c r="G103" t="s">
        <v>19</v>
      </c>
    </row>
    <row r="104" spans="1:8" x14ac:dyDescent="0.35">
      <c r="A104" t="s">
        <v>905</v>
      </c>
      <c r="B104" t="s">
        <v>160</v>
      </c>
      <c r="C104" t="s">
        <v>4</v>
      </c>
      <c r="D104" t="s">
        <v>8</v>
      </c>
      <c r="E104" t="s">
        <v>9</v>
      </c>
      <c r="F104" t="s">
        <v>19</v>
      </c>
      <c r="G104" t="s">
        <v>19</v>
      </c>
    </row>
    <row r="105" spans="1:8" x14ac:dyDescent="0.35">
      <c r="A105" t="s">
        <v>936</v>
      </c>
      <c r="B105" t="s">
        <v>160</v>
      </c>
      <c r="C105" t="s">
        <v>4</v>
      </c>
      <c r="D105" t="s">
        <v>8</v>
      </c>
      <c r="E105" t="s">
        <v>9</v>
      </c>
      <c r="F105" t="s">
        <v>25</v>
      </c>
      <c r="G105" t="s">
        <v>937</v>
      </c>
    </row>
    <row r="106" spans="1:8" x14ac:dyDescent="0.35">
      <c r="A106" t="s">
        <v>778</v>
      </c>
      <c r="B106" t="s">
        <v>160</v>
      </c>
      <c r="C106" t="s">
        <v>4</v>
      </c>
      <c r="D106" t="s">
        <v>8</v>
      </c>
      <c r="E106" t="s">
        <v>9</v>
      </c>
      <c r="F106" t="s">
        <v>25</v>
      </c>
      <c r="G106" t="s">
        <v>586</v>
      </c>
    </row>
    <row r="107" spans="1:8" x14ac:dyDescent="0.35">
      <c r="A107" t="s">
        <v>708</v>
      </c>
      <c r="B107" t="s">
        <v>160</v>
      </c>
      <c r="C107" t="s">
        <v>4</v>
      </c>
      <c r="D107" t="s">
        <v>8</v>
      </c>
      <c r="E107" t="s">
        <v>9</v>
      </c>
      <c r="F107" t="s">
        <v>25</v>
      </c>
      <c r="G107" t="s">
        <v>600</v>
      </c>
    </row>
    <row r="108" spans="1:8" x14ac:dyDescent="0.35">
      <c r="A108" t="s">
        <v>1009</v>
      </c>
      <c r="B108" t="s">
        <v>160</v>
      </c>
      <c r="C108" t="s">
        <v>4</v>
      </c>
      <c r="D108" t="s">
        <v>8</v>
      </c>
      <c r="E108" t="s">
        <v>9</v>
      </c>
      <c r="F108" t="s">
        <v>25</v>
      </c>
      <c r="G108" t="s">
        <v>600</v>
      </c>
    </row>
    <row r="109" spans="1:8" x14ac:dyDescent="0.35">
      <c r="A109" t="s">
        <v>718</v>
      </c>
      <c r="B109" t="s">
        <v>160</v>
      </c>
      <c r="C109" t="s">
        <v>4</v>
      </c>
      <c r="D109" t="s">
        <v>8</v>
      </c>
      <c r="E109" t="s">
        <v>9</v>
      </c>
      <c r="F109" t="s">
        <v>25</v>
      </c>
      <c r="G109" t="s">
        <v>719</v>
      </c>
      <c r="H109" t="s">
        <v>720</v>
      </c>
    </row>
    <row r="110" spans="1:8" x14ac:dyDescent="0.35">
      <c r="A110" t="s">
        <v>801</v>
      </c>
      <c r="B110" t="s">
        <v>160</v>
      </c>
      <c r="C110" t="s">
        <v>4</v>
      </c>
      <c r="D110" t="s">
        <v>8</v>
      </c>
      <c r="E110" t="s">
        <v>9</v>
      </c>
      <c r="F110" t="s">
        <v>25</v>
      </c>
      <c r="G110" t="s">
        <v>586</v>
      </c>
    </row>
    <row r="111" spans="1:8" x14ac:dyDescent="0.35">
      <c r="A111" t="s">
        <v>1047</v>
      </c>
      <c r="B111" t="s">
        <v>160</v>
      </c>
      <c r="C111" t="s">
        <v>4</v>
      </c>
      <c r="D111" t="s">
        <v>8</v>
      </c>
      <c r="E111" t="s">
        <v>9</v>
      </c>
      <c r="F111" t="s">
        <v>25</v>
      </c>
      <c r="G111" t="s">
        <v>586</v>
      </c>
    </row>
    <row r="112" spans="1:8" x14ac:dyDescent="0.35">
      <c r="A112" t="s">
        <v>1073</v>
      </c>
      <c r="B112" t="s">
        <v>160</v>
      </c>
      <c r="C112" t="s">
        <v>4</v>
      </c>
      <c r="D112" t="s">
        <v>8</v>
      </c>
      <c r="E112" t="s">
        <v>9</v>
      </c>
      <c r="F112" t="s">
        <v>25</v>
      </c>
      <c r="G112" t="s">
        <v>1074</v>
      </c>
    </row>
    <row r="113" spans="1:8" x14ac:dyDescent="0.35">
      <c r="A113" t="s">
        <v>1076</v>
      </c>
      <c r="B113" t="s">
        <v>160</v>
      </c>
      <c r="C113" t="s">
        <v>4</v>
      </c>
      <c r="D113" t="s">
        <v>8</v>
      </c>
      <c r="E113" t="s">
        <v>9</v>
      </c>
      <c r="F113" t="s">
        <v>25</v>
      </c>
      <c r="G113" t="s">
        <v>600</v>
      </c>
    </row>
    <row r="114" spans="1:8" x14ac:dyDescent="0.35">
      <c r="A114" t="s">
        <v>828</v>
      </c>
      <c r="B114" t="s">
        <v>160</v>
      </c>
      <c r="C114" t="s">
        <v>4</v>
      </c>
      <c r="D114" t="s">
        <v>8</v>
      </c>
      <c r="E114" t="s">
        <v>9</v>
      </c>
      <c r="F114" t="s">
        <v>25</v>
      </c>
      <c r="G114" t="s">
        <v>719</v>
      </c>
      <c r="H114" t="s">
        <v>720</v>
      </c>
    </row>
    <row r="115" spans="1:8" x14ac:dyDescent="0.35">
      <c r="A115" t="s">
        <v>1130</v>
      </c>
      <c r="B115" t="s">
        <v>160</v>
      </c>
      <c r="C115" t="s">
        <v>4</v>
      </c>
      <c r="D115" t="s">
        <v>8</v>
      </c>
      <c r="E115" t="s">
        <v>9</v>
      </c>
      <c r="F115" t="s">
        <v>25</v>
      </c>
      <c r="G115" t="s">
        <v>1131</v>
      </c>
    </row>
    <row r="116" spans="1:8" x14ac:dyDescent="0.35">
      <c r="A116" t="s">
        <v>1136</v>
      </c>
      <c r="B116" t="s">
        <v>160</v>
      </c>
      <c r="C116" t="s">
        <v>4</v>
      </c>
      <c r="D116" t="s">
        <v>8</v>
      </c>
      <c r="E116" t="s">
        <v>9</v>
      </c>
      <c r="F116" t="s">
        <v>25</v>
      </c>
      <c r="G116" t="s">
        <v>600</v>
      </c>
    </row>
    <row r="117" spans="1:8" x14ac:dyDescent="0.35">
      <c r="A117" t="s">
        <v>1142</v>
      </c>
      <c r="B117" t="s">
        <v>160</v>
      </c>
      <c r="C117" t="s">
        <v>4</v>
      </c>
      <c r="D117" t="s">
        <v>8</v>
      </c>
      <c r="E117" t="s">
        <v>9</v>
      </c>
      <c r="F117" t="s">
        <v>25</v>
      </c>
      <c r="G117" t="s">
        <v>1074</v>
      </c>
    </row>
    <row r="118" spans="1:8" x14ac:dyDescent="0.35">
      <c r="A118" t="s">
        <v>851</v>
      </c>
      <c r="B118" t="s">
        <v>160</v>
      </c>
      <c r="C118" t="s">
        <v>4</v>
      </c>
      <c r="D118" t="s">
        <v>8</v>
      </c>
      <c r="E118" t="s">
        <v>9</v>
      </c>
      <c r="F118" t="s">
        <v>25</v>
      </c>
      <c r="G118" t="s">
        <v>586</v>
      </c>
    </row>
    <row r="119" spans="1:8" x14ac:dyDescent="0.35">
      <c r="A119" t="s">
        <v>1185</v>
      </c>
      <c r="B119" t="s">
        <v>160</v>
      </c>
      <c r="C119" t="s">
        <v>4</v>
      </c>
      <c r="D119" t="s">
        <v>8</v>
      </c>
      <c r="E119" t="s">
        <v>9</v>
      </c>
      <c r="F119" t="s">
        <v>25</v>
      </c>
      <c r="G119" t="s">
        <v>1186</v>
      </c>
    </row>
    <row r="120" spans="1:8" x14ac:dyDescent="0.35">
      <c r="A120" t="s">
        <v>585</v>
      </c>
      <c r="B120" t="s">
        <v>160</v>
      </c>
      <c r="C120" t="s">
        <v>4</v>
      </c>
      <c r="D120" t="s">
        <v>8</v>
      </c>
      <c r="E120" t="s">
        <v>9</v>
      </c>
      <c r="F120" t="s">
        <v>25</v>
      </c>
      <c r="G120" t="s">
        <v>586</v>
      </c>
    </row>
    <row r="121" spans="1:8" x14ac:dyDescent="0.35">
      <c r="A121" t="s">
        <v>1202</v>
      </c>
      <c r="B121" t="s">
        <v>160</v>
      </c>
      <c r="C121" t="s">
        <v>4</v>
      </c>
      <c r="D121" t="s">
        <v>8</v>
      </c>
      <c r="E121" t="s">
        <v>9</v>
      </c>
      <c r="F121" t="s">
        <v>25</v>
      </c>
      <c r="G121" t="s">
        <v>937</v>
      </c>
    </row>
    <row r="122" spans="1:8" x14ac:dyDescent="0.35">
      <c r="A122" t="s">
        <v>889</v>
      </c>
      <c r="B122" t="s">
        <v>160</v>
      </c>
      <c r="C122" t="s">
        <v>4</v>
      </c>
      <c r="D122" t="s">
        <v>8</v>
      </c>
      <c r="E122" t="s">
        <v>9</v>
      </c>
      <c r="F122" t="s">
        <v>25</v>
      </c>
      <c r="G122" t="s">
        <v>586</v>
      </c>
    </row>
    <row r="123" spans="1:8" x14ac:dyDescent="0.35">
      <c r="A123" t="s">
        <v>599</v>
      </c>
      <c r="B123" t="s">
        <v>160</v>
      </c>
      <c r="C123" t="s">
        <v>4</v>
      </c>
      <c r="D123" t="s">
        <v>8</v>
      </c>
      <c r="E123" t="s">
        <v>9</v>
      </c>
      <c r="F123" t="s">
        <v>25</v>
      </c>
      <c r="G123" t="s">
        <v>600</v>
      </c>
    </row>
    <row r="124" spans="1:8" x14ac:dyDescent="0.35">
      <c r="A124" t="s">
        <v>900</v>
      </c>
      <c r="B124" t="s">
        <v>160</v>
      </c>
      <c r="C124" t="s">
        <v>4</v>
      </c>
      <c r="D124" t="s">
        <v>8</v>
      </c>
      <c r="E124" t="s">
        <v>9</v>
      </c>
      <c r="F124" t="s">
        <v>25</v>
      </c>
      <c r="G124" t="s">
        <v>901</v>
      </c>
    </row>
    <row r="125" spans="1:8" x14ac:dyDescent="0.35">
      <c r="A125" t="s">
        <v>1235</v>
      </c>
      <c r="B125" t="s">
        <v>160</v>
      </c>
      <c r="C125" t="s">
        <v>4</v>
      </c>
      <c r="D125" t="s">
        <v>8</v>
      </c>
      <c r="E125" t="s">
        <v>9</v>
      </c>
      <c r="F125" t="s">
        <v>25</v>
      </c>
      <c r="G125" t="s">
        <v>1131</v>
      </c>
    </row>
    <row r="126" spans="1:8" x14ac:dyDescent="0.35">
      <c r="A126" t="s">
        <v>919</v>
      </c>
      <c r="B126" t="s">
        <v>160</v>
      </c>
      <c r="C126" t="s">
        <v>4</v>
      </c>
      <c r="D126" t="s">
        <v>8</v>
      </c>
      <c r="E126" t="s">
        <v>9</v>
      </c>
      <c r="F126" t="s">
        <v>25</v>
      </c>
      <c r="G126" t="s">
        <v>586</v>
      </c>
    </row>
    <row r="127" spans="1:8" x14ac:dyDescent="0.35">
      <c r="A127" t="s">
        <v>920</v>
      </c>
      <c r="B127" t="s">
        <v>160</v>
      </c>
      <c r="C127" t="s">
        <v>4</v>
      </c>
      <c r="D127" t="s">
        <v>8</v>
      </c>
      <c r="E127" t="s">
        <v>9</v>
      </c>
      <c r="F127" t="s">
        <v>25</v>
      </c>
      <c r="G127" t="s">
        <v>586</v>
      </c>
    </row>
    <row r="128" spans="1:8" x14ac:dyDescent="0.35">
      <c r="A128" t="s">
        <v>777</v>
      </c>
      <c r="B128" t="s">
        <v>160</v>
      </c>
      <c r="C128" t="s">
        <v>4</v>
      </c>
      <c r="D128" t="s">
        <v>8</v>
      </c>
      <c r="E128" t="s">
        <v>9</v>
      </c>
      <c r="F128" t="s">
        <v>10</v>
      </c>
      <c r="G128" t="s">
        <v>177</v>
      </c>
    </row>
    <row r="129" spans="1:7" x14ac:dyDescent="0.35">
      <c r="A129" t="s">
        <v>979</v>
      </c>
      <c r="B129" t="s">
        <v>160</v>
      </c>
      <c r="C129" t="s">
        <v>4</v>
      </c>
      <c r="D129" t="s">
        <v>8</v>
      </c>
      <c r="E129" t="s">
        <v>9</v>
      </c>
      <c r="F129" t="s">
        <v>10</v>
      </c>
      <c r="G129" t="s">
        <v>177</v>
      </c>
    </row>
    <row r="130" spans="1:7" x14ac:dyDescent="0.35">
      <c r="A130" t="s">
        <v>364</v>
      </c>
      <c r="B130" t="s">
        <v>160</v>
      </c>
      <c r="C130" t="s">
        <v>4</v>
      </c>
      <c r="D130" t="s">
        <v>8</v>
      </c>
      <c r="E130" t="s">
        <v>9</v>
      </c>
      <c r="F130" t="s">
        <v>10</v>
      </c>
      <c r="G130" t="s">
        <v>177</v>
      </c>
    </row>
    <row r="131" spans="1:7" x14ac:dyDescent="0.35">
      <c r="A131" t="s">
        <v>1089</v>
      </c>
      <c r="B131" t="s">
        <v>160</v>
      </c>
      <c r="C131" t="s">
        <v>4</v>
      </c>
      <c r="D131" t="s">
        <v>8</v>
      </c>
      <c r="E131" t="s">
        <v>9</v>
      </c>
      <c r="F131" t="s">
        <v>10</v>
      </c>
      <c r="G131" t="s">
        <v>177</v>
      </c>
    </row>
    <row r="132" spans="1:7" x14ac:dyDescent="0.35">
      <c r="A132" t="s">
        <v>481</v>
      </c>
      <c r="B132" t="s">
        <v>160</v>
      </c>
      <c r="C132" t="s">
        <v>4</v>
      </c>
      <c r="D132" t="s">
        <v>8</v>
      </c>
      <c r="E132" t="s">
        <v>9</v>
      </c>
      <c r="F132" t="s">
        <v>10</v>
      </c>
      <c r="G132" t="s">
        <v>177</v>
      </c>
    </row>
    <row r="133" spans="1:7" x14ac:dyDescent="0.35">
      <c r="A133" t="s">
        <v>832</v>
      </c>
      <c r="B133" t="s">
        <v>160</v>
      </c>
      <c r="C133" t="s">
        <v>4</v>
      </c>
      <c r="D133" t="s">
        <v>8</v>
      </c>
      <c r="E133" t="s">
        <v>9</v>
      </c>
      <c r="F133" t="s">
        <v>10</v>
      </c>
      <c r="G133" t="s">
        <v>177</v>
      </c>
    </row>
    <row r="134" spans="1:7" x14ac:dyDescent="0.35">
      <c r="A134" t="s">
        <v>179</v>
      </c>
      <c r="B134" t="s">
        <v>160</v>
      </c>
      <c r="C134" t="s">
        <v>4</v>
      </c>
      <c r="D134" t="s">
        <v>8</v>
      </c>
      <c r="E134" t="s">
        <v>9</v>
      </c>
      <c r="F134" t="s">
        <v>10</v>
      </c>
      <c r="G134" t="s">
        <v>177</v>
      </c>
    </row>
    <row r="135" spans="1:7" x14ac:dyDescent="0.35">
      <c r="A135" t="s">
        <v>868</v>
      </c>
      <c r="B135" t="s">
        <v>160</v>
      </c>
      <c r="C135" t="s">
        <v>4</v>
      </c>
      <c r="D135" t="s">
        <v>8</v>
      </c>
      <c r="E135" t="s">
        <v>9</v>
      </c>
      <c r="F135" t="s">
        <v>10</v>
      </c>
      <c r="G135" t="s">
        <v>177</v>
      </c>
    </row>
    <row r="136" spans="1:7" x14ac:dyDescent="0.35">
      <c r="A136" t="s">
        <v>1275</v>
      </c>
      <c r="B136" t="s">
        <v>160</v>
      </c>
      <c r="C136" t="s">
        <v>4</v>
      </c>
      <c r="D136" t="s">
        <v>8</v>
      </c>
      <c r="E136" t="s">
        <v>9</v>
      </c>
      <c r="F136" t="s">
        <v>10</v>
      </c>
      <c r="G136" t="s">
        <v>177</v>
      </c>
    </row>
    <row r="137" spans="1:7" x14ac:dyDescent="0.35">
      <c r="A137" t="s">
        <v>176</v>
      </c>
      <c r="B137" t="s">
        <v>160</v>
      </c>
      <c r="C137" t="s">
        <v>4</v>
      </c>
      <c r="D137" t="s">
        <v>8</v>
      </c>
      <c r="E137" t="s">
        <v>9</v>
      </c>
      <c r="F137" t="s">
        <v>10</v>
      </c>
      <c r="G137" t="s">
        <v>177</v>
      </c>
    </row>
    <row r="138" spans="1:7" x14ac:dyDescent="0.35">
      <c r="A138" t="s">
        <v>178</v>
      </c>
      <c r="B138" t="s">
        <v>160</v>
      </c>
      <c r="C138" t="s">
        <v>4</v>
      </c>
      <c r="D138" t="s">
        <v>8</v>
      </c>
      <c r="E138" t="s">
        <v>9</v>
      </c>
      <c r="F138" t="s">
        <v>10</v>
      </c>
      <c r="G138" t="s">
        <v>177</v>
      </c>
    </row>
    <row r="139" spans="1:7" x14ac:dyDescent="0.35">
      <c r="A139" t="s">
        <v>1204</v>
      </c>
      <c r="B139" t="s">
        <v>160</v>
      </c>
      <c r="C139" t="s">
        <v>4</v>
      </c>
      <c r="D139" t="s">
        <v>8</v>
      </c>
      <c r="E139" t="s">
        <v>9</v>
      </c>
      <c r="F139" t="s">
        <v>10</v>
      </c>
      <c r="G139" t="s">
        <v>177</v>
      </c>
    </row>
    <row r="140" spans="1:7" x14ac:dyDescent="0.35">
      <c r="A140" t="s">
        <v>883</v>
      </c>
      <c r="B140" t="s">
        <v>160</v>
      </c>
      <c r="C140" t="s">
        <v>4</v>
      </c>
      <c r="D140" t="s">
        <v>8</v>
      </c>
      <c r="E140" t="s">
        <v>9</v>
      </c>
      <c r="F140" t="s">
        <v>10</v>
      </c>
      <c r="G140" t="s">
        <v>177</v>
      </c>
    </row>
    <row r="141" spans="1:7" x14ac:dyDescent="0.35">
      <c r="A141" t="s">
        <v>763</v>
      </c>
      <c r="B141" t="s">
        <v>160</v>
      </c>
      <c r="C141" t="s">
        <v>4</v>
      </c>
      <c r="D141" t="s">
        <v>8</v>
      </c>
      <c r="E141" t="s">
        <v>9</v>
      </c>
      <c r="F141" t="s">
        <v>107</v>
      </c>
      <c r="G141" t="s">
        <v>764</v>
      </c>
    </row>
    <row r="142" spans="1:7" x14ac:dyDescent="0.35">
      <c r="A142" t="s">
        <v>1029</v>
      </c>
      <c r="B142" t="s">
        <v>160</v>
      </c>
      <c r="C142" t="s">
        <v>4</v>
      </c>
      <c r="D142" t="s">
        <v>8</v>
      </c>
      <c r="E142" t="s">
        <v>9</v>
      </c>
      <c r="F142" t="s">
        <v>107</v>
      </c>
      <c r="G142" t="s">
        <v>764</v>
      </c>
    </row>
    <row r="143" spans="1:7" x14ac:dyDescent="0.35">
      <c r="A143" t="s">
        <v>870</v>
      </c>
      <c r="B143" t="s">
        <v>160</v>
      </c>
      <c r="C143" t="s">
        <v>4</v>
      </c>
      <c r="D143" t="s">
        <v>8</v>
      </c>
      <c r="E143" t="s">
        <v>9</v>
      </c>
      <c r="F143" t="s">
        <v>107</v>
      </c>
      <c r="G143" t="s">
        <v>764</v>
      </c>
    </row>
    <row r="144" spans="1:7" x14ac:dyDescent="0.35">
      <c r="A144" t="s">
        <v>1207</v>
      </c>
      <c r="B144" t="s">
        <v>160</v>
      </c>
      <c r="C144" t="s">
        <v>4</v>
      </c>
      <c r="D144" t="s">
        <v>8</v>
      </c>
      <c r="E144" t="s">
        <v>9</v>
      </c>
      <c r="F144" t="s">
        <v>23</v>
      </c>
      <c r="G144" t="s">
        <v>23</v>
      </c>
    </row>
    <row r="145" spans="1:9" x14ac:dyDescent="0.35">
      <c r="A145" t="s">
        <v>1151</v>
      </c>
      <c r="B145" t="s">
        <v>160</v>
      </c>
      <c r="C145" t="s">
        <v>4</v>
      </c>
      <c r="D145" t="s">
        <v>8</v>
      </c>
      <c r="E145" t="s">
        <v>101</v>
      </c>
      <c r="F145" t="s">
        <v>134</v>
      </c>
      <c r="G145" t="s">
        <v>1152</v>
      </c>
      <c r="H145" t="s">
        <v>1153</v>
      </c>
    </row>
    <row r="146" spans="1:9" x14ac:dyDescent="0.35">
      <c r="A146" t="s">
        <v>1201</v>
      </c>
      <c r="B146" t="s">
        <v>160</v>
      </c>
      <c r="C146" t="s">
        <v>4</v>
      </c>
      <c r="D146" t="s">
        <v>8</v>
      </c>
      <c r="E146" t="s">
        <v>101</v>
      </c>
      <c r="F146" t="s">
        <v>134</v>
      </c>
      <c r="G146" t="s">
        <v>1152</v>
      </c>
      <c r="H146" t="s">
        <v>1153</v>
      </c>
    </row>
    <row r="147" spans="1:9" x14ac:dyDescent="0.35">
      <c r="A147" t="s">
        <v>751</v>
      </c>
      <c r="B147" t="s">
        <v>160</v>
      </c>
      <c r="C147" t="s">
        <v>4</v>
      </c>
      <c r="D147" t="s">
        <v>8</v>
      </c>
      <c r="E147" t="s">
        <v>122</v>
      </c>
      <c r="F147" t="s">
        <v>123</v>
      </c>
      <c r="G147" t="s">
        <v>123</v>
      </c>
    </row>
    <row r="148" spans="1:9" x14ac:dyDescent="0.35">
      <c r="A148" t="s">
        <v>668</v>
      </c>
      <c r="B148" t="s">
        <v>160</v>
      </c>
      <c r="C148" t="s">
        <v>4</v>
      </c>
      <c r="D148" t="s">
        <v>8</v>
      </c>
      <c r="E148" t="s">
        <v>122</v>
      </c>
      <c r="F148" t="s">
        <v>123</v>
      </c>
      <c r="G148" t="s">
        <v>123</v>
      </c>
    </row>
    <row r="149" spans="1:9" x14ac:dyDescent="0.35">
      <c r="A149" t="s">
        <v>1272</v>
      </c>
      <c r="B149" t="s">
        <v>160</v>
      </c>
      <c r="C149" t="s">
        <v>4</v>
      </c>
      <c r="D149" t="s">
        <v>8</v>
      </c>
      <c r="E149" t="s">
        <v>122</v>
      </c>
      <c r="F149" t="s">
        <v>123</v>
      </c>
      <c r="G149" t="s">
        <v>123</v>
      </c>
    </row>
    <row r="150" spans="1:9" x14ac:dyDescent="0.35">
      <c r="A150" t="s">
        <v>1182</v>
      </c>
      <c r="B150" t="s">
        <v>160</v>
      </c>
      <c r="C150" t="s">
        <v>4</v>
      </c>
      <c r="D150" t="s">
        <v>8</v>
      </c>
      <c r="E150" t="s">
        <v>122</v>
      </c>
      <c r="F150" t="s">
        <v>123</v>
      </c>
      <c r="G150" t="s">
        <v>123</v>
      </c>
    </row>
    <row r="151" spans="1:9" x14ac:dyDescent="0.35">
      <c r="A151" t="s">
        <v>1054</v>
      </c>
      <c r="B151" t="s">
        <v>160</v>
      </c>
      <c r="C151" t="s">
        <v>4</v>
      </c>
      <c r="D151" t="s">
        <v>8</v>
      </c>
      <c r="E151" t="s">
        <v>122</v>
      </c>
      <c r="F151" t="s">
        <v>1055</v>
      </c>
      <c r="G151" t="s">
        <v>1055</v>
      </c>
    </row>
    <row r="152" spans="1:9" x14ac:dyDescent="0.35">
      <c r="A152" t="s">
        <v>256</v>
      </c>
      <c r="B152" t="s">
        <v>160</v>
      </c>
      <c r="C152" t="s">
        <v>4</v>
      </c>
      <c r="D152" t="s">
        <v>8</v>
      </c>
      <c r="E152" t="s">
        <v>11</v>
      </c>
      <c r="F152" t="s">
        <v>12</v>
      </c>
      <c r="G152" t="s">
        <v>257</v>
      </c>
      <c r="H152" t="s">
        <v>258</v>
      </c>
      <c r="I152" t="s">
        <v>259</v>
      </c>
    </row>
    <row r="153" spans="1:9" x14ac:dyDescent="0.35">
      <c r="A153" t="s">
        <v>485</v>
      </c>
      <c r="B153" t="s">
        <v>160</v>
      </c>
      <c r="C153" t="s">
        <v>4</v>
      </c>
      <c r="D153" t="s">
        <v>8</v>
      </c>
      <c r="E153" t="s">
        <v>11</v>
      </c>
      <c r="F153" t="s">
        <v>12</v>
      </c>
      <c r="G153" t="s">
        <v>270</v>
      </c>
    </row>
    <row r="154" spans="1:9" x14ac:dyDescent="0.35">
      <c r="A154" t="s">
        <v>260</v>
      </c>
      <c r="B154" t="s">
        <v>160</v>
      </c>
      <c r="C154" t="s">
        <v>4</v>
      </c>
      <c r="D154" t="s">
        <v>8</v>
      </c>
      <c r="E154" t="s">
        <v>11</v>
      </c>
      <c r="F154" t="s">
        <v>12</v>
      </c>
      <c r="G154" t="s">
        <v>257</v>
      </c>
      <c r="H154" t="s">
        <v>258</v>
      </c>
      <c r="I154" t="s">
        <v>259</v>
      </c>
    </row>
    <row r="155" spans="1:9" x14ac:dyDescent="0.35">
      <c r="A155" t="s">
        <v>515</v>
      </c>
      <c r="B155" t="s">
        <v>160</v>
      </c>
      <c r="C155" t="s">
        <v>4</v>
      </c>
      <c r="D155" t="s">
        <v>8</v>
      </c>
      <c r="E155" t="s">
        <v>11</v>
      </c>
      <c r="F155" t="s">
        <v>12</v>
      </c>
      <c r="G155" t="s">
        <v>516</v>
      </c>
    </row>
    <row r="156" spans="1:9" x14ac:dyDescent="0.35">
      <c r="A156" t="s">
        <v>269</v>
      </c>
      <c r="B156" t="s">
        <v>160</v>
      </c>
      <c r="C156" t="s">
        <v>4</v>
      </c>
      <c r="D156" t="s">
        <v>8</v>
      </c>
      <c r="E156" t="s">
        <v>11</v>
      </c>
      <c r="F156" t="s">
        <v>12</v>
      </c>
      <c r="G156" t="s">
        <v>270</v>
      </c>
    </row>
    <row r="157" spans="1:9" x14ac:dyDescent="0.35">
      <c r="A157" t="s">
        <v>261</v>
      </c>
      <c r="B157" t="s">
        <v>160</v>
      </c>
      <c r="C157" t="s">
        <v>4</v>
      </c>
      <c r="D157" t="s">
        <v>8</v>
      </c>
      <c r="E157" t="s">
        <v>11</v>
      </c>
      <c r="F157" t="s">
        <v>12</v>
      </c>
      <c r="G157" t="s">
        <v>257</v>
      </c>
      <c r="H157" t="s">
        <v>258</v>
      </c>
      <c r="I157" t="s">
        <v>259</v>
      </c>
    </row>
    <row r="158" spans="1:9" x14ac:dyDescent="0.35">
      <c r="A158" t="s">
        <v>650</v>
      </c>
      <c r="B158" t="s">
        <v>160</v>
      </c>
      <c r="C158" t="s">
        <v>4</v>
      </c>
      <c r="D158" t="s">
        <v>8</v>
      </c>
      <c r="E158" t="s">
        <v>11</v>
      </c>
      <c r="F158" t="s">
        <v>12</v>
      </c>
      <c r="G158" t="s">
        <v>12</v>
      </c>
    </row>
    <row r="159" spans="1:9" x14ac:dyDescent="0.35">
      <c r="A159" t="s">
        <v>765</v>
      </c>
      <c r="B159" t="s">
        <v>160</v>
      </c>
      <c r="C159" t="s">
        <v>4</v>
      </c>
      <c r="D159" t="s">
        <v>8</v>
      </c>
      <c r="E159" t="s">
        <v>11</v>
      </c>
      <c r="F159" t="s">
        <v>38</v>
      </c>
      <c r="G159" t="s">
        <v>766</v>
      </c>
    </row>
    <row r="160" spans="1:9" x14ac:dyDescent="0.35">
      <c r="A160" t="s">
        <v>323</v>
      </c>
      <c r="B160" t="s">
        <v>160</v>
      </c>
      <c r="C160" t="s">
        <v>4</v>
      </c>
      <c r="D160" t="s">
        <v>8</v>
      </c>
      <c r="E160" t="s">
        <v>11</v>
      </c>
      <c r="F160" t="s">
        <v>38</v>
      </c>
      <c r="G160" t="s">
        <v>324</v>
      </c>
    </row>
    <row r="161" spans="1:8" x14ac:dyDescent="0.35">
      <c r="A161" t="s">
        <v>189</v>
      </c>
      <c r="B161" t="s">
        <v>160</v>
      </c>
      <c r="C161" t="s">
        <v>4</v>
      </c>
      <c r="D161" t="s">
        <v>8</v>
      </c>
      <c r="E161" t="s">
        <v>11</v>
      </c>
      <c r="F161" t="s">
        <v>38</v>
      </c>
      <c r="G161" t="s">
        <v>190</v>
      </c>
    </row>
    <row r="162" spans="1:8" x14ac:dyDescent="0.35">
      <c r="A162" t="s">
        <v>886</v>
      </c>
      <c r="B162" t="s">
        <v>160</v>
      </c>
      <c r="C162" t="s">
        <v>4</v>
      </c>
      <c r="D162" t="s">
        <v>8</v>
      </c>
      <c r="E162" t="s">
        <v>11</v>
      </c>
      <c r="F162" t="s">
        <v>38</v>
      </c>
      <c r="G162" t="s">
        <v>887</v>
      </c>
    </row>
    <row r="163" spans="1:8" x14ac:dyDescent="0.35">
      <c r="A163" t="s">
        <v>438</v>
      </c>
      <c r="B163" t="s">
        <v>160</v>
      </c>
      <c r="C163" t="s">
        <v>4</v>
      </c>
      <c r="D163" t="s">
        <v>8</v>
      </c>
      <c r="E163" t="s">
        <v>11</v>
      </c>
      <c r="F163" t="s">
        <v>78</v>
      </c>
      <c r="G163" t="s">
        <v>439</v>
      </c>
    </row>
    <row r="164" spans="1:8" x14ac:dyDescent="0.35">
      <c r="A164" t="s">
        <v>381</v>
      </c>
      <c r="B164" t="s">
        <v>160</v>
      </c>
      <c r="C164" t="s">
        <v>4</v>
      </c>
      <c r="D164" t="s">
        <v>8</v>
      </c>
      <c r="E164" t="s">
        <v>11</v>
      </c>
      <c r="F164" t="s">
        <v>24</v>
      </c>
      <c r="G164" t="s">
        <v>24</v>
      </c>
    </row>
    <row r="165" spans="1:8" x14ac:dyDescent="0.35">
      <c r="A165" t="s">
        <v>806</v>
      </c>
      <c r="B165" t="s">
        <v>160</v>
      </c>
      <c r="C165" t="s">
        <v>4</v>
      </c>
      <c r="D165" t="s">
        <v>8</v>
      </c>
      <c r="E165" t="s">
        <v>11</v>
      </c>
      <c r="F165" t="s">
        <v>24</v>
      </c>
      <c r="G165" t="s">
        <v>807</v>
      </c>
    </row>
    <row r="166" spans="1:8" x14ac:dyDescent="0.35">
      <c r="A166" t="s">
        <v>216</v>
      </c>
      <c r="B166" t="s">
        <v>160</v>
      </c>
      <c r="C166" t="s">
        <v>4</v>
      </c>
      <c r="D166" t="s">
        <v>8</v>
      </c>
      <c r="E166" t="s">
        <v>11</v>
      </c>
      <c r="F166" t="s">
        <v>24</v>
      </c>
      <c r="G166" t="s">
        <v>24</v>
      </c>
    </row>
    <row r="167" spans="1:8" x14ac:dyDescent="0.35">
      <c r="A167" t="s">
        <v>875</v>
      </c>
      <c r="B167" t="s">
        <v>160</v>
      </c>
      <c r="C167" t="s">
        <v>4</v>
      </c>
      <c r="D167" t="s">
        <v>8</v>
      </c>
      <c r="E167" t="s">
        <v>11</v>
      </c>
      <c r="F167" t="s">
        <v>24</v>
      </c>
      <c r="G167" t="s">
        <v>807</v>
      </c>
    </row>
    <row r="168" spans="1:8" x14ac:dyDescent="0.35">
      <c r="A168" t="s">
        <v>287</v>
      </c>
      <c r="B168" t="s">
        <v>160</v>
      </c>
      <c r="C168" t="s">
        <v>4</v>
      </c>
      <c r="D168" t="s">
        <v>8</v>
      </c>
      <c r="E168" t="s">
        <v>11</v>
      </c>
      <c r="F168" t="s">
        <v>18</v>
      </c>
      <c r="G168" t="s">
        <v>18</v>
      </c>
    </row>
    <row r="169" spans="1:8" x14ac:dyDescent="0.35">
      <c r="A169" t="s">
        <v>780</v>
      </c>
      <c r="B169" t="s">
        <v>160</v>
      </c>
      <c r="C169" t="s">
        <v>4</v>
      </c>
      <c r="D169" t="s">
        <v>8</v>
      </c>
      <c r="E169" t="s">
        <v>11</v>
      </c>
      <c r="F169" t="s">
        <v>18</v>
      </c>
      <c r="G169" t="s">
        <v>398</v>
      </c>
    </row>
    <row r="170" spans="1:8" x14ac:dyDescent="0.35">
      <c r="A170" t="s">
        <v>397</v>
      </c>
      <c r="B170" t="s">
        <v>160</v>
      </c>
      <c r="C170" t="s">
        <v>4</v>
      </c>
      <c r="D170" t="s">
        <v>8</v>
      </c>
      <c r="E170" t="s">
        <v>11</v>
      </c>
      <c r="F170" t="s">
        <v>18</v>
      </c>
      <c r="G170" t="s">
        <v>398</v>
      </c>
    </row>
    <row r="171" spans="1:8" x14ac:dyDescent="0.35">
      <c r="A171" t="s">
        <v>1026</v>
      </c>
      <c r="B171" t="s">
        <v>160</v>
      </c>
      <c r="C171" t="s">
        <v>4</v>
      </c>
      <c r="D171" t="s">
        <v>8</v>
      </c>
      <c r="E171" t="s">
        <v>11</v>
      </c>
      <c r="F171" t="s">
        <v>18</v>
      </c>
      <c r="G171" t="s">
        <v>18</v>
      </c>
    </row>
    <row r="172" spans="1:8" x14ac:dyDescent="0.35">
      <c r="A172" t="s">
        <v>458</v>
      </c>
      <c r="B172" t="s">
        <v>160</v>
      </c>
      <c r="C172" t="s">
        <v>4</v>
      </c>
      <c r="D172" t="s">
        <v>8</v>
      </c>
      <c r="E172" t="s">
        <v>11</v>
      </c>
      <c r="F172" t="s">
        <v>18</v>
      </c>
      <c r="G172" t="s">
        <v>398</v>
      </c>
    </row>
    <row r="173" spans="1:8" x14ac:dyDescent="0.35">
      <c r="A173" t="s">
        <v>460</v>
      </c>
      <c r="B173" t="s">
        <v>160</v>
      </c>
      <c r="C173" t="s">
        <v>4</v>
      </c>
      <c r="D173" t="s">
        <v>8</v>
      </c>
      <c r="E173" t="s">
        <v>11</v>
      </c>
      <c r="F173" t="s">
        <v>18</v>
      </c>
      <c r="G173" t="s">
        <v>18</v>
      </c>
    </row>
    <row r="174" spans="1:8" x14ac:dyDescent="0.35">
      <c r="A174" t="s">
        <v>1224</v>
      </c>
      <c r="B174" t="s">
        <v>160</v>
      </c>
      <c r="C174" t="s">
        <v>4</v>
      </c>
      <c r="D174" t="s">
        <v>8</v>
      </c>
      <c r="E174" t="s">
        <v>11</v>
      </c>
      <c r="F174" t="s">
        <v>18</v>
      </c>
      <c r="G174" t="s">
        <v>18</v>
      </c>
    </row>
    <row r="175" spans="1:8" x14ac:dyDescent="0.35">
      <c r="A175" t="s">
        <v>350</v>
      </c>
      <c r="B175" t="s">
        <v>160</v>
      </c>
      <c r="C175" t="s">
        <v>4</v>
      </c>
      <c r="D175" t="s">
        <v>8</v>
      </c>
      <c r="E175" t="s">
        <v>11</v>
      </c>
      <c r="F175" t="s">
        <v>62</v>
      </c>
      <c r="G175" t="s">
        <v>351</v>
      </c>
      <c r="H175" t="s">
        <v>352</v>
      </c>
    </row>
    <row r="176" spans="1:8" x14ac:dyDescent="0.35">
      <c r="A176" t="s">
        <v>783</v>
      </c>
      <c r="B176" t="s">
        <v>160</v>
      </c>
      <c r="C176" t="s">
        <v>4</v>
      </c>
      <c r="D176" t="s">
        <v>8</v>
      </c>
      <c r="E176" t="s">
        <v>11</v>
      </c>
      <c r="F176" t="s">
        <v>62</v>
      </c>
      <c r="G176" t="s">
        <v>351</v>
      </c>
      <c r="H176" t="s">
        <v>352</v>
      </c>
    </row>
    <row r="177" spans="1:8" x14ac:dyDescent="0.35">
      <c r="A177" t="s">
        <v>471</v>
      </c>
      <c r="B177" t="s">
        <v>160</v>
      </c>
      <c r="C177" t="s">
        <v>4</v>
      </c>
      <c r="D177" t="s">
        <v>8</v>
      </c>
      <c r="E177" t="s">
        <v>11</v>
      </c>
      <c r="F177" t="s">
        <v>62</v>
      </c>
      <c r="G177" t="s">
        <v>351</v>
      </c>
      <c r="H177" t="s">
        <v>352</v>
      </c>
    </row>
    <row r="178" spans="1:8" x14ac:dyDescent="0.35">
      <c r="A178" t="s">
        <v>906</v>
      </c>
      <c r="B178" t="s">
        <v>160</v>
      </c>
      <c r="C178" t="s">
        <v>4</v>
      </c>
      <c r="D178" t="s">
        <v>8</v>
      </c>
      <c r="E178" t="s">
        <v>11</v>
      </c>
      <c r="F178" t="s">
        <v>62</v>
      </c>
      <c r="G178" t="s">
        <v>351</v>
      </c>
      <c r="H178" t="s">
        <v>352</v>
      </c>
    </row>
    <row r="179" spans="1:8" x14ac:dyDescent="0.35">
      <c r="A179" t="s">
        <v>614</v>
      </c>
      <c r="B179" t="s">
        <v>160</v>
      </c>
      <c r="C179" t="s">
        <v>4</v>
      </c>
      <c r="D179" t="s">
        <v>8</v>
      </c>
      <c r="E179" t="s">
        <v>11</v>
      </c>
      <c r="F179" t="s">
        <v>62</v>
      </c>
      <c r="G179" t="s">
        <v>351</v>
      </c>
      <c r="H179" t="s">
        <v>615</v>
      </c>
    </row>
    <row r="180" spans="1:8" x14ac:dyDescent="0.35">
      <c r="A180" t="s">
        <v>616</v>
      </c>
      <c r="B180" t="s">
        <v>160</v>
      </c>
      <c r="C180" t="s">
        <v>4</v>
      </c>
      <c r="D180" t="s">
        <v>8</v>
      </c>
      <c r="E180" t="s">
        <v>11</v>
      </c>
      <c r="F180" t="s">
        <v>62</v>
      </c>
      <c r="G180" t="s">
        <v>351</v>
      </c>
      <c r="H180" t="s">
        <v>615</v>
      </c>
    </row>
    <row r="181" spans="1:8" x14ac:dyDescent="0.35">
      <c r="A181" t="s">
        <v>368</v>
      </c>
      <c r="B181" t="s">
        <v>160</v>
      </c>
      <c r="C181" t="s">
        <v>4</v>
      </c>
      <c r="D181" t="s">
        <v>8</v>
      </c>
      <c r="E181" t="s">
        <v>11</v>
      </c>
      <c r="F181" t="s">
        <v>35</v>
      </c>
      <c r="G181" t="s">
        <v>369</v>
      </c>
    </row>
    <row r="182" spans="1:8" x14ac:dyDescent="0.35">
      <c r="A182" t="s">
        <v>853</v>
      </c>
      <c r="B182" t="s">
        <v>160</v>
      </c>
      <c r="C182" t="s">
        <v>4</v>
      </c>
      <c r="D182" t="s">
        <v>8</v>
      </c>
      <c r="E182" t="s">
        <v>133</v>
      </c>
      <c r="G182" t="s">
        <v>133</v>
      </c>
    </row>
    <row r="183" spans="1:8" x14ac:dyDescent="0.35">
      <c r="A183" t="s">
        <v>854</v>
      </c>
      <c r="B183" t="s">
        <v>160</v>
      </c>
      <c r="C183" t="s">
        <v>4</v>
      </c>
      <c r="D183" t="s">
        <v>8</v>
      </c>
      <c r="E183" t="s">
        <v>133</v>
      </c>
      <c r="G183" t="s">
        <v>133</v>
      </c>
    </row>
    <row r="184" spans="1:8" x14ac:dyDescent="0.35">
      <c r="A184" t="s">
        <v>278</v>
      </c>
      <c r="B184" t="s">
        <v>160</v>
      </c>
      <c r="C184" t="s">
        <v>4</v>
      </c>
      <c r="D184" t="s">
        <v>28</v>
      </c>
      <c r="E184" t="s">
        <v>30</v>
      </c>
      <c r="F184" t="s">
        <v>31</v>
      </c>
      <c r="G184" t="s">
        <v>31</v>
      </c>
    </row>
    <row r="185" spans="1:8" x14ac:dyDescent="0.35">
      <c r="A185" t="s">
        <v>896</v>
      </c>
      <c r="B185" t="s">
        <v>160</v>
      </c>
      <c r="C185" t="s">
        <v>4</v>
      </c>
      <c r="D185" t="s">
        <v>28</v>
      </c>
      <c r="E185" t="s">
        <v>30</v>
      </c>
      <c r="G185" t="s">
        <v>30</v>
      </c>
    </row>
    <row r="186" spans="1:8" x14ac:dyDescent="0.35">
      <c r="A186" t="s">
        <v>1260</v>
      </c>
      <c r="B186" t="s">
        <v>160</v>
      </c>
      <c r="C186" t="s">
        <v>4</v>
      </c>
      <c r="D186" t="s">
        <v>28</v>
      </c>
      <c r="E186" t="s">
        <v>30</v>
      </c>
      <c r="G186" t="s">
        <v>30</v>
      </c>
    </row>
    <row r="187" spans="1:8" x14ac:dyDescent="0.35">
      <c r="A187" t="s">
        <v>829</v>
      </c>
      <c r="B187" t="s">
        <v>160</v>
      </c>
      <c r="C187" t="s">
        <v>4</v>
      </c>
      <c r="D187" t="s">
        <v>28</v>
      </c>
      <c r="E187" t="s">
        <v>830</v>
      </c>
      <c r="F187" t="s">
        <v>831</v>
      </c>
      <c r="G187" t="s">
        <v>831</v>
      </c>
    </row>
    <row r="188" spans="1:8" x14ac:dyDescent="0.35">
      <c r="A188" t="s">
        <v>1116</v>
      </c>
      <c r="B188" t="s">
        <v>160</v>
      </c>
      <c r="C188" t="s">
        <v>4</v>
      </c>
      <c r="D188" t="s">
        <v>28</v>
      </c>
      <c r="E188" t="s">
        <v>29</v>
      </c>
      <c r="F188" t="s">
        <v>1117</v>
      </c>
      <c r="G188" t="s">
        <v>1117</v>
      </c>
    </row>
    <row r="189" spans="1:8" x14ac:dyDescent="0.35">
      <c r="A189" t="s">
        <v>166</v>
      </c>
      <c r="B189" t="s">
        <v>160</v>
      </c>
      <c r="C189" t="s">
        <v>4</v>
      </c>
      <c r="D189" t="s">
        <v>28</v>
      </c>
      <c r="E189" t="s">
        <v>29</v>
      </c>
      <c r="G189" t="s">
        <v>29</v>
      </c>
    </row>
    <row r="190" spans="1:8" x14ac:dyDescent="0.35">
      <c r="A190" t="s">
        <v>771</v>
      </c>
      <c r="B190" t="s">
        <v>160</v>
      </c>
      <c r="C190" t="s">
        <v>4</v>
      </c>
      <c r="D190" t="s">
        <v>28</v>
      </c>
      <c r="E190" t="s">
        <v>29</v>
      </c>
      <c r="G190" t="s">
        <v>29</v>
      </c>
    </row>
    <row r="191" spans="1:8" x14ac:dyDescent="0.35">
      <c r="A191" t="s">
        <v>169</v>
      </c>
      <c r="B191" t="s">
        <v>160</v>
      </c>
      <c r="C191" t="s">
        <v>4</v>
      </c>
      <c r="D191" t="s">
        <v>28</v>
      </c>
      <c r="E191" t="s">
        <v>29</v>
      </c>
      <c r="G191" t="s">
        <v>29</v>
      </c>
    </row>
    <row r="192" spans="1:8" x14ac:dyDescent="0.35">
      <c r="A192" t="s">
        <v>168</v>
      </c>
      <c r="B192" t="s">
        <v>160</v>
      </c>
      <c r="C192" t="s">
        <v>4</v>
      </c>
      <c r="D192" t="s">
        <v>28</v>
      </c>
      <c r="E192" t="s">
        <v>29</v>
      </c>
      <c r="G192" t="s">
        <v>29</v>
      </c>
    </row>
    <row r="193" spans="1:7" x14ac:dyDescent="0.35">
      <c r="A193" t="s">
        <v>167</v>
      </c>
      <c r="B193" t="s">
        <v>160</v>
      </c>
      <c r="C193" t="s">
        <v>4</v>
      </c>
      <c r="D193" t="s">
        <v>28</v>
      </c>
      <c r="E193" t="s">
        <v>29</v>
      </c>
      <c r="G193" t="s">
        <v>29</v>
      </c>
    </row>
    <row r="194" spans="1:7" x14ac:dyDescent="0.35">
      <c r="A194" t="s">
        <v>175</v>
      </c>
      <c r="B194" t="s">
        <v>160</v>
      </c>
      <c r="C194" t="s">
        <v>4</v>
      </c>
      <c r="D194" t="s">
        <v>28</v>
      </c>
      <c r="E194" t="s">
        <v>29</v>
      </c>
      <c r="G194" t="s">
        <v>29</v>
      </c>
    </row>
    <row r="195" spans="1:7" x14ac:dyDescent="0.35">
      <c r="A195" t="s">
        <v>174</v>
      </c>
      <c r="B195" t="s">
        <v>160</v>
      </c>
      <c r="C195" t="s">
        <v>4</v>
      </c>
      <c r="D195" t="s">
        <v>28</v>
      </c>
      <c r="E195" t="s">
        <v>29</v>
      </c>
      <c r="G195" t="s">
        <v>29</v>
      </c>
    </row>
    <row r="196" spans="1:7" x14ac:dyDescent="0.35">
      <c r="A196" t="s">
        <v>1114</v>
      </c>
      <c r="B196" t="s">
        <v>160</v>
      </c>
      <c r="C196" t="s">
        <v>4</v>
      </c>
      <c r="D196" t="s">
        <v>28</v>
      </c>
      <c r="E196" t="s">
        <v>29</v>
      </c>
      <c r="G196" t="s">
        <v>29</v>
      </c>
    </row>
    <row r="197" spans="1:7" x14ac:dyDescent="0.35">
      <c r="A197" t="s">
        <v>496</v>
      </c>
      <c r="B197" t="s">
        <v>160</v>
      </c>
      <c r="C197" t="s">
        <v>4</v>
      </c>
      <c r="D197" t="s">
        <v>28</v>
      </c>
      <c r="E197" t="s">
        <v>29</v>
      </c>
      <c r="G197" t="s">
        <v>29</v>
      </c>
    </row>
    <row r="198" spans="1:7" x14ac:dyDescent="0.35">
      <c r="A198" t="s">
        <v>507</v>
      </c>
      <c r="B198" t="s">
        <v>160</v>
      </c>
      <c r="C198" t="s">
        <v>4</v>
      </c>
      <c r="D198" t="s">
        <v>28</v>
      </c>
      <c r="E198" t="s">
        <v>29</v>
      </c>
      <c r="G198" t="s">
        <v>29</v>
      </c>
    </row>
    <row r="199" spans="1:7" x14ac:dyDescent="0.35">
      <c r="A199" t="s">
        <v>180</v>
      </c>
      <c r="B199" t="s">
        <v>160</v>
      </c>
      <c r="C199" t="s">
        <v>4</v>
      </c>
      <c r="D199" t="s">
        <v>28</v>
      </c>
      <c r="E199" t="s">
        <v>29</v>
      </c>
      <c r="G199" t="s">
        <v>29</v>
      </c>
    </row>
    <row r="200" spans="1:7" x14ac:dyDescent="0.35">
      <c r="A200" t="s">
        <v>567</v>
      </c>
      <c r="B200" t="s">
        <v>160</v>
      </c>
      <c r="C200" t="s">
        <v>4</v>
      </c>
      <c r="D200" t="s">
        <v>28</v>
      </c>
      <c r="E200" t="s">
        <v>29</v>
      </c>
      <c r="G200" t="s">
        <v>29</v>
      </c>
    </row>
    <row r="201" spans="1:7" x14ac:dyDescent="0.35">
      <c r="A201" t="s">
        <v>878</v>
      </c>
      <c r="B201" t="s">
        <v>160</v>
      </c>
      <c r="C201" t="s">
        <v>4</v>
      </c>
      <c r="D201" t="s">
        <v>28</v>
      </c>
      <c r="E201" t="s">
        <v>29</v>
      </c>
      <c r="G201" t="s">
        <v>29</v>
      </c>
    </row>
    <row r="202" spans="1:7" x14ac:dyDescent="0.35">
      <c r="A202" t="s">
        <v>208</v>
      </c>
      <c r="B202" t="s">
        <v>160</v>
      </c>
      <c r="C202" t="s">
        <v>4</v>
      </c>
      <c r="D202" t="s">
        <v>28</v>
      </c>
      <c r="E202" t="s">
        <v>138</v>
      </c>
      <c r="F202" t="s">
        <v>139</v>
      </c>
      <c r="G202" t="s">
        <v>209</v>
      </c>
    </row>
    <row r="203" spans="1:7" x14ac:dyDescent="0.35">
      <c r="A203" t="s">
        <v>1261</v>
      </c>
      <c r="B203" t="s">
        <v>160</v>
      </c>
      <c r="C203" t="s">
        <v>4</v>
      </c>
      <c r="D203" t="s">
        <v>28</v>
      </c>
      <c r="E203" t="s">
        <v>138</v>
      </c>
      <c r="F203" t="s">
        <v>139</v>
      </c>
      <c r="G203" t="s">
        <v>209</v>
      </c>
    </row>
    <row r="204" spans="1:7" x14ac:dyDescent="0.35">
      <c r="A204" t="s">
        <v>699</v>
      </c>
      <c r="B204" t="s">
        <v>160</v>
      </c>
      <c r="C204" t="s">
        <v>4</v>
      </c>
      <c r="D204" t="s">
        <v>28</v>
      </c>
      <c r="E204" t="s">
        <v>700</v>
      </c>
      <c r="F204" t="s">
        <v>701</v>
      </c>
      <c r="G204" t="s">
        <v>701</v>
      </c>
    </row>
    <row r="205" spans="1:7" x14ac:dyDescent="0.35">
      <c r="A205" t="s">
        <v>962</v>
      </c>
      <c r="B205" t="s">
        <v>160</v>
      </c>
      <c r="C205" t="s">
        <v>4</v>
      </c>
      <c r="D205" t="s">
        <v>28</v>
      </c>
      <c r="E205" t="s">
        <v>148</v>
      </c>
      <c r="F205" t="s">
        <v>963</v>
      </c>
      <c r="G205" t="s">
        <v>963</v>
      </c>
    </row>
    <row r="206" spans="1:7" x14ac:dyDescent="0.35">
      <c r="A206" t="s">
        <v>782</v>
      </c>
      <c r="B206" t="s">
        <v>160</v>
      </c>
      <c r="C206" t="s">
        <v>4</v>
      </c>
      <c r="D206" t="s">
        <v>28</v>
      </c>
      <c r="E206" t="s">
        <v>148</v>
      </c>
      <c r="G206" t="s">
        <v>148</v>
      </c>
    </row>
    <row r="207" spans="1:7" x14ac:dyDescent="0.35">
      <c r="A207" t="s">
        <v>991</v>
      </c>
      <c r="B207" t="s">
        <v>160</v>
      </c>
      <c r="C207" t="s">
        <v>4</v>
      </c>
      <c r="D207" t="s">
        <v>28</v>
      </c>
      <c r="E207" t="s">
        <v>148</v>
      </c>
      <c r="G207" t="s">
        <v>148</v>
      </c>
    </row>
    <row r="208" spans="1:7" x14ac:dyDescent="0.35">
      <c r="A208" t="s">
        <v>1193</v>
      </c>
      <c r="B208" t="s">
        <v>160</v>
      </c>
      <c r="C208" t="s">
        <v>4</v>
      </c>
      <c r="D208" t="s">
        <v>28</v>
      </c>
      <c r="E208" t="s">
        <v>148</v>
      </c>
      <c r="G208" t="s">
        <v>148</v>
      </c>
    </row>
    <row r="209" spans="1:10" x14ac:dyDescent="0.35">
      <c r="A209" t="s">
        <v>568</v>
      </c>
      <c r="B209" t="s">
        <v>160</v>
      </c>
      <c r="C209" t="s">
        <v>4</v>
      </c>
      <c r="D209" t="s">
        <v>28</v>
      </c>
      <c r="E209" t="s">
        <v>148</v>
      </c>
      <c r="G209" t="s">
        <v>148</v>
      </c>
    </row>
    <row r="210" spans="1:10" x14ac:dyDescent="0.35">
      <c r="A210" t="s">
        <v>702</v>
      </c>
      <c r="B210" t="s">
        <v>160</v>
      </c>
      <c r="C210" t="s">
        <v>4</v>
      </c>
      <c r="D210" t="s">
        <v>28</v>
      </c>
      <c r="E210" t="s">
        <v>703</v>
      </c>
      <c r="F210" t="s">
        <v>704</v>
      </c>
      <c r="G210" t="s">
        <v>705</v>
      </c>
    </row>
    <row r="211" spans="1:10" x14ac:dyDescent="0.35">
      <c r="A211" t="s">
        <v>924</v>
      </c>
      <c r="B211" t="s">
        <v>160</v>
      </c>
      <c r="C211" t="s">
        <v>4</v>
      </c>
      <c r="D211" t="s">
        <v>20</v>
      </c>
      <c r="E211" t="s">
        <v>21</v>
      </c>
      <c r="F211" t="s">
        <v>80</v>
      </c>
      <c r="G211" t="s">
        <v>274</v>
      </c>
      <c r="H211" t="s">
        <v>275</v>
      </c>
      <c r="I211" t="s">
        <v>925</v>
      </c>
    </row>
    <row r="212" spans="1:10" x14ac:dyDescent="0.35">
      <c r="A212" t="s">
        <v>686</v>
      </c>
      <c r="B212" t="s">
        <v>160</v>
      </c>
      <c r="C212" t="s">
        <v>4</v>
      </c>
      <c r="D212" t="s">
        <v>20</v>
      </c>
      <c r="E212" t="s">
        <v>21</v>
      </c>
      <c r="F212" t="s">
        <v>80</v>
      </c>
      <c r="G212" t="s">
        <v>274</v>
      </c>
      <c r="H212" t="s">
        <v>275</v>
      </c>
      <c r="I212" t="s">
        <v>687</v>
      </c>
    </row>
    <row r="213" spans="1:10" x14ac:dyDescent="0.35">
      <c r="A213" t="s">
        <v>930</v>
      </c>
      <c r="B213" t="s">
        <v>160</v>
      </c>
      <c r="C213" t="s">
        <v>4</v>
      </c>
      <c r="D213" t="s">
        <v>20</v>
      </c>
      <c r="E213" t="s">
        <v>21</v>
      </c>
      <c r="F213" t="s">
        <v>80</v>
      </c>
      <c r="G213" t="s">
        <v>274</v>
      </c>
      <c r="H213" t="s">
        <v>275</v>
      </c>
      <c r="I213" t="s">
        <v>286</v>
      </c>
    </row>
    <row r="214" spans="1:10" x14ac:dyDescent="0.35">
      <c r="A214" t="s">
        <v>931</v>
      </c>
      <c r="B214" t="s">
        <v>160</v>
      </c>
      <c r="C214" t="s">
        <v>4</v>
      </c>
      <c r="D214" t="s">
        <v>20</v>
      </c>
      <c r="E214" t="s">
        <v>21</v>
      </c>
      <c r="F214" t="s">
        <v>80</v>
      </c>
      <c r="G214" t="s">
        <v>274</v>
      </c>
      <c r="H214" t="s">
        <v>275</v>
      </c>
      <c r="I214" t="s">
        <v>656</v>
      </c>
      <c r="J214" t="s">
        <v>657</v>
      </c>
    </row>
    <row r="215" spans="1:10" x14ac:dyDescent="0.35">
      <c r="A215" t="s">
        <v>689</v>
      </c>
      <c r="B215" t="s">
        <v>160</v>
      </c>
      <c r="C215" t="s">
        <v>4</v>
      </c>
      <c r="D215" t="s">
        <v>20</v>
      </c>
      <c r="E215" t="s">
        <v>21</v>
      </c>
      <c r="F215" t="s">
        <v>80</v>
      </c>
      <c r="G215" t="s">
        <v>274</v>
      </c>
      <c r="H215" t="s">
        <v>275</v>
      </c>
      <c r="I215" t="s">
        <v>286</v>
      </c>
      <c r="J215" t="s">
        <v>401</v>
      </c>
    </row>
    <row r="216" spans="1:10" x14ac:dyDescent="0.35">
      <c r="A216" t="s">
        <v>933</v>
      </c>
      <c r="B216" t="s">
        <v>160</v>
      </c>
      <c r="C216" t="s">
        <v>4</v>
      </c>
      <c r="D216" t="s">
        <v>20</v>
      </c>
      <c r="E216" t="s">
        <v>21</v>
      </c>
      <c r="F216" t="s">
        <v>80</v>
      </c>
      <c r="G216" t="s">
        <v>274</v>
      </c>
      <c r="H216" t="s">
        <v>275</v>
      </c>
      <c r="I216" t="s">
        <v>286</v>
      </c>
    </row>
    <row r="217" spans="1:10" x14ac:dyDescent="0.35">
      <c r="A217" t="s">
        <v>934</v>
      </c>
      <c r="B217" t="s">
        <v>160</v>
      </c>
      <c r="C217" t="s">
        <v>4</v>
      </c>
      <c r="D217" t="s">
        <v>20</v>
      </c>
      <c r="E217" t="s">
        <v>21</v>
      </c>
      <c r="F217" t="s">
        <v>80</v>
      </c>
      <c r="G217" t="s">
        <v>881</v>
      </c>
      <c r="H217" t="s">
        <v>935</v>
      </c>
    </row>
    <row r="218" spans="1:10" x14ac:dyDescent="0.35">
      <c r="A218" t="s">
        <v>769</v>
      </c>
      <c r="B218" t="s">
        <v>160</v>
      </c>
      <c r="C218" t="s">
        <v>4</v>
      </c>
      <c r="D218" t="s">
        <v>20</v>
      </c>
      <c r="E218" t="s">
        <v>21</v>
      </c>
      <c r="F218" t="s">
        <v>80</v>
      </c>
      <c r="G218" t="s">
        <v>274</v>
      </c>
      <c r="H218" t="s">
        <v>275</v>
      </c>
      <c r="I218" t="s">
        <v>286</v>
      </c>
    </row>
    <row r="219" spans="1:10" x14ac:dyDescent="0.35">
      <c r="A219" t="s">
        <v>691</v>
      </c>
      <c r="B219" t="s">
        <v>160</v>
      </c>
      <c r="C219" t="s">
        <v>4</v>
      </c>
      <c r="D219" t="s">
        <v>20</v>
      </c>
      <c r="E219" t="s">
        <v>21</v>
      </c>
      <c r="F219" t="s">
        <v>80</v>
      </c>
      <c r="G219" t="s">
        <v>274</v>
      </c>
      <c r="H219" t="s">
        <v>275</v>
      </c>
    </row>
    <row r="220" spans="1:10" x14ac:dyDescent="0.35">
      <c r="A220" t="s">
        <v>956</v>
      </c>
      <c r="B220" t="s">
        <v>160</v>
      </c>
      <c r="C220" t="s">
        <v>4</v>
      </c>
      <c r="D220" t="s">
        <v>20</v>
      </c>
      <c r="E220" t="s">
        <v>21</v>
      </c>
      <c r="F220" t="s">
        <v>80</v>
      </c>
      <c r="G220" t="s">
        <v>274</v>
      </c>
      <c r="H220" t="s">
        <v>275</v>
      </c>
      <c r="I220" t="s">
        <v>286</v>
      </c>
    </row>
    <row r="221" spans="1:10" x14ac:dyDescent="0.35">
      <c r="A221" t="s">
        <v>957</v>
      </c>
      <c r="B221" t="s">
        <v>160</v>
      </c>
      <c r="C221" t="s">
        <v>4</v>
      </c>
      <c r="D221" t="s">
        <v>20</v>
      </c>
      <c r="E221" t="s">
        <v>21</v>
      </c>
      <c r="F221" t="s">
        <v>80</v>
      </c>
      <c r="G221" t="s">
        <v>274</v>
      </c>
      <c r="H221" t="s">
        <v>275</v>
      </c>
      <c r="I221" t="s">
        <v>756</v>
      </c>
    </row>
    <row r="222" spans="1:10" x14ac:dyDescent="0.35">
      <c r="A222" t="s">
        <v>959</v>
      </c>
      <c r="B222" t="s">
        <v>160</v>
      </c>
      <c r="C222" t="s">
        <v>4</v>
      </c>
      <c r="D222" t="s">
        <v>20</v>
      </c>
      <c r="E222" t="s">
        <v>21</v>
      </c>
      <c r="F222" t="s">
        <v>80</v>
      </c>
      <c r="G222" t="s">
        <v>274</v>
      </c>
      <c r="H222" t="s">
        <v>275</v>
      </c>
      <c r="I222" t="s">
        <v>286</v>
      </c>
    </row>
    <row r="223" spans="1:10" x14ac:dyDescent="0.35">
      <c r="A223" t="s">
        <v>961</v>
      </c>
      <c r="B223" t="s">
        <v>160</v>
      </c>
      <c r="C223" t="s">
        <v>4</v>
      </c>
      <c r="D223" t="s">
        <v>20</v>
      </c>
      <c r="E223" t="s">
        <v>21</v>
      </c>
      <c r="F223" t="s">
        <v>80</v>
      </c>
      <c r="G223" t="s">
        <v>881</v>
      </c>
      <c r="H223" t="s">
        <v>882</v>
      </c>
    </row>
    <row r="224" spans="1:10" x14ac:dyDescent="0.35">
      <c r="A224" t="s">
        <v>695</v>
      </c>
      <c r="B224" t="s">
        <v>160</v>
      </c>
      <c r="C224" t="s">
        <v>4</v>
      </c>
      <c r="D224" t="s">
        <v>20</v>
      </c>
      <c r="E224" t="s">
        <v>21</v>
      </c>
      <c r="F224" t="s">
        <v>80</v>
      </c>
      <c r="G224" t="s">
        <v>274</v>
      </c>
      <c r="H224" t="s">
        <v>275</v>
      </c>
      <c r="I224" t="s">
        <v>696</v>
      </c>
    </row>
    <row r="225" spans="1:10" x14ac:dyDescent="0.35">
      <c r="A225" t="s">
        <v>339</v>
      </c>
      <c r="B225" t="s">
        <v>160</v>
      </c>
      <c r="C225" t="s">
        <v>4</v>
      </c>
      <c r="D225" t="s">
        <v>20</v>
      </c>
      <c r="E225" t="s">
        <v>21</v>
      </c>
      <c r="F225" t="s">
        <v>80</v>
      </c>
      <c r="G225" t="s">
        <v>274</v>
      </c>
      <c r="H225" t="s">
        <v>275</v>
      </c>
      <c r="I225" t="s">
        <v>340</v>
      </c>
    </row>
    <row r="226" spans="1:10" x14ac:dyDescent="0.35">
      <c r="A226" t="s">
        <v>273</v>
      </c>
      <c r="B226" t="s">
        <v>160</v>
      </c>
      <c r="C226" t="s">
        <v>4</v>
      </c>
      <c r="D226" t="s">
        <v>20</v>
      </c>
      <c r="E226" t="s">
        <v>21</v>
      </c>
      <c r="F226" t="s">
        <v>80</v>
      </c>
      <c r="G226" t="s">
        <v>274</v>
      </c>
      <c r="H226" t="s">
        <v>275</v>
      </c>
      <c r="I226" t="s">
        <v>276</v>
      </c>
    </row>
    <row r="227" spans="1:10" x14ac:dyDescent="0.35">
      <c r="A227" t="s">
        <v>697</v>
      </c>
      <c r="B227" t="s">
        <v>160</v>
      </c>
      <c r="C227" t="s">
        <v>4</v>
      </c>
      <c r="D227" t="s">
        <v>20</v>
      </c>
      <c r="E227" t="s">
        <v>21</v>
      </c>
      <c r="F227" t="s">
        <v>80</v>
      </c>
      <c r="G227" t="s">
        <v>274</v>
      </c>
      <c r="H227" t="s">
        <v>275</v>
      </c>
      <c r="I227" t="s">
        <v>276</v>
      </c>
    </row>
    <row r="228" spans="1:10" x14ac:dyDescent="0.35">
      <c r="A228" t="s">
        <v>974</v>
      </c>
      <c r="B228" t="s">
        <v>160</v>
      </c>
      <c r="C228" t="s">
        <v>4</v>
      </c>
      <c r="D228" t="s">
        <v>20</v>
      </c>
      <c r="E228" t="s">
        <v>21</v>
      </c>
      <c r="F228" t="s">
        <v>80</v>
      </c>
      <c r="G228" t="s">
        <v>274</v>
      </c>
      <c r="H228" t="s">
        <v>275</v>
      </c>
      <c r="I228" t="s">
        <v>286</v>
      </c>
    </row>
    <row r="229" spans="1:10" x14ac:dyDescent="0.35">
      <c r="A229" t="s">
        <v>978</v>
      </c>
      <c r="B229" t="s">
        <v>160</v>
      </c>
      <c r="C229" t="s">
        <v>4</v>
      </c>
      <c r="D229" t="s">
        <v>20</v>
      </c>
      <c r="E229" t="s">
        <v>21</v>
      </c>
      <c r="F229" t="s">
        <v>80</v>
      </c>
      <c r="G229" t="s">
        <v>274</v>
      </c>
      <c r="H229" t="s">
        <v>275</v>
      </c>
      <c r="I229" t="s">
        <v>756</v>
      </c>
    </row>
    <row r="230" spans="1:10" x14ac:dyDescent="0.35">
      <c r="A230" t="s">
        <v>982</v>
      </c>
      <c r="B230" t="s">
        <v>160</v>
      </c>
      <c r="C230" t="s">
        <v>4</v>
      </c>
      <c r="D230" t="s">
        <v>20</v>
      </c>
      <c r="E230" t="s">
        <v>21</v>
      </c>
      <c r="F230" t="s">
        <v>80</v>
      </c>
      <c r="G230" t="s">
        <v>274</v>
      </c>
      <c r="H230" t="s">
        <v>275</v>
      </c>
      <c r="I230" t="s">
        <v>983</v>
      </c>
    </row>
    <row r="231" spans="1:10" x14ac:dyDescent="0.35">
      <c r="A231" t="s">
        <v>987</v>
      </c>
      <c r="B231" t="s">
        <v>160</v>
      </c>
      <c r="C231" t="s">
        <v>4</v>
      </c>
      <c r="D231" t="s">
        <v>20</v>
      </c>
      <c r="E231" t="s">
        <v>21</v>
      </c>
      <c r="F231" t="s">
        <v>80</v>
      </c>
      <c r="G231" t="s">
        <v>274</v>
      </c>
      <c r="H231" t="s">
        <v>988</v>
      </c>
    </row>
    <row r="232" spans="1:10" x14ac:dyDescent="0.35">
      <c r="A232" t="s">
        <v>355</v>
      </c>
      <c r="B232" t="s">
        <v>160</v>
      </c>
      <c r="C232" t="s">
        <v>4</v>
      </c>
      <c r="D232" t="s">
        <v>20</v>
      </c>
      <c r="E232" t="s">
        <v>21</v>
      </c>
      <c r="F232" t="s">
        <v>80</v>
      </c>
      <c r="G232" t="s">
        <v>274</v>
      </c>
      <c r="H232" t="s">
        <v>275</v>
      </c>
      <c r="I232" t="s">
        <v>286</v>
      </c>
    </row>
    <row r="233" spans="1:10" x14ac:dyDescent="0.35">
      <c r="A233" t="s">
        <v>356</v>
      </c>
      <c r="B233" t="s">
        <v>160</v>
      </c>
      <c r="C233" t="s">
        <v>4</v>
      </c>
      <c r="D233" t="s">
        <v>20</v>
      </c>
      <c r="E233" t="s">
        <v>21</v>
      </c>
      <c r="F233" t="s">
        <v>80</v>
      </c>
      <c r="G233" t="s">
        <v>274</v>
      </c>
      <c r="H233" t="s">
        <v>275</v>
      </c>
      <c r="I233" t="s">
        <v>340</v>
      </c>
    </row>
    <row r="234" spans="1:10" x14ac:dyDescent="0.35">
      <c r="A234" t="s">
        <v>993</v>
      </c>
      <c r="B234" t="s">
        <v>160</v>
      </c>
      <c r="C234" t="s">
        <v>4</v>
      </c>
      <c r="D234" t="s">
        <v>20</v>
      </c>
      <c r="E234" t="s">
        <v>21</v>
      </c>
      <c r="F234" t="s">
        <v>80</v>
      </c>
      <c r="G234" t="s">
        <v>881</v>
      </c>
      <c r="H234" t="s">
        <v>935</v>
      </c>
    </row>
    <row r="235" spans="1:10" x14ac:dyDescent="0.35">
      <c r="A235" t="s">
        <v>994</v>
      </c>
      <c r="B235" t="s">
        <v>160</v>
      </c>
      <c r="C235" t="s">
        <v>4</v>
      </c>
      <c r="D235" t="s">
        <v>20</v>
      </c>
      <c r="E235" t="s">
        <v>21</v>
      </c>
      <c r="F235" t="s">
        <v>80</v>
      </c>
      <c r="G235" t="s">
        <v>881</v>
      </c>
      <c r="H235" t="s">
        <v>935</v>
      </c>
    </row>
    <row r="236" spans="1:10" x14ac:dyDescent="0.35">
      <c r="A236" t="s">
        <v>375</v>
      </c>
      <c r="B236" t="s">
        <v>160</v>
      </c>
      <c r="C236" t="s">
        <v>4</v>
      </c>
      <c r="D236" t="s">
        <v>20</v>
      </c>
      <c r="E236" t="s">
        <v>21</v>
      </c>
      <c r="F236" t="s">
        <v>80</v>
      </c>
      <c r="G236" t="s">
        <v>274</v>
      </c>
      <c r="H236" t="s">
        <v>275</v>
      </c>
      <c r="I236" t="s">
        <v>286</v>
      </c>
    </row>
    <row r="237" spans="1:10" x14ac:dyDescent="0.35">
      <c r="A237" t="s">
        <v>666</v>
      </c>
      <c r="B237" t="s">
        <v>160</v>
      </c>
      <c r="C237" t="s">
        <v>4</v>
      </c>
      <c r="D237" t="s">
        <v>20</v>
      </c>
      <c r="E237" t="s">
        <v>21</v>
      </c>
      <c r="F237" t="s">
        <v>80</v>
      </c>
      <c r="G237" t="s">
        <v>274</v>
      </c>
      <c r="H237" t="s">
        <v>275</v>
      </c>
      <c r="I237" t="s">
        <v>286</v>
      </c>
      <c r="J237" t="s">
        <v>401</v>
      </c>
    </row>
    <row r="238" spans="1:10" x14ac:dyDescent="0.35">
      <c r="A238" t="s">
        <v>710</v>
      </c>
      <c r="B238" t="s">
        <v>160</v>
      </c>
      <c r="C238" t="s">
        <v>4</v>
      </c>
      <c r="D238" t="s">
        <v>20</v>
      </c>
      <c r="E238" t="s">
        <v>21</v>
      </c>
      <c r="F238" t="s">
        <v>80</v>
      </c>
      <c r="G238" t="s">
        <v>274</v>
      </c>
      <c r="H238" t="s">
        <v>275</v>
      </c>
      <c r="I238" t="s">
        <v>286</v>
      </c>
    </row>
    <row r="239" spans="1:10" x14ac:dyDescent="0.35">
      <c r="A239" t="s">
        <v>1003</v>
      </c>
      <c r="B239" t="s">
        <v>160</v>
      </c>
      <c r="C239" t="s">
        <v>4</v>
      </c>
      <c r="D239" t="s">
        <v>20</v>
      </c>
      <c r="E239" t="s">
        <v>21</v>
      </c>
      <c r="F239" t="s">
        <v>80</v>
      </c>
      <c r="G239" t="s">
        <v>274</v>
      </c>
      <c r="H239" t="s">
        <v>483</v>
      </c>
    </row>
    <row r="240" spans="1:10" x14ac:dyDescent="0.35">
      <c r="A240" t="s">
        <v>1004</v>
      </c>
      <c r="B240" t="s">
        <v>160</v>
      </c>
      <c r="C240" t="s">
        <v>4</v>
      </c>
      <c r="D240" t="s">
        <v>20</v>
      </c>
      <c r="E240" t="s">
        <v>21</v>
      </c>
      <c r="F240" t="s">
        <v>80</v>
      </c>
      <c r="G240" t="s">
        <v>274</v>
      </c>
      <c r="H240" t="s">
        <v>275</v>
      </c>
      <c r="I240" t="s">
        <v>286</v>
      </c>
    </row>
    <row r="241" spans="1:10" x14ac:dyDescent="0.35">
      <c r="A241" t="s">
        <v>1007</v>
      </c>
      <c r="B241" t="s">
        <v>160</v>
      </c>
      <c r="C241" t="s">
        <v>4</v>
      </c>
      <c r="D241" t="s">
        <v>20</v>
      </c>
      <c r="E241" t="s">
        <v>21</v>
      </c>
      <c r="F241" t="s">
        <v>80</v>
      </c>
      <c r="G241" t="s">
        <v>274</v>
      </c>
      <c r="H241" t="s">
        <v>275</v>
      </c>
    </row>
    <row r="242" spans="1:10" x14ac:dyDescent="0.35">
      <c r="A242" t="s">
        <v>790</v>
      </c>
      <c r="B242" t="s">
        <v>160</v>
      </c>
      <c r="C242" t="s">
        <v>4</v>
      </c>
      <c r="D242" t="s">
        <v>20</v>
      </c>
      <c r="E242" t="s">
        <v>21</v>
      </c>
      <c r="F242" t="s">
        <v>80</v>
      </c>
      <c r="G242" t="s">
        <v>274</v>
      </c>
      <c r="H242" t="s">
        <v>791</v>
      </c>
    </row>
    <row r="243" spans="1:10" x14ac:dyDescent="0.35">
      <c r="A243" t="s">
        <v>1012</v>
      </c>
      <c r="B243" t="s">
        <v>160</v>
      </c>
      <c r="C243" t="s">
        <v>4</v>
      </c>
      <c r="D243" t="s">
        <v>20</v>
      </c>
      <c r="E243" t="s">
        <v>21</v>
      </c>
      <c r="F243" t="s">
        <v>80</v>
      </c>
      <c r="G243" t="s">
        <v>881</v>
      </c>
      <c r="H243" t="s">
        <v>882</v>
      </c>
    </row>
    <row r="244" spans="1:10" x14ac:dyDescent="0.35">
      <c r="A244" t="s">
        <v>1013</v>
      </c>
      <c r="B244" t="s">
        <v>160</v>
      </c>
      <c r="C244" t="s">
        <v>4</v>
      </c>
      <c r="D244" t="s">
        <v>20</v>
      </c>
      <c r="E244" t="s">
        <v>21</v>
      </c>
      <c r="F244" t="s">
        <v>80</v>
      </c>
      <c r="G244" t="s">
        <v>274</v>
      </c>
      <c r="H244" t="s">
        <v>275</v>
      </c>
      <c r="I244" t="s">
        <v>286</v>
      </c>
    </row>
    <row r="245" spans="1:10" x14ac:dyDescent="0.35">
      <c r="A245" t="s">
        <v>400</v>
      </c>
      <c r="B245" t="s">
        <v>160</v>
      </c>
      <c r="C245" t="s">
        <v>4</v>
      </c>
      <c r="D245" t="s">
        <v>20</v>
      </c>
      <c r="E245" t="s">
        <v>21</v>
      </c>
      <c r="F245" t="s">
        <v>80</v>
      </c>
      <c r="G245" t="s">
        <v>274</v>
      </c>
      <c r="H245" t="s">
        <v>275</v>
      </c>
      <c r="I245" t="s">
        <v>286</v>
      </c>
      <c r="J245" t="s">
        <v>401</v>
      </c>
    </row>
    <row r="246" spans="1:10" x14ac:dyDescent="0.35">
      <c r="A246" t="s">
        <v>1016</v>
      </c>
      <c r="B246" t="s">
        <v>160</v>
      </c>
      <c r="C246" t="s">
        <v>4</v>
      </c>
      <c r="D246" t="s">
        <v>20</v>
      </c>
      <c r="E246" t="s">
        <v>21</v>
      </c>
      <c r="F246" t="s">
        <v>80</v>
      </c>
      <c r="G246" t="s">
        <v>274</v>
      </c>
      <c r="H246" t="s">
        <v>275</v>
      </c>
      <c r="I246" t="s">
        <v>1017</v>
      </c>
    </row>
    <row r="247" spans="1:10" x14ac:dyDescent="0.35">
      <c r="A247" t="s">
        <v>1019</v>
      </c>
      <c r="B247" t="s">
        <v>160</v>
      </c>
      <c r="C247" t="s">
        <v>4</v>
      </c>
      <c r="D247" t="s">
        <v>20</v>
      </c>
      <c r="E247" t="s">
        <v>21</v>
      </c>
      <c r="F247" t="s">
        <v>80</v>
      </c>
      <c r="G247" t="s">
        <v>274</v>
      </c>
      <c r="H247" t="s">
        <v>275</v>
      </c>
      <c r="I247" t="s">
        <v>286</v>
      </c>
    </row>
    <row r="248" spans="1:10" x14ac:dyDescent="0.35">
      <c r="A248" t="s">
        <v>1025</v>
      </c>
      <c r="B248" t="s">
        <v>160</v>
      </c>
      <c r="C248" t="s">
        <v>4</v>
      </c>
      <c r="D248" t="s">
        <v>20</v>
      </c>
      <c r="E248" t="s">
        <v>21</v>
      </c>
      <c r="F248" t="s">
        <v>80</v>
      </c>
      <c r="G248" t="s">
        <v>274</v>
      </c>
      <c r="H248" t="s">
        <v>275</v>
      </c>
      <c r="I248" t="s">
        <v>1017</v>
      </c>
    </row>
    <row r="249" spans="1:10" x14ac:dyDescent="0.35">
      <c r="A249" t="s">
        <v>1265</v>
      </c>
      <c r="B249" t="s">
        <v>160</v>
      </c>
      <c r="C249" t="s">
        <v>4</v>
      </c>
      <c r="D249" t="s">
        <v>20</v>
      </c>
      <c r="E249" t="s">
        <v>21</v>
      </c>
      <c r="F249" t="s">
        <v>80</v>
      </c>
      <c r="G249" t="s">
        <v>274</v>
      </c>
      <c r="H249" t="s">
        <v>275</v>
      </c>
      <c r="I249" t="s">
        <v>696</v>
      </c>
    </row>
    <row r="250" spans="1:10" x14ac:dyDescent="0.35">
      <c r="A250" t="s">
        <v>1027</v>
      </c>
      <c r="B250" t="s">
        <v>160</v>
      </c>
      <c r="C250" t="s">
        <v>4</v>
      </c>
      <c r="D250" t="s">
        <v>20</v>
      </c>
      <c r="E250" t="s">
        <v>21</v>
      </c>
      <c r="F250" t="s">
        <v>80</v>
      </c>
      <c r="G250" t="s">
        <v>274</v>
      </c>
      <c r="H250" t="s">
        <v>275</v>
      </c>
      <c r="I250" t="s">
        <v>286</v>
      </c>
    </row>
    <row r="251" spans="1:10" x14ac:dyDescent="0.35">
      <c r="A251" t="s">
        <v>414</v>
      </c>
      <c r="B251" t="s">
        <v>160</v>
      </c>
      <c r="C251" t="s">
        <v>4</v>
      </c>
      <c r="D251" t="s">
        <v>20</v>
      </c>
      <c r="E251" t="s">
        <v>21</v>
      </c>
      <c r="F251" t="s">
        <v>80</v>
      </c>
      <c r="G251" t="s">
        <v>274</v>
      </c>
      <c r="H251" t="s">
        <v>275</v>
      </c>
      <c r="I251" t="s">
        <v>286</v>
      </c>
      <c r="J251" t="s">
        <v>401</v>
      </c>
    </row>
    <row r="252" spans="1:10" x14ac:dyDescent="0.35">
      <c r="A252" t="s">
        <v>1028</v>
      </c>
      <c r="B252" t="s">
        <v>160</v>
      </c>
      <c r="C252" t="s">
        <v>4</v>
      </c>
      <c r="D252" t="s">
        <v>20</v>
      </c>
      <c r="E252" t="s">
        <v>21</v>
      </c>
      <c r="F252" t="s">
        <v>80</v>
      </c>
      <c r="G252" t="s">
        <v>881</v>
      </c>
      <c r="H252" t="s">
        <v>882</v>
      </c>
    </row>
    <row r="253" spans="1:10" x14ac:dyDescent="0.35">
      <c r="A253" t="s">
        <v>796</v>
      </c>
      <c r="B253" t="s">
        <v>160</v>
      </c>
      <c r="C253" t="s">
        <v>4</v>
      </c>
      <c r="D253" t="s">
        <v>20</v>
      </c>
      <c r="E253" t="s">
        <v>21</v>
      </c>
      <c r="F253" t="s">
        <v>80</v>
      </c>
      <c r="G253" t="s">
        <v>274</v>
      </c>
      <c r="H253" t="s">
        <v>483</v>
      </c>
    </row>
    <row r="254" spans="1:10" x14ac:dyDescent="0.35">
      <c r="A254" t="s">
        <v>285</v>
      </c>
      <c r="B254" t="s">
        <v>160</v>
      </c>
      <c r="C254" t="s">
        <v>4</v>
      </c>
      <c r="D254" t="s">
        <v>20</v>
      </c>
      <c r="E254" t="s">
        <v>21</v>
      </c>
      <c r="F254" t="s">
        <v>80</v>
      </c>
      <c r="G254" t="s">
        <v>274</v>
      </c>
      <c r="H254" t="s">
        <v>275</v>
      </c>
      <c r="I254" t="s">
        <v>286</v>
      </c>
    </row>
    <row r="255" spans="1:10" x14ac:dyDescent="0.35">
      <c r="A255" t="s">
        <v>417</v>
      </c>
      <c r="B255" t="s">
        <v>160</v>
      </c>
      <c r="C255" t="s">
        <v>4</v>
      </c>
      <c r="D255" t="s">
        <v>20</v>
      </c>
      <c r="E255" t="s">
        <v>21</v>
      </c>
      <c r="F255" t="s">
        <v>80</v>
      </c>
      <c r="G255" t="s">
        <v>274</v>
      </c>
      <c r="H255" t="s">
        <v>275</v>
      </c>
      <c r="I255" t="s">
        <v>286</v>
      </c>
    </row>
    <row r="256" spans="1:10" x14ac:dyDescent="0.35">
      <c r="A256" t="s">
        <v>1030</v>
      </c>
      <c r="B256" t="s">
        <v>160</v>
      </c>
      <c r="C256" t="s">
        <v>4</v>
      </c>
      <c r="D256" t="s">
        <v>20</v>
      </c>
      <c r="E256" t="s">
        <v>21</v>
      </c>
      <c r="F256" t="s">
        <v>80</v>
      </c>
      <c r="G256" t="s">
        <v>881</v>
      </c>
      <c r="H256" t="s">
        <v>935</v>
      </c>
    </row>
    <row r="257" spans="1:11" x14ac:dyDescent="0.35">
      <c r="A257" t="s">
        <v>1048</v>
      </c>
      <c r="B257" t="s">
        <v>160</v>
      </c>
      <c r="C257" t="s">
        <v>4</v>
      </c>
      <c r="D257" t="s">
        <v>20</v>
      </c>
      <c r="E257" t="s">
        <v>21</v>
      </c>
      <c r="F257" t="s">
        <v>80</v>
      </c>
      <c r="G257" t="s">
        <v>274</v>
      </c>
      <c r="H257" t="s">
        <v>275</v>
      </c>
      <c r="I257" t="s">
        <v>656</v>
      </c>
      <c r="J257" t="s">
        <v>657</v>
      </c>
    </row>
    <row r="258" spans="1:11" x14ac:dyDescent="0.35">
      <c r="A258" t="s">
        <v>730</v>
      </c>
      <c r="B258" t="s">
        <v>160</v>
      </c>
      <c r="C258" t="s">
        <v>4</v>
      </c>
      <c r="D258" t="s">
        <v>20</v>
      </c>
      <c r="E258" t="s">
        <v>21</v>
      </c>
      <c r="F258" t="s">
        <v>80</v>
      </c>
      <c r="G258" t="s">
        <v>274</v>
      </c>
      <c r="H258" t="s">
        <v>275</v>
      </c>
      <c r="I258" t="s">
        <v>656</v>
      </c>
      <c r="J258" t="s">
        <v>657</v>
      </c>
      <c r="K258" t="s">
        <v>731</v>
      </c>
    </row>
    <row r="259" spans="1:11" x14ac:dyDescent="0.35">
      <c r="A259" t="s">
        <v>1051</v>
      </c>
      <c r="B259" t="s">
        <v>160</v>
      </c>
      <c r="C259" t="s">
        <v>4</v>
      </c>
      <c r="D259" t="s">
        <v>20</v>
      </c>
      <c r="E259" t="s">
        <v>21</v>
      </c>
      <c r="F259" t="s">
        <v>80</v>
      </c>
      <c r="G259" t="s">
        <v>274</v>
      </c>
      <c r="H259" t="s">
        <v>275</v>
      </c>
      <c r="I259" t="s">
        <v>656</v>
      </c>
      <c r="J259" t="s">
        <v>657</v>
      </c>
    </row>
    <row r="260" spans="1:11" x14ac:dyDescent="0.35">
      <c r="A260" t="s">
        <v>1052</v>
      </c>
      <c r="B260" t="s">
        <v>160</v>
      </c>
      <c r="C260" t="s">
        <v>4</v>
      </c>
      <c r="D260" t="s">
        <v>20</v>
      </c>
      <c r="E260" t="s">
        <v>21</v>
      </c>
      <c r="F260" t="s">
        <v>80</v>
      </c>
      <c r="G260" t="s">
        <v>881</v>
      </c>
      <c r="H260" t="s">
        <v>882</v>
      </c>
    </row>
    <row r="261" spans="1:11" x14ac:dyDescent="0.35">
      <c r="A261" t="s">
        <v>1056</v>
      </c>
      <c r="B261" t="s">
        <v>160</v>
      </c>
      <c r="C261" t="s">
        <v>4</v>
      </c>
      <c r="D261" t="s">
        <v>20</v>
      </c>
      <c r="E261" t="s">
        <v>21</v>
      </c>
      <c r="F261" t="s">
        <v>80</v>
      </c>
      <c r="G261" t="s">
        <v>274</v>
      </c>
      <c r="H261" t="s">
        <v>275</v>
      </c>
      <c r="I261" t="s">
        <v>286</v>
      </c>
    </row>
    <row r="262" spans="1:11" x14ac:dyDescent="0.35">
      <c r="A262" t="s">
        <v>1057</v>
      </c>
      <c r="B262" t="s">
        <v>160</v>
      </c>
      <c r="C262" t="s">
        <v>4</v>
      </c>
      <c r="D262" t="s">
        <v>20</v>
      </c>
      <c r="E262" t="s">
        <v>21</v>
      </c>
      <c r="F262" t="s">
        <v>80</v>
      </c>
      <c r="G262" t="s">
        <v>274</v>
      </c>
      <c r="H262" t="s">
        <v>275</v>
      </c>
      <c r="I262" t="s">
        <v>696</v>
      </c>
    </row>
    <row r="263" spans="1:11" x14ac:dyDescent="0.35">
      <c r="A263" t="s">
        <v>1058</v>
      </c>
      <c r="B263" t="s">
        <v>160</v>
      </c>
      <c r="C263" t="s">
        <v>4</v>
      </c>
      <c r="D263" t="s">
        <v>20</v>
      </c>
      <c r="E263" t="s">
        <v>21</v>
      </c>
      <c r="F263" t="s">
        <v>80</v>
      </c>
      <c r="G263" t="s">
        <v>881</v>
      </c>
      <c r="H263" t="s">
        <v>935</v>
      </c>
    </row>
    <row r="264" spans="1:11" x14ac:dyDescent="0.35">
      <c r="A264" t="s">
        <v>1064</v>
      </c>
      <c r="B264" t="s">
        <v>160</v>
      </c>
      <c r="C264" t="s">
        <v>4</v>
      </c>
      <c r="D264" t="s">
        <v>20</v>
      </c>
      <c r="E264" t="s">
        <v>21</v>
      </c>
      <c r="F264" t="s">
        <v>80</v>
      </c>
      <c r="G264" t="s">
        <v>274</v>
      </c>
      <c r="H264" t="s">
        <v>275</v>
      </c>
      <c r="I264" t="s">
        <v>286</v>
      </c>
    </row>
    <row r="265" spans="1:11" x14ac:dyDescent="0.35">
      <c r="A265" t="s">
        <v>734</v>
      </c>
      <c r="B265" t="s">
        <v>160</v>
      </c>
      <c r="C265" t="s">
        <v>4</v>
      </c>
      <c r="D265" t="s">
        <v>20</v>
      </c>
      <c r="E265" t="s">
        <v>21</v>
      </c>
      <c r="F265" t="s">
        <v>80</v>
      </c>
      <c r="G265" t="s">
        <v>274</v>
      </c>
      <c r="H265" t="s">
        <v>275</v>
      </c>
      <c r="I265" t="s">
        <v>735</v>
      </c>
    </row>
    <row r="266" spans="1:11" x14ac:dyDescent="0.35">
      <c r="A266" t="s">
        <v>736</v>
      </c>
      <c r="B266" t="s">
        <v>160</v>
      </c>
      <c r="C266" t="s">
        <v>4</v>
      </c>
      <c r="D266" t="s">
        <v>20</v>
      </c>
      <c r="E266" t="s">
        <v>21</v>
      </c>
      <c r="F266" t="s">
        <v>80</v>
      </c>
      <c r="G266" t="s">
        <v>274</v>
      </c>
      <c r="H266" t="s">
        <v>275</v>
      </c>
      <c r="I266" t="s">
        <v>735</v>
      </c>
    </row>
    <row r="267" spans="1:11" x14ac:dyDescent="0.35">
      <c r="A267" t="s">
        <v>1078</v>
      </c>
      <c r="B267" t="s">
        <v>160</v>
      </c>
      <c r="C267" t="s">
        <v>4</v>
      </c>
      <c r="D267" t="s">
        <v>20</v>
      </c>
      <c r="E267" t="s">
        <v>21</v>
      </c>
      <c r="F267" t="s">
        <v>80</v>
      </c>
      <c r="G267" t="s">
        <v>881</v>
      </c>
      <c r="H267" t="s">
        <v>882</v>
      </c>
    </row>
    <row r="268" spans="1:11" x14ac:dyDescent="0.35">
      <c r="A268" t="s">
        <v>1079</v>
      </c>
      <c r="B268" t="s">
        <v>160</v>
      </c>
      <c r="C268" t="s">
        <v>4</v>
      </c>
      <c r="D268" t="s">
        <v>20</v>
      </c>
      <c r="E268" t="s">
        <v>21</v>
      </c>
      <c r="F268" t="s">
        <v>80</v>
      </c>
      <c r="G268" t="s">
        <v>274</v>
      </c>
      <c r="H268" t="s">
        <v>275</v>
      </c>
      <c r="I268" t="s">
        <v>286</v>
      </c>
    </row>
    <row r="269" spans="1:11" x14ac:dyDescent="0.35">
      <c r="A269" t="s">
        <v>470</v>
      </c>
      <c r="B269" t="s">
        <v>160</v>
      </c>
      <c r="C269" t="s">
        <v>4</v>
      </c>
      <c r="D269" t="s">
        <v>20</v>
      </c>
      <c r="E269" t="s">
        <v>21</v>
      </c>
      <c r="F269" t="s">
        <v>80</v>
      </c>
      <c r="G269" t="s">
        <v>274</v>
      </c>
      <c r="H269" t="s">
        <v>275</v>
      </c>
      <c r="I269" t="s">
        <v>286</v>
      </c>
    </row>
    <row r="270" spans="1:11" x14ac:dyDescent="0.35">
      <c r="A270" t="s">
        <v>1084</v>
      </c>
      <c r="B270" t="s">
        <v>160</v>
      </c>
      <c r="C270" t="s">
        <v>4</v>
      </c>
      <c r="D270" t="s">
        <v>20</v>
      </c>
      <c r="E270" t="s">
        <v>21</v>
      </c>
      <c r="F270" t="s">
        <v>80</v>
      </c>
      <c r="G270" t="s">
        <v>881</v>
      </c>
      <c r="H270" t="s">
        <v>882</v>
      </c>
    </row>
    <row r="271" spans="1:11" x14ac:dyDescent="0.35">
      <c r="A271" t="s">
        <v>482</v>
      </c>
      <c r="B271" t="s">
        <v>160</v>
      </c>
      <c r="C271" t="s">
        <v>4</v>
      </c>
      <c r="D271" t="s">
        <v>20</v>
      </c>
      <c r="E271" t="s">
        <v>21</v>
      </c>
      <c r="F271" t="s">
        <v>80</v>
      </c>
      <c r="G271" t="s">
        <v>274</v>
      </c>
      <c r="H271" t="s">
        <v>483</v>
      </c>
    </row>
    <row r="272" spans="1:11" x14ac:dyDescent="0.35">
      <c r="A272" t="s">
        <v>738</v>
      </c>
      <c r="B272" t="s">
        <v>160</v>
      </c>
      <c r="C272" t="s">
        <v>4</v>
      </c>
      <c r="D272" t="s">
        <v>20</v>
      </c>
      <c r="E272" t="s">
        <v>21</v>
      </c>
      <c r="F272" t="s">
        <v>80</v>
      </c>
      <c r="G272" t="s">
        <v>274</v>
      </c>
      <c r="H272" t="s">
        <v>275</v>
      </c>
      <c r="I272" t="s">
        <v>739</v>
      </c>
    </row>
    <row r="273" spans="1:10" x14ac:dyDescent="0.35">
      <c r="A273" t="s">
        <v>1091</v>
      </c>
      <c r="B273" t="s">
        <v>160</v>
      </c>
      <c r="C273" t="s">
        <v>4</v>
      </c>
      <c r="D273" t="s">
        <v>20</v>
      </c>
      <c r="E273" t="s">
        <v>21</v>
      </c>
      <c r="F273" t="s">
        <v>80</v>
      </c>
      <c r="G273" t="s">
        <v>274</v>
      </c>
      <c r="H273" t="s">
        <v>275</v>
      </c>
      <c r="I273" t="s">
        <v>739</v>
      </c>
    </row>
    <row r="274" spans="1:10" x14ac:dyDescent="0.35">
      <c r="A274" t="s">
        <v>655</v>
      </c>
      <c r="B274" t="s">
        <v>160</v>
      </c>
      <c r="C274" t="s">
        <v>4</v>
      </c>
      <c r="D274" t="s">
        <v>20</v>
      </c>
      <c r="E274" t="s">
        <v>21</v>
      </c>
      <c r="F274" t="s">
        <v>80</v>
      </c>
      <c r="G274" t="s">
        <v>274</v>
      </c>
      <c r="H274" t="s">
        <v>275</v>
      </c>
      <c r="I274" t="s">
        <v>656</v>
      </c>
      <c r="J274" t="s">
        <v>657</v>
      </c>
    </row>
    <row r="275" spans="1:10" x14ac:dyDescent="0.35">
      <c r="A275" t="s">
        <v>1092</v>
      </c>
      <c r="B275" t="s">
        <v>160</v>
      </c>
      <c r="C275" t="s">
        <v>4</v>
      </c>
      <c r="D275" t="s">
        <v>20</v>
      </c>
      <c r="E275" t="s">
        <v>21</v>
      </c>
      <c r="F275" t="s">
        <v>80</v>
      </c>
      <c r="G275" t="s">
        <v>274</v>
      </c>
      <c r="H275" t="s">
        <v>275</v>
      </c>
      <c r="I275" t="s">
        <v>286</v>
      </c>
    </row>
    <row r="276" spans="1:10" x14ac:dyDescent="0.35">
      <c r="A276" t="s">
        <v>1096</v>
      </c>
      <c r="B276" t="s">
        <v>160</v>
      </c>
      <c r="C276" t="s">
        <v>4</v>
      </c>
      <c r="D276" t="s">
        <v>20</v>
      </c>
      <c r="E276" t="s">
        <v>21</v>
      </c>
      <c r="F276" t="s">
        <v>80</v>
      </c>
      <c r="G276" t="s">
        <v>274</v>
      </c>
      <c r="H276" t="s">
        <v>275</v>
      </c>
      <c r="I276" t="s">
        <v>841</v>
      </c>
    </row>
    <row r="277" spans="1:10" x14ac:dyDescent="0.35">
      <c r="A277" t="s">
        <v>1104</v>
      </c>
      <c r="B277" t="s">
        <v>160</v>
      </c>
      <c r="C277" t="s">
        <v>4</v>
      </c>
      <c r="D277" t="s">
        <v>20</v>
      </c>
      <c r="E277" t="s">
        <v>21</v>
      </c>
      <c r="F277" t="s">
        <v>80</v>
      </c>
      <c r="G277" t="s">
        <v>274</v>
      </c>
      <c r="H277" t="s">
        <v>275</v>
      </c>
      <c r="I277" t="s">
        <v>756</v>
      </c>
    </row>
    <row r="278" spans="1:10" x14ac:dyDescent="0.35">
      <c r="A278" t="s">
        <v>1106</v>
      </c>
      <c r="B278" t="s">
        <v>160</v>
      </c>
      <c r="C278" t="s">
        <v>4</v>
      </c>
      <c r="D278" t="s">
        <v>20</v>
      </c>
      <c r="E278" t="s">
        <v>21</v>
      </c>
      <c r="F278" t="s">
        <v>80</v>
      </c>
      <c r="G278" t="s">
        <v>274</v>
      </c>
      <c r="H278" t="s">
        <v>791</v>
      </c>
    </row>
    <row r="279" spans="1:10" x14ac:dyDescent="0.35">
      <c r="A279" t="s">
        <v>1110</v>
      </c>
      <c r="B279" t="s">
        <v>160</v>
      </c>
      <c r="C279" t="s">
        <v>4</v>
      </c>
      <c r="D279" t="s">
        <v>20</v>
      </c>
      <c r="E279" t="s">
        <v>21</v>
      </c>
      <c r="F279" t="s">
        <v>80</v>
      </c>
      <c r="G279" t="s">
        <v>274</v>
      </c>
      <c r="H279" t="s">
        <v>275</v>
      </c>
      <c r="I279" t="s">
        <v>841</v>
      </c>
    </row>
    <row r="280" spans="1:10" x14ac:dyDescent="0.35">
      <c r="A280" t="s">
        <v>499</v>
      </c>
      <c r="B280" t="s">
        <v>160</v>
      </c>
      <c r="C280" t="s">
        <v>4</v>
      </c>
      <c r="D280" t="s">
        <v>20</v>
      </c>
      <c r="E280" t="s">
        <v>21</v>
      </c>
      <c r="F280" t="s">
        <v>80</v>
      </c>
      <c r="G280" t="s">
        <v>274</v>
      </c>
      <c r="H280" t="s">
        <v>275</v>
      </c>
      <c r="I280" t="s">
        <v>286</v>
      </c>
      <c r="J280" t="s">
        <v>401</v>
      </c>
    </row>
    <row r="281" spans="1:10" x14ac:dyDescent="0.35">
      <c r="A281" t="s">
        <v>838</v>
      </c>
      <c r="B281" t="s">
        <v>160</v>
      </c>
      <c r="C281" t="s">
        <v>4</v>
      </c>
      <c r="D281" t="s">
        <v>20</v>
      </c>
      <c r="E281" t="s">
        <v>21</v>
      </c>
      <c r="F281" t="s">
        <v>80</v>
      </c>
      <c r="G281" t="s">
        <v>274</v>
      </c>
      <c r="H281" t="s">
        <v>275</v>
      </c>
      <c r="I281" t="s">
        <v>839</v>
      </c>
    </row>
    <row r="282" spans="1:10" x14ac:dyDescent="0.35">
      <c r="A282" t="s">
        <v>1118</v>
      </c>
      <c r="B282" t="s">
        <v>160</v>
      </c>
      <c r="C282" t="s">
        <v>4</v>
      </c>
      <c r="D282" t="s">
        <v>20</v>
      </c>
      <c r="E282" t="s">
        <v>21</v>
      </c>
      <c r="F282" t="s">
        <v>80</v>
      </c>
      <c r="G282" t="s">
        <v>274</v>
      </c>
      <c r="H282" t="s">
        <v>483</v>
      </c>
    </row>
    <row r="283" spans="1:10" x14ac:dyDescent="0.35">
      <c r="A283" t="s">
        <v>741</v>
      </c>
      <c r="B283" t="s">
        <v>160</v>
      </c>
      <c r="C283" t="s">
        <v>4</v>
      </c>
      <c r="D283" t="s">
        <v>20</v>
      </c>
      <c r="E283" t="s">
        <v>21</v>
      </c>
      <c r="F283" t="s">
        <v>80</v>
      </c>
      <c r="G283" t="s">
        <v>274</v>
      </c>
      <c r="H283" t="s">
        <v>275</v>
      </c>
      <c r="I283" t="s">
        <v>340</v>
      </c>
    </row>
    <row r="284" spans="1:10" x14ac:dyDescent="0.35">
      <c r="A284" t="s">
        <v>1268</v>
      </c>
      <c r="B284" t="s">
        <v>160</v>
      </c>
      <c r="C284" t="s">
        <v>4</v>
      </c>
      <c r="D284" t="s">
        <v>20</v>
      </c>
      <c r="E284" t="s">
        <v>21</v>
      </c>
      <c r="F284" t="s">
        <v>80</v>
      </c>
      <c r="G284" t="s">
        <v>274</v>
      </c>
      <c r="H284" t="s">
        <v>275</v>
      </c>
      <c r="I284" t="s">
        <v>340</v>
      </c>
    </row>
    <row r="285" spans="1:10" x14ac:dyDescent="0.35">
      <c r="A285" t="s">
        <v>840</v>
      </c>
      <c r="B285" t="s">
        <v>160</v>
      </c>
      <c r="C285" t="s">
        <v>4</v>
      </c>
      <c r="D285" t="s">
        <v>20</v>
      </c>
      <c r="E285" t="s">
        <v>21</v>
      </c>
      <c r="F285" t="s">
        <v>80</v>
      </c>
      <c r="G285" t="s">
        <v>274</v>
      </c>
      <c r="H285" t="s">
        <v>275</v>
      </c>
      <c r="I285" t="s">
        <v>841</v>
      </c>
    </row>
    <row r="286" spans="1:10" x14ac:dyDescent="0.35">
      <c r="A286" t="s">
        <v>1122</v>
      </c>
      <c r="B286" t="s">
        <v>160</v>
      </c>
      <c r="C286" t="s">
        <v>4</v>
      </c>
      <c r="D286" t="s">
        <v>20</v>
      </c>
      <c r="E286" t="s">
        <v>21</v>
      </c>
      <c r="F286" t="s">
        <v>80</v>
      </c>
      <c r="G286" t="s">
        <v>274</v>
      </c>
      <c r="H286" t="s">
        <v>275</v>
      </c>
      <c r="I286" t="s">
        <v>841</v>
      </c>
    </row>
    <row r="287" spans="1:10" x14ac:dyDescent="0.35">
      <c r="A287" t="s">
        <v>1129</v>
      </c>
      <c r="B287" t="s">
        <v>160</v>
      </c>
      <c r="C287" t="s">
        <v>4</v>
      </c>
      <c r="D287" t="s">
        <v>20</v>
      </c>
      <c r="E287" t="s">
        <v>21</v>
      </c>
      <c r="F287" t="s">
        <v>80</v>
      </c>
      <c r="G287" t="s">
        <v>274</v>
      </c>
      <c r="H287" t="s">
        <v>275</v>
      </c>
    </row>
    <row r="288" spans="1:10" x14ac:dyDescent="0.35">
      <c r="A288" t="s">
        <v>1258</v>
      </c>
      <c r="B288" t="s">
        <v>160</v>
      </c>
      <c r="C288" t="s">
        <v>4</v>
      </c>
      <c r="D288" t="s">
        <v>20</v>
      </c>
      <c r="E288" t="s">
        <v>21</v>
      </c>
      <c r="F288" t="s">
        <v>80</v>
      </c>
      <c r="G288" t="s">
        <v>274</v>
      </c>
      <c r="H288" t="s">
        <v>275</v>
      </c>
      <c r="I288" t="s">
        <v>286</v>
      </c>
    </row>
    <row r="289" spans="1:10" x14ac:dyDescent="0.35">
      <c r="A289" t="s">
        <v>1132</v>
      </c>
      <c r="B289" t="s">
        <v>160</v>
      </c>
      <c r="C289" t="s">
        <v>4</v>
      </c>
      <c r="D289" t="s">
        <v>20</v>
      </c>
      <c r="E289" t="s">
        <v>21</v>
      </c>
      <c r="F289" t="s">
        <v>80</v>
      </c>
      <c r="G289" t="s">
        <v>274</v>
      </c>
      <c r="H289" t="s">
        <v>275</v>
      </c>
      <c r="I289" t="s">
        <v>286</v>
      </c>
    </row>
    <row r="290" spans="1:10" x14ac:dyDescent="0.35">
      <c r="A290" t="s">
        <v>1134</v>
      </c>
      <c r="B290" t="s">
        <v>160</v>
      </c>
      <c r="C290" t="s">
        <v>4</v>
      </c>
      <c r="D290" t="s">
        <v>20</v>
      </c>
      <c r="E290" t="s">
        <v>21</v>
      </c>
      <c r="F290" t="s">
        <v>80</v>
      </c>
      <c r="G290" t="s">
        <v>274</v>
      </c>
      <c r="H290" t="s">
        <v>275</v>
      </c>
      <c r="I290" t="s">
        <v>340</v>
      </c>
    </row>
    <row r="291" spans="1:10" x14ac:dyDescent="0.35">
      <c r="A291" t="s">
        <v>1135</v>
      </c>
      <c r="B291" t="s">
        <v>160</v>
      </c>
      <c r="C291" t="s">
        <v>4</v>
      </c>
      <c r="D291" t="s">
        <v>20</v>
      </c>
      <c r="E291" t="s">
        <v>21</v>
      </c>
      <c r="F291" t="s">
        <v>80</v>
      </c>
      <c r="G291" t="s">
        <v>881</v>
      </c>
      <c r="H291" t="s">
        <v>935</v>
      </c>
    </row>
    <row r="292" spans="1:10" x14ac:dyDescent="0.35">
      <c r="A292" t="s">
        <v>1139</v>
      </c>
      <c r="B292" t="s">
        <v>160</v>
      </c>
      <c r="C292" t="s">
        <v>4</v>
      </c>
      <c r="D292" t="s">
        <v>20</v>
      </c>
      <c r="E292" t="s">
        <v>21</v>
      </c>
      <c r="F292" t="s">
        <v>80</v>
      </c>
      <c r="G292" t="s">
        <v>274</v>
      </c>
      <c r="H292" t="s">
        <v>275</v>
      </c>
      <c r="I292" t="s">
        <v>286</v>
      </c>
    </row>
    <row r="293" spans="1:10" x14ac:dyDescent="0.35">
      <c r="A293" t="s">
        <v>1140</v>
      </c>
      <c r="B293" t="s">
        <v>160</v>
      </c>
      <c r="C293" t="s">
        <v>4</v>
      </c>
      <c r="D293" t="s">
        <v>20</v>
      </c>
      <c r="E293" t="s">
        <v>21</v>
      </c>
      <c r="F293" t="s">
        <v>80</v>
      </c>
      <c r="G293" t="s">
        <v>274</v>
      </c>
      <c r="H293" t="s">
        <v>275</v>
      </c>
      <c r="I293" t="s">
        <v>696</v>
      </c>
    </row>
    <row r="294" spans="1:10" x14ac:dyDescent="0.35">
      <c r="A294" t="s">
        <v>1141</v>
      </c>
      <c r="B294" t="s">
        <v>160</v>
      </c>
      <c r="C294" t="s">
        <v>4</v>
      </c>
      <c r="D294" t="s">
        <v>20</v>
      </c>
      <c r="E294" t="s">
        <v>21</v>
      </c>
      <c r="F294" t="s">
        <v>80</v>
      </c>
      <c r="G294" t="s">
        <v>881</v>
      </c>
      <c r="H294" t="s">
        <v>882</v>
      </c>
    </row>
    <row r="295" spans="1:10" x14ac:dyDescent="0.35">
      <c r="A295" t="s">
        <v>1149</v>
      </c>
      <c r="B295" t="s">
        <v>160</v>
      </c>
      <c r="C295" t="s">
        <v>4</v>
      </c>
      <c r="D295" t="s">
        <v>20</v>
      </c>
      <c r="E295" t="s">
        <v>21</v>
      </c>
      <c r="F295" t="s">
        <v>80</v>
      </c>
      <c r="G295" t="s">
        <v>881</v>
      </c>
      <c r="H295" t="s">
        <v>935</v>
      </c>
    </row>
    <row r="296" spans="1:10" x14ac:dyDescent="0.35">
      <c r="A296" t="s">
        <v>1154</v>
      </c>
      <c r="B296" t="s">
        <v>160</v>
      </c>
      <c r="C296" t="s">
        <v>4</v>
      </c>
      <c r="D296" t="s">
        <v>20</v>
      </c>
      <c r="E296" t="s">
        <v>21</v>
      </c>
      <c r="F296" t="s">
        <v>80</v>
      </c>
      <c r="G296" t="s">
        <v>274</v>
      </c>
      <c r="H296" t="s">
        <v>275</v>
      </c>
      <c r="I296" t="s">
        <v>1155</v>
      </c>
    </row>
    <row r="297" spans="1:10" x14ac:dyDescent="0.35">
      <c r="A297" t="s">
        <v>744</v>
      </c>
      <c r="B297" t="s">
        <v>160</v>
      </c>
      <c r="C297" t="s">
        <v>4</v>
      </c>
      <c r="D297" t="s">
        <v>20</v>
      </c>
      <c r="E297" t="s">
        <v>21</v>
      </c>
      <c r="F297" t="s">
        <v>80</v>
      </c>
      <c r="G297" t="s">
        <v>274</v>
      </c>
      <c r="H297" t="s">
        <v>275</v>
      </c>
      <c r="I297" t="s">
        <v>745</v>
      </c>
    </row>
    <row r="298" spans="1:10" x14ac:dyDescent="0.35">
      <c r="A298" t="s">
        <v>1163</v>
      </c>
      <c r="B298" t="s">
        <v>160</v>
      </c>
      <c r="C298" t="s">
        <v>4</v>
      </c>
      <c r="D298" t="s">
        <v>20</v>
      </c>
      <c r="E298" t="s">
        <v>21</v>
      </c>
      <c r="F298" t="s">
        <v>80</v>
      </c>
      <c r="G298" t="s">
        <v>881</v>
      </c>
      <c r="H298" t="s">
        <v>935</v>
      </c>
    </row>
    <row r="299" spans="1:10" x14ac:dyDescent="0.35">
      <c r="A299" t="s">
        <v>748</v>
      </c>
      <c r="B299" t="s">
        <v>160</v>
      </c>
      <c r="C299" t="s">
        <v>4</v>
      </c>
      <c r="D299" t="s">
        <v>20</v>
      </c>
      <c r="E299" t="s">
        <v>21</v>
      </c>
      <c r="F299" t="s">
        <v>80</v>
      </c>
      <c r="G299" t="s">
        <v>274</v>
      </c>
      <c r="H299" t="s">
        <v>275</v>
      </c>
      <c r="I299" t="s">
        <v>286</v>
      </c>
      <c r="J299" t="s">
        <v>401</v>
      </c>
    </row>
    <row r="300" spans="1:10" x14ac:dyDescent="0.35">
      <c r="A300" t="s">
        <v>749</v>
      </c>
      <c r="B300" t="s">
        <v>160</v>
      </c>
      <c r="C300" t="s">
        <v>4</v>
      </c>
      <c r="D300" t="s">
        <v>20</v>
      </c>
      <c r="E300" t="s">
        <v>21</v>
      </c>
      <c r="F300" t="s">
        <v>80</v>
      </c>
      <c r="G300" t="s">
        <v>274</v>
      </c>
      <c r="H300" t="s">
        <v>275</v>
      </c>
      <c r="I300" t="s">
        <v>286</v>
      </c>
    </row>
    <row r="301" spans="1:10" x14ac:dyDescent="0.35">
      <c r="A301" t="s">
        <v>544</v>
      </c>
      <c r="B301" t="s">
        <v>160</v>
      </c>
      <c r="C301" t="s">
        <v>4</v>
      </c>
      <c r="D301" t="s">
        <v>20</v>
      </c>
      <c r="E301" t="s">
        <v>21</v>
      </c>
      <c r="F301" t="s">
        <v>80</v>
      </c>
      <c r="G301" t="s">
        <v>274</v>
      </c>
      <c r="H301" t="s">
        <v>275</v>
      </c>
      <c r="I301" t="s">
        <v>340</v>
      </c>
    </row>
    <row r="302" spans="1:10" x14ac:dyDescent="0.35">
      <c r="A302" t="s">
        <v>1254</v>
      </c>
      <c r="B302" t="s">
        <v>160</v>
      </c>
      <c r="C302" t="s">
        <v>4</v>
      </c>
      <c r="D302" t="s">
        <v>20</v>
      </c>
      <c r="E302" t="s">
        <v>21</v>
      </c>
      <c r="F302" t="s">
        <v>80</v>
      </c>
      <c r="G302" t="s">
        <v>274</v>
      </c>
      <c r="H302" t="s">
        <v>275</v>
      </c>
      <c r="I302" t="s">
        <v>340</v>
      </c>
    </row>
    <row r="303" spans="1:10" x14ac:dyDescent="0.35">
      <c r="A303" t="s">
        <v>1173</v>
      </c>
      <c r="B303" t="s">
        <v>160</v>
      </c>
      <c r="C303" t="s">
        <v>4</v>
      </c>
      <c r="D303" t="s">
        <v>20</v>
      </c>
      <c r="E303" t="s">
        <v>21</v>
      </c>
      <c r="F303" t="s">
        <v>80</v>
      </c>
      <c r="G303" t="s">
        <v>274</v>
      </c>
      <c r="H303" t="s">
        <v>275</v>
      </c>
      <c r="I303" t="s">
        <v>286</v>
      </c>
    </row>
    <row r="304" spans="1:10" x14ac:dyDescent="0.35">
      <c r="A304" t="s">
        <v>1175</v>
      </c>
      <c r="B304" t="s">
        <v>160</v>
      </c>
      <c r="C304" t="s">
        <v>4</v>
      </c>
      <c r="D304" t="s">
        <v>20</v>
      </c>
      <c r="E304" t="s">
        <v>21</v>
      </c>
      <c r="F304" t="s">
        <v>80</v>
      </c>
      <c r="G304" t="s">
        <v>274</v>
      </c>
      <c r="H304" t="s">
        <v>275</v>
      </c>
      <c r="I304" t="s">
        <v>756</v>
      </c>
    </row>
    <row r="305" spans="1:11" x14ac:dyDescent="0.35">
      <c r="A305" t="s">
        <v>867</v>
      </c>
      <c r="B305" t="s">
        <v>160</v>
      </c>
      <c r="C305" t="s">
        <v>4</v>
      </c>
      <c r="D305" t="s">
        <v>20</v>
      </c>
      <c r="E305" t="s">
        <v>21</v>
      </c>
      <c r="F305" t="s">
        <v>80</v>
      </c>
      <c r="G305" t="s">
        <v>274</v>
      </c>
      <c r="H305" t="s">
        <v>275</v>
      </c>
      <c r="I305" t="s">
        <v>656</v>
      </c>
      <c r="J305" t="s">
        <v>657</v>
      </c>
      <c r="K305" t="s">
        <v>731</v>
      </c>
    </row>
    <row r="306" spans="1:11" x14ac:dyDescent="0.35">
      <c r="A306" t="s">
        <v>664</v>
      </c>
      <c r="B306" t="s">
        <v>160</v>
      </c>
      <c r="C306" t="s">
        <v>4</v>
      </c>
      <c r="D306" t="s">
        <v>20</v>
      </c>
      <c r="E306" t="s">
        <v>21</v>
      </c>
      <c r="F306" t="s">
        <v>80</v>
      </c>
      <c r="G306" t="s">
        <v>274</v>
      </c>
      <c r="H306" t="s">
        <v>275</v>
      </c>
      <c r="I306" t="s">
        <v>286</v>
      </c>
    </row>
    <row r="307" spans="1:11" x14ac:dyDescent="0.35">
      <c r="A307" t="s">
        <v>1181</v>
      </c>
      <c r="B307" t="s">
        <v>160</v>
      </c>
      <c r="C307" t="s">
        <v>4</v>
      </c>
      <c r="D307" t="s">
        <v>20</v>
      </c>
      <c r="E307" t="s">
        <v>21</v>
      </c>
      <c r="F307" t="s">
        <v>80</v>
      </c>
      <c r="G307" t="s">
        <v>274</v>
      </c>
      <c r="H307" t="s">
        <v>275</v>
      </c>
      <c r="I307" t="s">
        <v>286</v>
      </c>
    </row>
    <row r="308" spans="1:11" x14ac:dyDescent="0.35">
      <c r="A308" t="s">
        <v>1183</v>
      </c>
      <c r="B308" t="s">
        <v>160</v>
      </c>
      <c r="C308" t="s">
        <v>4</v>
      </c>
      <c r="D308" t="s">
        <v>20</v>
      </c>
      <c r="E308" t="s">
        <v>21</v>
      </c>
      <c r="F308" t="s">
        <v>80</v>
      </c>
      <c r="G308" t="s">
        <v>274</v>
      </c>
      <c r="H308" t="s">
        <v>275</v>
      </c>
      <c r="I308" t="s">
        <v>756</v>
      </c>
    </row>
    <row r="309" spans="1:11" x14ac:dyDescent="0.35">
      <c r="A309" t="s">
        <v>561</v>
      </c>
      <c r="B309" t="s">
        <v>160</v>
      </c>
      <c r="C309" t="s">
        <v>4</v>
      </c>
      <c r="D309" t="s">
        <v>20</v>
      </c>
      <c r="E309" t="s">
        <v>21</v>
      </c>
      <c r="F309" t="s">
        <v>80</v>
      </c>
      <c r="G309" t="s">
        <v>274</v>
      </c>
      <c r="H309" t="s">
        <v>483</v>
      </c>
    </row>
    <row r="310" spans="1:11" x14ac:dyDescent="0.35">
      <c r="A310" t="s">
        <v>1184</v>
      </c>
      <c r="B310" t="s">
        <v>160</v>
      </c>
      <c r="C310" t="s">
        <v>4</v>
      </c>
      <c r="D310" t="s">
        <v>20</v>
      </c>
      <c r="E310" t="s">
        <v>21</v>
      </c>
      <c r="F310" t="s">
        <v>80</v>
      </c>
      <c r="G310" t="s">
        <v>274</v>
      </c>
      <c r="H310" t="s">
        <v>275</v>
      </c>
      <c r="I310" t="s">
        <v>696</v>
      </c>
    </row>
    <row r="311" spans="1:11" x14ac:dyDescent="0.35">
      <c r="A311" t="s">
        <v>1255</v>
      </c>
      <c r="B311" t="s">
        <v>160</v>
      </c>
      <c r="C311" t="s">
        <v>4</v>
      </c>
      <c r="D311" t="s">
        <v>20</v>
      </c>
      <c r="E311" t="s">
        <v>21</v>
      </c>
      <c r="F311" t="s">
        <v>80</v>
      </c>
      <c r="G311" t="s">
        <v>274</v>
      </c>
      <c r="H311" t="s">
        <v>275</v>
      </c>
    </row>
    <row r="312" spans="1:11" x14ac:dyDescent="0.35">
      <c r="A312" t="s">
        <v>874</v>
      </c>
      <c r="B312" t="s">
        <v>160</v>
      </c>
      <c r="C312" t="s">
        <v>4</v>
      </c>
      <c r="D312" t="s">
        <v>20</v>
      </c>
      <c r="E312" t="s">
        <v>21</v>
      </c>
      <c r="F312" t="s">
        <v>80</v>
      </c>
      <c r="G312" t="s">
        <v>274</v>
      </c>
      <c r="H312" t="s">
        <v>275</v>
      </c>
      <c r="I312" t="s">
        <v>286</v>
      </c>
    </row>
    <row r="313" spans="1:11" x14ac:dyDescent="0.35">
      <c r="A313" t="s">
        <v>1264</v>
      </c>
      <c r="B313" t="s">
        <v>160</v>
      </c>
      <c r="C313" t="s">
        <v>4</v>
      </c>
      <c r="D313" t="s">
        <v>20</v>
      </c>
      <c r="E313" t="s">
        <v>21</v>
      </c>
      <c r="F313" t="s">
        <v>80</v>
      </c>
      <c r="G313" t="s">
        <v>274</v>
      </c>
      <c r="H313" t="s">
        <v>275</v>
      </c>
      <c r="I313" t="s">
        <v>286</v>
      </c>
      <c r="J313" t="s">
        <v>401</v>
      </c>
    </row>
    <row r="314" spans="1:11" x14ac:dyDescent="0.35">
      <c r="A314" t="s">
        <v>1197</v>
      </c>
      <c r="B314" t="s">
        <v>160</v>
      </c>
      <c r="C314" t="s">
        <v>4</v>
      </c>
      <c r="D314" t="s">
        <v>20</v>
      </c>
      <c r="E314" t="s">
        <v>21</v>
      </c>
      <c r="F314" t="s">
        <v>80</v>
      </c>
      <c r="G314" t="s">
        <v>274</v>
      </c>
      <c r="H314" t="s">
        <v>275</v>
      </c>
      <c r="I314" t="s">
        <v>696</v>
      </c>
    </row>
    <row r="315" spans="1:11" x14ac:dyDescent="0.35">
      <c r="A315" t="s">
        <v>1198</v>
      </c>
      <c r="B315" t="s">
        <v>160</v>
      </c>
      <c r="C315" t="s">
        <v>4</v>
      </c>
      <c r="D315" t="s">
        <v>20</v>
      </c>
      <c r="E315" t="s">
        <v>21</v>
      </c>
      <c r="F315" t="s">
        <v>80</v>
      </c>
      <c r="G315" t="s">
        <v>881</v>
      </c>
      <c r="H315" t="s">
        <v>882</v>
      </c>
    </row>
    <row r="316" spans="1:11" x14ac:dyDescent="0.35">
      <c r="A316" t="s">
        <v>1200</v>
      </c>
      <c r="B316" t="s">
        <v>160</v>
      </c>
      <c r="C316" t="s">
        <v>4</v>
      </c>
      <c r="D316" t="s">
        <v>20</v>
      </c>
      <c r="E316" t="s">
        <v>21</v>
      </c>
      <c r="F316" t="s">
        <v>80</v>
      </c>
      <c r="G316" t="s">
        <v>274</v>
      </c>
      <c r="H316" t="s">
        <v>275</v>
      </c>
      <c r="I316" t="s">
        <v>340</v>
      </c>
    </row>
    <row r="317" spans="1:11" x14ac:dyDescent="0.35">
      <c r="A317" t="s">
        <v>879</v>
      </c>
      <c r="B317" t="s">
        <v>160</v>
      </c>
      <c r="C317" t="s">
        <v>4</v>
      </c>
      <c r="D317" t="s">
        <v>20</v>
      </c>
      <c r="E317" t="s">
        <v>21</v>
      </c>
      <c r="F317" t="s">
        <v>80</v>
      </c>
      <c r="G317" t="s">
        <v>274</v>
      </c>
      <c r="H317" t="s">
        <v>275</v>
      </c>
      <c r="I317" t="s">
        <v>340</v>
      </c>
    </row>
    <row r="318" spans="1:11" x14ac:dyDescent="0.35">
      <c r="A318" t="s">
        <v>880</v>
      </c>
      <c r="B318" t="s">
        <v>160</v>
      </c>
      <c r="C318" t="s">
        <v>4</v>
      </c>
      <c r="D318" t="s">
        <v>20</v>
      </c>
      <c r="E318" t="s">
        <v>21</v>
      </c>
      <c r="F318" t="s">
        <v>80</v>
      </c>
      <c r="G318" t="s">
        <v>881</v>
      </c>
      <c r="H318" t="s">
        <v>882</v>
      </c>
    </row>
    <row r="319" spans="1:11" x14ac:dyDescent="0.35">
      <c r="A319" t="s">
        <v>1205</v>
      </c>
      <c r="B319" t="s">
        <v>160</v>
      </c>
      <c r="C319" t="s">
        <v>4</v>
      </c>
      <c r="D319" t="s">
        <v>20</v>
      </c>
      <c r="E319" t="s">
        <v>21</v>
      </c>
      <c r="F319" t="s">
        <v>80</v>
      </c>
      <c r="G319" t="s">
        <v>274</v>
      </c>
      <c r="H319" t="s">
        <v>275</v>
      </c>
      <c r="I319" t="s">
        <v>286</v>
      </c>
    </row>
    <row r="320" spans="1:11" x14ac:dyDescent="0.35">
      <c r="A320" t="s">
        <v>754</v>
      </c>
      <c r="B320" t="s">
        <v>160</v>
      </c>
      <c r="C320" t="s">
        <v>4</v>
      </c>
      <c r="D320" t="s">
        <v>20</v>
      </c>
      <c r="E320" t="s">
        <v>21</v>
      </c>
      <c r="F320" t="s">
        <v>80</v>
      </c>
      <c r="G320" t="s">
        <v>274</v>
      </c>
      <c r="H320" t="s">
        <v>275</v>
      </c>
      <c r="I320" t="s">
        <v>286</v>
      </c>
      <c r="J320" t="s">
        <v>401</v>
      </c>
    </row>
    <row r="321" spans="1:10" x14ac:dyDescent="0.35">
      <c r="A321" t="s">
        <v>1206</v>
      </c>
      <c r="B321" t="s">
        <v>160</v>
      </c>
      <c r="C321" t="s">
        <v>4</v>
      </c>
      <c r="D321" t="s">
        <v>20</v>
      </c>
      <c r="E321" t="s">
        <v>21</v>
      </c>
      <c r="F321" t="s">
        <v>80</v>
      </c>
      <c r="G321" t="s">
        <v>881</v>
      </c>
      <c r="H321" t="s">
        <v>935</v>
      </c>
    </row>
    <row r="322" spans="1:10" x14ac:dyDescent="0.35">
      <c r="A322" t="s">
        <v>1212</v>
      </c>
      <c r="B322" t="s">
        <v>160</v>
      </c>
      <c r="C322" t="s">
        <v>4</v>
      </c>
      <c r="D322" t="s">
        <v>20</v>
      </c>
      <c r="E322" t="s">
        <v>21</v>
      </c>
      <c r="F322" t="s">
        <v>80</v>
      </c>
      <c r="G322" t="s">
        <v>274</v>
      </c>
      <c r="H322" t="s">
        <v>275</v>
      </c>
      <c r="I322" t="s">
        <v>756</v>
      </c>
    </row>
    <row r="323" spans="1:10" x14ac:dyDescent="0.35">
      <c r="A323" t="s">
        <v>755</v>
      </c>
      <c r="B323" t="s">
        <v>160</v>
      </c>
      <c r="C323" t="s">
        <v>4</v>
      </c>
      <c r="D323" t="s">
        <v>20</v>
      </c>
      <c r="E323" t="s">
        <v>21</v>
      </c>
      <c r="F323" t="s">
        <v>80</v>
      </c>
      <c r="G323" t="s">
        <v>274</v>
      </c>
      <c r="H323" t="s">
        <v>275</v>
      </c>
      <c r="I323" t="s">
        <v>756</v>
      </c>
    </row>
    <row r="324" spans="1:10" x14ac:dyDescent="0.35">
      <c r="A324" t="s">
        <v>888</v>
      </c>
      <c r="B324" t="s">
        <v>160</v>
      </c>
      <c r="C324" t="s">
        <v>4</v>
      </c>
      <c r="D324" t="s">
        <v>20</v>
      </c>
      <c r="E324" t="s">
        <v>21</v>
      </c>
      <c r="F324" t="s">
        <v>80</v>
      </c>
      <c r="G324" t="s">
        <v>274</v>
      </c>
      <c r="H324" t="s">
        <v>275</v>
      </c>
      <c r="I324" t="s">
        <v>656</v>
      </c>
      <c r="J324" t="s">
        <v>657</v>
      </c>
    </row>
    <row r="325" spans="1:10" x14ac:dyDescent="0.35">
      <c r="A325" t="s">
        <v>1216</v>
      </c>
      <c r="B325" t="s">
        <v>160</v>
      </c>
      <c r="C325" t="s">
        <v>4</v>
      </c>
      <c r="D325" t="s">
        <v>20</v>
      </c>
      <c r="E325" t="s">
        <v>21</v>
      </c>
      <c r="F325" t="s">
        <v>80</v>
      </c>
      <c r="G325" t="s">
        <v>274</v>
      </c>
      <c r="H325" t="s">
        <v>275</v>
      </c>
      <c r="I325" t="s">
        <v>286</v>
      </c>
    </row>
    <row r="326" spans="1:10" x14ac:dyDescent="0.35">
      <c r="A326" t="s">
        <v>1218</v>
      </c>
      <c r="B326" t="s">
        <v>160</v>
      </c>
      <c r="C326" t="s">
        <v>4</v>
      </c>
      <c r="D326" t="s">
        <v>20</v>
      </c>
      <c r="E326" t="s">
        <v>21</v>
      </c>
      <c r="F326" t="s">
        <v>80</v>
      </c>
      <c r="G326" t="s">
        <v>881</v>
      </c>
      <c r="H326" t="s">
        <v>882</v>
      </c>
    </row>
    <row r="327" spans="1:10" x14ac:dyDescent="0.35">
      <c r="A327" t="s">
        <v>895</v>
      </c>
      <c r="B327" t="s">
        <v>160</v>
      </c>
      <c r="C327" t="s">
        <v>4</v>
      </c>
      <c r="D327" t="s">
        <v>20</v>
      </c>
      <c r="E327" t="s">
        <v>21</v>
      </c>
      <c r="F327" t="s">
        <v>80</v>
      </c>
      <c r="G327" t="s">
        <v>274</v>
      </c>
      <c r="H327" t="s">
        <v>483</v>
      </c>
    </row>
    <row r="328" spans="1:10" x14ac:dyDescent="0.35">
      <c r="A328" t="s">
        <v>1219</v>
      </c>
      <c r="B328" t="s">
        <v>160</v>
      </c>
      <c r="C328" t="s">
        <v>4</v>
      </c>
      <c r="D328" t="s">
        <v>20</v>
      </c>
      <c r="E328" t="s">
        <v>21</v>
      </c>
      <c r="F328" t="s">
        <v>80</v>
      </c>
      <c r="G328" t="s">
        <v>274</v>
      </c>
      <c r="H328" t="s">
        <v>275</v>
      </c>
      <c r="I328" t="s">
        <v>739</v>
      </c>
    </row>
    <row r="329" spans="1:10" x14ac:dyDescent="0.35">
      <c r="A329" t="s">
        <v>1221</v>
      </c>
      <c r="B329" t="s">
        <v>160</v>
      </c>
      <c r="C329" t="s">
        <v>4</v>
      </c>
      <c r="D329" t="s">
        <v>20</v>
      </c>
      <c r="E329" t="s">
        <v>21</v>
      </c>
      <c r="F329" t="s">
        <v>80</v>
      </c>
      <c r="G329" t="s">
        <v>881</v>
      </c>
      <c r="H329" t="s">
        <v>935</v>
      </c>
    </row>
    <row r="330" spans="1:10" x14ac:dyDescent="0.35">
      <c r="A330" t="s">
        <v>910</v>
      </c>
      <c r="B330" t="s">
        <v>160</v>
      </c>
      <c r="C330" t="s">
        <v>4</v>
      </c>
      <c r="D330" t="s">
        <v>20</v>
      </c>
      <c r="E330" t="s">
        <v>21</v>
      </c>
      <c r="F330" t="s">
        <v>80</v>
      </c>
      <c r="G330" t="s">
        <v>274</v>
      </c>
      <c r="H330" t="s">
        <v>275</v>
      </c>
      <c r="I330" t="s">
        <v>656</v>
      </c>
      <c r="J330" t="s">
        <v>657</v>
      </c>
    </row>
    <row r="331" spans="1:10" x14ac:dyDescent="0.35">
      <c r="A331" t="s">
        <v>1227</v>
      </c>
      <c r="B331" t="s">
        <v>160</v>
      </c>
      <c r="C331" t="s">
        <v>4</v>
      </c>
      <c r="D331" t="s">
        <v>20</v>
      </c>
      <c r="E331" t="s">
        <v>21</v>
      </c>
      <c r="F331" t="s">
        <v>80</v>
      </c>
      <c r="G331" t="s">
        <v>274</v>
      </c>
      <c r="H331" t="s">
        <v>275</v>
      </c>
      <c r="I331" t="s">
        <v>756</v>
      </c>
    </row>
    <row r="332" spans="1:10" x14ac:dyDescent="0.35">
      <c r="A332" t="s">
        <v>911</v>
      </c>
      <c r="B332" t="s">
        <v>160</v>
      </c>
      <c r="C332" t="s">
        <v>4</v>
      </c>
      <c r="D332" t="s">
        <v>20</v>
      </c>
      <c r="E332" t="s">
        <v>21</v>
      </c>
      <c r="F332" t="s">
        <v>80</v>
      </c>
      <c r="G332" t="s">
        <v>274</v>
      </c>
      <c r="H332" t="s">
        <v>275</v>
      </c>
      <c r="I332" t="s">
        <v>286</v>
      </c>
    </row>
    <row r="333" spans="1:10" x14ac:dyDescent="0.35">
      <c r="A333" t="s">
        <v>629</v>
      </c>
      <c r="B333" t="s">
        <v>160</v>
      </c>
      <c r="C333" t="s">
        <v>4</v>
      </c>
      <c r="D333" t="s">
        <v>20</v>
      </c>
      <c r="E333" t="s">
        <v>21</v>
      </c>
      <c r="F333" t="s">
        <v>80</v>
      </c>
      <c r="G333" t="s">
        <v>274</v>
      </c>
      <c r="H333" t="s">
        <v>275</v>
      </c>
      <c r="I333" t="s">
        <v>286</v>
      </c>
      <c r="J333" t="s">
        <v>401</v>
      </c>
    </row>
    <row r="334" spans="1:10" x14ac:dyDescent="0.35">
      <c r="A334" t="s">
        <v>1232</v>
      </c>
      <c r="B334" t="s">
        <v>160</v>
      </c>
      <c r="C334" t="s">
        <v>4</v>
      </c>
      <c r="D334" t="s">
        <v>20</v>
      </c>
      <c r="E334" t="s">
        <v>21</v>
      </c>
      <c r="F334" t="s">
        <v>80</v>
      </c>
      <c r="G334" t="s">
        <v>881</v>
      </c>
      <c r="H334" t="s">
        <v>882</v>
      </c>
    </row>
    <row r="335" spans="1:10" x14ac:dyDescent="0.35">
      <c r="A335" t="s">
        <v>759</v>
      </c>
      <c r="B335" t="s">
        <v>160</v>
      </c>
      <c r="C335" t="s">
        <v>4</v>
      </c>
      <c r="D335" t="s">
        <v>20</v>
      </c>
      <c r="E335" t="s">
        <v>21</v>
      </c>
      <c r="F335" t="s">
        <v>80</v>
      </c>
      <c r="G335" t="s">
        <v>274</v>
      </c>
      <c r="H335" t="s">
        <v>275</v>
      </c>
      <c r="I335" t="s">
        <v>286</v>
      </c>
    </row>
    <row r="336" spans="1:10" x14ac:dyDescent="0.35">
      <c r="A336" t="s">
        <v>644</v>
      </c>
      <c r="B336" t="s">
        <v>160</v>
      </c>
      <c r="C336" t="s">
        <v>4</v>
      </c>
      <c r="D336" t="s">
        <v>20</v>
      </c>
      <c r="E336" t="s">
        <v>21</v>
      </c>
      <c r="F336" t="s">
        <v>80</v>
      </c>
      <c r="G336" t="s">
        <v>274</v>
      </c>
      <c r="H336" t="s">
        <v>275</v>
      </c>
      <c r="I336" t="s">
        <v>286</v>
      </c>
      <c r="J336" t="s">
        <v>401</v>
      </c>
    </row>
    <row r="337" spans="1:9" x14ac:dyDescent="0.35">
      <c r="A337" t="s">
        <v>1245</v>
      </c>
      <c r="B337" t="s">
        <v>160</v>
      </c>
      <c r="C337" t="s">
        <v>4</v>
      </c>
      <c r="D337" t="s">
        <v>20</v>
      </c>
      <c r="E337" t="s">
        <v>21</v>
      </c>
      <c r="F337" t="s">
        <v>80</v>
      </c>
      <c r="G337" t="s">
        <v>274</v>
      </c>
      <c r="H337" t="s">
        <v>275</v>
      </c>
      <c r="I337" t="s">
        <v>340</v>
      </c>
    </row>
    <row r="338" spans="1:9" x14ac:dyDescent="0.35">
      <c r="A338" t="s">
        <v>1249</v>
      </c>
      <c r="B338" t="s">
        <v>160</v>
      </c>
      <c r="C338" t="s">
        <v>4</v>
      </c>
      <c r="D338" t="s">
        <v>20</v>
      </c>
      <c r="E338" t="s">
        <v>21</v>
      </c>
      <c r="F338" t="s">
        <v>80</v>
      </c>
      <c r="G338" t="s">
        <v>274</v>
      </c>
      <c r="H338" t="s">
        <v>483</v>
      </c>
    </row>
    <row r="339" spans="1:9" x14ac:dyDescent="0.35">
      <c r="A339" t="s">
        <v>1252</v>
      </c>
      <c r="B339" t="s">
        <v>160</v>
      </c>
      <c r="C339" t="s">
        <v>4</v>
      </c>
      <c r="D339" t="s">
        <v>20</v>
      </c>
      <c r="E339" t="s">
        <v>21</v>
      </c>
      <c r="F339" t="s">
        <v>80</v>
      </c>
      <c r="G339" t="s">
        <v>274</v>
      </c>
      <c r="H339" t="s">
        <v>275</v>
      </c>
      <c r="I339" t="s">
        <v>925</v>
      </c>
    </row>
    <row r="340" spans="1:9" x14ac:dyDescent="0.35">
      <c r="A340" t="s">
        <v>1253</v>
      </c>
      <c r="B340" t="s">
        <v>160</v>
      </c>
      <c r="C340" t="s">
        <v>4</v>
      </c>
      <c r="D340" t="s">
        <v>20</v>
      </c>
      <c r="E340" t="s">
        <v>21</v>
      </c>
      <c r="F340" t="s">
        <v>80</v>
      </c>
      <c r="G340" t="s">
        <v>881</v>
      </c>
      <c r="H340" t="s">
        <v>935</v>
      </c>
    </row>
    <row r="341" spans="1:9" x14ac:dyDescent="0.35">
      <c r="A341" t="s">
        <v>733</v>
      </c>
      <c r="B341" t="s">
        <v>160</v>
      </c>
      <c r="C341" t="s">
        <v>4</v>
      </c>
      <c r="D341" t="s">
        <v>20</v>
      </c>
      <c r="E341" t="s">
        <v>21</v>
      </c>
      <c r="F341" t="s">
        <v>118</v>
      </c>
      <c r="G341" t="s">
        <v>118</v>
      </c>
    </row>
    <row r="342" spans="1:9" x14ac:dyDescent="0.35">
      <c r="A342" t="s">
        <v>732</v>
      </c>
      <c r="B342" t="s">
        <v>160</v>
      </c>
      <c r="C342" t="s">
        <v>4</v>
      </c>
      <c r="D342" t="s">
        <v>20</v>
      </c>
      <c r="E342" t="s">
        <v>21</v>
      </c>
      <c r="F342" t="s">
        <v>106</v>
      </c>
      <c r="G342" t="s">
        <v>106</v>
      </c>
    </row>
    <row r="343" spans="1:9" x14ac:dyDescent="0.35">
      <c r="A343" t="s">
        <v>753</v>
      </c>
      <c r="B343" t="s">
        <v>160</v>
      </c>
      <c r="C343" t="s">
        <v>4</v>
      </c>
      <c r="D343" t="s">
        <v>20</v>
      </c>
      <c r="E343" t="s">
        <v>21</v>
      </c>
      <c r="F343" t="s">
        <v>106</v>
      </c>
      <c r="G343" t="s">
        <v>106</v>
      </c>
    </row>
    <row r="344" spans="1:9" x14ac:dyDescent="0.35">
      <c r="A344" t="s">
        <v>980</v>
      </c>
      <c r="B344" t="s">
        <v>160</v>
      </c>
      <c r="C344" t="s">
        <v>4</v>
      </c>
      <c r="D344" t="s">
        <v>20</v>
      </c>
      <c r="E344" t="s">
        <v>21</v>
      </c>
      <c r="F344" t="s">
        <v>981</v>
      </c>
      <c r="G344" t="s">
        <v>981</v>
      </c>
    </row>
    <row r="345" spans="1:9" x14ac:dyDescent="0.35">
      <c r="A345" t="s">
        <v>1228</v>
      </c>
      <c r="B345" t="s">
        <v>160</v>
      </c>
      <c r="C345" t="s">
        <v>4</v>
      </c>
      <c r="D345" t="s">
        <v>20</v>
      </c>
      <c r="E345" t="s">
        <v>21</v>
      </c>
      <c r="F345" t="s">
        <v>981</v>
      </c>
      <c r="G345" t="s">
        <v>981</v>
      </c>
    </row>
    <row r="346" spans="1:9" x14ac:dyDescent="0.35">
      <c r="A346" t="s">
        <v>1020</v>
      </c>
      <c r="B346" t="s">
        <v>160</v>
      </c>
      <c r="C346" t="s">
        <v>4</v>
      </c>
      <c r="D346" t="s">
        <v>20</v>
      </c>
      <c r="E346" t="s">
        <v>21</v>
      </c>
      <c r="F346" t="s">
        <v>109</v>
      </c>
      <c r="G346" t="s">
        <v>109</v>
      </c>
    </row>
    <row r="347" spans="1:9" x14ac:dyDescent="0.35">
      <c r="A347" t="s">
        <v>1105</v>
      </c>
      <c r="B347" t="s">
        <v>160</v>
      </c>
      <c r="C347" t="s">
        <v>4</v>
      </c>
      <c r="D347" t="s">
        <v>20</v>
      </c>
      <c r="E347" t="s">
        <v>21</v>
      </c>
      <c r="F347" t="s">
        <v>109</v>
      </c>
      <c r="G347" t="s">
        <v>109</v>
      </c>
    </row>
    <row r="348" spans="1:9" x14ac:dyDescent="0.35">
      <c r="A348" t="s">
        <v>1191</v>
      </c>
      <c r="B348" t="s">
        <v>160</v>
      </c>
      <c r="C348" t="s">
        <v>4</v>
      </c>
      <c r="D348" t="s">
        <v>20</v>
      </c>
      <c r="E348" t="s">
        <v>21</v>
      </c>
      <c r="F348" t="s">
        <v>109</v>
      </c>
      <c r="G348" t="s">
        <v>109</v>
      </c>
    </row>
    <row r="349" spans="1:9" x14ac:dyDescent="0.35">
      <c r="A349" t="s">
        <v>792</v>
      </c>
      <c r="B349" t="s">
        <v>160</v>
      </c>
      <c r="C349" t="s">
        <v>4</v>
      </c>
      <c r="D349" t="s">
        <v>20</v>
      </c>
      <c r="E349" t="s">
        <v>21</v>
      </c>
      <c r="F349" t="s">
        <v>110</v>
      </c>
      <c r="G349" t="s">
        <v>110</v>
      </c>
    </row>
    <row r="350" spans="1:9" x14ac:dyDescent="0.35">
      <c r="A350" t="s">
        <v>810</v>
      </c>
      <c r="B350" t="s">
        <v>160</v>
      </c>
      <c r="C350" t="s">
        <v>4</v>
      </c>
      <c r="D350" t="s">
        <v>20</v>
      </c>
      <c r="E350" t="s">
        <v>21</v>
      </c>
      <c r="F350" t="s">
        <v>110</v>
      </c>
      <c r="G350" t="s">
        <v>110</v>
      </c>
    </row>
    <row r="351" spans="1:9" x14ac:dyDescent="0.35">
      <c r="A351" t="s">
        <v>1115</v>
      </c>
      <c r="B351" t="s">
        <v>160</v>
      </c>
      <c r="C351" t="s">
        <v>4</v>
      </c>
      <c r="D351" t="s">
        <v>20</v>
      </c>
      <c r="E351" t="s">
        <v>21</v>
      </c>
      <c r="F351" t="s">
        <v>110</v>
      </c>
      <c r="G351" t="s">
        <v>110</v>
      </c>
    </row>
    <row r="352" spans="1:9" x14ac:dyDescent="0.35">
      <c r="A352" t="s">
        <v>1194</v>
      </c>
      <c r="B352" t="s">
        <v>160</v>
      </c>
      <c r="C352" t="s">
        <v>4</v>
      </c>
      <c r="D352" t="s">
        <v>20</v>
      </c>
      <c r="E352" t="s">
        <v>21</v>
      </c>
      <c r="F352" t="s">
        <v>110</v>
      </c>
      <c r="G352" t="s">
        <v>110</v>
      </c>
    </row>
    <row r="353" spans="1:7" x14ac:dyDescent="0.35">
      <c r="A353" t="s">
        <v>916</v>
      </c>
      <c r="B353" t="s">
        <v>160</v>
      </c>
      <c r="C353" t="s">
        <v>4</v>
      </c>
      <c r="D353" t="s">
        <v>20</v>
      </c>
      <c r="E353" t="s">
        <v>21</v>
      </c>
      <c r="F353" t="s">
        <v>110</v>
      </c>
      <c r="G353" t="s">
        <v>110</v>
      </c>
    </row>
    <row r="354" spans="1:7" x14ac:dyDescent="0.35">
      <c r="A354" t="s">
        <v>1211</v>
      </c>
      <c r="B354" t="s">
        <v>160</v>
      </c>
      <c r="C354" t="s">
        <v>4</v>
      </c>
      <c r="D354" t="s">
        <v>20</v>
      </c>
      <c r="E354" t="s">
        <v>21</v>
      </c>
      <c r="G354" t="s">
        <v>21</v>
      </c>
    </row>
    <row r="355" spans="1:7" x14ac:dyDescent="0.35">
      <c r="A355" t="s">
        <v>688</v>
      </c>
      <c r="B355" t="s">
        <v>160</v>
      </c>
      <c r="C355" t="s">
        <v>4</v>
      </c>
      <c r="D355" t="s">
        <v>20</v>
      </c>
      <c r="E355" t="s">
        <v>103</v>
      </c>
      <c r="F355" t="s">
        <v>136</v>
      </c>
      <c r="G355" t="s">
        <v>136</v>
      </c>
    </row>
    <row r="356" spans="1:7" x14ac:dyDescent="0.35">
      <c r="A356" t="s">
        <v>940</v>
      </c>
      <c r="B356" t="s">
        <v>160</v>
      </c>
      <c r="C356" t="s">
        <v>4</v>
      </c>
      <c r="D356" t="s">
        <v>20</v>
      </c>
      <c r="E356" t="s">
        <v>103</v>
      </c>
      <c r="F356" t="s">
        <v>136</v>
      </c>
      <c r="G356" t="s">
        <v>136</v>
      </c>
    </row>
    <row r="357" spans="1:7" x14ac:dyDescent="0.35">
      <c r="A357" t="s">
        <v>690</v>
      </c>
      <c r="B357" t="s">
        <v>160</v>
      </c>
      <c r="C357" t="s">
        <v>4</v>
      </c>
      <c r="D357" t="s">
        <v>20</v>
      </c>
      <c r="E357" t="s">
        <v>103</v>
      </c>
      <c r="F357" t="s">
        <v>136</v>
      </c>
      <c r="G357" t="s">
        <v>136</v>
      </c>
    </row>
    <row r="358" spans="1:7" x14ac:dyDescent="0.35">
      <c r="A358" t="s">
        <v>1053</v>
      </c>
      <c r="B358" t="s">
        <v>160</v>
      </c>
      <c r="C358" t="s">
        <v>4</v>
      </c>
      <c r="D358" t="s">
        <v>20</v>
      </c>
      <c r="E358" t="s">
        <v>103</v>
      </c>
      <c r="F358" t="s">
        <v>136</v>
      </c>
      <c r="G358" t="s">
        <v>136</v>
      </c>
    </row>
    <row r="359" spans="1:7" x14ac:dyDescent="0.35">
      <c r="A359" t="s">
        <v>760</v>
      </c>
      <c r="B359" t="s">
        <v>160</v>
      </c>
      <c r="C359" t="s">
        <v>4</v>
      </c>
      <c r="D359" t="s">
        <v>20</v>
      </c>
      <c r="E359" t="s">
        <v>103</v>
      </c>
      <c r="F359" t="s">
        <v>136</v>
      </c>
      <c r="G359" t="s">
        <v>136</v>
      </c>
    </row>
    <row r="360" spans="1:7" x14ac:dyDescent="0.35">
      <c r="A360" t="s">
        <v>1088</v>
      </c>
      <c r="B360" t="s">
        <v>160</v>
      </c>
      <c r="C360" t="s">
        <v>4</v>
      </c>
      <c r="D360" t="s">
        <v>20</v>
      </c>
      <c r="E360" t="s">
        <v>103</v>
      </c>
      <c r="F360" t="s">
        <v>104</v>
      </c>
      <c r="G360" t="s">
        <v>104</v>
      </c>
    </row>
    <row r="361" spans="1:7" x14ac:dyDescent="0.35">
      <c r="A361" t="s">
        <v>542</v>
      </c>
      <c r="B361" t="s">
        <v>160</v>
      </c>
      <c r="C361" t="s">
        <v>4</v>
      </c>
      <c r="D361" t="s">
        <v>20</v>
      </c>
      <c r="E361" t="s">
        <v>103</v>
      </c>
      <c r="F361" t="s">
        <v>104</v>
      </c>
      <c r="G361" t="s">
        <v>104</v>
      </c>
    </row>
    <row r="362" spans="1:7" x14ac:dyDescent="0.35">
      <c r="A362" t="s">
        <v>1162</v>
      </c>
      <c r="B362" t="s">
        <v>160</v>
      </c>
      <c r="C362" t="s">
        <v>4</v>
      </c>
      <c r="D362" t="s">
        <v>20</v>
      </c>
      <c r="E362" t="s">
        <v>103</v>
      </c>
      <c r="F362" t="s">
        <v>104</v>
      </c>
      <c r="G362" t="s">
        <v>104</v>
      </c>
    </row>
    <row r="363" spans="1:7" x14ac:dyDescent="0.35">
      <c r="A363" t="s">
        <v>426</v>
      </c>
      <c r="B363" t="s">
        <v>160</v>
      </c>
      <c r="C363" t="s">
        <v>4</v>
      </c>
      <c r="D363" t="s">
        <v>20</v>
      </c>
      <c r="E363" t="s">
        <v>119</v>
      </c>
      <c r="F363" t="s">
        <v>120</v>
      </c>
      <c r="G363" t="s">
        <v>120</v>
      </c>
    </row>
    <row r="364" spans="1:7" x14ac:dyDescent="0.35">
      <c r="A364" t="s">
        <v>628</v>
      </c>
      <c r="B364" t="s">
        <v>160</v>
      </c>
      <c r="C364" t="s">
        <v>4</v>
      </c>
      <c r="D364" t="s">
        <v>20</v>
      </c>
      <c r="E364" t="s">
        <v>119</v>
      </c>
      <c r="F364" t="s">
        <v>120</v>
      </c>
      <c r="G364" t="s">
        <v>120</v>
      </c>
    </row>
    <row r="365" spans="1:7" x14ac:dyDescent="0.35">
      <c r="A365" t="s">
        <v>341</v>
      </c>
      <c r="B365" t="s">
        <v>160</v>
      </c>
      <c r="C365" t="s">
        <v>4</v>
      </c>
      <c r="D365" t="s">
        <v>20</v>
      </c>
      <c r="E365" t="s">
        <v>119</v>
      </c>
      <c r="F365" t="s">
        <v>125</v>
      </c>
      <c r="G365" t="s">
        <v>125</v>
      </c>
    </row>
    <row r="366" spans="1:7" x14ac:dyDescent="0.35">
      <c r="A366" t="s">
        <v>523</v>
      </c>
      <c r="B366" t="s">
        <v>160</v>
      </c>
      <c r="C366" t="s">
        <v>4</v>
      </c>
      <c r="D366" t="s">
        <v>20</v>
      </c>
      <c r="E366" t="s">
        <v>119</v>
      </c>
      <c r="F366" t="s">
        <v>125</v>
      </c>
      <c r="G366" t="s">
        <v>125</v>
      </c>
    </row>
    <row r="367" spans="1:7" x14ac:dyDescent="0.35">
      <c r="A367" t="s">
        <v>1126</v>
      </c>
      <c r="B367" t="s">
        <v>160</v>
      </c>
      <c r="C367" t="s">
        <v>4</v>
      </c>
      <c r="D367" t="s">
        <v>20</v>
      </c>
      <c r="E367" t="s">
        <v>1127</v>
      </c>
      <c r="F367" t="s">
        <v>1128</v>
      </c>
      <c r="G367" t="s">
        <v>1128</v>
      </c>
    </row>
    <row r="368" spans="1:7" x14ac:dyDescent="0.35">
      <c r="A368" t="s">
        <v>1250</v>
      </c>
      <c r="B368" t="s">
        <v>160</v>
      </c>
      <c r="C368" t="s">
        <v>4</v>
      </c>
      <c r="D368" t="s">
        <v>20</v>
      </c>
      <c r="E368" t="s">
        <v>1127</v>
      </c>
      <c r="F368" t="s">
        <v>1128</v>
      </c>
      <c r="G368" t="s">
        <v>1128</v>
      </c>
    </row>
    <row r="369" spans="1:8" x14ac:dyDescent="0.35">
      <c r="A369" t="s">
        <v>1208</v>
      </c>
      <c r="B369" t="s">
        <v>160</v>
      </c>
      <c r="C369" t="s">
        <v>4</v>
      </c>
      <c r="D369" t="s">
        <v>20</v>
      </c>
      <c r="E369" t="s">
        <v>1127</v>
      </c>
      <c r="F369" t="s">
        <v>1209</v>
      </c>
      <c r="G369" t="s">
        <v>1210</v>
      </c>
    </row>
    <row r="370" spans="1:8" x14ac:dyDescent="0.35">
      <c r="A370" t="s">
        <v>943</v>
      </c>
      <c r="B370" t="s">
        <v>160</v>
      </c>
      <c r="C370" t="s">
        <v>4</v>
      </c>
      <c r="D370" t="s">
        <v>20</v>
      </c>
      <c r="E370" t="s">
        <v>152</v>
      </c>
      <c r="F370" t="s">
        <v>944</v>
      </c>
      <c r="G370" t="s">
        <v>944</v>
      </c>
    </row>
    <row r="371" spans="1:8" x14ac:dyDescent="0.35">
      <c r="A371" t="s">
        <v>970</v>
      </c>
      <c r="B371" t="s">
        <v>160</v>
      </c>
      <c r="C371" t="s">
        <v>4</v>
      </c>
      <c r="D371" t="s">
        <v>20</v>
      </c>
      <c r="E371" t="s">
        <v>971</v>
      </c>
      <c r="F371" t="s">
        <v>972</v>
      </c>
      <c r="G371" t="s">
        <v>973</v>
      </c>
    </row>
    <row r="372" spans="1:8" x14ac:dyDescent="0.35">
      <c r="A372" t="s">
        <v>1081</v>
      </c>
      <c r="B372" t="s">
        <v>160</v>
      </c>
      <c r="C372" t="s">
        <v>4</v>
      </c>
      <c r="D372" t="s">
        <v>20</v>
      </c>
      <c r="E372" t="s">
        <v>971</v>
      </c>
      <c r="F372" t="s">
        <v>972</v>
      </c>
      <c r="G372" t="s">
        <v>973</v>
      </c>
    </row>
    <row r="373" spans="1:8" x14ac:dyDescent="0.35">
      <c r="A373" t="s">
        <v>1195</v>
      </c>
      <c r="B373" t="s">
        <v>160</v>
      </c>
      <c r="C373" t="s">
        <v>4</v>
      </c>
      <c r="D373" t="s">
        <v>20</v>
      </c>
      <c r="E373" t="s">
        <v>971</v>
      </c>
      <c r="F373" t="s">
        <v>972</v>
      </c>
      <c r="G373" t="s">
        <v>1196</v>
      </c>
    </row>
    <row r="374" spans="1:8" x14ac:dyDescent="0.35">
      <c r="A374" t="s">
        <v>476</v>
      </c>
      <c r="B374" t="s">
        <v>160</v>
      </c>
      <c r="C374" t="s">
        <v>4</v>
      </c>
      <c r="D374" t="s">
        <v>20</v>
      </c>
      <c r="E374" t="s">
        <v>135</v>
      </c>
      <c r="F374" t="s">
        <v>477</v>
      </c>
      <c r="G374" t="s">
        <v>478</v>
      </c>
    </row>
    <row r="375" spans="1:8" x14ac:dyDescent="0.35">
      <c r="A375" t="s">
        <v>572</v>
      </c>
      <c r="B375" t="s">
        <v>160</v>
      </c>
      <c r="C375" t="s">
        <v>4</v>
      </c>
      <c r="D375" t="s">
        <v>20</v>
      </c>
      <c r="E375" t="s">
        <v>135</v>
      </c>
      <c r="F375" t="s">
        <v>477</v>
      </c>
      <c r="G375" t="s">
        <v>478</v>
      </c>
    </row>
    <row r="376" spans="1:8" x14ac:dyDescent="0.35">
      <c r="A376" t="s">
        <v>579</v>
      </c>
      <c r="B376" t="s">
        <v>160</v>
      </c>
      <c r="C376" t="s">
        <v>4</v>
      </c>
      <c r="D376" t="s">
        <v>20</v>
      </c>
      <c r="E376" t="s">
        <v>135</v>
      </c>
      <c r="F376" t="s">
        <v>477</v>
      </c>
      <c r="G376" t="s">
        <v>478</v>
      </c>
    </row>
    <row r="377" spans="1:8" x14ac:dyDescent="0.35">
      <c r="A377" t="s">
        <v>345</v>
      </c>
      <c r="B377" t="s">
        <v>160</v>
      </c>
      <c r="C377" t="s">
        <v>4</v>
      </c>
      <c r="D377" t="s">
        <v>20</v>
      </c>
      <c r="E377" t="s">
        <v>346</v>
      </c>
      <c r="F377" t="s">
        <v>347</v>
      </c>
      <c r="G377" t="s">
        <v>347</v>
      </c>
    </row>
    <row r="378" spans="1:8" x14ac:dyDescent="0.35">
      <c r="A378" t="s">
        <v>1085</v>
      </c>
      <c r="B378" t="s">
        <v>160</v>
      </c>
      <c r="C378" t="s">
        <v>4</v>
      </c>
      <c r="D378" t="s">
        <v>20</v>
      </c>
      <c r="E378" t="s">
        <v>346</v>
      </c>
      <c r="F378" t="s">
        <v>347</v>
      </c>
      <c r="G378" t="s">
        <v>347</v>
      </c>
    </row>
    <row r="379" spans="1:8" x14ac:dyDescent="0.35">
      <c r="A379" t="s">
        <v>941</v>
      </c>
      <c r="B379" t="s">
        <v>160</v>
      </c>
      <c r="C379" t="s">
        <v>4</v>
      </c>
      <c r="D379" t="s">
        <v>32</v>
      </c>
      <c r="E379" t="s">
        <v>33</v>
      </c>
      <c r="F379" t="s">
        <v>91</v>
      </c>
      <c r="G379" t="s">
        <v>942</v>
      </c>
    </row>
    <row r="380" spans="1:8" x14ac:dyDescent="0.35">
      <c r="A380" t="s">
        <v>945</v>
      </c>
      <c r="B380" t="s">
        <v>160</v>
      </c>
      <c r="C380" t="s">
        <v>4</v>
      </c>
      <c r="D380" t="s">
        <v>32</v>
      </c>
      <c r="E380" t="s">
        <v>33</v>
      </c>
      <c r="F380" t="s">
        <v>91</v>
      </c>
      <c r="G380" t="s">
        <v>946</v>
      </c>
      <c r="H380" t="s">
        <v>947</v>
      </c>
    </row>
    <row r="381" spans="1:8" x14ac:dyDescent="0.35">
      <c r="A381" t="s">
        <v>950</v>
      </c>
      <c r="B381" t="s">
        <v>160</v>
      </c>
      <c r="C381" t="s">
        <v>4</v>
      </c>
      <c r="D381" t="s">
        <v>32</v>
      </c>
      <c r="E381" t="s">
        <v>33</v>
      </c>
      <c r="F381" t="s">
        <v>91</v>
      </c>
      <c r="G381" t="s">
        <v>951</v>
      </c>
      <c r="H381" t="s">
        <v>952</v>
      </c>
    </row>
    <row r="382" spans="1:8" x14ac:dyDescent="0.35">
      <c r="A382" t="s">
        <v>967</v>
      </c>
      <c r="B382" t="s">
        <v>160</v>
      </c>
      <c r="C382" t="s">
        <v>4</v>
      </c>
      <c r="D382" t="s">
        <v>32</v>
      </c>
      <c r="E382" t="s">
        <v>33</v>
      </c>
      <c r="F382" t="s">
        <v>91</v>
      </c>
      <c r="G382" t="s">
        <v>968</v>
      </c>
      <c r="H382" t="s">
        <v>969</v>
      </c>
    </row>
    <row r="383" spans="1:8" x14ac:dyDescent="0.35">
      <c r="A383" t="s">
        <v>1005</v>
      </c>
      <c r="B383" t="s">
        <v>160</v>
      </c>
      <c r="C383" t="s">
        <v>4</v>
      </c>
      <c r="D383" t="s">
        <v>32</v>
      </c>
      <c r="E383" t="s">
        <v>33</v>
      </c>
      <c r="F383" t="s">
        <v>91</v>
      </c>
      <c r="G383" t="s">
        <v>946</v>
      </c>
      <c r="H383" t="s">
        <v>1006</v>
      </c>
    </row>
    <row r="384" spans="1:8" x14ac:dyDescent="0.35">
      <c r="A384" t="s">
        <v>1018</v>
      </c>
      <c r="B384" t="s">
        <v>160</v>
      </c>
      <c r="C384" t="s">
        <v>4</v>
      </c>
      <c r="D384" t="s">
        <v>32</v>
      </c>
      <c r="E384" t="s">
        <v>33</v>
      </c>
      <c r="F384" t="s">
        <v>91</v>
      </c>
      <c r="G384" t="s">
        <v>946</v>
      </c>
      <c r="H384" t="s">
        <v>1006</v>
      </c>
    </row>
    <row r="385" spans="1:9" x14ac:dyDescent="0.35">
      <c r="A385" t="s">
        <v>1150</v>
      </c>
      <c r="B385" t="s">
        <v>160</v>
      </c>
      <c r="C385" t="s">
        <v>4</v>
      </c>
      <c r="D385" t="s">
        <v>32</v>
      </c>
      <c r="E385" t="s">
        <v>33</v>
      </c>
      <c r="F385" t="s">
        <v>91</v>
      </c>
      <c r="G385" t="s">
        <v>968</v>
      </c>
      <c r="H385" t="s">
        <v>969</v>
      </c>
    </row>
    <row r="386" spans="1:9" x14ac:dyDescent="0.35">
      <c r="A386" t="s">
        <v>1203</v>
      </c>
      <c r="B386" t="s">
        <v>160</v>
      </c>
      <c r="C386" t="s">
        <v>4</v>
      </c>
      <c r="D386" t="s">
        <v>32</v>
      </c>
      <c r="E386" t="s">
        <v>33</v>
      </c>
      <c r="F386" t="s">
        <v>91</v>
      </c>
      <c r="G386" t="s">
        <v>946</v>
      </c>
      <c r="H386" t="s">
        <v>1006</v>
      </c>
    </row>
    <row r="387" spans="1:9" x14ac:dyDescent="0.35">
      <c r="A387" t="s">
        <v>1251</v>
      </c>
      <c r="B387" t="s">
        <v>160</v>
      </c>
      <c r="C387" t="s">
        <v>4</v>
      </c>
      <c r="D387" t="s">
        <v>32</v>
      </c>
      <c r="E387" t="s">
        <v>33</v>
      </c>
      <c r="F387" t="s">
        <v>91</v>
      </c>
      <c r="G387" t="s">
        <v>968</v>
      </c>
      <c r="H387" t="s">
        <v>969</v>
      </c>
    </row>
    <row r="388" spans="1:9" x14ac:dyDescent="0.35">
      <c r="A388" t="s">
        <v>1086</v>
      </c>
      <c r="B388" t="s">
        <v>160</v>
      </c>
      <c r="C388" t="s">
        <v>4</v>
      </c>
      <c r="D388" t="s">
        <v>32</v>
      </c>
      <c r="E388" t="s">
        <v>33</v>
      </c>
      <c r="F388" t="s">
        <v>1087</v>
      </c>
      <c r="G388" t="s">
        <v>1087</v>
      </c>
    </row>
    <row r="389" spans="1:9" x14ac:dyDescent="0.35">
      <c r="A389" t="s">
        <v>625</v>
      </c>
      <c r="B389" t="s">
        <v>160</v>
      </c>
      <c r="C389" t="s">
        <v>4</v>
      </c>
      <c r="D389" t="s">
        <v>32</v>
      </c>
      <c r="E389" t="s">
        <v>33</v>
      </c>
      <c r="F389" t="s">
        <v>108</v>
      </c>
      <c r="G389" t="s">
        <v>108</v>
      </c>
    </row>
    <row r="390" spans="1:9" x14ac:dyDescent="0.35">
      <c r="A390" t="s">
        <v>456</v>
      </c>
      <c r="B390" t="s">
        <v>160</v>
      </c>
      <c r="C390" t="s">
        <v>4</v>
      </c>
      <c r="D390" t="s">
        <v>32</v>
      </c>
      <c r="E390" t="s">
        <v>33</v>
      </c>
      <c r="F390" t="s">
        <v>34</v>
      </c>
      <c r="G390" t="s">
        <v>457</v>
      </c>
    </row>
    <row r="391" spans="1:9" x14ac:dyDescent="0.35">
      <c r="A391" t="s">
        <v>510</v>
      </c>
      <c r="B391" t="s">
        <v>160</v>
      </c>
      <c r="C391" t="s">
        <v>4</v>
      </c>
      <c r="D391" t="s">
        <v>32</v>
      </c>
      <c r="E391" t="s">
        <v>33</v>
      </c>
      <c r="F391" t="s">
        <v>34</v>
      </c>
      <c r="G391" t="s">
        <v>457</v>
      </c>
    </row>
    <row r="392" spans="1:9" x14ac:dyDescent="0.35">
      <c r="A392" t="s">
        <v>1133</v>
      </c>
      <c r="B392" t="s">
        <v>160</v>
      </c>
      <c r="C392" t="s">
        <v>4</v>
      </c>
      <c r="D392" t="s">
        <v>32</v>
      </c>
      <c r="E392" t="s">
        <v>33</v>
      </c>
      <c r="F392" t="s">
        <v>114</v>
      </c>
      <c r="G392" t="s">
        <v>845</v>
      </c>
    </row>
    <row r="393" spans="1:9" x14ac:dyDescent="0.35">
      <c r="A393" t="s">
        <v>844</v>
      </c>
      <c r="B393" t="s">
        <v>160</v>
      </c>
      <c r="C393" t="s">
        <v>4</v>
      </c>
      <c r="D393" t="s">
        <v>32</v>
      </c>
      <c r="E393" t="s">
        <v>33</v>
      </c>
      <c r="F393" t="s">
        <v>114</v>
      </c>
      <c r="G393" t="s">
        <v>845</v>
      </c>
    </row>
    <row r="394" spans="1:9" x14ac:dyDescent="0.35">
      <c r="A394" t="s">
        <v>913</v>
      </c>
      <c r="B394" t="s">
        <v>160</v>
      </c>
      <c r="C394" t="s">
        <v>4</v>
      </c>
      <c r="D394" t="s">
        <v>32</v>
      </c>
      <c r="E394" t="s">
        <v>33</v>
      </c>
      <c r="F394" t="s">
        <v>114</v>
      </c>
      <c r="G394" t="s">
        <v>914</v>
      </c>
      <c r="H394" t="s">
        <v>915</v>
      </c>
    </row>
    <row r="395" spans="1:9" x14ac:dyDescent="0.35">
      <c r="A395" t="s">
        <v>1187</v>
      </c>
      <c r="B395" t="s">
        <v>160</v>
      </c>
      <c r="C395" t="s">
        <v>4</v>
      </c>
      <c r="D395" t="s">
        <v>52</v>
      </c>
      <c r="E395" t="s">
        <v>1188</v>
      </c>
      <c r="F395" t="s">
        <v>1189</v>
      </c>
      <c r="G395" t="s">
        <v>1190</v>
      </c>
    </row>
    <row r="396" spans="1:9" x14ac:dyDescent="0.35">
      <c r="A396" t="s">
        <v>302</v>
      </c>
      <c r="B396" t="s">
        <v>160</v>
      </c>
      <c r="C396" t="s">
        <v>4</v>
      </c>
      <c r="D396" t="s">
        <v>52</v>
      </c>
      <c r="E396" t="s">
        <v>53</v>
      </c>
      <c r="F396" t="s">
        <v>54</v>
      </c>
      <c r="G396" t="s">
        <v>203</v>
      </c>
      <c r="H396" t="s">
        <v>204</v>
      </c>
      <c r="I396" t="s">
        <v>205</v>
      </c>
    </row>
    <row r="397" spans="1:9" x14ac:dyDescent="0.35">
      <c r="A397" t="s">
        <v>1269</v>
      </c>
      <c r="B397" t="s">
        <v>160</v>
      </c>
      <c r="C397" t="s">
        <v>4</v>
      </c>
      <c r="D397" t="s">
        <v>52</v>
      </c>
      <c r="E397" t="s">
        <v>53</v>
      </c>
      <c r="F397" t="s">
        <v>54</v>
      </c>
      <c r="G397" t="s">
        <v>203</v>
      </c>
      <c r="H397" t="s">
        <v>204</v>
      </c>
      <c r="I397" t="s">
        <v>205</v>
      </c>
    </row>
    <row r="398" spans="1:9" x14ac:dyDescent="0.35">
      <c r="A398" t="s">
        <v>926</v>
      </c>
      <c r="B398" t="s">
        <v>160</v>
      </c>
      <c r="C398" t="s">
        <v>4</v>
      </c>
      <c r="D398" t="s">
        <v>52</v>
      </c>
      <c r="E398" t="s">
        <v>53</v>
      </c>
      <c r="F398" t="s">
        <v>54</v>
      </c>
      <c r="G398" t="s">
        <v>203</v>
      </c>
      <c r="H398" t="s">
        <v>204</v>
      </c>
      <c r="I398" t="s">
        <v>205</v>
      </c>
    </row>
    <row r="399" spans="1:9" x14ac:dyDescent="0.35">
      <c r="A399" t="s">
        <v>761</v>
      </c>
      <c r="B399" t="s">
        <v>160</v>
      </c>
      <c r="C399" t="s">
        <v>4</v>
      </c>
      <c r="D399" t="s">
        <v>52</v>
      </c>
      <c r="E399" t="s">
        <v>53</v>
      </c>
      <c r="F399" t="s">
        <v>54</v>
      </c>
      <c r="G399" t="s">
        <v>203</v>
      </c>
      <c r="H399" t="s">
        <v>204</v>
      </c>
      <c r="I399" t="s">
        <v>205</v>
      </c>
    </row>
    <row r="400" spans="1:9" x14ac:dyDescent="0.35">
      <c r="A400" t="s">
        <v>202</v>
      </c>
      <c r="B400" t="s">
        <v>160</v>
      </c>
      <c r="C400" t="s">
        <v>4</v>
      </c>
      <c r="D400" t="s">
        <v>52</v>
      </c>
      <c r="E400" t="s">
        <v>53</v>
      </c>
      <c r="F400" t="s">
        <v>54</v>
      </c>
      <c r="G400" t="s">
        <v>203</v>
      </c>
      <c r="H400" t="s">
        <v>204</v>
      </c>
      <c r="I400" t="s">
        <v>205</v>
      </c>
    </row>
    <row r="401" spans="1:9" x14ac:dyDescent="0.35">
      <c r="A401" t="s">
        <v>281</v>
      </c>
      <c r="B401" t="s">
        <v>160</v>
      </c>
      <c r="C401" t="s">
        <v>4</v>
      </c>
      <c r="D401" t="s">
        <v>52</v>
      </c>
      <c r="E401" t="s">
        <v>53</v>
      </c>
      <c r="F401" t="s">
        <v>54</v>
      </c>
      <c r="G401" t="s">
        <v>203</v>
      </c>
      <c r="H401" t="s">
        <v>204</v>
      </c>
      <c r="I401" t="s">
        <v>205</v>
      </c>
    </row>
    <row r="402" spans="1:9" x14ac:dyDescent="0.35">
      <c r="A402" t="s">
        <v>692</v>
      </c>
      <c r="B402" t="s">
        <v>160</v>
      </c>
      <c r="C402" t="s">
        <v>4</v>
      </c>
      <c r="D402" t="s">
        <v>52</v>
      </c>
      <c r="E402" t="s">
        <v>53</v>
      </c>
      <c r="F402" t="s">
        <v>54</v>
      </c>
      <c r="G402" t="s">
        <v>662</v>
      </c>
      <c r="H402" t="s">
        <v>672</v>
      </c>
    </row>
    <row r="403" spans="1:9" x14ac:dyDescent="0.35">
      <c r="A403" t="s">
        <v>671</v>
      </c>
      <c r="B403" t="s">
        <v>160</v>
      </c>
      <c r="C403" t="s">
        <v>4</v>
      </c>
      <c r="D403" t="s">
        <v>52</v>
      </c>
      <c r="E403" t="s">
        <v>53</v>
      </c>
      <c r="F403" t="s">
        <v>54</v>
      </c>
      <c r="G403" t="s">
        <v>662</v>
      </c>
      <c r="H403" t="s">
        <v>672</v>
      </c>
    </row>
    <row r="404" spans="1:9" x14ac:dyDescent="0.35">
      <c r="A404" t="s">
        <v>772</v>
      </c>
      <c r="B404" t="s">
        <v>160</v>
      </c>
      <c r="C404" t="s">
        <v>4</v>
      </c>
      <c r="D404" t="s">
        <v>52</v>
      </c>
      <c r="E404" t="s">
        <v>53</v>
      </c>
      <c r="F404" t="s">
        <v>54</v>
      </c>
      <c r="G404" t="s">
        <v>662</v>
      </c>
      <c r="H404" t="s">
        <v>672</v>
      </c>
    </row>
    <row r="405" spans="1:9" x14ac:dyDescent="0.35">
      <c r="A405" t="s">
        <v>365</v>
      </c>
      <c r="B405" t="s">
        <v>160</v>
      </c>
      <c r="C405" t="s">
        <v>4</v>
      </c>
      <c r="D405" t="s">
        <v>52</v>
      </c>
      <c r="E405" t="s">
        <v>53</v>
      </c>
      <c r="F405" t="s">
        <v>54</v>
      </c>
      <c r="G405" t="s">
        <v>203</v>
      </c>
      <c r="H405" t="s">
        <v>204</v>
      </c>
      <c r="I405" t="s">
        <v>205</v>
      </c>
    </row>
    <row r="406" spans="1:9" x14ac:dyDescent="0.35">
      <c r="A406" t="s">
        <v>366</v>
      </c>
      <c r="B406" t="s">
        <v>160</v>
      </c>
      <c r="C406" t="s">
        <v>4</v>
      </c>
      <c r="D406" t="s">
        <v>52</v>
      </c>
      <c r="E406" t="s">
        <v>53</v>
      </c>
      <c r="F406" t="s">
        <v>54</v>
      </c>
      <c r="G406" t="s">
        <v>203</v>
      </c>
      <c r="H406" t="s">
        <v>204</v>
      </c>
      <c r="I406" t="s">
        <v>205</v>
      </c>
    </row>
    <row r="407" spans="1:9" x14ac:dyDescent="0.35">
      <c r="A407" t="s">
        <v>661</v>
      </c>
      <c r="B407" t="s">
        <v>160</v>
      </c>
      <c r="C407" t="s">
        <v>4</v>
      </c>
      <c r="D407" t="s">
        <v>52</v>
      </c>
      <c r="E407" t="s">
        <v>53</v>
      </c>
      <c r="F407" t="s">
        <v>54</v>
      </c>
      <c r="G407" t="s">
        <v>662</v>
      </c>
    </row>
    <row r="408" spans="1:9" x14ac:dyDescent="0.35">
      <c r="A408" t="s">
        <v>1043</v>
      </c>
      <c r="B408" t="s">
        <v>160</v>
      </c>
      <c r="C408" t="s">
        <v>4</v>
      </c>
      <c r="D408" t="s">
        <v>52</v>
      </c>
      <c r="E408" t="s">
        <v>53</v>
      </c>
      <c r="F408" t="s">
        <v>54</v>
      </c>
      <c r="G408" t="s">
        <v>203</v>
      </c>
      <c r="H408" t="s">
        <v>204</v>
      </c>
      <c r="I408" t="s">
        <v>1044</v>
      </c>
    </row>
    <row r="409" spans="1:9" x14ac:dyDescent="0.35">
      <c r="A409" t="s">
        <v>446</v>
      </c>
      <c r="B409" t="s">
        <v>160</v>
      </c>
      <c r="C409" t="s">
        <v>4</v>
      </c>
      <c r="D409" t="s">
        <v>52</v>
      </c>
      <c r="E409" t="s">
        <v>53</v>
      </c>
      <c r="F409" t="s">
        <v>54</v>
      </c>
      <c r="G409" t="s">
        <v>203</v>
      </c>
      <c r="H409" t="s">
        <v>204</v>
      </c>
      <c r="I409" t="s">
        <v>447</v>
      </c>
    </row>
    <row r="410" spans="1:9" x14ac:dyDescent="0.35">
      <c r="A410" t="s">
        <v>1243</v>
      </c>
      <c r="B410" t="s">
        <v>160</v>
      </c>
      <c r="C410" t="s">
        <v>4</v>
      </c>
      <c r="D410" t="s">
        <v>52</v>
      </c>
      <c r="E410" t="s">
        <v>53</v>
      </c>
      <c r="F410" t="s">
        <v>54</v>
      </c>
      <c r="G410" t="s">
        <v>662</v>
      </c>
    </row>
    <row r="411" spans="1:9" x14ac:dyDescent="0.35">
      <c r="A411" t="s">
        <v>667</v>
      </c>
      <c r="B411" t="s">
        <v>160</v>
      </c>
      <c r="C411" t="s">
        <v>4</v>
      </c>
      <c r="D411" t="s">
        <v>52</v>
      </c>
      <c r="E411" t="s">
        <v>53</v>
      </c>
      <c r="F411" t="s">
        <v>64</v>
      </c>
      <c r="G411" t="s">
        <v>575</v>
      </c>
    </row>
    <row r="412" spans="1:9" x14ac:dyDescent="0.35">
      <c r="A412" t="s">
        <v>303</v>
      </c>
      <c r="B412" t="s">
        <v>160</v>
      </c>
      <c r="C412" t="s">
        <v>4</v>
      </c>
      <c r="D412" t="s">
        <v>52</v>
      </c>
      <c r="E412" t="s">
        <v>53</v>
      </c>
      <c r="F412" t="s">
        <v>64</v>
      </c>
      <c r="G412" t="s">
        <v>171</v>
      </c>
      <c r="H412" t="s">
        <v>226</v>
      </c>
    </row>
    <row r="413" spans="1:9" x14ac:dyDescent="0.35">
      <c r="A413" t="s">
        <v>652</v>
      </c>
      <c r="B413" t="s">
        <v>160</v>
      </c>
      <c r="C413" t="s">
        <v>4</v>
      </c>
      <c r="D413" t="s">
        <v>52</v>
      </c>
      <c r="E413" t="s">
        <v>53</v>
      </c>
      <c r="F413" t="s">
        <v>64</v>
      </c>
      <c r="G413" t="s">
        <v>653</v>
      </c>
      <c r="H413" t="s">
        <v>654</v>
      </c>
    </row>
    <row r="414" spans="1:9" x14ac:dyDescent="0.35">
      <c r="A414" t="s">
        <v>762</v>
      </c>
      <c r="B414" t="s">
        <v>160</v>
      </c>
      <c r="C414" t="s">
        <v>4</v>
      </c>
      <c r="D414" t="s">
        <v>52</v>
      </c>
      <c r="E414" t="s">
        <v>53</v>
      </c>
      <c r="F414" t="s">
        <v>64</v>
      </c>
      <c r="G414" t="s">
        <v>653</v>
      </c>
      <c r="H414" t="s">
        <v>654</v>
      </c>
    </row>
    <row r="415" spans="1:9" x14ac:dyDescent="0.35">
      <c r="A415" t="s">
        <v>768</v>
      </c>
      <c r="B415" t="s">
        <v>160</v>
      </c>
      <c r="C415" t="s">
        <v>4</v>
      </c>
      <c r="D415" t="s">
        <v>52</v>
      </c>
      <c r="E415" t="s">
        <v>53</v>
      </c>
      <c r="F415" t="s">
        <v>64</v>
      </c>
      <c r="G415" t="s">
        <v>171</v>
      </c>
      <c r="H415" t="s">
        <v>410</v>
      </c>
    </row>
    <row r="416" spans="1:9" x14ac:dyDescent="0.35">
      <c r="A416" t="s">
        <v>770</v>
      </c>
      <c r="B416" t="s">
        <v>160</v>
      </c>
      <c r="C416" t="s">
        <v>4</v>
      </c>
      <c r="D416" t="s">
        <v>52</v>
      </c>
      <c r="E416" t="s">
        <v>53</v>
      </c>
      <c r="F416" t="s">
        <v>64</v>
      </c>
      <c r="G416" t="s">
        <v>171</v>
      </c>
      <c r="H416" t="s">
        <v>226</v>
      </c>
    </row>
    <row r="417" spans="1:12" x14ac:dyDescent="0.35">
      <c r="A417" t="s">
        <v>316</v>
      </c>
      <c r="B417" t="s">
        <v>160</v>
      </c>
      <c r="C417" t="s">
        <v>4</v>
      </c>
      <c r="D417" t="s">
        <v>52</v>
      </c>
      <c r="E417" t="s">
        <v>53</v>
      </c>
      <c r="F417" t="s">
        <v>64</v>
      </c>
      <c r="G417" t="s">
        <v>317</v>
      </c>
    </row>
    <row r="418" spans="1:12" x14ac:dyDescent="0.35">
      <c r="A418" t="s">
        <v>774</v>
      </c>
      <c r="B418" t="s">
        <v>160</v>
      </c>
      <c r="C418" t="s">
        <v>4</v>
      </c>
      <c r="D418" t="s">
        <v>52</v>
      </c>
      <c r="E418" t="s">
        <v>53</v>
      </c>
      <c r="F418" t="s">
        <v>64</v>
      </c>
      <c r="G418" t="s">
        <v>171</v>
      </c>
      <c r="H418" t="s">
        <v>410</v>
      </c>
    </row>
    <row r="419" spans="1:12" x14ac:dyDescent="0.35">
      <c r="A419" t="s">
        <v>775</v>
      </c>
      <c r="B419" t="s">
        <v>160</v>
      </c>
      <c r="C419" t="s">
        <v>4</v>
      </c>
      <c r="D419" t="s">
        <v>52</v>
      </c>
      <c r="E419" t="s">
        <v>53</v>
      </c>
      <c r="F419" t="s">
        <v>64</v>
      </c>
      <c r="G419" t="s">
        <v>171</v>
      </c>
      <c r="H419" t="s">
        <v>410</v>
      </c>
    </row>
    <row r="420" spans="1:12" x14ac:dyDescent="0.35">
      <c r="A420" t="s">
        <v>964</v>
      </c>
      <c r="B420" t="s">
        <v>160</v>
      </c>
      <c r="C420" t="s">
        <v>4</v>
      </c>
      <c r="D420" t="s">
        <v>52</v>
      </c>
      <c r="E420" t="s">
        <v>53</v>
      </c>
      <c r="F420" t="s">
        <v>64</v>
      </c>
      <c r="G420" t="s">
        <v>653</v>
      </c>
      <c r="H420" t="s">
        <v>654</v>
      </c>
      <c r="I420" t="s">
        <v>965</v>
      </c>
      <c r="J420" t="s">
        <v>966</v>
      </c>
    </row>
    <row r="421" spans="1:12" x14ac:dyDescent="0.35">
      <c r="A421" t="s">
        <v>349</v>
      </c>
      <c r="B421" t="s">
        <v>160</v>
      </c>
      <c r="C421" t="s">
        <v>4</v>
      </c>
      <c r="D421" t="s">
        <v>52</v>
      </c>
      <c r="E421" t="s">
        <v>53</v>
      </c>
      <c r="F421" t="s">
        <v>64</v>
      </c>
      <c r="G421" t="s">
        <v>171</v>
      </c>
      <c r="H421" t="s">
        <v>226</v>
      </c>
    </row>
    <row r="422" spans="1:12" x14ac:dyDescent="0.35">
      <c r="A422" t="s">
        <v>698</v>
      </c>
      <c r="B422" t="s">
        <v>160</v>
      </c>
      <c r="C422" t="s">
        <v>4</v>
      </c>
      <c r="D422" t="s">
        <v>52</v>
      </c>
      <c r="E422" t="s">
        <v>53</v>
      </c>
      <c r="F422" t="s">
        <v>64</v>
      </c>
      <c r="G422" t="s">
        <v>171</v>
      </c>
      <c r="H422" t="s">
        <v>410</v>
      </c>
    </row>
    <row r="423" spans="1:12" x14ac:dyDescent="0.35">
      <c r="A423" t="s">
        <v>706</v>
      </c>
      <c r="B423" t="s">
        <v>160</v>
      </c>
      <c r="C423" t="s">
        <v>4</v>
      </c>
      <c r="D423" t="s">
        <v>52</v>
      </c>
      <c r="E423" t="s">
        <v>53</v>
      </c>
      <c r="F423" t="s">
        <v>64</v>
      </c>
      <c r="G423" t="s">
        <v>171</v>
      </c>
      <c r="H423" t="s">
        <v>410</v>
      </c>
    </row>
    <row r="424" spans="1:12" x14ac:dyDescent="0.35">
      <c r="A424" t="s">
        <v>184</v>
      </c>
      <c r="B424" t="s">
        <v>160</v>
      </c>
      <c r="C424" t="s">
        <v>4</v>
      </c>
      <c r="D424" t="s">
        <v>52</v>
      </c>
      <c r="E424" t="s">
        <v>53</v>
      </c>
      <c r="F424" t="s">
        <v>64</v>
      </c>
      <c r="G424" t="s">
        <v>171</v>
      </c>
      <c r="H424" t="s">
        <v>172</v>
      </c>
    </row>
    <row r="425" spans="1:12" x14ac:dyDescent="0.35">
      <c r="A425" t="s">
        <v>707</v>
      </c>
      <c r="B425" t="s">
        <v>160</v>
      </c>
      <c r="C425" t="s">
        <v>4</v>
      </c>
      <c r="D425" t="s">
        <v>52</v>
      </c>
      <c r="E425" t="s">
        <v>53</v>
      </c>
      <c r="F425" t="s">
        <v>64</v>
      </c>
      <c r="G425" t="s">
        <v>653</v>
      </c>
      <c r="H425" t="s">
        <v>654</v>
      </c>
    </row>
    <row r="426" spans="1:12" x14ac:dyDescent="0.35">
      <c r="A426" t="s">
        <v>990</v>
      </c>
      <c r="B426" t="s">
        <v>160</v>
      </c>
      <c r="C426" t="s">
        <v>4</v>
      </c>
      <c r="D426" t="s">
        <v>52</v>
      </c>
      <c r="E426" t="s">
        <v>53</v>
      </c>
      <c r="F426" t="s">
        <v>64</v>
      </c>
      <c r="G426" t="s">
        <v>653</v>
      </c>
      <c r="H426" t="s">
        <v>654</v>
      </c>
    </row>
    <row r="427" spans="1:12" x14ac:dyDescent="0.35">
      <c r="A427" t="s">
        <v>992</v>
      </c>
      <c r="B427" t="s">
        <v>160</v>
      </c>
      <c r="C427" t="s">
        <v>4</v>
      </c>
      <c r="D427" t="s">
        <v>52</v>
      </c>
      <c r="E427" t="s">
        <v>53</v>
      </c>
      <c r="F427" t="s">
        <v>64</v>
      </c>
      <c r="G427" t="s">
        <v>653</v>
      </c>
    </row>
    <row r="428" spans="1:12" x14ac:dyDescent="0.35">
      <c r="A428" t="s">
        <v>371</v>
      </c>
      <c r="B428" t="s">
        <v>160</v>
      </c>
      <c r="C428" t="s">
        <v>4</v>
      </c>
      <c r="D428" t="s">
        <v>52</v>
      </c>
      <c r="E428" t="s">
        <v>53</v>
      </c>
      <c r="F428" t="s">
        <v>64</v>
      </c>
      <c r="G428" t="s">
        <v>372</v>
      </c>
    </row>
    <row r="429" spans="1:12" x14ac:dyDescent="0.35">
      <c r="A429" t="s">
        <v>373</v>
      </c>
      <c r="B429" t="s">
        <v>160</v>
      </c>
      <c r="C429" t="s">
        <v>4</v>
      </c>
      <c r="D429" t="s">
        <v>52</v>
      </c>
      <c r="E429" t="s">
        <v>53</v>
      </c>
      <c r="F429" t="s">
        <v>64</v>
      </c>
      <c r="G429" t="s">
        <v>372</v>
      </c>
    </row>
    <row r="430" spans="1:12" x14ac:dyDescent="0.35">
      <c r="A430" t="s">
        <v>995</v>
      </c>
      <c r="B430" t="s">
        <v>160</v>
      </c>
      <c r="C430" t="s">
        <v>4</v>
      </c>
      <c r="D430" t="s">
        <v>52</v>
      </c>
      <c r="E430" t="s">
        <v>53</v>
      </c>
      <c r="F430" t="s">
        <v>64</v>
      </c>
      <c r="G430" t="s">
        <v>372</v>
      </c>
    </row>
    <row r="431" spans="1:12" x14ac:dyDescent="0.35">
      <c r="A431" t="s">
        <v>996</v>
      </c>
      <c r="B431" t="s">
        <v>160</v>
      </c>
      <c r="C431" t="s">
        <v>4</v>
      </c>
      <c r="D431" t="s">
        <v>52</v>
      </c>
      <c r="E431" t="s">
        <v>53</v>
      </c>
      <c r="F431" t="s">
        <v>64</v>
      </c>
      <c r="G431" t="s">
        <v>653</v>
      </c>
      <c r="H431" t="s">
        <v>997</v>
      </c>
      <c r="I431" t="s">
        <v>998</v>
      </c>
      <c r="J431" t="s">
        <v>999</v>
      </c>
      <c r="K431" t="s">
        <v>1000</v>
      </c>
      <c r="L431" t="s">
        <v>1001</v>
      </c>
    </row>
    <row r="432" spans="1:12" x14ac:dyDescent="0.35">
      <c r="A432" t="s">
        <v>709</v>
      </c>
      <c r="B432" t="s">
        <v>160</v>
      </c>
      <c r="C432" t="s">
        <v>4</v>
      </c>
      <c r="D432" t="s">
        <v>52</v>
      </c>
      <c r="E432" t="s">
        <v>53</v>
      </c>
      <c r="F432" t="s">
        <v>64</v>
      </c>
      <c r="G432" t="s">
        <v>653</v>
      </c>
    </row>
    <row r="433" spans="1:8" x14ac:dyDescent="0.35">
      <c r="A433" t="s">
        <v>1257</v>
      </c>
      <c r="B433" t="s">
        <v>160</v>
      </c>
      <c r="C433" t="s">
        <v>4</v>
      </c>
      <c r="D433" t="s">
        <v>52</v>
      </c>
      <c r="E433" t="s">
        <v>53</v>
      </c>
      <c r="F433" t="s">
        <v>64</v>
      </c>
      <c r="G433" t="s">
        <v>653</v>
      </c>
    </row>
    <row r="434" spans="1:8" x14ac:dyDescent="0.35">
      <c r="A434" t="s">
        <v>788</v>
      </c>
      <c r="B434" t="s">
        <v>160</v>
      </c>
      <c r="C434" t="s">
        <v>4</v>
      </c>
      <c r="D434" t="s">
        <v>52</v>
      </c>
      <c r="E434" t="s">
        <v>53</v>
      </c>
      <c r="F434" t="s">
        <v>64</v>
      </c>
      <c r="G434" t="s">
        <v>317</v>
      </c>
    </row>
    <row r="435" spans="1:8" x14ac:dyDescent="0.35">
      <c r="A435" t="s">
        <v>1008</v>
      </c>
      <c r="B435" t="s">
        <v>160</v>
      </c>
      <c r="C435" t="s">
        <v>4</v>
      </c>
      <c r="D435" t="s">
        <v>52</v>
      </c>
      <c r="E435" t="s">
        <v>53</v>
      </c>
      <c r="F435" t="s">
        <v>64</v>
      </c>
      <c r="G435" t="s">
        <v>653</v>
      </c>
    </row>
    <row r="436" spans="1:8" x14ac:dyDescent="0.35">
      <c r="A436" t="s">
        <v>1256</v>
      </c>
      <c r="B436" t="s">
        <v>160</v>
      </c>
      <c r="C436" t="s">
        <v>4</v>
      </c>
      <c r="D436" t="s">
        <v>52</v>
      </c>
      <c r="E436" t="s">
        <v>53</v>
      </c>
      <c r="F436" t="s">
        <v>64</v>
      </c>
      <c r="G436" t="s">
        <v>171</v>
      </c>
      <c r="H436" t="s">
        <v>410</v>
      </c>
    </row>
    <row r="437" spans="1:8" x14ac:dyDescent="0.35">
      <c r="A437" t="s">
        <v>1014</v>
      </c>
      <c r="B437" t="s">
        <v>160</v>
      </c>
      <c r="C437" t="s">
        <v>4</v>
      </c>
      <c r="D437" t="s">
        <v>52</v>
      </c>
      <c r="E437" t="s">
        <v>53</v>
      </c>
      <c r="F437" t="s">
        <v>64</v>
      </c>
      <c r="G437" t="s">
        <v>171</v>
      </c>
      <c r="H437" t="s">
        <v>410</v>
      </c>
    </row>
    <row r="438" spans="1:8" x14ac:dyDescent="0.35">
      <c r="A438" t="s">
        <v>403</v>
      </c>
      <c r="B438" t="s">
        <v>160</v>
      </c>
      <c r="C438" t="s">
        <v>4</v>
      </c>
      <c r="D438" t="s">
        <v>52</v>
      </c>
      <c r="E438" t="s">
        <v>53</v>
      </c>
      <c r="F438" t="s">
        <v>64</v>
      </c>
      <c r="G438" t="s">
        <v>171</v>
      </c>
      <c r="H438" t="s">
        <v>226</v>
      </c>
    </row>
    <row r="439" spans="1:8" x14ac:dyDescent="0.35">
      <c r="A439" t="s">
        <v>404</v>
      </c>
      <c r="B439" t="s">
        <v>160</v>
      </c>
      <c r="C439" t="s">
        <v>4</v>
      </c>
      <c r="D439" t="s">
        <v>52</v>
      </c>
      <c r="E439" t="s">
        <v>53</v>
      </c>
      <c r="F439" t="s">
        <v>64</v>
      </c>
      <c r="G439" t="s">
        <v>171</v>
      </c>
      <c r="H439" t="s">
        <v>226</v>
      </c>
    </row>
    <row r="440" spans="1:8" x14ac:dyDescent="0.35">
      <c r="A440" t="s">
        <v>405</v>
      </c>
      <c r="B440" t="s">
        <v>160</v>
      </c>
      <c r="C440" t="s">
        <v>4</v>
      </c>
      <c r="D440" t="s">
        <v>52</v>
      </c>
      <c r="E440" t="s">
        <v>53</v>
      </c>
      <c r="F440" t="s">
        <v>64</v>
      </c>
      <c r="G440" t="s">
        <v>171</v>
      </c>
      <c r="H440" t="s">
        <v>406</v>
      </c>
    </row>
    <row r="441" spans="1:8" x14ac:dyDescent="0.35">
      <c r="A441" t="s">
        <v>407</v>
      </c>
      <c r="B441" t="s">
        <v>160</v>
      </c>
      <c r="C441" t="s">
        <v>4</v>
      </c>
      <c r="D441" t="s">
        <v>52</v>
      </c>
      <c r="E441" t="s">
        <v>53</v>
      </c>
      <c r="F441" t="s">
        <v>64</v>
      </c>
      <c r="G441" t="s">
        <v>171</v>
      </c>
      <c r="H441" t="s">
        <v>406</v>
      </c>
    </row>
    <row r="442" spans="1:8" x14ac:dyDescent="0.35">
      <c r="A442" t="s">
        <v>717</v>
      </c>
      <c r="B442" t="s">
        <v>160</v>
      </c>
      <c r="C442" t="s">
        <v>4</v>
      </c>
      <c r="D442" t="s">
        <v>52</v>
      </c>
      <c r="E442" t="s">
        <v>53</v>
      </c>
      <c r="F442" t="s">
        <v>64</v>
      </c>
      <c r="G442" t="s">
        <v>171</v>
      </c>
      <c r="H442" t="s">
        <v>410</v>
      </c>
    </row>
    <row r="443" spans="1:8" x14ac:dyDescent="0.35">
      <c r="A443" t="s">
        <v>651</v>
      </c>
      <c r="B443" t="s">
        <v>160</v>
      </c>
      <c r="C443" t="s">
        <v>4</v>
      </c>
      <c r="D443" t="s">
        <v>52</v>
      </c>
      <c r="E443" t="s">
        <v>53</v>
      </c>
      <c r="F443" t="s">
        <v>64</v>
      </c>
      <c r="G443" t="s">
        <v>171</v>
      </c>
      <c r="H443" t="s">
        <v>410</v>
      </c>
    </row>
    <row r="444" spans="1:8" x14ac:dyDescent="0.35">
      <c r="A444" t="s">
        <v>1022</v>
      </c>
      <c r="B444" t="s">
        <v>160</v>
      </c>
      <c r="C444" t="s">
        <v>4</v>
      </c>
      <c r="D444" t="s">
        <v>52</v>
      </c>
      <c r="E444" t="s">
        <v>53</v>
      </c>
      <c r="F444" t="s">
        <v>64</v>
      </c>
      <c r="G444" t="s">
        <v>171</v>
      </c>
      <c r="H444" t="s">
        <v>410</v>
      </c>
    </row>
    <row r="445" spans="1:8" x14ac:dyDescent="0.35">
      <c r="A445" t="s">
        <v>1262</v>
      </c>
      <c r="B445" t="s">
        <v>160</v>
      </c>
      <c r="C445" t="s">
        <v>4</v>
      </c>
      <c r="D445" t="s">
        <v>52</v>
      </c>
      <c r="E445" t="s">
        <v>53</v>
      </c>
      <c r="F445" t="s">
        <v>64</v>
      </c>
      <c r="G445" t="s">
        <v>372</v>
      </c>
    </row>
    <row r="446" spans="1:8" x14ac:dyDescent="0.35">
      <c r="A446" t="s">
        <v>1023</v>
      </c>
      <c r="B446" t="s">
        <v>160</v>
      </c>
      <c r="C446" t="s">
        <v>4</v>
      </c>
      <c r="D446" t="s">
        <v>52</v>
      </c>
      <c r="E446" t="s">
        <v>53</v>
      </c>
      <c r="F446" t="s">
        <v>64</v>
      </c>
      <c r="G446" t="s">
        <v>372</v>
      </c>
    </row>
    <row r="447" spans="1:8" x14ac:dyDescent="0.35">
      <c r="A447" t="s">
        <v>1271</v>
      </c>
      <c r="B447" t="s">
        <v>160</v>
      </c>
      <c r="C447" t="s">
        <v>4</v>
      </c>
      <c r="D447" t="s">
        <v>52</v>
      </c>
      <c r="E447" t="s">
        <v>53</v>
      </c>
      <c r="F447" t="s">
        <v>64</v>
      </c>
      <c r="G447" t="s">
        <v>372</v>
      </c>
    </row>
    <row r="448" spans="1:8" x14ac:dyDescent="0.35">
      <c r="A448" t="s">
        <v>409</v>
      </c>
      <c r="B448" t="s">
        <v>160</v>
      </c>
      <c r="C448" t="s">
        <v>4</v>
      </c>
      <c r="D448" t="s">
        <v>52</v>
      </c>
      <c r="E448" t="s">
        <v>53</v>
      </c>
      <c r="F448" t="s">
        <v>64</v>
      </c>
      <c r="G448" t="s">
        <v>171</v>
      </c>
      <c r="H448" t="s">
        <v>410</v>
      </c>
    </row>
    <row r="449" spans="1:8" x14ac:dyDescent="0.35">
      <c r="A449" t="s">
        <v>793</v>
      </c>
      <c r="B449" t="s">
        <v>160</v>
      </c>
      <c r="C449" t="s">
        <v>4</v>
      </c>
      <c r="D449" t="s">
        <v>52</v>
      </c>
      <c r="E449" t="s">
        <v>53</v>
      </c>
      <c r="F449" t="s">
        <v>64</v>
      </c>
      <c r="G449" t="s">
        <v>171</v>
      </c>
      <c r="H449" t="s">
        <v>410</v>
      </c>
    </row>
    <row r="450" spans="1:8" x14ac:dyDescent="0.35">
      <c r="A450" t="s">
        <v>182</v>
      </c>
      <c r="B450" t="s">
        <v>160</v>
      </c>
      <c r="C450" t="s">
        <v>4</v>
      </c>
      <c r="D450" t="s">
        <v>52</v>
      </c>
      <c r="E450" t="s">
        <v>53</v>
      </c>
      <c r="F450" t="s">
        <v>64</v>
      </c>
      <c r="G450" t="s">
        <v>171</v>
      </c>
      <c r="H450" t="s">
        <v>172</v>
      </c>
    </row>
    <row r="451" spans="1:8" x14ac:dyDescent="0.35">
      <c r="A451" t="s">
        <v>416</v>
      </c>
      <c r="B451" t="s">
        <v>160</v>
      </c>
      <c r="C451" t="s">
        <v>4</v>
      </c>
      <c r="D451" t="s">
        <v>52</v>
      </c>
      <c r="E451" t="s">
        <v>53</v>
      </c>
      <c r="F451" t="s">
        <v>64</v>
      </c>
      <c r="G451" t="s">
        <v>171</v>
      </c>
      <c r="H451" t="s">
        <v>172</v>
      </c>
    </row>
    <row r="452" spans="1:8" x14ac:dyDescent="0.35">
      <c r="A452" t="s">
        <v>721</v>
      </c>
      <c r="B452" t="s">
        <v>160</v>
      </c>
      <c r="C452" t="s">
        <v>4</v>
      </c>
      <c r="D452" t="s">
        <v>52</v>
      </c>
      <c r="E452" t="s">
        <v>53</v>
      </c>
      <c r="F452" t="s">
        <v>64</v>
      </c>
      <c r="G452" t="s">
        <v>575</v>
      </c>
      <c r="H452" t="s">
        <v>722</v>
      </c>
    </row>
    <row r="453" spans="1:8" x14ac:dyDescent="0.35">
      <c r="A453" t="s">
        <v>723</v>
      </c>
      <c r="B453" t="s">
        <v>160</v>
      </c>
      <c r="C453" t="s">
        <v>4</v>
      </c>
      <c r="D453" t="s">
        <v>52</v>
      </c>
      <c r="E453" t="s">
        <v>53</v>
      </c>
      <c r="F453" t="s">
        <v>64</v>
      </c>
      <c r="G453" t="s">
        <v>575</v>
      </c>
      <c r="H453" t="s">
        <v>722</v>
      </c>
    </row>
    <row r="454" spans="1:8" x14ac:dyDescent="0.35">
      <c r="A454" t="s">
        <v>1031</v>
      </c>
      <c r="B454" t="s">
        <v>160</v>
      </c>
      <c r="C454" t="s">
        <v>4</v>
      </c>
      <c r="D454" t="s">
        <v>52</v>
      </c>
      <c r="E454" t="s">
        <v>53</v>
      </c>
      <c r="F454" t="s">
        <v>64</v>
      </c>
      <c r="G454" t="s">
        <v>575</v>
      </c>
    </row>
    <row r="455" spans="1:8" x14ac:dyDescent="0.35">
      <c r="A455" t="s">
        <v>1032</v>
      </c>
      <c r="B455" t="s">
        <v>160</v>
      </c>
      <c r="C455" t="s">
        <v>4</v>
      </c>
      <c r="D455" t="s">
        <v>52</v>
      </c>
      <c r="E455" t="s">
        <v>53</v>
      </c>
      <c r="F455" t="s">
        <v>64</v>
      </c>
      <c r="G455" t="s">
        <v>653</v>
      </c>
      <c r="H455" t="s">
        <v>654</v>
      </c>
    </row>
    <row r="456" spans="1:8" x14ac:dyDescent="0.35">
      <c r="A456" t="s">
        <v>1034</v>
      </c>
      <c r="B456" t="s">
        <v>160</v>
      </c>
      <c r="C456" t="s">
        <v>4</v>
      </c>
      <c r="D456" t="s">
        <v>52</v>
      </c>
      <c r="E456" t="s">
        <v>53</v>
      </c>
      <c r="F456" t="s">
        <v>64</v>
      </c>
      <c r="G456" t="s">
        <v>171</v>
      </c>
      <c r="H456" t="s">
        <v>226</v>
      </c>
    </row>
    <row r="457" spans="1:8" x14ac:dyDescent="0.35">
      <c r="A457" t="s">
        <v>1035</v>
      </c>
      <c r="B457" t="s">
        <v>160</v>
      </c>
      <c r="C457" t="s">
        <v>4</v>
      </c>
      <c r="D457" t="s">
        <v>52</v>
      </c>
      <c r="E457" t="s">
        <v>53</v>
      </c>
      <c r="F457" t="s">
        <v>64</v>
      </c>
      <c r="G457" t="s">
        <v>171</v>
      </c>
      <c r="H457" t="s">
        <v>410</v>
      </c>
    </row>
    <row r="458" spans="1:8" x14ac:dyDescent="0.35">
      <c r="A458" t="s">
        <v>802</v>
      </c>
      <c r="B458" t="s">
        <v>160</v>
      </c>
      <c r="C458" t="s">
        <v>4</v>
      </c>
      <c r="D458" t="s">
        <v>52</v>
      </c>
      <c r="E458" t="s">
        <v>53</v>
      </c>
      <c r="F458" t="s">
        <v>64</v>
      </c>
      <c r="G458" t="s">
        <v>171</v>
      </c>
      <c r="H458" t="s">
        <v>410</v>
      </c>
    </row>
    <row r="459" spans="1:8" x14ac:dyDescent="0.35">
      <c r="A459" t="s">
        <v>803</v>
      </c>
      <c r="B459" t="s">
        <v>160</v>
      </c>
      <c r="C459" t="s">
        <v>4</v>
      </c>
      <c r="D459" t="s">
        <v>52</v>
      </c>
      <c r="E459" t="s">
        <v>53</v>
      </c>
      <c r="F459" t="s">
        <v>64</v>
      </c>
      <c r="G459" t="s">
        <v>171</v>
      </c>
      <c r="H459" t="s">
        <v>226</v>
      </c>
    </row>
    <row r="460" spans="1:8" x14ac:dyDescent="0.35">
      <c r="A460" t="s">
        <v>804</v>
      </c>
      <c r="B460" t="s">
        <v>160</v>
      </c>
      <c r="C460" t="s">
        <v>4</v>
      </c>
      <c r="D460" t="s">
        <v>52</v>
      </c>
      <c r="E460" t="s">
        <v>53</v>
      </c>
      <c r="F460" t="s">
        <v>64</v>
      </c>
      <c r="G460" t="s">
        <v>171</v>
      </c>
      <c r="H460" t="s">
        <v>226</v>
      </c>
    </row>
    <row r="461" spans="1:8" x14ac:dyDescent="0.35">
      <c r="A461" t="s">
        <v>1046</v>
      </c>
      <c r="B461" t="s">
        <v>160</v>
      </c>
      <c r="C461" t="s">
        <v>4</v>
      </c>
      <c r="D461" t="s">
        <v>52</v>
      </c>
      <c r="E461" t="s">
        <v>53</v>
      </c>
      <c r="F461" t="s">
        <v>64</v>
      </c>
      <c r="G461" t="s">
        <v>171</v>
      </c>
      <c r="H461" t="s">
        <v>226</v>
      </c>
    </row>
    <row r="462" spans="1:8" x14ac:dyDescent="0.35">
      <c r="A462" t="s">
        <v>805</v>
      </c>
      <c r="B462" t="s">
        <v>160</v>
      </c>
      <c r="C462" t="s">
        <v>4</v>
      </c>
      <c r="D462" t="s">
        <v>52</v>
      </c>
      <c r="E462" t="s">
        <v>53</v>
      </c>
      <c r="F462" t="s">
        <v>64</v>
      </c>
      <c r="G462" t="s">
        <v>171</v>
      </c>
      <c r="H462" t="s">
        <v>410</v>
      </c>
    </row>
    <row r="463" spans="1:8" x14ac:dyDescent="0.35">
      <c r="A463" t="s">
        <v>808</v>
      </c>
      <c r="B463" t="s">
        <v>160</v>
      </c>
      <c r="C463" t="s">
        <v>4</v>
      </c>
      <c r="D463" t="s">
        <v>52</v>
      </c>
      <c r="E463" t="s">
        <v>53</v>
      </c>
      <c r="F463" t="s">
        <v>64</v>
      </c>
      <c r="G463" t="s">
        <v>171</v>
      </c>
      <c r="H463" t="s">
        <v>226</v>
      </c>
    </row>
    <row r="464" spans="1:8" x14ac:dyDescent="0.35">
      <c r="A464" t="s">
        <v>1274</v>
      </c>
      <c r="B464" t="s">
        <v>160</v>
      </c>
      <c r="C464" t="s">
        <v>4</v>
      </c>
      <c r="D464" t="s">
        <v>52</v>
      </c>
      <c r="E464" t="s">
        <v>53</v>
      </c>
      <c r="F464" t="s">
        <v>64</v>
      </c>
      <c r="G464" t="s">
        <v>653</v>
      </c>
    </row>
    <row r="465" spans="1:8" x14ac:dyDescent="0.35">
      <c r="A465" t="s">
        <v>729</v>
      </c>
      <c r="B465" t="s">
        <v>160</v>
      </c>
      <c r="C465" t="s">
        <v>4</v>
      </c>
      <c r="D465" t="s">
        <v>52</v>
      </c>
      <c r="E465" t="s">
        <v>53</v>
      </c>
      <c r="F465" t="s">
        <v>64</v>
      </c>
      <c r="G465" t="s">
        <v>653</v>
      </c>
    </row>
    <row r="466" spans="1:8" x14ac:dyDescent="0.35">
      <c r="A466" t="s">
        <v>1050</v>
      </c>
      <c r="B466" t="s">
        <v>160</v>
      </c>
      <c r="C466" t="s">
        <v>4</v>
      </c>
      <c r="D466" t="s">
        <v>52</v>
      </c>
      <c r="E466" t="s">
        <v>53</v>
      </c>
      <c r="F466" t="s">
        <v>64</v>
      </c>
      <c r="G466" t="s">
        <v>653</v>
      </c>
    </row>
    <row r="467" spans="1:8" x14ac:dyDescent="0.35">
      <c r="A467" t="s">
        <v>441</v>
      </c>
      <c r="B467" t="s">
        <v>160</v>
      </c>
      <c r="C467" t="s">
        <v>4</v>
      </c>
      <c r="D467" t="s">
        <v>52</v>
      </c>
      <c r="E467" t="s">
        <v>53</v>
      </c>
      <c r="F467" t="s">
        <v>64</v>
      </c>
      <c r="G467" t="s">
        <v>171</v>
      </c>
      <c r="H467" t="s">
        <v>406</v>
      </c>
    </row>
    <row r="468" spans="1:8" x14ac:dyDescent="0.35">
      <c r="A468" t="s">
        <v>442</v>
      </c>
      <c r="B468" t="s">
        <v>160</v>
      </c>
      <c r="C468" t="s">
        <v>4</v>
      </c>
      <c r="D468" t="s">
        <v>52</v>
      </c>
      <c r="E468" t="s">
        <v>53</v>
      </c>
      <c r="F468" t="s">
        <v>64</v>
      </c>
      <c r="G468" t="s">
        <v>171</v>
      </c>
      <c r="H468" t="s">
        <v>226</v>
      </c>
    </row>
    <row r="469" spans="1:8" x14ac:dyDescent="0.35">
      <c r="A469" t="s">
        <v>1065</v>
      </c>
      <c r="B469" t="s">
        <v>160</v>
      </c>
      <c r="C469" t="s">
        <v>4</v>
      </c>
      <c r="D469" t="s">
        <v>52</v>
      </c>
      <c r="E469" t="s">
        <v>53</v>
      </c>
      <c r="F469" t="s">
        <v>64</v>
      </c>
      <c r="G469" t="s">
        <v>653</v>
      </c>
    </row>
    <row r="470" spans="1:8" x14ac:dyDescent="0.35">
      <c r="A470" t="s">
        <v>459</v>
      </c>
      <c r="B470" t="s">
        <v>160</v>
      </c>
      <c r="C470" t="s">
        <v>4</v>
      </c>
      <c r="D470" t="s">
        <v>52</v>
      </c>
      <c r="E470" t="s">
        <v>53</v>
      </c>
      <c r="F470" t="s">
        <v>64</v>
      </c>
      <c r="G470" t="s">
        <v>171</v>
      </c>
      <c r="H470" t="s">
        <v>226</v>
      </c>
    </row>
    <row r="471" spans="1:8" x14ac:dyDescent="0.35">
      <c r="A471" t="s">
        <v>673</v>
      </c>
      <c r="B471" t="s">
        <v>160</v>
      </c>
      <c r="C471" t="s">
        <v>4</v>
      </c>
      <c r="D471" t="s">
        <v>52</v>
      </c>
      <c r="E471" t="s">
        <v>53</v>
      </c>
      <c r="F471" t="s">
        <v>64</v>
      </c>
      <c r="G471" t="s">
        <v>653</v>
      </c>
    </row>
    <row r="472" spans="1:8" x14ac:dyDescent="0.35">
      <c r="A472" t="s">
        <v>1068</v>
      </c>
      <c r="B472" t="s">
        <v>160</v>
      </c>
      <c r="C472" t="s">
        <v>4</v>
      </c>
      <c r="D472" t="s">
        <v>52</v>
      </c>
      <c r="E472" t="s">
        <v>53</v>
      </c>
      <c r="F472" t="s">
        <v>64</v>
      </c>
      <c r="G472" t="s">
        <v>575</v>
      </c>
      <c r="H472" t="s">
        <v>1069</v>
      </c>
    </row>
    <row r="473" spans="1:8" x14ac:dyDescent="0.35">
      <c r="A473" t="s">
        <v>1077</v>
      </c>
      <c r="B473" t="s">
        <v>160</v>
      </c>
      <c r="C473" t="s">
        <v>4</v>
      </c>
      <c r="D473" t="s">
        <v>52</v>
      </c>
      <c r="E473" t="s">
        <v>53</v>
      </c>
      <c r="F473" t="s">
        <v>64</v>
      </c>
      <c r="G473" t="s">
        <v>171</v>
      </c>
      <c r="H473" t="s">
        <v>226</v>
      </c>
    </row>
    <row r="474" spans="1:8" x14ac:dyDescent="0.35">
      <c r="A474" t="s">
        <v>813</v>
      </c>
      <c r="B474" t="s">
        <v>160</v>
      </c>
      <c r="C474" t="s">
        <v>4</v>
      </c>
      <c r="D474" t="s">
        <v>52</v>
      </c>
      <c r="E474" t="s">
        <v>53</v>
      </c>
      <c r="F474" t="s">
        <v>64</v>
      </c>
      <c r="G474" t="s">
        <v>575</v>
      </c>
    </row>
    <row r="475" spans="1:8" x14ac:dyDescent="0.35">
      <c r="A475" t="s">
        <v>814</v>
      </c>
      <c r="B475" t="s">
        <v>160</v>
      </c>
      <c r="C475" t="s">
        <v>4</v>
      </c>
      <c r="D475" t="s">
        <v>52</v>
      </c>
      <c r="E475" t="s">
        <v>53</v>
      </c>
      <c r="F475" t="s">
        <v>64</v>
      </c>
      <c r="G475" t="s">
        <v>171</v>
      </c>
      <c r="H475" t="s">
        <v>410</v>
      </c>
    </row>
    <row r="476" spans="1:8" x14ac:dyDescent="0.35">
      <c r="A476" t="s">
        <v>1080</v>
      </c>
      <c r="B476" t="s">
        <v>160</v>
      </c>
      <c r="C476" t="s">
        <v>4</v>
      </c>
      <c r="D476" t="s">
        <v>52</v>
      </c>
      <c r="E476" t="s">
        <v>53</v>
      </c>
      <c r="F476" t="s">
        <v>64</v>
      </c>
      <c r="G476" t="s">
        <v>171</v>
      </c>
      <c r="H476" t="s">
        <v>410</v>
      </c>
    </row>
    <row r="477" spans="1:8" x14ac:dyDescent="0.35">
      <c r="A477" t="s">
        <v>815</v>
      </c>
      <c r="B477" t="s">
        <v>160</v>
      </c>
      <c r="C477" t="s">
        <v>4</v>
      </c>
      <c r="D477" t="s">
        <v>52</v>
      </c>
      <c r="E477" t="s">
        <v>53</v>
      </c>
      <c r="F477" t="s">
        <v>64</v>
      </c>
      <c r="G477" t="s">
        <v>317</v>
      </c>
    </row>
    <row r="478" spans="1:8" x14ac:dyDescent="0.35">
      <c r="A478" t="s">
        <v>817</v>
      </c>
      <c r="B478" t="s">
        <v>160</v>
      </c>
      <c r="C478" t="s">
        <v>4</v>
      </c>
      <c r="D478" t="s">
        <v>52</v>
      </c>
      <c r="E478" t="s">
        <v>53</v>
      </c>
      <c r="F478" t="s">
        <v>64</v>
      </c>
      <c r="G478" t="s">
        <v>575</v>
      </c>
      <c r="H478" t="s">
        <v>576</v>
      </c>
    </row>
    <row r="479" spans="1:8" x14ac:dyDescent="0.35">
      <c r="A479" t="s">
        <v>480</v>
      </c>
      <c r="B479" t="s">
        <v>160</v>
      </c>
      <c r="C479" t="s">
        <v>4</v>
      </c>
      <c r="D479" t="s">
        <v>52</v>
      </c>
      <c r="E479" t="s">
        <v>53</v>
      </c>
      <c r="F479" t="s">
        <v>64</v>
      </c>
      <c r="G479" t="s">
        <v>171</v>
      </c>
      <c r="H479" t="s">
        <v>410</v>
      </c>
    </row>
    <row r="480" spans="1:8" x14ac:dyDescent="0.35">
      <c r="A480" t="s">
        <v>737</v>
      </c>
      <c r="B480" t="s">
        <v>160</v>
      </c>
      <c r="C480" t="s">
        <v>4</v>
      </c>
      <c r="D480" t="s">
        <v>52</v>
      </c>
      <c r="E480" t="s">
        <v>53</v>
      </c>
      <c r="F480" t="s">
        <v>64</v>
      </c>
      <c r="G480" t="s">
        <v>575</v>
      </c>
    </row>
    <row r="481" spans="1:10" x14ac:dyDescent="0.35">
      <c r="A481" t="s">
        <v>484</v>
      </c>
      <c r="B481" t="s">
        <v>160</v>
      </c>
      <c r="C481" t="s">
        <v>4</v>
      </c>
      <c r="D481" t="s">
        <v>52</v>
      </c>
      <c r="E481" t="s">
        <v>53</v>
      </c>
      <c r="F481" t="s">
        <v>64</v>
      </c>
      <c r="G481" t="s">
        <v>171</v>
      </c>
      <c r="H481" t="s">
        <v>406</v>
      </c>
    </row>
    <row r="482" spans="1:10" x14ac:dyDescent="0.35">
      <c r="A482" t="s">
        <v>1090</v>
      </c>
      <c r="B482" t="s">
        <v>160</v>
      </c>
      <c r="C482" t="s">
        <v>4</v>
      </c>
      <c r="D482" t="s">
        <v>52</v>
      </c>
      <c r="E482" t="s">
        <v>53</v>
      </c>
      <c r="F482" t="s">
        <v>64</v>
      </c>
      <c r="G482" t="s">
        <v>171</v>
      </c>
      <c r="H482" t="s">
        <v>406</v>
      </c>
    </row>
    <row r="483" spans="1:10" x14ac:dyDescent="0.35">
      <c r="A483" t="s">
        <v>824</v>
      </c>
      <c r="B483" t="s">
        <v>160</v>
      </c>
      <c r="C483" t="s">
        <v>4</v>
      </c>
      <c r="D483" t="s">
        <v>52</v>
      </c>
      <c r="E483" t="s">
        <v>53</v>
      </c>
      <c r="F483" t="s">
        <v>64</v>
      </c>
      <c r="G483" t="s">
        <v>575</v>
      </c>
      <c r="H483" t="s">
        <v>576</v>
      </c>
    </row>
    <row r="484" spans="1:10" x14ac:dyDescent="0.35">
      <c r="A484" t="s">
        <v>740</v>
      </c>
      <c r="B484" t="s">
        <v>160</v>
      </c>
      <c r="C484" t="s">
        <v>4</v>
      </c>
      <c r="D484" t="s">
        <v>52</v>
      </c>
      <c r="E484" t="s">
        <v>53</v>
      </c>
      <c r="F484" t="s">
        <v>64</v>
      </c>
      <c r="G484" t="s">
        <v>317</v>
      </c>
    </row>
    <row r="485" spans="1:10" x14ac:dyDescent="0.35">
      <c r="A485" t="s">
        <v>1270</v>
      </c>
      <c r="B485" t="s">
        <v>160</v>
      </c>
      <c r="C485" t="s">
        <v>4</v>
      </c>
      <c r="D485" t="s">
        <v>52</v>
      </c>
      <c r="E485" t="s">
        <v>53</v>
      </c>
      <c r="F485" t="s">
        <v>64</v>
      </c>
      <c r="G485" t="s">
        <v>317</v>
      </c>
    </row>
    <row r="486" spans="1:10" x14ac:dyDescent="0.35">
      <c r="A486" t="s">
        <v>486</v>
      </c>
      <c r="B486" t="s">
        <v>160</v>
      </c>
      <c r="C486" t="s">
        <v>4</v>
      </c>
      <c r="D486" t="s">
        <v>52</v>
      </c>
      <c r="E486" t="s">
        <v>53</v>
      </c>
      <c r="F486" t="s">
        <v>64</v>
      </c>
      <c r="G486" t="s">
        <v>171</v>
      </c>
      <c r="H486" t="s">
        <v>226</v>
      </c>
    </row>
    <row r="487" spans="1:10" x14ac:dyDescent="0.35">
      <c r="A487" t="s">
        <v>1093</v>
      </c>
      <c r="B487" t="s">
        <v>160</v>
      </c>
      <c r="C487" t="s">
        <v>4</v>
      </c>
      <c r="D487" t="s">
        <v>52</v>
      </c>
      <c r="E487" t="s">
        <v>53</v>
      </c>
      <c r="F487" t="s">
        <v>64</v>
      </c>
      <c r="G487" t="s">
        <v>1094</v>
      </c>
      <c r="H487" t="s">
        <v>1095</v>
      </c>
    </row>
    <row r="488" spans="1:10" x14ac:dyDescent="0.35">
      <c r="A488" t="s">
        <v>825</v>
      </c>
      <c r="B488" t="s">
        <v>160</v>
      </c>
      <c r="C488" t="s">
        <v>4</v>
      </c>
      <c r="D488" t="s">
        <v>52</v>
      </c>
      <c r="E488" t="s">
        <v>53</v>
      </c>
      <c r="F488" t="s">
        <v>64</v>
      </c>
      <c r="G488" t="s">
        <v>575</v>
      </c>
      <c r="H488" t="s">
        <v>576</v>
      </c>
      <c r="I488" t="s">
        <v>826</v>
      </c>
    </row>
    <row r="489" spans="1:10" x14ac:dyDescent="0.35">
      <c r="A489" t="s">
        <v>1103</v>
      </c>
      <c r="B489" t="s">
        <v>160</v>
      </c>
      <c r="C489" t="s">
        <v>4</v>
      </c>
      <c r="D489" t="s">
        <v>52</v>
      </c>
      <c r="E489" t="s">
        <v>53</v>
      </c>
      <c r="F489" t="s">
        <v>64</v>
      </c>
      <c r="G489" t="s">
        <v>171</v>
      </c>
      <c r="H489" t="s">
        <v>226</v>
      </c>
    </row>
    <row r="490" spans="1:10" x14ac:dyDescent="0.35">
      <c r="A490" t="s">
        <v>487</v>
      </c>
      <c r="B490" t="s">
        <v>160</v>
      </c>
      <c r="C490" t="s">
        <v>4</v>
      </c>
      <c r="D490" t="s">
        <v>52</v>
      </c>
      <c r="E490" t="s">
        <v>53</v>
      </c>
      <c r="F490" t="s">
        <v>64</v>
      </c>
      <c r="G490" t="s">
        <v>171</v>
      </c>
      <c r="H490" t="s">
        <v>226</v>
      </c>
    </row>
    <row r="491" spans="1:10" x14ac:dyDescent="0.35">
      <c r="A491" t="s">
        <v>1109</v>
      </c>
      <c r="B491" t="s">
        <v>160</v>
      </c>
      <c r="C491" t="s">
        <v>4</v>
      </c>
      <c r="D491" t="s">
        <v>52</v>
      </c>
      <c r="E491" t="s">
        <v>53</v>
      </c>
      <c r="F491" t="s">
        <v>64</v>
      </c>
      <c r="G491" t="s">
        <v>653</v>
      </c>
      <c r="H491" t="s">
        <v>654</v>
      </c>
      <c r="I491" t="s">
        <v>965</v>
      </c>
      <c r="J491" t="s">
        <v>966</v>
      </c>
    </row>
    <row r="492" spans="1:10" x14ac:dyDescent="0.35">
      <c r="A492" t="s">
        <v>500</v>
      </c>
      <c r="B492" t="s">
        <v>160</v>
      </c>
      <c r="C492" t="s">
        <v>4</v>
      </c>
      <c r="D492" t="s">
        <v>52</v>
      </c>
      <c r="E492" t="s">
        <v>53</v>
      </c>
      <c r="F492" t="s">
        <v>64</v>
      </c>
      <c r="G492" t="s">
        <v>171</v>
      </c>
      <c r="H492" t="s">
        <v>410</v>
      </c>
    </row>
    <row r="493" spans="1:10" x14ac:dyDescent="0.35">
      <c r="A493" t="s">
        <v>170</v>
      </c>
      <c r="B493" t="s">
        <v>160</v>
      </c>
      <c r="C493" t="s">
        <v>4</v>
      </c>
      <c r="D493" t="s">
        <v>52</v>
      </c>
      <c r="E493" t="s">
        <v>53</v>
      </c>
      <c r="F493" t="s">
        <v>64</v>
      </c>
      <c r="G493" t="s">
        <v>171</v>
      </c>
      <c r="H493" t="s">
        <v>172</v>
      </c>
    </row>
    <row r="494" spans="1:10" x14ac:dyDescent="0.35">
      <c r="A494" t="s">
        <v>1123</v>
      </c>
      <c r="B494" t="s">
        <v>160</v>
      </c>
      <c r="C494" t="s">
        <v>4</v>
      </c>
      <c r="D494" t="s">
        <v>52</v>
      </c>
      <c r="E494" t="s">
        <v>53</v>
      </c>
      <c r="F494" t="s">
        <v>64</v>
      </c>
      <c r="G494" t="s">
        <v>1094</v>
      </c>
      <c r="H494" t="s">
        <v>1124</v>
      </c>
      <c r="I494" t="s">
        <v>1125</v>
      </c>
    </row>
    <row r="495" spans="1:10" x14ac:dyDescent="0.35">
      <c r="A495" t="s">
        <v>842</v>
      </c>
      <c r="B495" t="s">
        <v>160</v>
      </c>
      <c r="C495" t="s">
        <v>4</v>
      </c>
      <c r="D495" t="s">
        <v>52</v>
      </c>
      <c r="E495" t="s">
        <v>53</v>
      </c>
      <c r="F495" t="s">
        <v>64</v>
      </c>
      <c r="G495" t="s">
        <v>171</v>
      </c>
      <c r="H495" t="s">
        <v>410</v>
      </c>
    </row>
    <row r="496" spans="1:10" x14ac:dyDescent="0.35">
      <c r="A496" t="s">
        <v>1143</v>
      </c>
      <c r="B496" t="s">
        <v>160</v>
      </c>
      <c r="C496" t="s">
        <v>4</v>
      </c>
      <c r="D496" t="s">
        <v>52</v>
      </c>
      <c r="E496" t="s">
        <v>53</v>
      </c>
      <c r="F496" t="s">
        <v>64</v>
      </c>
      <c r="G496" t="s">
        <v>171</v>
      </c>
      <c r="H496" t="s">
        <v>226</v>
      </c>
    </row>
    <row r="497" spans="1:8" x14ac:dyDescent="0.35">
      <c r="A497" t="s">
        <v>848</v>
      </c>
      <c r="B497" t="s">
        <v>160</v>
      </c>
      <c r="C497" t="s">
        <v>4</v>
      </c>
      <c r="D497" t="s">
        <v>52</v>
      </c>
      <c r="E497" t="s">
        <v>53</v>
      </c>
      <c r="F497" t="s">
        <v>64</v>
      </c>
      <c r="G497" t="s">
        <v>171</v>
      </c>
      <c r="H497" t="s">
        <v>410</v>
      </c>
    </row>
    <row r="498" spans="1:8" x14ac:dyDescent="0.35">
      <c r="A498" t="s">
        <v>1266</v>
      </c>
      <c r="B498" t="s">
        <v>160</v>
      </c>
      <c r="C498" t="s">
        <v>4</v>
      </c>
      <c r="D498" t="s">
        <v>52</v>
      </c>
      <c r="E498" t="s">
        <v>53</v>
      </c>
      <c r="F498" t="s">
        <v>64</v>
      </c>
      <c r="G498" t="s">
        <v>171</v>
      </c>
      <c r="H498" t="s">
        <v>410</v>
      </c>
    </row>
    <row r="499" spans="1:8" x14ac:dyDescent="0.35">
      <c r="A499" t="s">
        <v>1144</v>
      </c>
      <c r="B499" t="s">
        <v>160</v>
      </c>
      <c r="C499" t="s">
        <v>4</v>
      </c>
      <c r="D499" t="s">
        <v>52</v>
      </c>
      <c r="E499" t="s">
        <v>53</v>
      </c>
      <c r="F499" t="s">
        <v>64</v>
      </c>
      <c r="G499" t="s">
        <v>575</v>
      </c>
      <c r="H499" t="s">
        <v>1069</v>
      </c>
    </row>
    <row r="500" spans="1:8" x14ac:dyDescent="0.35">
      <c r="A500" t="s">
        <v>1276</v>
      </c>
      <c r="B500" t="s">
        <v>160</v>
      </c>
      <c r="C500" t="s">
        <v>4</v>
      </c>
      <c r="D500" t="s">
        <v>52</v>
      </c>
      <c r="E500" t="s">
        <v>53</v>
      </c>
      <c r="F500" t="s">
        <v>64</v>
      </c>
      <c r="G500" t="s">
        <v>575</v>
      </c>
      <c r="H500" t="s">
        <v>1069</v>
      </c>
    </row>
    <row r="501" spans="1:8" x14ac:dyDescent="0.35">
      <c r="A501" t="s">
        <v>1148</v>
      </c>
      <c r="B501" t="s">
        <v>160</v>
      </c>
      <c r="C501" t="s">
        <v>4</v>
      </c>
      <c r="D501" t="s">
        <v>52</v>
      </c>
      <c r="E501" t="s">
        <v>53</v>
      </c>
      <c r="F501" t="s">
        <v>64</v>
      </c>
      <c r="G501" t="s">
        <v>171</v>
      </c>
      <c r="H501" t="s">
        <v>410</v>
      </c>
    </row>
    <row r="502" spans="1:8" x14ac:dyDescent="0.35">
      <c r="A502" t="s">
        <v>525</v>
      </c>
      <c r="B502" t="s">
        <v>160</v>
      </c>
      <c r="C502" t="s">
        <v>4</v>
      </c>
      <c r="D502" t="s">
        <v>52</v>
      </c>
      <c r="E502" t="s">
        <v>53</v>
      </c>
      <c r="F502" t="s">
        <v>64</v>
      </c>
      <c r="G502" t="s">
        <v>171</v>
      </c>
      <c r="H502" t="s">
        <v>226</v>
      </c>
    </row>
    <row r="503" spans="1:8" x14ac:dyDescent="0.35">
      <c r="A503" t="s">
        <v>1157</v>
      </c>
      <c r="B503" t="s">
        <v>160</v>
      </c>
      <c r="C503" t="s">
        <v>4</v>
      </c>
      <c r="D503" t="s">
        <v>52</v>
      </c>
      <c r="E503" t="s">
        <v>53</v>
      </c>
      <c r="F503" t="s">
        <v>64</v>
      </c>
      <c r="G503" t="s">
        <v>171</v>
      </c>
      <c r="H503" t="s">
        <v>406</v>
      </c>
    </row>
    <row r="504" spans="1:8" x14ac:dyDescent="0.35">
      <c r="A504" t="s">
        <v>526</v>
      </c>
      <c r="B504" t="s">
        <v>160</v>
      </c>
      <c r="C504" t="s">
        <v>4</v>
      </c>
      <c r="D504" t="s">
        <v>52</v>
      </c>
      <c r="E504" t="s">
        <v>53</v>
      </c>
      <c r="F504" t="s">
        <v>64</v>
      </c>
      <c r="G504" t="s">
        <v>171</v>
      </c>
      <c r="H504" t="s">
        <v>406</v>
      </c>
    </row>
    <row r="505" spans="1:8" x14ac:dyDescent="0.35">
      <c r="A505" t="s">
        <v>1158</v>
      </c>
      <c r="B505" t="s">
        <v>160</v>
      </c>
      <c r="C505" t="s">
        <v>4</v>
      </c>
      <c r="D505" t="s">
        <v>52</v>
      </c>
      <c r="E505" t="s">
        <v>53</v>
      </c>
      <c r="F505" t="s">
        <v>64</v>
      </c>
      <c r="G505" t="s">
        <v>171</v>
      </c>
      <c r="H505" t="s">
        <v>226</v>
      </c>
    </row>
    <row r="506" spans="1:8" x14ac:dyDescent="0.35">
      <c r="A506" t="s">
        <v>530</v>
      </c>
      <c r="B506" t="s">
        <v>160</v>
      </c>
      <c r="C506" t="s">
        <v>4</v>
      </c>
      <c r="D506" t="s">
        <v>52</v>
      </c>
      <c r="E506" t="s">
        <v>53</v>
      </c>
      <c r="F506" t="s">
        <v>64</v>
      </c>
      <c r="G506" t="s">
        <v>171</v>
      </c>
      <c r="H506" t="s">
        <v>410</v>
      </c>
    </row>
    <row r="507" spans="1:8" x14ac:dyDescent="0.35">
      <c r="A507" t="s">
        <v>746</v>
      </c>
      <c r="B507" t="s">
        <v>160</v>
      </c>
      <c r="C507" t="s">
        <v>4</v>
      </c>
      <c r="D507" t="s">
        <v>52</v>
      </c>
      <c r="E507" t="s">
        <v>53</v>
      </c>
      <c r="F507" t="s">
        <v>64</v>
      </c>
      <c r="G507" t="s">
        <v>317</v>
      </c>
    </row>
    <row r="508" spans="1:8" x14ac:dyDescent="0.35">
      <c r="A508" t="s">
        <v>747</v>
      </c>
      <c r="B508" t="s">
        <v>160</v>
      </c>
      <c r="C508" t="s">
        <v>4</v>
      </c>
      <c r="D508" t="s">
        <v>52</v>
      </c>
      <c r="E508" t="s">
        <v>53</v>
      </c>
      <c r="F508" t="s">
        <v>64</v>
      </c>
      <c r="G508" t="s">
        <v>653</v>
      </c>
    </row>
    <row r="509" spans="1:8" x14ac:dyDescent="0.35">
      <c r="A509" t="s">
        <v>857</v>
      </c>
      <c r="B509" t="s">
        <v>160</v>
      </c>
      <c r="C509" t="s">
        <v>4</v>
      </c>
      <c r="D509" t="s">
        <v>52</v>
      </c>
      <c r="E509" t="s">
        <v>53</v>
      </c>
      <c r="F509" t="s">
        <v>64</v>
      </c>
      <c r="G509" t="s">
        <v>653</v>
      </c>
    </row>
    <row r="510" spans="1:8" x14ac:dyDescent="0.35">
      <c r="A510" t="s">
        <v>1169</v>
      </c>
      <c r="B510" t="s">
        <v>160</v>
      </c>
      <c r="C510" t="s">
        <v>4</v>
      </c>
      <c r="D510" t="s">
        <v>52</v>
      </c>
      <c r="E510" t="s">
        <v>53</v>
      </c>
      <c r="F510" t="s">
        <v>64</v>
      </c>
      <c r="G510" t="s">
        <v>171</v>
      </c>
      <c r="H510" t="s">
        <v>172</v>
      </c>
    </row>
    <row r="511" spans="1:8" x14ac:dyDescent="0.35">
      <c r="A511" t="s">
        <v>546</v>
      </c>
      <c r="B511" t="s">
        <v>160</v>
      </c>
      <c r="C511" t="s">
        <v>4</v>
      </c>
      <c r="D511" t="s">
        <v>52</v>
      </c>
      <c r="E511" t="s">
        <v>53</v>
      </c>
      <c r="F511" t="s">
        <v>64</v>
      </c>
      <c r="G511" t="s">
        <v>171</v>
      </c>
      <c r="H511" t="s">
        <v>410</v>
      </c>
    </row>
    <row r="512" spans="1:8" x14ac:dyDescent="0.35">
      <c r="A512" t="s">
        <v>678</v>
      </c>
      <c r="B512" t="s">
        <v>160</v>
      </c>
      <c r="C512" t="s">
        <v>4</v>
      </c>
      <c r="D512" t="s">
        <v>52</v>
      </c>
      <c r="E512" t="s">
        <v>53</v>
      </c>
      <c r="F512" t="s">
        <v>64</v>
      </c>
      <c r="G512" t="s">
        <v>171</v>
      </c>
      <c r="H512" t="s">
        <v>226</v>
      </c>
    </row>
    <row r="513" spans="1:9" x14ac:dyDescent="0.35">
      <c r="A513" t="s">
        <v>1171</v>
      </c>
      <c r="B513" t="s">
        <v>160</v>
      </c>
      <c r="C513" t="s">
        <v>4</v>
      </c>
      <c r="D513" t="s">
        <v>52</v>
      </c>
      <c r="E513" t="s">
        <v>53</v>
      </c>
      <c r="F513" t="s">
        <v>64</v>
      </c>
      <c r="G513" t="s">
        <v>171</v>
      </c>
      <c r="H513" t="s">
        <v>410</v>
      </c>
    </row>
    <row r="514" spans="1:9" x14ac:dyDescent="0.35">
      <c r="A514" t="s">
        <v>863</v>
      </c>
      <c r="B514" t="s">
        <v>160</v>
      </c>
      <c r="C514" t="s">
        <v>4</v>
      </c>
      <c r="D514" t="s">
        <v>52</v>
      </c>
      <c r="E514" t="s">
        <v>53</v>
      </c>
      <c r="F514" t="s">
        <v>64</v>
      </c>
      <c r="G514" t="s">
        <v>171</v>
      </c>
      <c r="H514" t="s">
        <v>226</v>
      </c>
    </row>
    <row r="515" spans="1:9" x14ac:dyDescent="0.35">
      <c r="A515" t="s">
        <v>225</v>
      </c>
      <c r="B515" t="s">
        <v>160</v>
      </c>
      <c r="C515" t="s">
        <v>4</v>
      </c>
      <c r="D515" t="s">
        <v>52</v>
      </c>
      <c r="E515" t="s">
        <v>53</v>
      </c>
      <c r="F515" t="s">
        <v>64</v>
      </c>
      <c r="G515" t="s">
        <v>171</v>
      </c>
      <c r="H515" t="s">
        <v>226</v>
      </c>
    </row>
    <row r="516" spans="1:9" x14ac:dyDescent="0.35">
      <c r="A516" t="s">
        <v>864</v>
      </c>
      <c r="B516" t="s">
        <v>160</v>
      </c>
      <c r="C516" t="s">
        <v>4</v>
      </c>
      <c r="D516" t="s">
        <v>52</v>
      </c>
      <c r="E516" t="s">
        <v>53</v>
      </c>
      <c r="F516" t="s">
        <v>64</v>
      </c>
      <c r="G516" t="s">
        <v>171</v>
      </c>
      <c r="H516" t="s">
        <v>226</v>
      </c>
    </row>
    <row r="517" spans="1:9" x14ac:dyDescent="0.35">
      <c r="A517" t="s">
        <v>1174</v>
      </c>
      <c r="B517" t="s">
        <v>160</v>
      </c>
      <c r="C517" t="s">
        <v>4</v>
      </c>
      <c r="D517" t="s">
        <v>52</v>
      </c>
      <c r="E517" t="s">
        <v>53</v>
      </c>
      <c r="F517" t="s">
        <v>64</v>
      </c>
      <c r="G517" t="s">
        <v>575</v>
      </c>
      <c r="H517" t="s">
        <v>576</v>
      </c>
    </row>
    <row r="518" spans="1:9" x14ac:dyDescent="0.35">
      <c r="A518" t="s">
        <v>1180</v>
      </c>
      <c r="B518" t="s">
        <v>160</v>
      </c>
      <c r="C518" t="s">
        <v>4</v>
      </c>
      <c r="D518" t="s">
        <v>52</v>
      </c>
      <c r="E518" t="s">
        <v>53</v>
      </c>
      <c r="F518" t="s">
        <v>64</v>
      </c>
      <c r="G518" t="s">
        <v>171</v>
      </c>
      <c r="H518" t="s">
        <v>410</v>
      </c>
    </row>
    <row r="519" spans="1:9" x14ac:dyDescent="0.35">
      <c r="A519" t="s">
        <v>562</v>
      </c>
      <c r="B519" t="s">
        <v>160</v>
      </c>
      <c r="C519" t="s">
        <v>4</v>
      </c>
      <c r="D519" t="s">
        <v>52</v>
      </c>
      <c r="E519" t="s">
        <v>53</v>
      </c>
      <c r="F519" t="s">
        <v>64</v>
      </c>
      <c r="G519" t="s">
        <v>171</v>
      </c>
      <c r="H519" t="s">
        <v>410</v>
      </c>
    </row>
    <row r="520" spans="1:9" x14ac:dyDescent="0.35">
      <c r="A520" t="s">
        <v>566</v>
      </c>
      <c r="B520" t="s">
        <v>160</v>
      </c>
      <c r="C520" t="s">
        <v>4</v>
      </c>
      <c r="D520" t="s">
        <v>52</v>
      </c>
      <c r="E520" t="s">
        <v>53</v>
      </c>
      <c r="F520" t="s">
        <v>64</v>
      </c>
      <c r="G520" t="s">
        <v>171</v>
      </c>
      <c r="H520" t="s">
        <v>410</v>
      </c>
    </row>
    <row r="521" spans="1:9" x14ac:dyDescent="0.35">
      <c r="A521" t="s">
        <v>1273</v>
      </c>
      <c r="B521" t="s">
        <v>160</v>
      </c>
      <c r="C521" t="s">
        <v>4</v>
      </c>
      <c r="D521" t="s">
        <v>52</v>
      </c>
      <c r="E521" t="s">
        <v>53</v>
      </c>
      <c r="F521" t="s">
        <v>64</v>
      </c>
      <c r="G521" t="s">
        <v>317</v>
      </c>
    </row>
    <row r="522" spans="1:9" x14ac:dyDescent="0.35">
      <c r="A522" t="s">
        <v>876</v>
      </c>
      <c r="B522" t="s">
        <v>160</v>
      </c>
      <c r="C522" t="s">
        <v>4</v>
      </c>
      <c r="D522" t="s">
        <v>52</v>
      </c>
      <c r="E522" t="s">
        <v>53</v>
      </c>
      <c r="F522" t="s">
        <v>64</v>
      </c>
      <c r="G522" t="s">
        <v>317</v>
      </c>
    </row>
    <row r="523" spans="1:9" x14ac:dyDescent="0.35">
      <c r="A523" t="s">
        <v>574</v>
      </c>
      <c r="B523" t="s">
        <v>160</v>
      </c>
      <c r="C523" t="s">
        <v>4</v>
      </c>
      <c r="D523" t="s">
        <v>52</v>
      </c>
      <c r="E523" t="s">
        <v>53</v>
      </c>
      <c r="F523" t="s">
        <v>64</v>
      </c>
      <c r="G523" t="s">
        <v>575</v>
      </c>
      <c r="H523" t="s">
        <v>576</v>
      </c>
      <c r="I523" t="s">
        <v>577</v>
      </c>
    </row>
    <row r="524" spans="1:9" x14ac:dyDescent="0.35">
      <c r="A524" t="s">
        <v>877</v>
      </c>
      <c r="B524" t="s">
        <v>160</v>
      </c>
      <c r="C524" t="s">
        <v>4</v>
      </c>
      <c r="D524" t="s">
        <v>52</v>
      </c>
      <c r="E524" t="s">
        <v>53</v>
      </c>
      <c r="F524" t="s">
        <v>64</v>
      </c>
      <c r="G524" t="s">
        <v>317</v>
      </c>
    </row>
    <row r="525" spans="1:9" x14ac:dyDescent="0.35">
      <c r="A525" t="s">
        <v>752</v>
      </c>
      <c r="B525" t="s">
        <v>160</v>
      </c>
      <c r="C525" t="s">
        <v>4</v>
      </c>
      <c r="D525" t="s">
        <v>52</v>
      </c>
      <c r="E525" t="s">
        <v>53</v>
      </c>
      <c r="F525" t="s">
        <v>64</v>
      </c>
      <c r="G525" t="s">
        <v>653</v>
      </c>
    </row>
    <row r="526" spans="1:9" x14ac:dyDescent="0.35">
      <c r="A526" t="s">
        <v>580</v>
      </c>
      <c r="B526" t="s">
        <v>160</v>
      </c>
      <c r="C526" t="s">
        <v>4</v>
      </c>
      <c r="D526" t="s">
        <v>52</v>
      </c>
      <c r="E526" t="s">
        <v>53</v>
      </c>
      <c r="F526" t="s">
        <v>64</v>
      </c>
      <c r="G526" t="s">
        <v>171</v>
      </c>
      <c r="H526" t="s">
        <v>410</v>
      </c>
    </row>
    <row r="527" spans="1:9" x14ac:dyDescent="0.35">
      <c r="A527" t="s">
        <v>181</v>
      </c>
      <c r="B527" t="s">
        <v>160</v>
      </c>
      <c r="C527" t="s">
        <v>4</v>
      </c>
      <c r="D527" t="s">
        <v>52</v>
      </c>
      <c r="E527" t="s">
        <v>53</v>
      </c>
      <c r="F527" t="s">
        <v>64</v>
      </c>
      <c r="G527" t="s">
        <v>171</v>
      </c>
      <c r="H527" t="s">
        <v>172</v>
      </c>
    </row>
    <row r="528" spans="1:9" x14ac:dyDescent="0.35">
      <c r="A528" t="s">
        <v>183</v>
      </c>
      <c r="B528" t="s">
        <v>160</v>
      </c>
      <c r="C528" t="s">
        <v>4</v>
      </c>
      <c r="D528" t="s">
        <v>52</v>
      </c>
      <c r="E528" t="s">
        <v>53</v>
      </c>
      <c r="F528" t="s">
        <v>64</v>
      </c>
      <c r="G528" t="s">
        <v>171</v>
      </c>
      <c r="H528" t="s">
        <v>172</v>
      </c>
    </row>
    <row r="529" spans="1:8" x14ac:dyDescent="0.35">
      <c r="A529" t="s">
        <v>597</v>
      </c>
      <c r="B529" t="s">
        <v>160</v>
      </c>
      <c r="C529" t="s">
        <v>4</v>
      </c>
      <c r="D529" t="s">
        <v>52</v>
      </c>
      <c r="E529" t="s">
        <v>53</v>
      </c>
      <c r="F529" t="s">
        <v>64</v>
      </c>
      <c r="G529" t="s">
        <v>171</v>
      </c>
      <c r="H529" t="s">
        <v>406</v>
      </c>
    </row>
    <row r="530" spans="1:8" x14ac:dyDescent="0.35">
      <c r="A530" t="s">
        <v>892</v>
      </c>
      <c r="B530" t="s">
        <v>160</v>
      </c>
      <c r="C530" t="s">
        <v>4</v>
      </c>
      <c r="D530" t="s">
        <v>52</v>
      </c>
      <c r="E530" t="s">
        <v>53</v>
      </c>
      <c r="F530" t="s">
        <v>64</v>
      </c>
      <c r="G530" t="s">
        <v>575</v>
      </c>
      <c r="H530" t="s">
        <v>576</v>
      </c>
    </row>
    <row r="531" spans="1:8" x14ac:dyDescent="0.35">
      <c r="A531" t="s">
        <v>893</v>
      </c>
      <c r="B531" t="s">
        <v>160</v>
      </c>
      <c r="C531" t="s">
        <v>4</v>
      </c>
      <c r="D531" t="s">
        <v>52</v>
      </c>
      <c r="E531" t="s">
        <v>53</v>
      </c>
      <c r="F531" t="s">
        <v>64</v>
      </c>
      <c r="G531" t="s">
        <v>575</v>
      </c>
      <c r="H531" t="s">
        <v>576</v>
      </c>
    </row>
    <row r="532" spans="1:8" x14ac:dyDescent="0.35">
      <c r="A532" t="s">
        <v>894</v>
      </c>
      <c r="B532" t="s">
        <v>160</v>
      </c>
      <c r="C532" t="s">
        <v>4</v>
      </c>
      <c r="D532" t="s">
        <v>52</v>
      </c>
      <c r="E532" t="s">
        <v>53</v>
      </c>
      <c r="F532" t="s">
        <v>64</v>
      </c>
      <c r="G532" t="s">
        <v>575</v>
      </c>
      <c r="H532" t="s">
        <v>576</v>
      </c>
    </row>
    <row r="533" spans="1:8" x14ac:dyDescent="0.35">
      <c r="A533" t="s">
        <v>1263</v>
      </c>
      <c r="B533" t="s">
        <v>160</v>
      </c>
      <c r="C533" t="s">
        <v>4</v>
      </c>
      <c r="D533" t="s">
        <v>52</v>
      </c>
      <c r="E533" t="s">
        <v>53</v>
      </c>
      <c r="F533" t="s">
        <v>64</v>
      </c>
      <c r="G533" t="s">
        <v>575</v>
      </c>
      <c r="H533" t="s">
        <v>576</v>
      </c>
    </row>
    <row r="534" spans="1:8" x14ac:dyDescent="0.35">
      <c r="A534" t="s">
        <v>1217</v>
      </c>
      <c r="B534" t="s">
        <v>160</v>
      </c>
      <c r="C534" t="s">
        <v>4</v>
      </c>
      <c r="D534" t="s">
        <v>52</v>
      </c>
      <c r="E534" t="s">
        <v>53</v>
      </c>
      <c r="F534" t="s">
        <v>64</v>
      </c>
      <c r="G534" t="s">
        <v>575</v>
      </c>
      <c r="H534" t="s">
        <v>576</v>
      </c>
    </row>
    <row r="535" spans="1:8" x14ac:dyDescent="0.35">
      <c r="A535" t="s">
        <v>602</v>
      </c>
      <c r="B535" t="s">
        <v>160</v>
      </c>
      <c r="C535" t="s">
        <v>4</v>
      </c>
      <c r="D535" t="s">
        <v>52</v>
      </c>
      <c r="E535" t="s">
        <v>53</v>
      </c>
      <c r="F535" t="s">
        <v>64</v>
      </c>
      <c r="G535" t="s">
        <v>171</v>
      </c>
      <c r="H535" t="s">
        <v>226</v>
      </c>
    </row>
    <row r="536" spans="1:8" x14ac:dyDescent="0.35">
      <c r="A536" t="s">
        <v>173</v>
      </c>
      <c r="B536" t="s">
        <v>160</v>
      </c>
      <c r="C536" t="s">
        <v>4</v>
      </c>
      <c r="D536" t="s">
        <v>52</v>
      </c>
      <c r="E536" t="s">
        <v>53</v>
      </c>
      <c r="F536" t="s">
        <v>64</v>
      </c>
      <c r="G536" t="s">
        <v>171</v>
      </c>
      <c r="H536" t="s">
        <v>172</v>
      </c>
    </row>
    <row r="537" spans="1:8" x14ac:dyDescent="0.35">
      <c r="A537" t="s">
        <v>899</v>
      </c>
      <c r="B537" t="s">
        <v>160</v>
      </c>
      <c r="C537" t="s">
        <v>4</v>
      </c>
      <c r="D537" t="s">
        <v>52</v>
      </c>
      <c r="E537" t="s">
        <v>53</v>
      </c>
      <c r="F537" t="s">
        <v>64</v>
      </c>
      <c r="G537" t="s">
        <v>171</v>
      </c>
      <c r="H537" t="s">
        <v>226</v>
      </c>
    </row>
    <row r="538" spans="1:8" x14ac:dyDescent="0.35">
      <c r="A538" t="s">
        <v>1223</v>
      </c>
      <c r="B538" t="s">
        <v>160</v>
      </c>
      <c r="C538" t="s">
        <v>4</v>
      </c>
      <c r="D538" t="s">
        <v>52</v>
      </c>
      <c r="E538" t="s">
        <v>53</v>
      </c>
      <c r="F538" t="s">
        <v>64</v>
      </c>
      <c r="G538" t="s">
        <v>171</v>
      </c>
      <c r="H538" t="s">
        <v>410</v>
      </c>
    </row>
    <row r="539" spans="1:8" x14ac:dyDescent="0.35">
      <c r="A539" t="s">
        <v>607</v>
      </c>
      <c r="B539" t="s">
        <v>160</v>
      </c>
      <c r="C539" t="s">
        <v>4</v>
      </c>
      <c r="D539" t="s">
        <v>52</v>
      </c>
      <c r="E539" t="s">
        <v>53</v>
      </c>
      <c r="F539" t="s">
        <v>64</v>
      </c>
      <c r="G539" t="s">
        <v>171</v>
      </c>
      <c r="H539" t="s">
        <v>406</v>
      </c>
    </row>
    <row r="540" spans="1:8" x14ac:dyDescent="0.35">
      <c r="A540" t="s">
        <v>912</v>
      </c>
      <c r="B540" t="s">
        <v>160</v>
      </c>
      <c r="C540" t="s">
        <v>4</v>
      </c>
      <c r="D540" t="s">
        <v>52</v>
      </c>
      <c r="E540" t="s">
        <v>53</v>
      </c>
      <c r="F540" t="s">
        <v>64</v>
      </c>
      <c r="G540" t="s">
        <v>171</v>
      </c>
      <c r="H540" t="s">
        <v>410</v>
      </c>
    </row>
    <row r="541" spans="1:8" x14ac:dyDescent="0.35">
      <c r="A541" t="s">
        <v>624</v>
      </c>
      <c r="B541" t="s">
        <v>160</v>
      </c>
      <c r="C541" t="s">
        <v>4</v>
      </c>
      <c r="D541" t="s">
        <v>52</v>
      </c>
      <c r="E541" t="s">
        <v>53</v>
      </c>
      <c r="F541" t="s">
        <v>64</v>
      </c>
      <c r="G541" t="s">
        <v>171</v>
      </c>
      <c r="H541" t="s">
        <v>410</v>
      </c>
    </row>
    <row r="542" spans="1:8" x14ac:dyDescent="0.35">
      <c r="A542" t="s">
        <v>918</v>
      </c>
      <c r="B542" t="s">
        <v>160</v>
      </c>
      <c r="C542" t="s">
        <v>4</v>
      </c>
      <c r="D542" t="s">
        <v>52</v>
      </c>
      <c r="E542" t="s">
        <v>53</v>
      </c>
      <c r="F542" t="s">
        <v>64</v>
      </c>
      <c r="G542" t="s">
        <v>171</v>
      </c>
      <c r="H542" t="s">
        <v>226</v>
      </c>
    </row>
    <row r="543" spans="1:8" x14ac:dyDescent="0.35">
      <c r="A543" t="s">
        <v>1240</v>
      </c>
      <c r="B543" t="s">
        <v>160</v>
      </c>
      <c r="C543" t="s">
        <v>4</v>
      </c>
      <c r="D543" t="s">
        <v>52</v>
      </c>
      <c r="E543" t="s">
        <v>53</v>
      </c>
      <c r="F543" t="s">
        <v>64</v>
      </c>
      <c r="G543" t="s">
        <v>575</v>
      </c>
      <c r="H543" t="s">
        <v>1241</v>
      </c>
    </row>
    <row r="544" spans="1:8" x14ac:dyDescent="0.35">
      <c r="A544" t="s">
        <v>1242</v>
      </c>
      <c r="B544" t="s">
        <v>160</v>
      </c>
      <c r="C544" t="s">
        <v>4</v>
      </c>
      <c r="D544" t="s">
        <v>52</v>
      </c>
      <c r="E544" t="s">
        <v>53</v>
      </c>
      <c r="F544" t="s">
        <v>64</v>
      </c>
      <c r="G544" t="s">
        <v>171</v>
      </c>
      <c r="H544" t="s">
        <v>410</v>
      </c>
    </row>
    <row r="545" spans="1:10" x14ac:dyDescent="0.35">
      <c r="A545" t="s">
        <v>641</v>
      </c>
      <c r="B545" t="s">
        <v>160</v>
      </c>
      <c r="C545" t="s">
        <v>4</v>
      </c>
      <c r="D545" t="s">
        <v>52</v>
      </c>
      <c r="E545" t="s">
        <v>53</v>
      </c>
      <c r="F545" t="s">
        <v>64</v>
      </c>
      <c r="G545" t="s">
        <v>575</v>
      </c>
      <c r="H545" t="s">
        <v>576</v>
      </c>
      <c r="I545" t="s">
        <v>642</v>
      </c>
      <c r="J545" t="s">
        <v>643</v>
      </c>
    </row>
    <row r="546" spans="1:10" x14ac:dyDescent="0.35">
      <c r="A546" t="s">
        <v>1244</v>
      </c>
      <c r="B546" t="s">
        <v>160</v>
      </c>
      <c r="C546" t="s">
        <v>4</v>
      </c>
      <c r="D546" t="s">
        <v>52</v>
      </c>
      <c r="E546" t="s">
        <v>53</v>
      </c>
      <c r="F546" t="s">
        <v>64</v>
      </c>
      <c r="G546" t="s">
        <v>575</v>
      </c>
      <c r="H546" t="s">
        <v>722</v>
      </c>
    </row>
    <row r="547" spans="1:10" x14ac:dyDescent="0.35">
      <c r="A547" t="s">
        <v>647</v>
      </c>
      <c r="B547" t="s">
        <v>160</v>
      </c>
      <c r="C547" t="s">
        <v>4</v>
      </c>
      <c r="D547" t="s">
        <v>52</v>
      </c>
      <c r="E547" t="s">
        <v>53</v>
      </c>
      <c r="F547" t="s">
        <v>64</v>
      </c>
      <c r="G547" t="s">
        <v>171</v>
      </c>
      <c r="H547" t="s">
        <v>406</v>
      </c>
    </row>
    <row r="548" spans="1:10" x14ac:dyDescent="0.35">
      <c r="A548" t="s">
        <v>649</v>
      </c>
      <c r="B548" t="s">
        <v>160</v>
      </c>
      <c r="C548" t="s">
        <v>4</v>
      </c>
      <c r="D548" t="s">
        <v>52</v>
      </c>
      <c r="E548" t="s">
        <v>53</v>
      </c>
      <c r="F548" t="s">
        <v>64</v>
      </c>
      <c r="G548" t="s">
        <v>575</v>
      </c>
      <c r="H548" t="s">
        <v>576</v>
      </c>
      <c r="I548" t="s">
        <v>642</v>
      </c>
      <c r="J548" t="s">
        <v>643</v>
      </c>
    </row>
    <row r="549" spans="1:10" x14ac:dyDescent="0.35">
      <c r="A549" t="s">
        <v>921</v>
      </c>
      <c r="B549" t="s">
        <v>160</v>
      </c>
      <c r="C549" t="s">
        <v>4</v>
      </c>
      <c r="D549" t="s">
        <v>52</v>
      </c>
      <c r="E549" t="s">
        <v>53</v>
      </c>
      <c r="F549" t="s">
        <v>64</v>
      </c>
      <c r="G549" t="s">
        <v>171</v>
      </c>
      <c r="H549" t="s">
        <v>410</v>
      </c>
    </row>
    <row r="550" spans="1:10" x14ac:dyDescent="0.35">
      <c r="A550" t="s">
        <v>922</v>
      </c>
      <c r="B550" t="s">
        <v>160</v>
      </c>
      <c r="C550" t="s">
        <v>4</v>
      </c>
      <c r="D550" t="s">
        <v>52</v>
      </c>
      <c r="E550" t="s">
        <v>53</v>
      </c>
      <c r="F550" t="s">
        <v>64</v>
      </c>
      <c r="G550" t="s">
        <v>171</v>
      </c>
      <c r="H550" t="s">
        <v>226</v>
      </c>
    </row>
    <row r="551" spans="1:10" x14ac:dyDescent="0.35">
      <c r="A551" t="s">
        <v>309</v>
      </c>
      <c r="B551" t="s">
        <v>160</v>
      </c>
      <c r="C551" t="s">
        <v>4</v>
      </c>
      <c r="D551" t="s">
        <v>52</v>
      </c>
      <c r="E551" t="s">
        <v>53</v>
      </c>
      <c r="F551" t="s">
        <v>79</v>
      </c>
      <c r="G551" t="s">
        <v>310</v>
      </c>
      <c r="H551" t="s">
        <v>311</v>
      </c>
      <c r="I551" t="s">
        <v>312</v>
      </c>
    </row>
    <row r="552" spans="1:10" x14ac:dyDescent="0.35">
      <c r="A552" t="s">
        <v>665</v>
      </c>
      <c r="B552" t="s">
        <v>160</v>
      </c>
      <c r="C552" t="s">
        <v>4</v>
      </c>
      <c r="D552" t="s">
        <v>52</v>
      </c>
      <c r="E552" t="s">
        <v>53</v>
      </c>
      <c r="F552" t="s">
        <v>79</v>
      </c>
      <c r="G552" t="s">
        <v>310</v>
      </c>
      <c r="H552" t="s">
        <v>489</v>
      </c>
      <c r="I552" t="s">
        <v>490</v>
      </c>
      <c r="J552" t="s">
        <v>491</v>
      </c>
    </row>
    <row r="553" spans="1:10" x14ac:dyDescent="0.35">
      <c r="A553" t="s">
        <v>789</v>
      </c>
      <c r="B553" t="s">
        <v>160</v>
      </c>
      <c r="C553" t="s">
        <v>4</v>
      </c>
      <c r="D553" t="s">
        <v>52</v>
      </c>
      <c r="E553" t="s">
        <v>53</v>
      </c>
      <c r="F553" t="s">
        <v>79</v>
      </c>
      <c r="G553" t="s">
        <v>310</v>
      </c>
      <c r="H553" t="s">
        <v>489</v>
      </c>
      <c r="I553" t="s">
        <v>490</v>
      </c>
      <c r="J553" t="s">
        <v>491</v>
      </c>
    </row>
    <row r="554" spans="1:10" x14ac:dyDescent="0.35">
      <c r="A554" t="s">
        <v>1010</v>
      </c>
      <c r="B554" t="s">
        <v>160</v>
      </c>
      <c r="C554" t="s">
        <v>4</v>
      </c>
      <c r="D554" t="s">
        <v>52</v>
      </c>
      <c r="E554" t="s">
        <v>53</v>
      </c>
      <c r="F554" t="s">
        <v>79</v>
      </c>
      <c r="G554" t="s">
        <v>725</v>
      </c>
      <c r="H554" t="s">
        <v>1011</v>
      </c>
    </row>
    <row r="555" spans="1:10" x14ac:dyDescent="0.35">
      <c r="A555" t="s">
        <v>1033</v>
      </c>
      <c r="B555" t="s">
        <v>160</v>
      </c>
      <c r="C555" t="s">
        <v>4</v>
      </c>
      <c r="D555" t="s">
        <v>52</v>
      </c>
      <c r="E555" t="s">
        <v>53</v>
      </c>
      <c r="F555" t="s">
        <v>79</v>
      </c>
      <c r="G555" t="s">
        <v>725</v>
      </c>
      <c r="H555" t="s">
        <v>726</v>
      </c>
      <c r="I555" t="s">
        <v>727</v>
      </c>
      <c r="J555" t="s">
        <v>728</v>
      </c>
    </row>
    <row r="556" spans="1:10" x14ac:dyDescent="0.35">
      <c r="A556" t="s">
        <v>1038</v>
      </c>
      <c r="B556" t="s">
        <v>160</v>
      </c>
      <c r="C556" t="s">
        <v>4</v>
      </c>
      <c r="D556" t="s">
        <v>52</v>
      </c>
      <c r="E556" t="s">
        <v>53</v>
      </c>
      <c r="F556" t="s">
        <v>79</v>
      </c>
      <c r="G556" t="s">
        <v>1039</v>
      </c>
      <c r="H556" t="s">
        <v>1040</v>
      </c>
    </row>
    <row r="557" spans="1:10" x14ac:dyDescent="0.35">
      <c r="A557" t="s">
        <v>724</v>
      </c>
      <c r="B557" t="s">
        <v>160</v>
      </c>
      <c r="C557" t="s">
        <v>4</v>
      </c>
      <c r="D557" t="s">
        <v>52</v>
      </c>
      <c r="E557" t="s">
        <v>53</v>
      </c>
      <c r="F557" t="s">
        <v>79</v>
      </c>
      <c r="G557" t="s">
        <v>725</v>
      </c>
      <c r="H557" t="s">
        <v>726</v>
      </c>
      <c r="I557" t="s">
        <v>727</v>
      </c>
      <c r="J557" t="s">
        <v>728</v>
      </c>
    </row>
    <row r="558" spans="1:10" x14ac:dyDescent="0.35">
      <c r="A558" t="s">
        <v>488</v>
      </c>
      <c r="B558" t="s">
        <v>160</v>
      </c>
      <c r="C558" t="s">
        <v>4</v>
      </c>
      <c r="D558" t="s">
        <v>52</v>
      </c>
      <c r="E558" t="s">
        <v>53</v>
      </c>
      <c r="F558" t="s">
        <v>79</v>
      </c>
      <c r="G558" t="s">
        <v>310</v>
      </c>
      <c r="H558" t="s">
        <v>489</v>
      </c>
      <c r="I558" t="s">
        <v>490</v>
      </c>
      <c r="J558" t="s">
        <v>491</v>
      </c>
    </row>
    <row r="559" spans="1:10" x14ac:dyDescent="0.35">
      <c r="A559" t="s">
        <v>1192</v>
      </c>
      <c r="B559" t="s">
        <v>160</v>
      </c>
      <c r="C559" t="s">
        <v>4</v>
      </c>
      <c r="D559" t="s">
        <v>52</v>
      </c>
      <c r="E559" t="s">
        <v>53</v>
      </c>
      <c r="F559" t="s">
        <v>79</v>
      </c>
      <c r="G559" t="s">
        <v>725</v>
      </c>
      <c r="H559" t="s">
        <v>726</v>
      </c>
      <c r="I559" t="s">
        <v>727</v>
      </c>
      <c r="J559" t="s">
        <v>728</v>
      </c>
    </row>
    <row r="560" spans="1:10" x14ac:dyDescent="0.35">
      <c r="A560" t="s">
        <v>588</v>
      </c>
      <c r="B560" t="s">
        <v>160</v>
      </c>
      <c r="C560" t="s">
        <v>4</v>
      </c>
      <c r="D560" t="s">
        <v>52</v>
      </c>
      <c r="E560" t="s">
        <v>53</v>
      </c>
      <c r="F560" t="s">
        <v>79</v>
      </c>
      <c r="G560" t="s">
        <v>310</v>
      </c>
      <c r="H560" t="s">
        <v>489</v>
      </c>
      <c r="I560" t="s">
        <v>490</v>
      </c>
      <c r="J560" t="s">
        <v>491</v>
      </c>
    </row>
    <row r="561" spans="1:10" x14ac:dyDescent="0.35">
      <c r="A561" t="s">
        <v>623</v>
      </c>
      <c r="B561" t="s">
        <v>160</v>
      </c>
      <c r="C561" t="s">
        <v>4</v>
      </c>
      <c r="D561" t="s">
        <v>52</v>
      </c>
      <c r="E561" t="s">
        <v>53</v>
      </c>
      <c r="F561" t="s">
        <v>79</v>
      </c>
      <c r="G561" t="s">
        <v>310</v>
      </c>
      <c r="H561" t="s">
        <v>489</v>
      </c>
      <c r="I561" t="s">
        <v>490</v>
      </c>
      <c r="J561" t="s">
        <v>491</v>
      </c>
    </row>
    <row r="562" spans="1:10" x14ac:dyDescent="0.35">
      <c r="A562" t="s">
        <v>1066</v>
      </c>
      <c r="B562" t="s">
        <v>160</v>
      </c>
      <c r="C562" t="s">
        <v>4</v>
      </c>
      <c r="D562" t="s">
        <v>48</v>
      </c>
      <c r="E562" t="s">
        <v>1067</v>
      </c>
      <c r="G562" t="s">
        <v>1067</v>
      </c>
    </row>
    <row r="563" spans="1:10" x14ac:dyDescent="0.35">
      <c r="A563" t="s">
        <v>663</v>
      </c>
      <c r="B563" t="s">
        <v>160</v>
      </c>
      <c r="C563" t="s">
        <v>4</v>
      </c>
      <c r="D563" t="s">
        <v>48</v>
      </c>
      <c r="E563" t="s">
        <v>116</v>
      </c>
      <c r="F563" t="s">
        <v>117</v>
      </c>
      <c r="G563" t="s">
        <v>117</v>
      </c>
    </row>
    <row r="564" spans="1:10" x14ac:dyDescent="0.35">
      <c r="A564" t="s">
        <v>1164</v>
      </c>
      <c r="B564" t="s">
        <v>160</v>
      </c>
      <c r="C564" t="s">
        <v>4</v>
      </c>
      <c r="D564" t="s">
        <v>48</v>
      </c>
      <c r="E564" t="s">
        <v>116</v>
      </c>
      <c r="F564" t="s">
        <v>117</v>
      </c>
      <c r="G564" t="s">
        <v>1165</v>
      </c>
      <c r="H564" t="s">
        <v>1166</v>
      </c>
    </row>
    <row r="565" spans="1:10" x14ac:dyDescent="0.35">
      <c r="A565" t="s">
        <v>1246</v>
      </c>
      <c r="B565" t="s">
        <v>160</v>
      </c>
      <c r="C565" t="s">
        <v>4</v>
      </c>
      <c r="D565" t="s">
        <v>48</v>
      </c>
      <c r="E565" t="s">
        <v>116</v>
      </c>
      <c r="F565" t="s">
        <v>1247</v>
      </c>
      <c r="G565" t="s">
        <v>1248</v>
      </c>
    </row>
    <row r="566" spans="1:10" x14ac:dyDescent="0.35">
      <c r="A566" t="s">
        <v>199</v>
      </c>
      <c r="B566" t="s">
        <v>160</v>
      </c>
      <c r="C566" t="s">
        <v>4</v>
      </c>
      <c r="D566" t="s">
        <v>48</v>
      </c>
      <c r="E566" t="s">
        <v>116</v>
      </c>
      <c r="F566" t="s">
        <v>200</v>
      </c>
      <c r="G566" t="s">
        <v>201</v>
      </c>
    </row>
    <row r="567" spans="1:10" x14ac:dyDescent="0.35">
      <c r="A567" t="s">
        <v>1111</v>
      </c>
      <c r="B567" t="s">
        <v>160</v>
      </c>
      <c r="C567" t="s">
        <v>4</v>
      </c>
      <c r="D567" t="s">
        <v>48</v>
      </c>
      <c r="E567" t="s">
        <v>1112</v>
      </c>
      <c r="F567" t="s">
        <v>1113</v>
      </c>
      <c r="G567" t="s">
        <v>1113</v>
      </c>
    </row>
    <row r="568" spans="1:10" x14ac:dyDescent="0.35">
      <c r="A568" t="s">
        <v>469</v>
      </c>
      <c r="B568" t="s">
        <v>160</v>
      </c>
      <c r="C568" t="s">
        <v>4</v>
      </c>
      <c r="D568" t="s">
        <v>48</v>
      </c>
      <c r="E568" t="s">
        <v>88</v>
      </c>
      <c r="G568" t="s">
        <v>88</v>
      </c>
    </row>
    <row r="569" spans="1:10" x14ac:dyDescent="0.35">
      <c r="A569" t="s">
        <v>437</v>
      </c>
      <c r="B569" t="s">
        <v>160</v>
      </c>
      <c r="C569" t="s">
        <v>4</v>
      </c>
      <c r="D569" t="s">
        <v>48</v>
      </c>
      <c r="E569" t="s">
        <v>121</v>
      </c>
      <c r="G569" t="s">
        <v>121</v>
      </c>
    </row>
    <row r="570" spans="1:10" x14ac:dyDescent="0.35">
      <c r="A570" t="s">
        <v>776</v>
      </c>
      <c r="B570" t="s">
        <v>160</v>
      </c>
      <c r="C570" t="s">
        <v>4</v>
      </c>
      <c r="D570" t="s">
        <v>48</v>
      </c>
      <c r="E570" t="s">
        <v>146</v>
      </c>
      <c r="F570" t="s">
        <v>147</v>
      </c>
      <c r="G570" t="s">
        <v>532</v>
      </c>
      <c r="H570" t="s">
        <v>533</v>
      </c>
      <c r="I570" t="s">
        <v>534</v>
      </c>
    </row>
    <row r="571" spans="1:10" x14ac:dyDescent="0.35">
      <c r="A571" t="s">
        <v>452</v>
      </c>
      <c r="B571" t="s">
        <v>160</v>
      </c>
      <c r="C571" t="s">
        <v>4</v>
      </c>
      <c r="D571" t="s">
        <v>48</v>
      </c>
      <c r="E571" t="s">
        <v>146</v>
      </c>
      <c r="F571" t="s">
        <v>147</v>
      </c>
      <c r="G571" t="s">
        <v>453</v>
      </c>
    </row>
    <row r="572" spans="1:10" x14ac:dyDescent="0.35">
      <c r="A572" t="s">
        <v>1071</v>
      </c>
      <c r="B572" t="s">
        <v>160</v>
      </c>
      <c r="C572" t="s">
        <v>4</v>
      </c>
      <c r="D572" t="s">
        <v>48</v>
      </c>
      <c r="E572" t="s">
        <v>146</v>
      </c>
      <c r="F572" t="s">
        <v>147</v>
      </c>
      <c r="G572" t="s">
        <v>1072</v>
      </c>
    </row>
    <row r="573" spans="1:10" x14ac:dyDescent="0.35">
      <c r="A573" t="s">
        <v>531</v>
      </c>
      <c r="B573" t="s">
        <v>160</v>
      </c>
      <c r="C573" t="s">
        <v>4</v>
      </c>
      <c r="D573" t="s">
        <v>48</v>
      </c>
      <c r="E573" t="s">
        <v>146</v>
      </c>
      <c r="F573" t="s">
        <v>147</v>
      </c>
      <c r="G573" t="s">
        <v>532</v>
      </c>
      <c r="H573" t="s">
        <v>533</v>
      </c>
      <c r="I573" t="s">
        <v>534</v>
      </c>
    </row>
    <row r="574" spans="1:10" x14ac:dyDescent="0.35">
      <c r="A574" t="s">
        <v>820</v>
      </c>
      <c r="B574" t="s">
        <v>160</v>
      </c>
      <c r="C574" t="s">
        <v>4</v>
      </c>
      <c r="D574" t="s">
        <v>48</v>
      </c>
      <c r="E574" t="s">
        <v>146</v>
      </c>
      <c r="F574" t="s">
        <v>821</v>
      </c>
      <c r="G574" t="s">
        <v>821</v>
      </c>
    </row>
    <row r="575" spans="1:10" x14ac:dyDescent="0.35">
      <c r="A575" t="s">
        <v>1049</v>
      </c>
      <c r="B575" t="s">
        <v>160</v>
      </c>
      <c r="C575" t="s">
        <v>4</v>
      </c>
      <c r="D575" t="s">
        <v>48</v>
      </c>
      <c r="E575" t="s">
        <v>145</v>
      </c>
      <c r="G575" t="s">
        <v>145</v>
      </c>
    </row>
    <row r="576" spans="1:10" x14ac:dyDescent="0.35">
      <c r="A576" t="s">
        <v>342</v>
      </c>
      <c r="B576" t="s">
        <v>160</v>
      </c>
      <c r="C576" t="s">
        <v>4</v>
      </c>
      <c r="D576" t="s">
        <v>48</v>
      </c>
      <c r="E576" t="s">
        <v>343</v>
      </c>
      <c r="F576" t="s">
        <v>344</v>
      </c>
      <c r="G576" t="s">
        <v>344</v>
      </c>
    </row>
    <row r="577" spans="1:8" x14ac:dyDescent="0.35">
      <c r="A577" t="s">
        <v>865</v>
      </c>
      <c r="B577" t="s">
        <v>160</v>
      </c>
      <c r="C577" t="s">
        <v>4</v>
      </c>
      <c r="D577" t="s">
        <v>48</v>
      </c>
      <c r="E577" t="s">
        <v>73</v>
      </c>
      <c r="F577" t="s">
        <v>74</v>
      </c>
      <c r="G577" t="s">
        <v>866</v>
      </c>
    </row>
    <row r="578" spans="1:8" x14ac:dyDescent="0.35">
      <c r="A578" t="s">
        <v>594</v>
      </c>
      <c r="B578" t="s">
        <v>160</v>
      </c>
      <c r="C578" t="s">
        <v>4</v>
      </c>
      <c r="D578" t="s">
        <v>48</v>
      </c>
      <c r="E578" t="s">
        <v>73</v>
      </c>
      <c r="F578" t="s">
        <v>74</v>
      </c>
      <c r="G578" t="s">
        <v>595</v>
      </c>
    </row>
    <row r="579" spans="1:8" x14ac:dyDescent="0.35">
      <c r="A579" t="s">
        <v>359</v>
      </c>
      <c r="B579" t="s">
        <v>160</v>
      </c>
      <c r="C579" t="s">
        <v>4</v>
      </c>
      <c r="D579" t="s">
        <v>48</v>
      </c>
      <c r="E579" t="s">
        <v>49</v>
      </c>
      <c r="F579" t="s">
        <v>50</v>
      </c>
      <c r="G579" t="s">
        <v>360</v>
      </c>
    </row>
    <row r="580" spans="1:8" x14ac:dyDescent="0.35">
      <c r="A580" t="s">
        <v>428</v>
      </c>
      <c r="B580" t="s">
        <v>160</v>
      </c>
      <c r="C580" t="s">
        <v>4</v>
      </c>
      <c r="D580" t="s">
        <v>48</v>
      </c>
      <c r="E580" t="s">
        <v>49</v>
      </c>
      <c r="F580" t="s">
        <v>50</v>
      </c>
      <c r="G580" t="s">
        <v>429</v>
      </c>
    </row>
    <row r="581" spans="1:8" x14ac:dyDescent="0.35">
      <c r="A581" t="s">
        <v>448</v>
      </c>
      <c r="B581" t="s">
        <v>160</v>
      </c>
      <c r="C581" t="s">
        <v>4</v>
      </c>
      <c r="D581" t="s">
        <v>48</v>
      </c>
      <c r="E581" t="s">
        <v>49</v>
      </c>
      <c r="F581" t="s">
        <v>50</v>
      </c>
      <c r="G581" t="s">
        <v>449</v>
      </c>
    </row>
    <row r="582" spans="1:8" x14ac:dyDescent="0.35">
      <c r="A582" t="s">
        <v>509</v>
      </c>
      <c r="B582" t="s">
        <v>160</v>
      </c>
      <c r="C582" t="s">
        <v>4</v>
      </c>
      <c r="D582" t="s">
        <v>48</v>
      </c>
      <c r="E582" t="s">
        <v>49</v>
      </c>
      <c r="F582" t="s">
        <v>50</v>
      </c>
      <c r="G582" t="s">
        <v>429</v>
      </c>
    </row>
    <row r="583" spans="1:8" x14ac:dyDescent="0.35">
      <c r="A583" t="s">
        <v>511</v>
      </c>
      <c r="B583" t="s">
        <v>160</v>
      </c>
      <c r="C583" t="s">
        <v>4</v>
      </c>
      <c r="D583" t="s">
        <v>48</v>
      </c>
      <c r="E583" t="s">
        <v>49</v>
      </c>
      <c r="F583" t="s">
        <v>50</v>
      </c>
      <c r="G583" t="s">
        <v>429</v>
      </c>
    </row>
    <row r="584" spans="1:8" x14ac:dyDescent="0.35">
      <c r="A584" t="s">
        <v>669</v>
      </c>
      <c r="B584" t="s">
        <v>160</v>
      </c>
      <c r="C584" t="s">
        <v>4</v>
      </c>
      <c r="D584" t="s">
        <v>48</v>
      </c>
      <c r="E584" t="s">
        <v>49</v>
      </c>
      <c r="F584" t="s">
        <v>50</v>
      </c>
      <c r="G584" t="s">
        <v>670</v>
      </c>
    </row>
    <row r="585" spans="1:8" x14ac:dyDescent="0.35">
      <c r="A585" t="s">
        <v>693</v>
      </c>
      <c r="B585" t="s">
        <v>160</v>
      </c>
      <c r="C585" t="s">
        <v>4</v>
      </c>
      <c r="D585" t="s">
        <v>48</v>
      </c>
      <c r="E585" t="s">
        <v>84</v>
      </c>
      <c r="F585" t="s">
        <v>85</v>
      </c>
      <c r="G585" t="s">
        <v>694</v>
      </c>
    </row>
    <row r="586" spans="1:8" x14ac:dyDescent="0.35">
      <c r="A586" t="s">
        <v>960</v>
      </c>
      <c r="B586" t="s">
        <v>160</v>
      </c>
      <c r="C586" t="s">
        <v>4</v>
      </c>
      <c r="D586" t="s">
        <v>48</v>
      </c>
      <c r="E586" t="s">
        <v>84</v>
      </c>
      <c r="F586" t="s">
        <v>85</v>
      </c>
      <c r="G586" t="s">
        <v>694</v>
      </c>
    </row>
    <row r="587" spans="1:8" x14ac:dyDescent="0.35">
      <c r="A587" t="s">
        <v>554</v>
      </c>
      <c r="B587" t="s">
        <v>160</v>
      </c>
      <c r="C587" t="s">
        <v>4</v>
      </c>
      <c r="D587" t="s">
        <v>48</v>
      </c>
      <c r="E587" t="s">
        <v>84</v>
      </c>
      <c r="F587" t="s">
        <v>85</v>
      </c>
      <c r="G587" t="s">
        <v>85</v>
      </c>
    </row>
    <row r="588" spans="1:8" x14ac:dyDescent="0.35">
      <c r="A588" t="s">
        <v>658</v>
      </c>
      <c r="B588" t="s">
        <v>160</v>
      </c>
      <c r="C588" t="s">
        <v>4</v>
      </c>
      <c r="D588" t="s">
        <v>48</v>
      </c>
      <c r="E588" t="s">
        <v>659</v>
      </c>
      <c r="F588" t="s">
        <v>660</v>
      </c>
      <c r="G588" t="s">
        <v>660</v>
      </c>
    </row>
    <row r="589" spans="1:8" x14ac:dyDescent="0.35">
      <c r="A589" t="s">
        <v>1176</v>
      </c>
      <c r="B589" t="s">
        <v>160</v>
      </c>
      <c r="C589" t="s">
        <v>4</v>
      </c>
      <c r="D589" t="s">
        <v>48</v>
      </c>
      <c r="E589" t="s">
        <v>130</v>
      </c>
      <c r="F589" t="s">
        <v>131</v>
      </c>
      <c r="G589" t="s">
        <v>1177</v>
      </c>
    </row>
    <row r="590" spans="1:8" x14ac:dyDescent="0.35">
      <c r="A590" t="s">
        <v>527</v>
      </c>
      <c r="B590" t="s">
        <v>160</v>
      </c>
      <c r="C590" t="s">
        <v>4</v>
      </c>
      <c r="D590" t="s">
        <v>48</v>
      </c>
      <c r="E590" t="s">
        <v>528</v>
      </c>
      <c r="F590" t="s">
        <v>529</v>
      </c>
      <c r="G590" t="s">
        <v>529</v>
      </c>
    </row>
    <row r="591" spans="1:8" x14ac:dyDescent="0.35">
      <c r="A591" t="s">
        <v>519</v>
      </c>
      <c r="B591" t="s">
        <v>160</v>
      </c>
      <c r="C591" t="s">
        <v>4</v>
      </c>
      <c r="D591" t="s">
        <v>48</v>
      </c>
      <c r="E591" t="s">
        <v>520</v>
      </c>
      <c r="G591" t="s">
        <v>520</v>
      </c>
    </row>
    <row r="592" spans="1:8" x14ac:dyDescent="0.35">
      <c r="A592" t="s">
        <v>263</v>
      </c>
      <c r="B592" t="s">
        <v>160</v>
      </c>
      <c r="C592" t="s">
        <v>4</v>
      </c>
      <c r="D592" t="s">
        <v>48</v>
      </c>
      <c r="E592" t="s">
        <v>112</v>
      </c>
      <c r="F592" t="s">
        <v>113</v>
      </c>
      <c r="G592" t="s">
        <v>264</v>
      </c>
      <c r="H592" t="s">
        <v>265</v>
      </c>
    </row>
    <row r="593" spans="1:8" x14ac:dyDescent="0.35">
      <c r="A593" t="s">
        <v>1002</v>
      </c>
      <c r="B593" t="s">
        <v>160</v>
      </c>
      <c r="C593" t="s">
        <v>4</v>
      </c>
      <c r="D593" t="s">
        <v>48</v>
      </c>
      <c r="E593" t="s">
        <v>112</v>
      </c>
      <c r="F593" t="s">
        <v>113</v>
      </c>
      <c r="G593" t="s">
        <v>646</v>
      </c>
    </row>
    <row r="594" spans="1:8" x14ac:dyDescent="0.35">
      <c r="A594" t="s">
        <v>393</v>
      </c>
      <c r="B594" t="s">
        <v>160</v>
      </c>
      <c r="C594" t="s">
        <v>4</v>
      </c>
      <c r="D594" t="s">
        <v>48</v>
      </c>
      <c r="E594" t="s">
        <v>112</v>
      </c>
      <c r="F594" t="s">
        <v>113</v>
      </c>
      <c r="G594" t="s">
        <v>161</v>
      </c>
    </row>
    <row r="595" spans="1:8" x14ac:dyDescent="0.35">
      <c r="A595" t="s">
        <v>159</v>
      </c>
      <c r="B595" t="s">
        <v>160</v>
      </c>
      <c r="C595" t="s">
        <v>4</v>
      </c>
      <c r="D595" t="s">
        <v>48</v>
      </c>
      <c r="E595" t="s">
        <v>112</v>
      </c>
      <c r="F595" t="s">
        <v>113</v>
      </c>
      <c r="G595" t="s">
        <v>161</v>
      </c>
      <c r="H595" t="s">
        <v>162</v>
      </c>
    </row>
    <row r="596" spans="1:8" x14ac:dyDescent="0.35">
      <c r="A596" t="s">
        <v>578</v>
      </c>
      <c r="B596" t="s">
        <v>160</v>
      </c>
      <c r="C596" t="s">
        <v>4</v>
      </c>
      <c r="D596" t="s">
        <v>48</v>
      </c>
      <c r="E596" t="s">
        <v>112</v>
      </c>
      <c r="F596" t="s">
        <v>113</v>
      </c>
      <c r="G596" t="s">
        <v>113</v>
      </c>
    </row>
    <row r="597" spans="1:8" x14ac:dyDescent="0.35">
      <c r="A597" t="s">
        <v>163</v>
      </c>
      <c r="B597" t="s">
        <v>160</v>
      </c>
      <c r="C597" t="s">
        <v>4</v>
      </c>
      <c r="D597" t="s">
        <v>48</v>
      </c>
      <c r="E597" t="s">
        <v>112</v>
      </c>
      <c r="F597" t="s">
        <v>113</v>
      </c>
      <c r="G597" t="s">
        <v>161</v>
      </c>
      <c r="H597" t="s">
        <v>162</v>
      </c>
    </row>
    <row r="598" spans="1:8" x14ac:dyDescent="0.35">
      <c r="A598" t="s">
        <v>164</v>
      </c>
      <c r="B598" t="s">
        <v>160</v>
      </c>
      <c r="C598" t="s">
        <v>4</v>
      </c>
      <c r="D598" t="s">
        <v>48</v>
      </c>
      <c r="E598" t="s">
        <v>112</v>
      </c>
      <c r="F598" t="s">
        <v>113</v>
      </c>
      <c r="G598" t="s">
        <v>161</v>
      </c>
      <c r="H598" t="s">
        <v>162</v>
      </c>
    </row>
    <row r="599" spans="1:8" x14ac:dyDescent="0.35">
      <c r="A599" t="s">
        <v>165</v>
      </c>
      <c r="B599" t="s">
        <v>160</v>
      </c>
      <c r="C599" t="s">
        <v>4</v>
      </c>
      <c r="D599" t="s">
        <v>48</v>
      </c>
      <c r="E599" t="s">
        <v>112</v>
      </c>
      <c r="F599" t="s">
        <v>113</v>
      </c>
      <c r="G599" t="s">
        <v>161</v>
      </c>
      <c r="H599" t="s">
        <v>162</v>
      </c>
    </row>
    <row r="600" spans="1:8" x14ac:dyDescent="0.35">
      <c r="A600" t="s">
        <v>645</v>
      </c>
      <c r="B600" t="s">
        <v>160</v>
      </c>
      <c r="C600" t="s">
        <v>4</v>
      </c>
      <c r="D600" t="s">
        <v>48</v>
      </c>
      <c r="E600" t="s">
        <v>112</v>
      </c>
      <c r="F600" t="s">
        <v>113</v>
      </c>
      <c r="G600" t="s">
        <v>646</v>
      </c>
    </row>
    <row r="601" spans="1:8" x14ac:dyDescent="0.35">
      <c r="A601" t="s">
        <v>1061</v>
      </c>
      <c r="B601" t="s">
        <v>160</v>
      </c>
      <c r="C601" t="s">
        <v>4</v>
      </c>
      <c r="D601" t="s">
        <v>48</v>
      </c>
      <c r="E601" t="s">
        <v>75</v>
      </c>
      <c r="F601" t="s">
        <v>1062</v>
      </c>
      <c r="G601" t="s">
        <v>1062</v>
      </c>
    </row>
    <row r="602" spans="1:8" x14ac:dyDescent="0.35">
      <c r="A602" t="s">
        <v>434</v>
      </c>
      <c r="B602" t="s">
        <v>160</v>
      </c>
      <c r="C602" t="s">
        <v>4</v>
      </c>
      <c r="D602" t="s">
        <v>48</v>
      </c>
      <c r="E602" t="s">
        <v>75</v>
      </c>
      <c r="F602" t="s">
        <v>126</v>
      </c>
      <c r="G602" t="s">
        <v>435</v>
      </c>
    </row>
    <row r="603" spans="1:8" x14ac:dyDescent="0.35">
      <c r="A603" t="s">
        <v>847</v>
      </c>
      <c r="B603" t="s">
        <v>160</v>
      </c>
      <c r="C603" t="s">
        <v>4</v>
      </c>
      <c r="D603" t="s">
        <v>48</v>
      </c>
      <c r="E603" t="s">
        <v>75</v>
      </c>
      <c r="F603" t="s">
        <v>126</v>
      </c>
      <c r="G603" t="s">
        <v>126</v>
      </c>
    </row>
    <row r="604" spans="1:8" x14ac:dyDescent="0.35">
      <c r="A604" t="s">
        <v>596</v>
      </c>
      <c r="B604" t="s">
        <v>160</v>
      </c>
      <c r="C604" t="s">
        <v>4</v>
      </c>
      <c r="D604" t="s">
        <v>48</v>
      </c>
      <c r="E604" t="s">
        <v>75</v>
      </c>
      <c r="F604" t="s">
        <v>126</v>
      </c>
      <c r="G604" t="s">
        <v>435</v>
      </c>
    </row>
    <row r="605" spans="1:8" x14ac:dyDescent="0.35">
      <c r="A605" t="s">
        <v>648</v>
      </c>
      <c r="B605" t="s">
        <v>160</v>
      </c>
      <c r="C605" t="s">
        <v>4</v>
      </c>
      <c r="D605" t="s">
        <v>48</v>
      </c>
      <c r="E605" t="s">
        <v>75</v>
      </c>
      <c r="F605" t="s">
        <v>126</v>
      </c>
      <c r="G605" t="s">
        <v>435</v>
      </c>
    </row>
    <row r="606" spans="1:8" x14ac:dyDescent="0.35">
      <c r="A606" t="s">
        <v>852</v>
      </c>
      <c r="B606" t="s">
        <v>160</v>
      </c>
      <c r="C606" t="s">
        <v>4</v>
      </c>
      <c r="D606" t="s">
        <v>48</v>
      </c>
      <c r="E606" t="s">
        <v>75</v>
      </c>
      <c r="F606" t="s">
        <v>137</v>
      </c>
      <c r="G606" t="s">
        <v>137</v>
      </c>
    </row>
    <row r="607" spans="1:8" x14ac:dyDescent="0.35">
      <c r="A607" t="s">
        <v>545</v>
      </c>
      <c r="B607" t="s">
        <v>160</v>
      </c>
      <c r="C607" t="s">
        <v>4</v>
      </c>
      <c r="D607" t="s">
        <v>48</v>
      </c>
      <c r="E607" t="s">
        <v>75</v>
      </c>
      <c r="F607" t="s">
        <v>137</v>
      </c>
      <c r="G607" t="s">
        <v>137</v>
      </c>
    </row>
    <row r="608" spans="1:8" x14ac:dyDescent="0.35">
      <c r="A608" t="s">
        <v>1222</v>
      </c>
      <c r="B608" t="s">
        <v>160</v>
      </c>
      <c r="C608" t="s">
        <v>4</v>
      </c>
      <c r="D608" t="s">
        <v>48</v>
      </c>
      <c r="E608" t="s">
        <v>75</v>
      </c>
      <c r="F608" t="s">
        <v>137</v>
      </c>
      <c r="G608" t="s">
        <v>137</v>
      </c>
    </row>
    <row r="609" spans="1:7" x14ac:dyDescent="0.35">
      <c r="A609" t="s">
        <v>538</v>
      </c>
      <c r="B609" t="s">
        <v>160</v>
      </c>
      <c r="C609" t="s">
        <v>4</v>
      </c>
      <c r="D609" t="s">
        <v>48</v>
      </c>
      <c r="E609" t="s">
        <v>75</v>
      </c>
      <c r="F609" t="s">
        <v>76</v>
      </c>
      <c r="G609" t="s">
        <v>539</v>
      </c>
    </row>
    <row r="610" spans="1:7" x14ac:dyDescent="0.35">
      <c r="A610" t="s">
        <v>387</v>
      </c>
      <c r="B610" t="s">
        <v>160</v>
      </c>
      <c r="C610" t="s">
        <v>4</v>
      </c>
      <c r="D610" t="s">
        <v>48</v>
      </c>
      <c r="E610" t="s">
        <v>388</v>
      </c>
      <c r="G610" t="s">
        <v>388</v>
      </c>
    </row>
    <row r="611" spans="1:7" x14ac:dyDescent="0.35">
      <c r="A611" t="s">
        <v>418</v>
      </c>
      <c r="B611" t="s">
        <v>160</v>
      </c>
      <c r="C611" t="s">
        <v>4</v>
      </c>
      <c r="D611" t="s">
        <v>48</v>
      </c>
      <c r="E611" t="s">
        <v>419</v>
      </c>
      <c r="F611" t="s">
        <v>420</v>
      </c>
      <c r="G611" t="s">
        <v>421</v>
      </c>
    </row>
    <row r="612" spans="1:7" x14ac:dyDescent="0.35">
      <c r="A612" t="s">
        <v>319</v>
      </c>
      <c r="B612" t="s">
        <v>160</v>
      </c>
      <c r="C612" t="s">
        <v>4</v>
      </c>
      <c r="D612" t="s">
        <v>48</v>
      </c>
      <c r="E612" t="s">
        <v>320</v>
      </c>
      <c r="F612" t="s">
        <v>321</v>
      </c>
      <c r="G612" t="s">
        <v>321</v>
      </c>
    </row>
    <row r="613" spans="1:7" x14ac:dyDescent="0.35">
      <c r="A613" t="s">
        <v>322</v>
      </c>
      <c r="B613" t="s">
        <v>160</v>
      </c>
      <c r="C613" t="s">
        <v>4</v>
      </c>
      <c r="D613" t="s">
        <v>48</v>
      </c>
      <c r="E613" t="s">
        <v>320</v>
      </c>
      <c r="F613" t="s">
        <v>321</v>
      </c>
      <c r="G613" t="s">
        <v>321</v>
      </c>
    </row>
    <row r="614" spans="1:7" x14ac:dyDescent="0.35">
      <c r="A614" t="s">
        <v>543</v>
      </c>
      <c r="B614" t="s">
        <v>160</v>
      </c>
      <c r="C614" t="s">
        <v>4</v>
      </c>
      <c r="D614" t="s">
        <v>48</v>
      </c>
      <c r="E614" t="s">
        <v>320</v>
      </c>
      <c r="F614" t="s">
        <v>321</v>
      </c>
      <c r="G614" t="s">
        <v>321</v>
      </c>
    </row>
    <row r="615" spans="1:7" x14ac:dyDescent="0.35">
      <c r="A615" t="s">
        <v>598</v>
      </c>
      <c r="B615" t="s">
        <v>160</v>
      </c>
      <c r="C615" t="s">
        <v>4</v>
      </c>
      <c r="D615" t="s">
        <v>48</v>
      </c>
      <c r="E615" t="s">
        <v>320</v>
      </c>
      <c r="F615" t="s">
        <v>321</v>
      </c>
      <c r="G615" t="s">
        <v>321</v>
      </c>
    </row>
    <row r="616" spans="1:7" x14ac:dyDescent="0.35">
      <c r="A616" t="s">
        <v>603</v>
      </c>
      <c r="B616" t="s">
        <v>160</v>
      </c>
      <c r="C616" t="s">
        <v>4</v>
      </c>
      <c r="D616" t="s">
        <v>48</v>
      </c>
      <c r="E616" t="s">
        <v>320</v>
      </c>
      <c r="F616" t="s">
        <v>321</v>
      </c>
      <c r="G616" t="s">
        <v>321</v>
      </c>
    </row>
    <row r="617" spans="1:7" x14ac:dyDescent="0.35">
      <c r="A617" t="s">
        <v>314</v>
      </c>
      <c r="B617" t="s">
        <v>160</v>
      </c>
      <c r="C617" t="s">
        <v>4</v>
      </c>
      <c r="D617" t="s">
        <v>48</v>
      </c>
      <c r="E617" t="s">
        <v>57</v>
      </c>
      <c r="F617" t="s">
        <v>58</v>
      </c>
      <c r="G617" t="s">
        <v>58</v>
      </c>
    </row>
    <row r="618" spans="1:7" x14ac:dyDescent="0.35">
      <c r="A618" t="s">
        <v>315</v>
      </c>
      <c r="B618" t="s">
        <v>160</v>
      </c>
      <c r="C618" t="s">
        <v>4</v>
      </c>
      <c r="D618" t="s">
        <v>48</v>
      </c>
      <c r="E618" t="s">
        <v>57</v>
      </c>
      <c r="F618" t="s">
        <v>58</v>
      </c>
      <c r="G618" t="s">
        <v>58</v>
      </c>
    </row>
    <row r="619" spans="1:7" x14ac:dyDescent="0.35">
      <c r="A619" t="s">
        <v>332</v>
      </c>
      <c r="B619" t="s">
        <v>160</v>
      </c>
      <c r="C619" t="s">
        <v>4</v>
      </c>
      <c r="D619" t="s">
        <v>48</v>
      </c>
      <c r="E619" t="s">
        <v>57</v>
      </c>
      <c r="F619" t="s">
        <v>58</v>
      </c>
      <c r="G619" t="s">
        <v>58</v>
      </c>
    </row>
    <row r="620" spans="1:7" x14ac:dyDescent="0.35">
      <c r="A620" t="s">
        <v>335</v>
      </c>
      <c r="B620" t="s">
        <v>160</v>
      </c>
      <c r="C620" t="s">
        <v>4</v>
      </c>
      <c r="D620" t="s">
        <v>48</v>
      </c>
      <c r="E620" t="s">
        <v>57</v>
      </c>
      <c r="F620" t="s">
        <v>58</v>
      </c>
      <c r="G620" t="s">
        <v>58</v>
      </c>
    </row>
    <row r="621" spans="1:7" x14ac:dyDescent="0.35">
      <c r="A621" t="s">
        <v>415</v>
      </c>
      <c r="B621" t="s">
        <v>160</v>
      </c>
      <c r="C621" t="s">
        <v>4</v>
      </c>
      <c r="D621" t="s">
        <v>48</v>
      </c>
      <c r="E621" t="s">
        <v>57</v>
      </c>
      <c r="F621" t="s">
        <v>58</v>
      </c>
      <c r="G621" t="s">
        <v>58</v>
      </c>
    </row>
    <row r="622" spans="1:7" x14ac:dyDescent="0.35">
      <c r="A622" t="s">
        <v>553</v>
      </c>
      <c r="B622" t="s">
        <v>160</v>
      </c>
      <c r="C622" t="s">
        <v>4</v>
      </c>
      <c r="D622" t="s">
        <v>48</v>
      </c>
      <c r="E622" t="s">
        <v>57</v>
      </c>
      <c r="F622" t="s">
        <v>58</v>
      </c>
      <c r="G622" t="s">
        <v>58</v>
      </c>
    </row>
    <row r="623" spans="1:7" x14ac:dyDescent="0.35">
      <c r="A623" t="s">
        <v>750</v>
      </c>
      <c r="B623" t="s">
        <v>160</v>
      </c>
      <c r="C623" t="s">
        <v>4</v>
      </c>
      <c r="D623" t="s">
        <v>48</v>
      </c>
      <c r="E623" t="s">
        <v>57</v>
      </c>
      <c r="F623" t="s">
        <v>58</v>
      </c>
      <c r="G623" t="s">
        <v>58</v>
      </c>
    </row>
    <row r="624" spans="1:7" x14ac:dyDescent="0.35">
      <c r="A624" t="s">
        <v>869</v>
      </c>
      <c r="B624" t="s">
        <v>160</v>
      </c>
      <c r="C624" t="s">
        <v>4</v>
      </c>
      <c r="D624" t="s">
        <v>48</v>
      </c>
      <c r="E624" t="s">
        <v>57</v>
      </c>
      <c r="F624" t="s">
        <v>58</v>
      </c>
      <c r="G624" t="s">
        <v>58</v>
      </c>
    </row>
    <row r="625" spans="1:9" x14ac:dyDescent="0.35">
      <c r="A625" t="s">
        <v>1199</v>
      </c>
      <c r="B625" t="s">
        <v>160</v>
      </c>
      <c r="C625" t="s">
        <v>4</v>
      </c>
      <c r="D625" t="s">
        <v>48</v>
      </c>
      <c r="E625" t="s">
        <v>57</v>
      </c>
      <c r="F625" t="s">
        <v>58</v>
      </c>
      <c r="G625" t="s">
        <v>58</v>
      </c>
    </row>
    <row r="626" spans="1:9" x14ac:dyDescent="0.35">
      <c r="A626" t="s">
        <v>584</v>
      </c>
      <c r="B626" t="s">
        <v>160</v>
      </c>
      <c r="C626" t="s">
        <v>4</v>
      </c>
      <c r="D626" t="s">
        <v>48</v>
      </c>
      <c r="E626" t="s">
        <v>57</v>
      </c>
      <c r="F626" t="s">
        <v>58</v>
      </c>
      <c r="G626" t="s">
        <v>58</v>
      </c>
    </row>
    <row r="627" spans="1:9" x14ac:dyDescent="0.35">
      <c r="A627" t="s">
        <v>797</v>
      </c>
      <c r="B627" t="s">
        <v>160</v>
      </c>
      <c r="C627" t="s">
        <v>4</v>
      </c>
      <c r="D627" t="s">
        <v>48</v>
      </c>
      <c r="E627" t="s">
        <v>92</v>
      </c>
      <c r="F627" t="s">
        <v>93</v>
      </c>
      <c r="G627" t="s">
        <v>93</v>
      </c>
    </row>
    <row r="628" spans="1:9" x14ac:dyDescent="0.35">
      <c r="A628" t="s">
        <v>1102</v>
      </c>
      <c r="B628" t="s">
        <v>160</v>
      </c>
      <c r="C628" t="s">
        <v>4</v>
      </c>
      <c r="D628" t="s">
        <v>48</v>
      </c>
      <c r="E628" t="s">
        <v>51</v>
      </c>
      <c r="G628" t="s">
        <v>51</v>
      </c>
    </row>
    <row r="629" spans="1:9" x14ac:dyDescent="0.35">
      <c r="A629" t="s">
        <v>871</v>
      </c>
      <c r="B629" t="s">
        <v>160</v>
      </c>
      <c r="C629" t="s">
        <v>4</v>
      </c>
      <c r="D629" t="s">
        <v>48</v>
      </c>
      <c r="E629" t="s">
        <v>51</v>
      </c>
      <c r="G629" t="s">
        <v>51</v>
      </c>
    </row>
    <row r="630" spans="1:9" x14ac:dyDescent="0.35">
      <c r="A630" t="s">
        <v>1021</v>
      </c>
      <c r="B630" t="s">
        <v>160</v>
      </c>
      <c r="C630" t="s">
        <v>4</v>
      </c>
      <c r="D630" t="s">
        <v>48</v>
      </c>
      <c r="E630" t="s">
        <v>132</v>
      </c>
      <c r="G630" t="s">
        <v>132</v>
      </c>
    </row>
    <row r="631" spans="1:9" x14ac:dyDescent="0.35">
      <c r="A631" t="s">
        <v>348</v>
      </c>
      <c r="B631" t="s">
        <v>160</v>
      </c>
      <c r="C631" t="s">
        <v>4</v>
      </c>
      <c r="D631" t="s">
        <v>48</v>
      </c>
      <c r="E631" t="s">
        <v>55</v>
      </c>
      <c r="F631" t="s">
        <v>56</v>
      </c>
      <c r="G631" t="s">
        <v>56</v>
      </c>
    </row>
    <row r="632" spans="1:9" x14ac:dyDescent="0.35">
      <c r="A632" t="s">
        <v>784</v>
      </c>
      <c r="B632" t="s">
        <v>160</v>
      </c>
      <c r="C632" t="s">
        <v>4</v>
      </c>
      <c r="D632" t="s">
        <v>48</v>
      </c>
      <c r="E632" t="s">
        <v>55</v>
      </c>
      <c r="F632" t="s">
        <v>56</v>
      </c>
      <c r="G632" t="s">
        <v>675</v>
      </c>
    </row>
    <row r="633" spans="1:9" x14ac:dyDescent="0.35">
      <c r="A633" t="s">
        <v>674</v>
      </c>
      <c r="B633" t="s">
        <v>160</v>
      </c>
      <c r="C633" t="s">
        <v>4</v>
      </c>
      <c r="D633" t="s">
        <v>48</v>
      </c>
      <c r="E633" t="s">
        <v>55</v>
      </c>
      <c r="F633" t="s">
        <v>56</v>
      </c>
      <c r="G633" t="s">
        <v>675</v>
      </c>
    </row>
    <row r="634" spans="1:9" x14ac:dyDescent="0.35">
      <c r="A634" t="s">
        <v>292</v>
      </c>
      <c r="B634" t="s">
        <v>160</v>
      </c>
      <c r="C634" t="s">
        <v>4</v>
      </c>
      <c r="D634" t="s">
        <v>48</v>
      </c>
      <c r="E634" t="s">
        <v>55</v>
      </c>
      <c r="F634" t="s">
        <v>56</v>
      </c>
      <c r="G634" t="s">
        <v>293</v>
      </c>
      <c r="H634" t="s">
        <v>294</v>
      </c>
      <c r="I634" t="s">
        <v>295</v>
      </c>
    </row>
    <row r="635" spans="1:9" x14ac:dyDescent="0.35">
      <c r="A635" t="s">
        <v>559</v>
      </c>
      <c r="B635" t="s">
        <v>160</v>
      </c>
      <c r="C635" t="s">
        <v>4</v>
      </c>
      <c r="D635" t="s">
        <v>48</v>
      </c>
      <c r="E635" t="s">
        <v>55</v>
      </c>
      <c r="G635" t="s">
        <v>55</v>
      </c>
    </row>
    <row r="636" spans="1:9" x14ac:dyDescent="0.35">
      <c r="A636" t="s">
        <v>932</v>
      </c>
      <c r="B636" t="s">
        <v>160</v>
      </c>
      <c r="C636" t="s">
        <v>4</v>
      </c>
      <c r="D636" t="s">
        <v>48</v>
      </c>
      <c r="E636" t="s">
        <v>82</v>
      </c>
      <c r="F636" t="s">
        <v>83</v>
      </c>
      <c r="G636" t="s">
        <v>83</v>
      </c>
    </row>
    <row r="637" spans="1:9" x14ac:dyDescent="0.35">
      <c r="A637" t="s">
        <v>767</v>
      </c>
      <c r="B637" t="s">
        <v>160</v>
      </c>
      <c r="C637" t="s">
        <v>4</v>
      </c>
      <c r="D637" t="s">
        <v>48</v>
      </c>
      <c r="E637" t="s">
        <v>82</v>
      </c>
      <c r="F637" t="s">
        <v>83</v>
      </c>
      <c r="G637" t="s">
        <v>83</v>
      </c>
    </row>
    <row r="638" spans="1:9" x14ac:dyDescent="0.35">
      <c r="A638" t="s">
        <v>816</v>
      </c>
      <c r="B638" t="s">
        <v>160</v>
      </c>
      <c r="C638" t="s">
        <v>4</v>
      </c>
      <c r="D638" t="s">
        <v>48</v>
      </c>
      <c r="E638" t="s">
        <v>82</v>
      </c>
      <c r="F638" t="s">
        <v>83</v>
      </c>
      <c r="G638" t="s">
        <v>83</v>
      </c>
    </row>
    <row r="639" spans="1:9" x14ac:dyDescent="0.35">
      <c r="A639" t="s">
        <v>862</v>
      </c>
      <c r="B639" t="s">
        <v>160</v>
      </c>
      <c r="C639" t="s">
        <v>4</v>
      </c>
      <c r="D639" t="s">
        <v>48</v>
      </c>
      <c r="E639" t="s">
        <v>82</v>
      </c>
      <c r="F639" t="s">
        <v>83</v>
      </c>
      <c r="G639" t="s">
        <v>83</v>
      </c>
    </row>
    <row r="640" spans="1:9" x14ac:dyDescent="0.35">
      <c r="A640" t="s">
        <v>556</v>
      </c>
      <c r="B640" t="s">
        <v>160</v>
      </c>
      <c r="C640" t="s">
        <v>4</v>
      </c>
      <c r="D640" t="s">
        <v>48</v>
      </c>
      <c r="E640" t="s">
        <v>82</v>
      </c>
      <c r="F640" t="s">
        <v>83</v>
      </c>
      <c r="G640" t="s">
        <v>557</v>
      </c>
    </row>
    <row r="641" spans="1:8" x14ac:dyDescent="0.35">
      <c r="A641" t="s">
        <v>639</v>
      </c>
      <c r="B641" t="s">
        <v>160</v>
      </c>
      <c r="C641" t="s">
        <v>4</v>
      </c>
      <c r="D641" t="s">
        <v>48</v>
      </c>
      <c r="E641" t="s">
        <v>87</v>
      </c>
      <c r="F641" t="s">
        <v>640</v>
      </c>
      <c r="G641" t="s">
        <v>640</v>
      </c>
    </row>
    <row r="642" spans="1:8" x14ac:dyDescent="0.35">
      <c r="A642" t="s">
        <v>540</v>
      </c>
      <c r="B642" t="s">
        <v>160</v>
      </c>
      <c r="C642" t="s">
        <v>4</v>
      </c>
      <c r="D642" t="s">
        <v>48</v>
      </c>
      <c r="E642" t="s">
        <v>87</v>
      </c>
      <c r="F642" t="s">
        <v>150</v>
      </c>
      <c r="G642" t="s">
        <v>541</v>
      </c>
    </row>
    <row r="643" spans="1:8" x14ac:dyDescent="0.35">
      <c r="A643" t="s">
        <v>1259</v>
      </c>
      <c r="B643" t="s">
        <v>160</v>
      </c>
      <c r="C643" t="s">
        <v>4</v>
      </c>
      <c r="D643" t="s">
        <v>48</v>
      </c>
      <c r="E643" t="s">
        <v>87</v>
      </c>
      <c r="F643" t="s">
        <v>94</v>
      </c>
      <c r="G643" t="s">
        <v>550</v>
      </c>
    </row>
    <row r="644" spans="1:8" x14ac:dyDescent="0.35">
      <c r="A644" t="s">
        <v>1059</v>
      </c>
      <c r="B644" t="s">
        <v>160</v>
      </c>
      <c r="C644" t="s">
        <v>4</v>
      </c>
      <c r="D644" t="s">
        <v>48</v>
      </c>
      <c r="E644" t="s">
        <v>87</v>
      </c>
      <c r="F644" t="s">
        <v>94</v>
      </c>
      <c r="G644" t="s">
        <v>550</v>
      </c>
    </row>
    <row r="645" spans="1:8" x14ac:dyDescent="0.35">
      <c r="A645" t="s">
        <v>743</v>
      </c>
      <c r="B645" t="s">
        <v>160</v>
      </c>
      <c r="C645" t="s">
        <v>4</v>
      </c>
      <c r="D645" t="s">
        <v>48</v>
      </c>
      <c r="E645" t="s">
        <v>87</v>
      </c>
      <c r="F645" t="s">
        <v>94</v>
      </c>
      <c r="G645" t="s">
        <v>550</v>
      </c>
    </row>
    <row r="646" spans="1:8" x14ac:dyDescent="0.35">
      <c r="A646" t="s">
        <v>549</v>
      </c>
      <c r="B646" t="s">
        <v>160</v>
      </c>
      <c r="C646" t="s">
        <v>4</v>
      </c>
      <c r="D646" t="s">
        <v>48</v>
      </c>
      <c r="E646" t="s">
        <v>87</v>
      </c>
      <c r="F646" t="s">
        <v>94</v>
      </c>
      <c r="G646" t="s">
        <v>550</v>
      </c>
    </row>
    <row r="647" spans="1:8" x14ac:dyDescent="0.35">
      <c r="A647" t="s">
        <v>555</v>
      </c>
      <c r="B647" t="s">
        <v>160</v>
      </c>
      <c r="C647" t="s">
        <v>4</v>
      </c>
      <c r="D647" t="s">
        <v>48</v>
      </c>
      <c r="E647" t="s">
        <v>87</v>
      </c>
      <c r="F647" t="s">
        <v>94</v>
      </c>
      <c r="G647" t="s">
        <v>550</v>
      </c>
    </row>
    <row r="648" spans="1:8" x14ac:dyDescent="0.35">
      <c r="A648" t="s">
        <v>1220</v>
      </c>
      <c r="B648" t="s">
        <v>160</v>
      </c>
      <c r="C648" t="s">
        <v>4</v>
      </c>
      <c r="D648" t="s">
        <v>48</v>
      </c>
      <c r="E648" t="s">
        <v>87</v>
      </c>
      <c r="F648" t="s">
        <v>94</v>
      </c>
      <c r="G648" t="s">
        <v>550</v>
      </c>
    </row>
    <row r="649" spans="1:8" x14ac:dyDescent="0.35">
      <c r="A649" t="s">
        <v>472</v>
      </c>
      <c r="B649" t="s">
        <v>160</v>
      </c>
      <c r="C649" t="s">
        <v>4</v>
      </c>
      <c r="D649" t="s">
        <v>48</v>
      </c>
      <c r="E649" t="s">
        <v>87</v>
      </c>
      <c r="F649" t="s">
        <v>124</v>
      </c>
      <c r="G649" t="s">
        <v>124</v>
      </c>
    </row>
    <row r="650" spans="1:8" x14ac:dyDescent="0.35">
      <c r="A650" t="s">
        <v>818</v>
      </c>
      <c r="B650" t="s">
        <v>160</v>
      </c>
      <c r="C650" t="s">
        <v>4</v>
      </c>
      <c r="D650" t="s">
        <v>48</v>
      </c>
      <c r="E650" t="s">
        <v>87</v>
      </c>
      <c r="F650" t="s">
        <v>124</v>
      </c>
      <c r="G650" t="s">
        <v>124</v>
      </c>
    </row>
    <row r="651" spans="1:8" x14ac:dyDescent="0.35">
      <c r="A651" t="s">
        <v>1178</v>
      </c>
      <c r="B651" t="s">
        <v>160</v>
      </c>
      <c r="C651" t="s">
        <v>4</v>
      </c>
      <c r="D651" t="s">
        <v>48</v>
      </c>
      <c r="E651" t="s">
        <v>128</v>
      </c>
      <c r="F651" t="s">
        <v>1179</v>
      </c>
      <c r="G651" t="s">
        <v>1179</v>
      </c>
    </row>
    <row r="652" spans="1:8" x14ac:dyDescent="0.35">
      <c r="A652" t="s">
        <v>953</v>
      </c>
      <c r="B652" t="s">
        <v>160</v>
      </c>
      <c r="C652" t="s">
        <v>4</v>
      </c>
      <c r="D652" t="s">
        <v>48</v>
      </c>
      <c r="E652" t="s">
        <v>128</v>
      </c>
      <c r="F652" t="s">
        <v>954</v>
      </c>
      <c r="G652" t="s">
        <v>955</v>
      </c>
    </row>
    <row r="653" spans="1:8" x14ac:dyDescent="0.35">
      <c r="A653" t="s">
        <v>1082</v>
      </c>
      <c r="B653" t="s">
        <v>160</v>
      </c>
      <c r="C653" t="s">
        <v>4</v>
      </c>
      <c r="D653" t="s">
        <v>48</v>
      </c>
      <c r="E653" t="s">
        <v>128</v>
      </c>
      <c r="F653" t="s">
        <v>954</v>
      </c>
      <c r="G653" t="s">
        <v>1083</v>
      </c>
    </row>
    <row r="654" spans="1:8" x14ac:dyDescent="0.35">
      <c r="A654" t="s">
        <v>927</v>
      </c>
      <c r="B654" t="s">
        <v>160</v>
      </c>
      <c r="C654" t="s">
        <v>4</v>
      </c>
      <c r="D654" t="s">
        <v>48</v>
      </c>
      <c r="E654" t="s">
        <v>128</v>
      </c>
      <c r="G654" t="s">
        <v>128</v>
      </c>
    </row>
    <row r="655" spans="1:8" x14ac:dyDescent="0.35">
      <c r="A655" t="s">
        <v>382</v>
      </c>
      <c r="B655" t="s">
        <v>160</v>
      </c>
      <c r="C655" t="s">
        <v>4</v>
      </c>
      <c r="D655" t="s">
        <v>48</v>
      </c>
      <c r="E655" t="s">
        <v>67</v>
      </c>
      <c r="F655" t="s">
        <v>68</v>
      </c>
      <c r="G655" t="s">
        <v>383</v>
      </c>
      <c r="H655" t="s">
        <v>384</v>
      </c>
    </row>
    <row r="656" spans="1:8" x14ac:dyDescent="0.35">
      <c r="A656" t="s">
        <v>563</v>
      </c>
      <c r="B656" t="s">
        <v>160</v>
      </c>
      <c r="C656" t="s">
        <v>4</v>
      </c>
      <c r="D656" t="s">
        <v>48</v>
      </c>
      <c r="E656" t="s">
        <v>67</v>
      </c>
      <c r="F656" t="s">
        <v>68</v>
      </c>
      <c r="G656" t="s">
        <v>564</v>
      </c>
    </row>
    <row r="657" spans="1:8" x14ac:dyDescent="0.35">
      <c r="A657" t="s">
        <v>608</v>
      </c>
      <c r="B657" t="s">
        <v>160</v>
      </c>
      <c r="C657" t="s">
        <v>4</v>
      </c>
      <c r="D657" t="s">
        <v>48</v>
      </c>
      <c r="E657" t="s">
        <v>67</v>
      </c>
      <c r="F657" t="s">
        <v>68</v>
      </c>
      <c r="G657" t="s">
        <v>383</v>
      </c>
      <c r="H657" t="s">
        <v>384</v>
      </c>
    </row>
    <row r="658" spans="1:8" x14ac:dyDescent="0.35">
      <c r="A658" t="s">
        <v>632</v>
      </c>
      <c r="B658" t="s">
        <v>160</v>
      </c>
      <c r="C658" t="s">
        <v>4</v>
      </c>
      <c r="D658" t="s">
        <v>48</v>
      </c>
      <c r="E658" t="s">
        <v>67</v>
      </c>
      <c r="F658" t="s">
        <v>68</v>
      </c>
      <c r="G658" t="s">
        <v>383</v>
      </c>
      <c r="H658" t="s">
        <v>384</v>
      </c>
    </row>
    <row r="659" spans="1:8" x14ac:dyDescent="0.35">
      <c r="A659" t="s">
        <v>462</v>
      </c>
      <c r="B659" t="s">
        <v>160</v>
      </c>
      <c r="C659" t="s">
        <v>4</v>
      </c>
      <c r="D659" t="s">
        <v>48</v>
      </c>
      <c r="E659" t="s">
        <v>67</v>
      </c>
      <c r="F659" t="s">
        <v>463</v>
      </c>
      <c r="G659" t="s">
        <v>463</v>
      </c>
    </row>
    <row r="660" spans="1:8" x14ac:dyDescent="0.35">
      <c r="A660" t="s">
        <v>390</v>
      </c>
      <c r="B660" t="s">
        <v>160</v>
      </c>
      <c r="C660" t="s">
        <v>4</v>
      </c>
      <c r="D660" t="s">
        <v>48</v>
      </c>
      <c r="E660" t="s">
        <v>67</v>
      </c>
      <c r="F660" t="s">
        <v>391</v>
      </c>
      <c r="G660" t="s">
        <v>392</v>
      </c>
    </row>
    <row r="661" spans="1:8" x14ac:dyDescent="0.35">
      <c r="A661" t="s">
        <v>517</v>
      </c>
      <c r="B661" t="s">
        <v>160</v>
      </c>
      <c r="C661" t="s">
        <v>4</v>
      </c>
      <c r="D661" t="s">
        <v>48</v>
      </c>
      <c r="E661" t="s">
        <v>67</v>
      </c>
      <c r="F661" t="s">
        <v>391</v>
      </c>
      <c r="G661" t="s">
        <v>392</v>
      </c>
    </row>
    <row r="662" spans="1:8" x14ac:dyDescent="0.35">
      <c r="A662" t="s">
        <v>521</v>
      </c>
      <c r="B662" t="s">
        <v>160</v>
      </c>
      <c r="C662" t="s">
        <v>4</v>
      </c>
      <c r="D662" t="s">
        <v>48</v>
      </c>
      <c r="E662" t="s">
        <v>522</v>
      </c>
      <c r="G662" t="s">
        <v>522</v>
      </c>
    </row>
    <row r="663" spans="1:8" x14ac:dyDescent="0.35">
      <c r="A663" t="s">
        <v>909</v>
      </c>
      <c r="B663" t="s">
        <v>160</v>
      </c>
      <c r="C663" t="s">
        <v>4</v>
      </c>
      <c r="D663" t="s">
        <v>48</v>
      </c>
      <c r="E663" t="s">
        <v>522</v>
      </c>
      <c r="G663" t="s">
        <v>522</v>
      </c>
    </row>
    <row r="664" spans="1:8" x14ac:dyDescent="0.35">
      <c r="A664" t="s">
        <v>948</v>
      </c>
      <c r="B664" t="s">
        <v>160</v>
      </c>
      <c r="C664" t="s">
        <v>4</v>
      </c>
      <c r="D664" t="s">
        <v>48</v>
      </c>
      <c r="E664" t="s">
        <v>115</v>
      </c>
      <c r="F664" t="s">
        <v>949</v>
      </c>
      <c r="G664" t="s">
        <v>949</v>
      </c>
    </row>
    <row r="665" spans="1:8" x14ac:dyDescent="0.35">
      <c r="A665" t="s">
        <v>1107</v>
      </c>
      <c r="B665" t="s">
        <v>160</v>
      </c>
      <c r="C665" t="s">
        <v>4</v>
      </c>
      <c r="D665" t="s">
        <v>48</v>
      </c>
      <c r="E665" t="s">
        <v>115</v>
      </c>
      <c r="F665" t="s">
        <v>949</v>
      </c>
      <c r="G665" t="s">
        <v>1108</v>
      </c>
    </row>
    <row r="666" spans="1:8" x14ac:dyDescent="0.35">
      <c r="A666" t="s">
        <v>1145</v>
      </c>
      <c r="B666" t="s">
        <v>160</v>
      </c>
      <c r="C666" t="s">
        <v>4</v>
      </c>
      <c r="D666" t="s">
        <v>612</v>
      </c>
      <c r="E666" t="s">
        <v>1146</v>
      </c>
      <c r="F666" t="s">
        <v>1147</v>
      </c>
      <c r="G666" t="s">
        <v>1147</v>
      </c>
    </row>
    <row r="667" spans="1:8" x14ac:dyDescent="0.35">
      <c r="A667" t="s">
        <v>611</v>
      </c>
      <c r="B667" t="s">
        <v>160</v>
      </c>
      <c r="C667" t="s">
        <v>4</v>
      </c>
      <c r="D667" t="s">
        <v>612</v>
      </c>
      <c r="E667" t="s">
        <v>613</v>
      </c>
      <c r="G667" t="s">
        <v>613</v>
      </c>
    </row>
    <row r="668" spans="1:8" x14ac:dyDescent="0.35">
      <c r="A668" t="s">
        <v>1119</v>
      </c>
      <c r="B668" t="s">
        <v>160</v>
      </c>
      <c r="C668" t="s">
        <v>4</v>
      </c>
      <c r="D668" t="s">
        <v>612</v>
      </c>
      <c r="E668" t="s">
        <v>1120</v>
      </c>
      <c r="F668" t="s">
        <v>1121</v>
      </c>
      <c r="G668" t="s">
        <v>1121</v>
      </c>
    </row>
    <row r="669" spans="1:8" x14ac:dyDescent="0.35">
      <c r="A669" t="s">
        <v>569</v>
      </c>
      <c r="B669" t="s">
        <v>160</v>
      </c>
      <c r="C669" t="s">
        <v>4</v>
      </c>
      <c r="D669" t="s">
        <v>5</v>
      </c>
      <c r="E669" t="s">
        <v>570</v>
      </c>
      <c r="G669" t="s">
        <v>570</v>
      </c>
    </row>
    <row r="670" spans="1:8" x14ac:dyDescent="0.35">
      <c r="A670" t="s">
        <v>224</v>
      </c>
      <c r="B670" t="s">
        <v>160</v>
      </c>
      <c r="C670" t="s">
        <v>4</v>
      </c>
      <c r="D670" t="s">
        <v>5</v>
      </c>
      <c r="E670" t="s">
        <v>70</v>
      </c>
      <c r="G670" t="s">
        <v>70</v>
      </c>
    </row>
    <row r="671" spans="1:8" x14ac:dyDescent="0.35">
      <c r="A671" t="s">
        <v>592</v>
      </c>
      <c r="B671" t="s">
        <v>160</v>
      </c>
      <c r="C671" t="s">
        <v>4</v>
      </c>
      <c r="D671" t="s">
        <v>5</v>
      </c>
      <c r="E671" t="s">
        <v>36</v>
      </c>
      <c r="F671" t="s">
        <v>593</v>
      </c>
      <c r="G671" t="s">
        <v>593</v>
      </c>
    </row>
    <row r="672" spans="1:8" x14ac:dyDescent="0.35">
      <c r="A672" t="s">
        <v>781</v>
      </c>
      <c r="B672" t="s">
        <v>160</v>
      </c>
      <c r="C672" t="s">
        <v>4</v>
      </c>
      <c r="D672" t="s">
        <v>5</v>
      </c>
      <c r="E672" t="s">
        <v>36</v>
      </c>
      <c r="F672" t="s">
        <v>37</v>
      </c>
      <c r="G672" t="s">
        <v>207</v>
      </c>
    </row>
    <row r="673" spans="1:8" x14ac:dyDescent="0.35">
      <c r="A673" t="s">
        <v>386</v>
      </c>
      <c r="B673" t="s">
        <v>160</v>
      </c>
      <c r="C673" t="s">
        <v>4</v>
      </c>
      <c r="D673" t="s">
        <v>5</v>
      </c>
      <c r="E673" t="s">
        <v>36</v>
      </c>
      <c r="F673" t="s">
        <v>37</v>
      </c>
      <c r="G673" t="s">
        <v>37</v>
      </c>
    </row>
    <row r="674" spans="1:8" x14ac:dyDescent="0.35">
      <c r="A674" t="s">
        <v>197</v>
      </c>
      <c r="B674" t="s">
        <v>160</v>
      </c>
      <c r="C674" t="s">
        <v>4</v>
      </c>
      <c r="D674" t="s">
        <v>5</v>
      </c>
      <c r="E674" t="s">
        <v>36</v>
      </c>
      <c r="F674" t="s">
        <v>37</v>
      </c>
      <c r="G674" t="s">
        <v>192</v>
      </c>
      <c r="H674" t="s">
        <v>198</v>
      </c>
    </row>
    <row r="675" spans="1:8" x14ac:dyDescent="0.35">
      <c r="A675" t="s">
        <v>427</v>
      </c>
      <c r="B675" t="s">
        <v>160</v>
      </c>
      <c r="C675" t="s">
        <v>4</v>
      </c>
      <c r="D675" t="s">
        <v>5</v>
      </c>
      <c r="E675" t="s">
        <v>36</v>
      </c>
      <c r="F675" t="s">
        <v>37</v>
      </c>
      <c r="G675" t="s">
        <v>192</v>
      </c>
      <c r="H675" t="s">
        <v>198</v>
      </c>
    </row>
    <row r="676" spans="1:8" x14ac:dyDescent="0.35">
      <c r="A676" t="s">
        <v>443</v>
      </c>
      <c r="B676" t="s">
        <v>160</v>
      </c>
      <c r="C676" t="s">
        <v>4</v>
      </c>
      <c r="D676" t="s">
        <v>5</v>
      </c>
      <c r="E676" t="s">
        <v>36</v>
      </c>
      <c r="F676" t="s">
        <v>37</v>
      </c>
      <c r="G676" t="s">
        <v>192</v>
      </c>
      <c r="H676" t="s">
        <v>193</v>
      </c>
    </row>
    <row r="677" spans="1:8" x14ac:dyDescent="0.35">
      <c r="A677" t="s">
        <v>444</v>
      </c>
      <c r="B677" t="s">
        <v>160</v>
      </c>
      <c r="C677" t="s">
        <v>4</v>
      </c>
      <c r="D677" t="s">
        <v>5</v>
      </c>
      <c r="E677" t="s">
        <v>36</v>
      </c>
      <c r="F677" t="s">
        <v>37</v>
      </c>
      <c r="G677" t="s">
        <v>218</v>
      </c>
      <c r="H677" t="s">
        <v>445</v>
      </c>
    </row>
    <row r="678" spans="1:8" x14ac:dyDescent="0.35">
      <c r="A678" t="s">
        <v>249</v>
      </c>
      <c r="B678" t="s">
        <v>160</v>
      </c>
      <c r="C678" t="s">
        <v>4</v>
      </c>
      <c r="D678" t="s">
        <v>5</v>
      </c>
      <c r="E678" t="s">
        <v>36</v>
      </c>
      <c r="F678" t="s">
        <v>37</v>
      </c>
      <c r="G678" t="s">
        <v>218</v>
      </c>
    </row>
    <row r="679" spans="1:8" x14ac:dyDescent="0.35">
      <c r="A679" t="s">
        <v>1063</v>
      </c>
      <c r="B679" t="s">
        <v>160</v>
      </c>
      <c r="C679" t="s">
        <v>4</v>
      </c>
      <c r="D679" t="s">
        <v>5</v>
      </c>
      <c r="E679" t="s">
        <v>36</v>
      </c>
      <c r="F679" t="s">
        <v>37</v>
      </c>
      <c r="G679" t="s">
        <v>218</v>
      </c>
    </row>
    <row r="680" spans="1:8" x14ac:dyDescent="0.35">
      <c r="A680" t="s">
        <v>680</v>
      </c>
      <c r="B680" t="s">
        <v>160</v>
      </c>
      <c r="C680" t="s">
        <v>4</v>
      </c>
      <c r="D680" t="s">
        <v>5</v>
      </c>
      <c r="E680" t="s">
        <v>36</v>
      </c>
      <c r="F680" t="s">
        <v>37</v>
      </c>
      <c r="G680" t="s">
        <v>37</v>
      </c>
    </row>
    <row r="681" spans="1:8" x14ac:dyDescent="0.35">
      <c r="A681" t="s">
        <v>518</v>
      </c>
      <c r="B681" t="s">
        <v>160</v>
      </c>
      <c r="C681" t="s">
        <v>4</v>
      </c>
      <c r="D681" t="s">
        <v>5</v>
      </c>
      <c r="E681" t="s">
        <v>36</v>
      </c>
      <c r="F681" t="s">
        <v>37</v>
      </c>
      <c r="G681" t="s">
        <v>218</v>
      </c>
    </row>
    <row r="682" spans="1:8" x14ac:dyDescent="0.35">
      <c r="A682" t="s">
        <v>217</v>
      </c>
      <c r="B682" t="s">
        <v>160</v>
      </c>
      <c r="C682" t="s">
        <v>4</v>
      </c>
      <c r="D682" t="s">
        <v>5</v>
      </c>
      <c r="E682" t="s">
        <v>36</v>
      </c>
      <c r="F682" t="s">
        <v>37</v>
      </c>
      <c r="G682" t="s">
        <v>218</v>
      </c>
    </row>
    <row r="683" spans="1:8" x14ac:dyDescent="0.35">
      <c r="A683" t="s">
        <v>206</v>
      </c>
      <c r="B683" t="s">
        <v>160</v>
      </c>
      <c r="C683" t="s">
        <v>4</v>
      </c>
      <c r="D683" t="s">
        <v>5</v>
      </c>
      <c r="E683" t="s">
        <v>36</v>
      </c>
      <c r="F683" t="s">
        <v>37</v>
      </c>
      <c r="G683" t="s">
        <v>207</v>
      </c>
    </row>
    <row r="684" spans="1:8" x14ac:dyDescent="0.35">
      <c r="A684" t="s">
        <v>1161</v>
      </c>
      <c r="B684" t="s">
        <v>160</v>
      </c>
      <c r="C684" t="s">
        <v>4</v>
      </c>
      <c r="D684" t="s">
        <v>5</v>
      </c>
      <c r="E684" t="s">
        <v>36</v>
      </c>
      <c r="F684" t="s">
        <v>37</v>
      </c>
      <c r="G684" t="s">
        <v>218</v>
      </c>
    </row>
    <row r="685" spans="1:8" x14ac:dyDescent="0.35">
      <c r="A685" t="s">
        <v>589</v>
      </c>
      <c r="B685" t="s">
        <v>160</v>
      </c>
      <c r="C685" t="s">
        <v>4</v>
      </c>
      <c r="D685" t="s">
        <v>5</v>
      </c>
      <c r="E685" t="s">
        <v>36</v>
      </c>
      <c r="F685" t="s">
        <v>37</v>
      </c>
      <c r="G685" t="s">
        <v>218</v>
      </c>
    </row>
    <row r="686" spans="1:8" x14ac:dyDescent="0.35">
      <c r="A686" t="s">
        <v>191</v>
      </c>
      <c r="B686" t="s">
        <v>160</v>
      </c>
      <c r="C686" t="s">
        <v>4</v>
      </c>
      <c r="D686" t="s">
        <v>5</v>
      </c>
      <c r="E686" t="s">
        <v>36</v>
      </c>
      <c r="F686" t="s">
        <v>37</v>
      </c>
      <c r="G686" t="s">
        <v>192</v>
      </c>
      <c r="H686" t="s">
        <v>193</v>
      </c>
    </row>
    <row r="687" spans="1:8" x14ac:dyDescent="0.35">
      <c r="A687" t="s">
        <v>622</v>
      </c>
      <c r="B687" t="s">
        <v>160</v>
      </c>
      <c r="C687" t="s">
        <v>4</v>
      </c>
      <c r="D687" t="s">
        <v>5</v>
      </c>
      <c r="E687" t="s">
        <v>36</v>
      </c>
      <c r="F687" t="s">
        <v>37</v>
      </c>
      <c r="G687" t="s">
        <v>218</v>
      </c>
    </row>
    <row r="688" spans="1:8" x14ac:dyDescent="0.35">
      <c r="A688" t="s">
        <v>638</v>
      </c>
      <c r="B688" t="s">
        <v>160</v>
      </c>
      <c r="C688" t="s">
        <v>4</v>
      </c>
      <c r="D688" t="s">
        <v>5</v>
      </c>
      <c r="E688" t="s">
        <v>129</v>
      </c>
      <c r="G688" t="s">
        <v>129</v>
      </c>
    </row>
    <row r="689" spans="1:8" x14ac:dyDescent="0.35">
      <c r="A689" t="s">
        <v>631</v>
      </c>
      <c r="B689" t="s">
        <v>160</v>
      </c>
      <c r="C689" t="s">
        <v>4</v>
      </c>
      <c r="D689" t="s">
        <v>5</v>
      </c>
      <c r="E689" t="s">
        <v>40</v>
      </c>
      <c r="F689" t="s">
        <v>95</v>
      </c>
      <c r="G689" t="s">
        <v>95</v>
      </c>
    </row>
    <row r="690" spans="1:8" x14ac:dyDescent="0.35">
      <c r="A690" t="s">
        <v>327</v>
      </c>
      <c r="B690" t="s">
        <v>160</v>
      </c>
      <c r="C690" t="s">
        <v>4</v>
      </c>
      <c r="D690" t="s">
        <v>5</v>
      </c>
      <c r="E690" t="s">
        <v>40</v>
      </c>
      <c r="F690" t="s">
        <v>63</v>
      </c>
      <c r="G690" t="s">
        <v>328</v>
      </c>
    </row>
    <row r="691" spans="1:8" x14ac:dyDescent="0.35">
      <c r="A691" t="s">
        <v>376</v>
      </c>
      <c r="B691" t="s">
        <v>160</v>
      </c>
      <c r="C691" t="s">
        <v>4</v>
      </c>
      <c r="D691" t="s">
        <v>5</v>
      </c>
      <c r="E691" t="s">
        <v>40</v>
      </c>
      <c r="F691" t="s">
        <v>63</v>
      </c>
      <c r="G691" t="s">
        <v>377</v>
      </c>
      <c r="H691" t="s">
        <v>378</v>
      </c>
    </row>
    <row r="692" spans="1:8" x14ac:dyDescent="0.35">
      <c r="A692" t="s">
        <v>1024</v>
      </c>
      <c r="B692" t="s">
        <v>160</v>
      </c>
      <c r="C692" t="s">
        <v>4</v>
      </c>
      <c r="D692" t="s">
        <v>5</v>
      </c>
      <c r="E692" t="s">
        <v>40</v>
      </c>
      <c r="F692" t="s">
        <v>41</v>
      </c>
      <c r="G692" t="s">
        <v>795</v>
      </c>
    </row>
    <row r="693" spans="1:8" x14ac:dyDescent="0.35">
      <c r="A693" t="s">
        <v>794</v>
      </c>
      <c r="B693" t="s">
        <v>160</v>
      </c>
      <c r="C693" t="s">
        <v>4</v>
      </c>
      <c r="D693" t="s">
        <v>5</v>
      </c>
      <c r="E693" t="s">
        <v>40</v>
      </c>
      <c r="F693" t="s">
        <v>41</v>
      </c>
      <c r="G693" t="s">
        <v>795</v>
      </c>
    </row>
    <row r="694" spans="1:8" x14ac:dyDescent="0.35">
      <c r="A694" t="s">
        <v>799</v>
      </c>
      <c r="B694" t="s">
        <v>160</v>
      </c>
      <c r="C694" t="s">
        <v>4</v>
      </c>
      <c r="D694" t="s">
        <v>5</v>
      </c>
      <c r="E694" t="s">
        <v>40</v>
      </c>
      <c r="F694" t="s">
        <v>41</v>
      </c>
      <c r="G694" t="s">
        <v>800</v>
      </c>
    </row>
    <row r="695" spans="1:8" x14ac:dyDescent="0.35">
      <c r="A695" t="s">
        <v>836</v>
      </c>
      <c r="B695" t="s">
        <v>160</v>
      </c>
      <c r="C695" t="s">
        <v>4</v>
      </c>
      <c r="D695" t="s">
        <v>5</v>
      </c>
      <c r="E695" t="s">
        <v>40</v>
      </c>
      <c r="F695" t="s">
        <v>41</v>
      </c>
      <c r="G695" t="s">
        <v>837</v>
      </c>
    </row>
    <row r="696" spans="1:8" x14ac:dyDescent="0.35">
      <c r="A696" t="s">
        <v>1168</v>
      </c>
      <c r="B696" t="s">
        <v>160</v>
      </c>
      <c r="C696" t="s">
        <v>4</v>
      </c>
      <c r="D696" t="s">
        <v>5</v>
      </c>
      <c r="E696" t="s">
        <v>40</v>
      </c>
      <c r="F696" t="s">
        <v>41</v>
      </c>
      <c r="G696" t="s">
        <v>795</v>
      </c>
    </row>
    <row r="697" spans="1:8" x14ac:dyDescent="0.35">
      <c r="A697" t="s">
        <v>560</v>
      </c>
      <c r="B697" t="s">
        <v>160</v>
      </c>
      <c r="C697" t="s">
        <v>4</v>
      </c>
      <c r="D697" t="s">
        <v>5</v>
      </c>
      <c r="E697" t="s">
        <v>40</v>
      </c>
      <c r="F697" t="s">
        <v>41</v>
      </c>
      <c r="G697" t="s">
        <v>41</v>
      </c>
    </row>
    <row r="698" spans="1:8" x14ac:dyDescent="0.35">
      <c r="A698" t="s">
        <v>590</v>
      </c>
      <c r="B698" t="s">
        <v>160</v>
      </c>
      <c r="C698" t="s">
        <v>4</v>
      </c>
      <c r="D698" t="s">
        <v>5</v>
      </c>
      <c r="E698" t="s">
        <v>40</v>
      </c>
      <c r="F698" t="s">
        <v>41</v>
      </c>
      <c r="G698" t="s">
        <v>591</v>
      </c>
    </row>
    <row r="699" spans="1:8" x14ac:dyDescent="0.35">
      <c r="A699" t="s">
        <v>617</v>
      </c>
      <c r="B699" t="s">
        <v>160</v>
      </c>
      <c r="C699" t="s">
        <v>4</v>
      </c>
      <c r="D699" t="s">
        <v>5</v>
      </c>
      <c r="E699" t="s">
        <v>40</v>
      </c>
      <c r="F699" t="s">
        <v>69</v>
      </c>
      <c r="G699" t="s">
        <v>618</v>
      </c>
    </row>
    <row r="700" spans="1:8" x14ac:dyDescent="0.35">
      <c r="A700" t="s">
        <v>385</v>
      </c>
      <c r="B700" t="s">
        <v>160</v>
      </c>
      <c r="C700" t="s">
        <v>4</v>
      </c>
      <c r="D700" t="s">
        <v>5</v>
      </c>
      <c r="E700" t="s">
        <v>40</v>
      </c>
      <c r="G700" t="s">
        <v>40</v>
      </c>
    </row>
    <row r="701" spans="1:8" x14ac:dyDescent="0.35">
      <c r="A701" t="s">
        <v>461</v>
      </c>
      <c r="B701" t="s">
        <v>160</v>
      </c>
      <c r="C701" t="s">
        <v>4</v>
      </c>
      <c r="D701" t="s">
        <v>5</v>
      </c>
      <c r="E701" t="s">
        <v>40</v>
      </c>
      <c r="G701" t="s">
        <v>40</v>
      </c>
    </row>
    <row r="702" spans="1:8" x14ac:dyDescent="0.35">
      <c r="A702" t="s">
        <v>479</v>
      </c>
      <c r="B702" t="s">
        <v>160</v>
      </c>
      <c r="C702" t="s">
        <v>4</v>
      </c>
      <c r="D702" t="s">
        <v>5</v>
      </c>
      <c r="E702" t="s">
        <v>40</v>
      </c>
      <c r="G702" t="s">
        <v>40</v>
      </c>
    </row>
    <row r="703" spans="1:8" x14ac:dyDescent="0.35">
      <c r="A703" t="s">
        <v>822</v>
      </c>
      <c r="B703" t="s">
        <v>160</v>
      </c>
      <c r="C703" t="s">
        <v>4</v>
      </c>
      <c r="D703" t="s">
        <v>5</v>
      </c>
      <c r="E703" t="s">
        <v>6</v>
      </c>
      <c r="F703" t="s">
        <v>823</v>
      </c>
      <c r="G703" t="s">
        <v>823</v>
      </c>
    </row>
    <row r="704" spans="1:8" x14ac:dyDescent="0.35">
      <c r="A704" t="s">
        <v>902</v>
      </c>
      <c r="B704" t="s">
        <v>160</v>
      </c>
      <c r="C704" t="s">
        <v>4</v>
      </c>
      <c r="D704" t="s">
        <v>5</v>
      </c>
      <c r="E704" t="s">
        <v>6</v>
      </c>
      <c r="F704" t="s">
        <v>823</v>
      </c>
      <c r="G704" t="s">
        <v>823</v>
      </c>
    </row>
    <row r="705" spans="1:9" x14ac:dyDescent="0.35">
      <c r="A705" t="s">
        <v>903</v>
      </c>
      <c r="B705" t="s">
        <v>160</v>
      </c>
      <c r="C705" t="s">
        <v>4</v>
      </c>
      <c r="D705" t="s">
        <v>5</v>
      </c>
      <c r="E705" t="s">
        <v>6</v>
      </c>
      <c r="F705" t="s">
        <v>823</v>
      </c>
      <c r="G705" t="s">
        <v>823</v>
      </c>
    </row>
    <row r="706" spans="1:9" x14ac:dyDescent="0.35">
      <c r="A706" t="s">
        <v>290</v>
      </c>
      <c r="B706" t="s">
        <v>160</v>
      </c>
      <c r="C706" t="s">
        <v>4</v>
      </c>
      <c r="D706" t="s">
        <v>5</v>
      </c>
      <c r="E706" t="s">
        <v>6</v>
      </c>
      <c r="F706" t="s">
        <v>47</v>
      </c>
      <c r="G706" t="s">
        <v>247</v>
      </c>
      <c r="H706" t="s">
        <v>291</v>
      </c>
    </row>
    <row r="707" spans="1:9" x14ac:dyDescent="0.35">
      <c r="A707" t="s">
        <v>280</v>
      </c>
      <c r="B707" t="s">
        <v>160</v>
      </c>
      <c r="C707" t="s">
        <v>4</v>
      </c>
      <c r="D707" t="s">
        <v>5</v>
      </c>
      <c r="E707" t="s">
        <v>6</v>
      </c>
      <c r="F707" t="s">
        <v>47</v>
      </c>
      <c r="G707" t="s">
        <v>247</v>
      </c>
    </row>
    <row r="708" spans="1:9" x14ac:dyDescent="0.35">
      <c r="A708" t="s">
        <v>430</v>
      </c>
      <c r="B708" t="s">
        <v>160</v>
      </c>
      <c r="C708" t="s">
        <v>4</v>
      </c>
      <c r="D708" t="s">
        <v>5</v>
      </c>
      <c r="E708" t="s">
        <v>6</v>
      </c>
      <c r="F708" t="s">
        <v>47</v>
      </c>
      <c r="G708" t="s">
        <v>186</v>
      </c>
      <c r="H708" t="s">
        <v>187</v>
      </c>
      <c r="I708" t="s">
        <v>188</v>
      </c>
    </row>
    <row r="709" spans="1:9" x14ac:dyDescent="0.35">
      <c r="A709" t="s">
        <v>243</v>
      </c>
      <c r="B709" t="s">
        <v>160</v>
      </c>
      <c r="C709" t="s">
        <v>4</v>
      </c>
      <c r="D709" t="s">
        <v>5</v>
      </c>
      <c r="E709" t="s">
        <v>6</v>
      </c>
      <c r="F709" t="s">
        <v>47</v>
      </c>
      <c r="G709" t="s">
        <v>186</v>
      </c>
      <c r="H709" t="s">
        <v>187</v>
      </c>
      <c r="I709" t="s">
        <v>188</v>
      </c>
    </row>
    <row r="710" spans="1:9" x14ac:dyDescent="0.35">
      <c r="A710" t="s">
        <v>501</v>
      </c>
      <c r="B710" t="s">
        <v>160</v>
      </c>
      <c r="C710" t="s">
        <v>4</v>
      </c>
      <c r="D710" t="s">
        <v>5</v>
      </c>
      <c r="E710" t="s">
        <v>6</v>
      </c>
      <c r="F710" t="s">
        <v>47</v>
      </c>
      <c r="G710" t="s">
        <v>502</v>
      </c>
    </row>
    <row r="711" spans="1:9" x14ac:dyDescent="0.35">
      <c r="A711" t="s">
        <v>742</v>
      </c>
      <c r="B711" t="s">
        <v>160</v>
      </c>
      <c r="C711" t="s">
        <v>4</v>
      </c>
      <c r="D711" t="s">
        <v>5</v>
      </c>
      <c r="E711" t="s">
        <v>6</v>
      </c>
      <c r="F711" t="s">
        <v>47</v>
      </c>
      <c r="G711" t="s">
        <v>186</v>
      </c>
      <c r="H711" t="s">
        <v>187</v>
      </c>
    </row>
    <row r="712" spans="1:9" x14ac:dyDescent="0.35">
      <c r="A712" t="s">
        <v>843</v>
      </c>
      <c r="B712" t="s">
        <v>160</v>
      </c>
      <c r="C712" t="s">
        <v>4</v>
      </c>
      <c r="D712" t="s">
        <v>5</v>
      </c>
      <c r="E712" t="s">
        <v>6</v>
      </c>
      <c r="F712" t="s">
        <v>47</v>
      </c>
      <c r="G712" t="s">
        <v>186</v>
      </c>
      <c r="H712" t="s">
        <v>187</v>
      </c>
    </row>
    <row r="713" spans="1:9" x14ac:dyDescent="0.35">
      <c r="A713" t="s">
        <v>210</v>
      </c>
      <c r="B713" t="s">
        <v>160</v>
      </c>
      <c r="C713" t="s">
        <v>4</v>
      </c>
      <c r="D713" t="s">
        <v>5</v>
      </c>
      <c r="E713" t="s">
        <v>6</v>
      </c>
      <c r="F713" t="s">
        <v>47</v>
      </c>
      <c r="G713" t="s">
        <v>211</v>
      </c>
    </row>
    <row r="714" spans="1:9" x14ac:dyDescent="0.35">
      <c r="A714" t="s">
        <v>246</v>
      </c>
      <c r="B714" t="s">
        <v>160</v>
      </c>
      <c r="C714" t="s">
        <v>4</v>
      </c>
      <c r="D714" t="s">
        <v>5</v>
      </c>
      <c r="E714" t="s">
        <v>6</v>
      </c>
      <c r="F714" t="s">
        <v>47</v>
      </c>
      <c r="G714" t="s">
        <v>247</v>
      </c>
    </row>
    <row r="715" spans="1:9" x14ac:dyDescent="0.35">
      <c r="A715" t="s">
        <v>271</v>
      </c>
      <c r="B715" t="s">
        <v>160</v>
      </c>
      <c r="C715" t="s">
        <v>4</v>
      </c>
      <c r="D715" t="s">
        <v>5</v>
      </c>
      <c r="E715" t="s">
        <v>6</v>
      </c>
      <c r="F715" t="s">
        <v>47</v>
      </c>
      <c r="G715" t="s">
        <v>186</v>
      </c>
      <c r="H715" t="s">
        <v>187</v>
      </c>
    </row>
    <row r="716" spans="1:9" x14ac:dyDescent="0.35">
      <c r="A716" t="s">
        <v>558</v>
      </c>
      <c r="B716" t="s">
        <v>160</v>
      </c>
      <c r="C716" t="s">
        <v>4</v>
      </c>
      <c r="D716" t="s">
        <v>5</v>
      </c>
      <c r="E716" t="s">
        <v>6</v>
      </c>
      <c r="F716" t="s">
        <v>47</v>
      </c>
      <c r="G716" t="s">
        <v>247</v>
      </c>
    </row>
    <row r="717" spans="1:9" x14ac:dyDescent="0.35">
      <c r="A717" t="s">
        <v>583</v>
      </c>
      <c r="B717" t="s">
        <v>160</v>
      </c>
      <c r="C717" t="s">
        <v>4</v>
      </c>
      <c r="D717" t="s">
        <v>5</v>
      </c>
      <c r="E717" t="s">
        <v>6</v>
      </c>
      <c r="F717" t="s">
        <v>47</v>
      </c>
      <c r="G717" t="s">
        <v>186</v>
      </c>
    </row>
    <row r="718" spans="1:9" x14ac:dyDescent="0.35">
      <c r="A718" t="s">
        <v>907</v>
      </c>
      <c r="B718" t="s">
        <v>160</v>
      </c>
      <c r="C718" t="s">
        <v>4</v>
      </c>
      <c r="D718" t="s">
        <v>5</v>
      </c>
      <c r="E718" t="s">
        <v>6</v>
      </c>
      <c r="F718" t="s">
        <v>47</v>
      </c>
      <c r="G718" t="s">
        <v>186</v>
      </c>
      <c r="H718" t="s">
        <v>187</v>
      </c>
      <c r="I718" t="s">
        <v>188</v>
      </c>
    </row>
    <row r="719" spans="1:9" x14ac:dyDescent="0.35">
      <c r="A719" t="s">
        <v>185</v>
      </c>
      <c r="B719" t="s">
        <v>160</v>
      </c>
      <c r="C719" t="s">
        <v>4</v>
      </c>
      <c r="D719" t="s">
        <v>5</v>
      </c>
      <c r="E719" t="s">
        <v>6</v>
      </c>
      <c r="F719" t="s">
        <v>47</v>
      </c>
      <c r="G719" t="s">
        <v>186</v>
      </c>
      <c r="H719" t="s">
        <v>187</v>
      </c>
      <c r="I719" t="s">
        <v>188</v>
      </c>
    </row>
    <row r="720" spans="1:9" x14ac:dyDescent="0.35">
      <c r="A720" t="s">
        <v>908</v>
      </c>
      <c r="B720" t="s">
        <v>160</v>
      </c>
      <c r="C720" t="s">
        <v>4</v>
      </c>
      <c r="D720" t="s">
        <v>5</v>
      </c>
      <c r="E720" t="s">
        <v>6</v>
      </c>
      <c r="F720" t="s">
        <v>47</v>
      </c>
      <c r="G720" t="s">
        <v>186</v>
      </c>
      <c r="H720" t="s">
        <v>187</v>
      </c>
      <c r="I720" t="s">
        <v>188</v>
      </c>
    </row>
    <row r="721" spans="1:9" x14ac:dyDescent="0.35">
      <c r="A721" t="s">
        <v>272</v>
      </c>
      <c r="B721" t="s">
        <v>160</v>
      </c>
      <c r="C721" t="s">
        <v>4</v>
      </c>
      <c r="D721" t="s">
        <v>5</v>
      </c>
      <c r="E721" t="s">
        <v>6</v>
      </c>
      <c r="F721" t="s">
        <v>47</v>
      </c>
      <c r="G721" t="s">
        <v>186</v>
      </c>
      <c r="H721" t="s">
        <v>187</v>
      </c>
      <c r="I721" t="s">
        <v>188</v>
      </c>
    </row>
    <row r="722" spans="1:9" x14ac:dyDescent="0.35">
      <c r="A722" t="s">
        <v>333</v>
      </c>
      <c r="B722" t="s">
        <v>160</v>
      </c>
      <c r="C722" t="s">
        <v>4</v>
      </c>
      <c r="D722" t="s">
        <v>5</v>
      </c>
      <c r="E722" t="s">
        <v>6</v>
      </c>
      <c r="F722" t="s">
        <v>7</v>
      </c>
      <c r="G722" t="s">
        <v>268</v>
      </c>
    </row>
    <row r="723" spans="1:9" x14ac:dyDescent="0.35">
      <c r="A723" t="s">
        <v>279</v>
      </c>
      <c r="B723" t="s">
        <v>160</v>
      </c>
      <c r="C723" t="s">
        <v>4</v>
      </c>
      <c r="D723" t="s">
        <v>5</v>
      </c>
      <c r="E723" t="s">
        <v>6</v>
      </c>
      <c r="F723" t="s">
        <v>7</v>
      </c>
      <c r="G723" t="s">
        <v>268</v>
      </c>
    </row>
    <row r="724" spans="1:9" x14ac:dyDescent="0.35">
      <c r="A724" t="s">
        <v>277</v>
      </c>
      <c r="B724" t="s">
        <v>160</v>
      </c>
      <c r="C724" t="s">
        <v>4</v>
      </c>
      <c r="D724" t="s">
        <v>5</v>
      </c>
      <c r="E724" t="s">
        <v>6</v>
      </c>
      <c r="F724" t="s">
        <v>7</v>
      </c>
      <c r="G724" t="s">
        <v>7</v>
      </c>
    </row>
    <row r="725" spans="1:9" x14ac:dyDescent="0.35">
      <c r="A725" t="s">
        <v>267</v>
      </c>
      <c r="B725" t="s">
        <v>160</v>
      </c>
      <c r="C725" t="s">
        <v>4</v>
      </c>
      <c r="D725" t="s">
        <v>5</v>
      </c>
      <c r="E725" t="s">
        <v>6</v>
      </c>
      <c r="F725" t="s">
        <v>7</v>
      </c>
      <c r="G725" t="s">
        <v>268</v>
      </c>
    </row>
    <row r="726" spans="1:9" x14ac:dyDescent="0.35">
      <c r="A726" t="s">
        <v>212</v>
      </c>
      <c r="B726" t="s">
        <v>160</v>
      </c>
      <c r="C726" t="s">
        <v>4</v>
      </c>
      <c r="D726" t="s">
        <v>5</v>
      </c>
      <c r="E726" t="s">
        <v>6</v>
      </c>
      <c r="F726" t="s">
        <v>7</v>
      </c>
      <c r="G726" t="s">
        <v>7</v>
      </c>
    </row>
    <row r="727" spans="1:9" x14ac:dyDescent="0.35">
      <c r="A727" t="s">
        <v>620</v>
      </c>
      <c r="B727" t="s">
        <v>160</v>
      </c>
      <c r="C727" t="s">
        <v>4</v>
      </c>
      <c r="D727" t="s">
        <v>5</v>
      </c>
      <c r="E727" t="s">
        <v>6</v>
      </c>
      <c r="F727" t="s">
        <v>7</v>
      </c>
      <c r="G727" t="s">
        <v>621</v>
      </c>
    </row>
    <row r="728" spans="1:9" x14ac:dyDescent="0.35">
      <c r="A728" t="s">
        <v>630</v>
      </c>
      <c r="B728" t="s">
        <v>160</v>
      </c>
      <c r="C728" t="s">
        <v>4</v>
      </c>
      <c r="D728" t="s">
        <v>5</v>
      </c>
      <c r="E728" t="s">
        <v>6</v>
      </c>
      <c r="F728" t="s">
        <v>7</v>
      </c>
      <c r="G728" t="s">
        <v>268</v>
      </c>
    </row>
    <row r="729" spans="1:9" x14ac:dyDescent="0.35">
      <c r="A729" t="s">
        <v>306</v>
      </c>
      <c r="B729" t="s">
        <v>160</v>
      </c>
      <c r="C729" t="s">
        <v>4</v>
      </c>
      <c r="D729" t="s">
        <v>5</v>
      </c>
      <c r="E729" t="s">
        <v>6</v>
      </c>
      <c r="F729" t="s">
        <v>16</v>
      </c>
      <c r="G729" t="s">
        <v>214</v>
      </c>
    </row>
    <row r="730" spans="1:9" x14ac:dyDescent="0.35">
      <c r="A730" t="s">
        <v>330</v>
      </c>
      <c r="B730" t="s">
        <v>160</v>
      </c>
      <c r="C730" t="s">
        <v>4</v>
      </c>
      <c r="D730" t="s">
        <v>5</v>
      </c>
      <c r="E730" t="s">
        <v>6</v>
      </c>
      <c r="F730" t="s">
        <v>16</v>
      </c>
      <c r="G730" t="s">
        <v>214</v>
      </c>
      <c r="H730" t="s">
        <v>331</v>
      </c>
    </row>
    <row r="731" spans="1:9" x14ac:dyDescent="0.35">
      <c r="A731" t="s">
        <v>779</v>
      </c>
      <c r="B731" t="s">
        <v>160</v>
      </c>
      <c r="C731" t="s">
        <v>4</v>
      </c>
      <c r="D731" t="s">
        <v>5</v>
      </c>
      <c r="E731" t="s">
        <v>6</v>
      </c>
      <c r="F731" t="s">
        <v>16</v>
      </c>
      <c r="G731" t="s">
        <v>214</v>
      </c>
      <c r="H731" t="s">
        <v>498</v>
      </c>
    </row>
    <row r="732" spans="1:9" x14ac:dyDescent="0.35">
      <c r="A732" t="s">
        <v>424</v>
      </c>
      <c r="B732" t="s">
        <v>160</v>
      </c>
      <c r="C732" t="s">
        <v>4</v>
      </c>
      <c r="D732" t="s">
        <v>5</v>
      </c>
      <c r="E732" t="s">
        <v>6</v>
      </c>
      <c r="F732" t="s">
        <v>16</v>
      </c>
      <c r="G732" t="s">
        <v>214</v>
      </c>
      <c r="H732" t="s">
        <v>215</v>
      </c>
    </row>
    <row r="733" spans="1:9" x14ac:dyDescent="0.35">
      <c r="A733" t="s">
        <v>436</v>
      </c>
      <c r="B733" t="s">
        <v>160</v>
      </c>
      <c r="C733" t="s">
        <v>4</v>
      </c>
      <c r="D733" t="s">
        <v>5</v>
      </c>
      <c r="E733" t="s">
        <v>6</v>
      </c>
      <c r="F733" t="s">
        <v>16</v>
      </c>
      <c r="G733" t="s">
        <v>214</v>
      </c>
      <c r="H733" t="s">
        <v>331</v>
      </c>
    </row>
    <row r="734" spans="1:9" x14ac:dyDescent="0.35">
      <c r="A734" t="s">
        <v>213</v>
      </c>
      <c r="B734" t="s">
        <v>160</v>
      </c>
      <c r="C734" t="s">
        <v>4</v>
      </c>
      <c r="D734" t="s">
        <v>5</v>
      </c>
      <c r="E734" t="s">
        <v>6</v>
      </c>
      <c r="F734" t="s">
        <v>16</v>
      </c>
      <c r="G734" t="s">
        <v>214</v>
      </c>
      <c r="H734" t="s">
        <v>215</v>
      </c>
    </row>
    <row r="735" spans="1:9" x14ac:dyDescent="0.35">
      <c r="A735" t="s">
        <v>1060</v>
      </c>
      <c r="B735" t="s">
        <v>160</v>
      </c>
      <c r="C735" t="s">
        <v>4</v>
      </c>
      <c r="D735" t="s">
        <v>5</v>
      </c>
      <c r="E735" t="s">
        <v>6</v>
      </c>
      <c r="F735" t="s">
        <v>16</v>
      </c>
      <c r="G735" t="s">
        <v>214</v>
      </c>
      <c r="H735" t="s">
        <v>215</v>
      </c>
    </row>
    <row r="736" spans="1:9" x14ac:dyDescent="0.35">
      <c r="A736" t="s">
        <v>495</v>
      </c>
      <c r="B736" t="s">
        <v>160</v>
      </c>
      <c r="C736" t="s">
        <v>4</v>
      </c>
      <c r="D736" t="s">
        <v>5</v>
      </c>
      <c r="E736" t="s">
        <v>6</v>
      </c>
      <c r="F736" t="s">
        <v>16</v>
      </c>
      <c r="G736" t="s">
        <v>214</v>
      </c>
      <c r="H736" t="s">
        <v>215</v>
      </c>
    </row>
    <row r="737" spans="1:10" x14ac:dyDescent="0.35">
      <c r="A737" t="s">
        <v>497</v>
      </c>
      <c r="B737" t="s">
        <v>160</v>
      </c>
      <c r="C737" t="s">
        <v>4</v>
      </c>
      <c r="D737" t="s">
        <v>5</v>
      </c>
      <c r="E737" t="s">
        <v>6</v>
      </c>
      <c r="F737" t="s">
        <v>16</v>
      </c>
      <c r="G737" t="s">
        <v>214</v>
      </c>
      <c r="H737" t="s">
        <v>498</v>
      </c>
    </row>
    <row r="738" spans="1:10" x14ac:dyDescent="0.35">
      <c r="A738" t="s">
        <v>508</v>
      </c>
      <c r="B738" t="s">
        <v>160</v>
      </c>
      <c r="C738" t="s">
        <v>4</v>
      </c>
      <c r="D738" t="s">
        <v>5</v>
      </c>
      <c r="E738" t="s">
        <v>6</v>
      </c>
      <c r="F738" t="s">
        <v>16</v>
      </c>
      <c r="G738" t="s">
        <v>214</v>
      </c>
    </row>
    <row r="739" spans="1:10" x14ac:dyDescent="0.35">
      <c r="A739" t="s">
        <v>514</v>
      </c>
      <c r="B739" t="s">
        <v>160</v>
      </c>
      <c r="C739" t="s">
        <v>4</v>
      </c>
      <c r="D739" t="s">
        <v>5</v>
      </c>
      <c r="E739" t="s">
        <v>6</v>
      </c>
      <c r="F739" t="s">
        <v>16</v>
      </c>
      <c r="G739" t="s">
        <v>214</v>
      </c>
      <c r="H739" t="s">
        <v>215</v>
      </c>
    </row>
    <row r="740" spans="1:10" x14ac:dyDescent="0.35">
      <c r="A740" t="s">
        <v>232</v>
      </c>
      <c r="B740" t="s">
        <v>160</v>
      </c>
      <c r="C740" t="s">
        <v>4</v>
      </c>
      <c r="D740" t="s">
        <v>5</v>
      </c>
      <c r="E740" t="s">
        <v>6</v>
      </c>
      <c r="F740" t="s">
        <v>16</v>
      </c>
      <c r="G740" t="s">
        <v>214</v>
      </c>
      <c r="H740" t="s">
        <v>233</v>
      </c>
      <c r="I740" t="s">
        <v>234</v>
      </c>
      <c r="J740" t="s">
        <v>235</v>
      </c>
    </row>
    <row r="741" spans="1:10" x14ac:dyDescent="0.35">
      <c r="A741" t="s">
        <v>855</v>
      </c>
      <c r="B741" t="s">
        <v>160</v>
      </c>
      <c r="C741" t="s">
        <v>4</v>
      </c>
      <c r="D741" t="s">
        <v>5</v>
      </c>
      <c r="E741" t="s">
        <v>6</v>
      </c>
      <c r="F741" t="s">
        <v>16</v>
      </c>
      <c r="G741" t="s">
        <v>214</v>
      </c>
      <c r="H741" t="s">
        <v>498</v>
      </c>
    </row>
    <row r="742" spans="1:10" x14ac:dyDescent="0.35">
      <c r="A742" t="s">
        <v>684</v>
      </c>
      <c r="B742" t="s">
        <v>160</v>
      </c>
      <c r="C742" t="s">
        <v>4</v>
      </c>
      <c r="D742" t="s">
        <v>5</v>
      </c>
      <c r="E742" t="s">
        <v>6</v>
      </c>
      <c r="F742" t="s">
        <v>16</v>
      </c>
      <c r="G742" t="s">
        <v>214</v>
      </c>
      <c r="H742" t="s">
        <v>215</v>
      </c>
    </row>
    <row r="743" spans="1:10" x14ac:dyDescent="0.35">
      <c r="A743" t="s">
        <v>282</v>
      </c>
      <c r="B743" t="s">
        <v>160</v>
      </c>
      <c r="C743" t="s">
        <v>4</v>
      </c>
      <c r="D743" t="s">
        <v>5</v>
      </c>
      <c r="E743" t="s">
        <v>6</v>
      </c>
      <c r="F743" t="s">
        <v>16</v>
      </c>
      <c r="G743" t="s">
        <v>214</v>
      </c>
      <c r="H743" t="s">
        <v>237</v>
      </c>
      <c r="I743" t="s">
        <v>283</v>
      </c>
    </row>
    <row r="744" spans="1:10" x14ac:dyDescent="0.35">
      <c r="A744" t="s">
        <v>266</v>
      </c>
      <c r="B744" t="s">
        <v>160</v>
      </c>
      <c r="C744" t="s">
        <v>4</v>
      </c>
      <c r="D744" t="s">
        <v>5</v>
      </c>
      <c r="E744" t="s">
        <v>6</v>
      </c>
      <c r="F744" t="s">
        <v>16</v>
      </c>
      <c r="G744" t="s">
        <v>214</v>
      </c>
      <c r="H744" t="s">
        <v>215</v>
      </c>
    </row>
    <row r="745" spans="1:10" x14ac:dyDescent="0.35">
      <c r="A745" t="s">
        <v>241</v>
      </c>
      <c r="B745" t="s">
        <v>160</v>
      </c>
      <c r="C745" t="s">
        <v>4</v>
      </c>
      <c r="D745" t="s">
        <v>5</v>
      </c>
      <c r="E745" t="s">
        <v>6</v>
      </c>
      <c r="F745" t="s">
        <v>16</v>
      </c>
      <c r="G745" t="s">
        <v>214</v>
      </c>
      <c r="H745" t="s">
        <v>237</v>
      </c>
      <c r="I745" t="s">
        <v>238</v>
      </c>
    </row>
    <row r="746" spans="1:10" x14ac:dyDescent="0.35">
      <c r="A746" t="s">
        <v>873</v>
      </c>
      <c r="B746" t="s">
        <v>160</v>
      </c>
      <c r="C746" t="s">
        <v>4</v>
      </c>
      <c r="D746" t="s">
        <v>5</v>
      </c>
      <c r="E746" t="s">
        <v>6</v>
      </c>
      <c r="F746" t="s">
        <v>16</v>
      </c>
      <c r="G746" t="s">
        <v>214</v>
      </c>
      <c r="H746" t="s">
        <v>498</v>
      </c>
    </row>
    <row r="747" spans="1:10" x14ac:dyDescent="0.35">
      <c r="A747" t="s">
        <v>242</v>
      </c>
      <c r="B747" t="s">
        <v>160</v>
      </c>
      <c r="C747" t="s">
        <v>4</v>
      </c>
      <c r="D747" t="s">
        <v>5</v>
      </c>
      <c r="E747" t="s">
        <v>6</v>
      </c>
      <c r="F747" t="s">
        <v>16</v>
      </c>
      <c r="G747" t="s">
        <v>214</v>
      </c>
      <c r="H747" t="s">
        <v>237</v>
      </c>
      <c r="I747" t="s">
        <v>238</v>
      </c>
    </row>
    <row r="748" spans="1:10" x14ac:dyDescent="0.35">
      <c r="A748" t="s">
        <v>284</v>
      </c>
      <c r="B748" t="s">
        <v>160</v>
      </c>
      <c r="C748" t="s">
        <v>4</v>
      </c>
      <c r="D748" t="s">
        <v>5</v>
      </c>
      <c r="E748" t="s">
        <v>6</v>
      </c>
      <c r="F748" t="s">
        <v>16</v>
      </c>
      <c r="G748" t="s">
        <v>214</v>
      </c>
      <c r="H748" t="s">
        <v>237</v>
      </c>
      <c r="I748" t="s">
        <v>238</v>
      </c>
    </row>
    <row r="749" spans="1:10" x14ac:dyDescent="0.35">
      <c r="A749" t="s">
        <v>917</v>
      </c>
      <c r="B749" t="s">
        <v>160</v>
      </c>
      <c r="C749" t="s">
        <v>4</v>
      </c>
      <c r="D749" t="s">
        <v>5</v>
      </c>
      <c r="E749" t="s">
        <v>6</v>
      </c>
      <c r="F749" t="s">
        <v>16</v>
      </c>
      <c r="G749" t="s">
        <v>214</v>
      </c>
      <c r="H749" t="s">
        <v>215</v>
      </c>
    </row>
    <row r="750" spans="1:10" x14ac:dyDescent="0.35">
      <c r="A750" t="s">
        <v>219</v>
      </c>
      <c r="B750" t="s">
        <v>160</v>
      </c>
      <c r="C750" t="s">
        <v>4</v>
      </c>
      <c r="D750" t="s">
        <v>5</v>
      </c>
      <c r="E750" t="s">
        <v>6</v>
      </c>
      <c r="F750" t="s">
        <v>16</v>
      </c>
      <c r="G750" t="s">
        <v>214</v>
      </c>
      <c r="H750" t="s">
        <v>215</v>
      </c>
    </row>
    <row r="751" spans="1:10" x14ac:dyDescent="0.35">
      <c r="A751" t="s">
        <v>1231</v>
      </c>
      <c r="B751" t="s">
        <v>160</v>
      </c>
      <c r="C751" t="s">
        <v>4</v>
      </c>
      <c r="D751" t="s">
        <v>5</v>
      </c>
      <c r="E751" t="s">
        <v>6</v>
      </c>
      <c r="F751" t="s">
        <v>16</v>
      </c>
      <c r="G751" t="s">
        <v>214</v>
      </c>
      <c r="H751" t="s">
        <v>215</v>
      </c>
    </row>
    <row r="752" spans="1:10" x14ac:dyDescent="0.35">
      <c r="A752" t="s">
        <v>239</v>
      </c>
      <c r="B752" t="s">
        <v>160</v>
      </c>
      <c r="C752" t="s">
        <v>4</v>
      </c>
      <c r="D752" t="s">
        <v>5</v>
      </c>
      <c r="E752" t="s">
        <v>6</v>
      </c>
      <c r="F752" t="s">
        <v>16</v>
      </c>
      <c r="G752" t="s">
        <v>214</v>
      </c>
      <c r="H752" t="s">
        <v>237</v>
      </c>
      <c r="I752" t="s">
        <v>238</v>
      </c>
    </row>
    <row r="753" spans="1:9" x14ac:dyDescent="0.35">
      <c r="A753" t="s">
        <v>236</v>
      </c>
      <c r="B753" t="s">
        <v>160</v>
      </c>
      <c r="C753" t="s">
        <v>4</v>
      </c>
      <c r="D753" t="s">
        <v>5</v>
      </c>
      <c r="E753" t="s">
        <v>6</v>
      </c>
      <c r="F753" t="s">
        <v>16</v>
      </c>
      <c r="G753" t="s">
        <v>214</v>
      </c>
      <c r="H753" t="s">
        <v>237</v>
      </c>
      <c r="I753" t="s">
        <v>238</v>
      </c>
    </row>
    <row r="754" spans="1:9" x14ac:dyDescent="0.35">
      <c r="A754" t="s">
        <v>240</v>
      </c>
      <c r="B754" t="s">
        <v>160</v>
      </c>
      <c r="C754" t="s">
        <v>4</v>
      </c>
      <c r="D754" t="s">
        <v>5</v>
      </c>
      <c r="E754" t="s">
        <v>6</v>
      </c>
      <c r="F754" t="s">
        <v>230</v>
      </c>
      <c r="G754" t="s">
        <v>231</v>
      </c>
    </row>
    <row r="755" spans="1:9" x14ac:dyDescent="0.35">
      <c r="A755" t="s">
        <v>229</v>
      </c>
      <c r="B755" t="s">
        <v>160</v>
      </c>
      <c r="C755" t="s">
        <v>4</v>
      </c>
      <c r="D755" t="s">
        <v>5</v>
      </c>
      <c r="E755" t="s">
        <v>6</v>
      </c>
      <c r="F755" t="s">
        <v>230</v>
      </c>
      <c r="G755" t="s">
        <v>231</v>
      </c>
    </row>
    <row r="756" spans="1:9" x14ac:dyDescent="0.35">
      <c r="A756" t="s">
        <v>379</v>
      </c>
      <c r="B756" t="s">
        <v>160</v>
      </c>
      <c r="C756" t="s">
        <v>4</v>
      </c>
      <c r="D756" t="s">
        <v>5</v>
      </c>
      <c r="E756" t="s">
        <v>6</v>
      </c>
      <c r="F756" t="s">
        <v>61</v>
      </c>
      <c r="G756" t="s">
        <v>380</v>
      </c>
    </row>
    <row r="757" spans="1:9" x14ac:dyDescent="0.35">
      <c r="A757" t="s">
        <v>422</v>
      </c>
      <c r="B757" t="s">
        <v>160</v>
      </c>
      <c r="C757" t="s">
        <v>4</v>
      </c>
      <c r="D757" t="s">
        <v>5</v>
      </c>
      <c r="E757" t="s">
        <v>6</v>
      </c>
      <c r="F757" t="s">
        <v>61</v>
      </c>
      <c r="G757" t="s">
        <v>423</v>
      </c>
    </row>
    <row r="758" spans="1:9" x14ac:dyDescent="0.35">
      <c r="A758" t="s">
        <v>503</v>
      </c>
      <c r="B758" t="s">
        <v>160</v>
      </c>
      <c r="C758" t="s">
        <v>4</v>
      </c>
      <c r="D758" t="s">
        <v>5</v>
      </c>
      <c r="E758" t="s">
        <v>6</v>
      </c>
      <c r="F758" t="s">
        <v>61</v>
      </c>
      <c r="G758" t="s">
        <v>504</v>
      </c>
    </row>
    <row r="759" spans="1:9" x14ac:dyDescent="0.35">
      <c r="A759" t="s">
        <v>609</v>
      </c>
      <c r="B759" t="s">
        <v>160</v>
      </c>
      <c r="C759" t="s">
        <v>4</v>
      </c>
      <c r="D759" t="s">
        <v>5</v>
      </c>
      <c r="E759" t="s">
        <v>6</v>
      </c>
      <c r="F759" t="s">
        <v>61</v>
      </c>
      <c r="G759" t="s">
        <v>610</v>
      </c>
    </row>
    <row r="760" spans="1:9" x14ac:dyDescent="0.35">
      <c r="A760" t="s">
        <v>361</v>
      </c>
      <c r="B760" t="s">
        <v>160</v>
      </c>
      <c r="C760" t="s">
        <v>4</v>
      </c>
      <c r="D760" t="s">
        <v>5</v>
      </c>
      <c r="E760" t="s">
        <v>6</v>
      </c>
      <c r="F760" t="s">
        <v>362</v>
      </c>
      <c r="G760" t="s">
        <v>363</v>
      </c>
    </row>
    <row r="761" spans="1:9" x14ac:dyDescent="0.35">
      <c r="A761" t="s">
        <v>811</v>
      </c>
      <c r="B761" t="s">
        <v>160</v>
      </c>
      <c r="C761" t="s">
        <v>4</v>
      </c>
      <c r="D761" t="s">
        <v>5</v>
      </c>
      <c r="E761" t="s">
        <v>812</v>
      </c>
      <c r="G761" t="s">
        <v>812</v>
      </c>
    </row>
    <row r="762" spans="1:9" x14ac:dyDescent="0.35">
      <c r="A762" t="s">
        <v>325</v>
      </c>
      <c r="B762" t="s">
        <v>160</v>
      </c>
      <c r="C762" t="s">
        <v>4</v>
      </c>
      <c r="D762" t="s">
        <v>5</v>
      </c>
      <c r="E762" t="s">
        <v>45</v>
      </c>
      <c r="F762" t="s">
        <v>46</v>
      </c>
      <c r="G762" t="s">
        <v>326</v>
      </c>
    </row>
    <row r="763" spans="1:9" x14ac:dyDescent="0.35">
      <c r="A763" t="s">
        <v>313</v>
      </c>
      <c r="B763" t="s">
        <v>160</v>
      </c>
      <c r="C763" t="s">
        <v>4</v>
      </c>
      <c r="D763" t="s">
        <v>5</v>
      </c>
      <c r="E763" t="s">
        <v>45</v>
      </c>
      <c r="F763" t="s">
        <v>253</v>
      </c>
      <c r="G763" t="s">
        <v>254</v>
      </c>
    </row>
    <row r="764" spans="1:9" x14ac:dyDescent="0.35">
      <c r="A764" t="s">
        <v>252</v>
      </c>
      <c r="B764" t="s">
        <v>160</v>
      </c>
      <c r="C764" t="s">
        <v>4</v>
      </c>
      <c r="D764" t="s">
        <v>5</v>
      </c>
      <c r="E764" t="s">
        <v>45</v>
      </c>
      <c r="F764" t="s">
        <v>253</v>
      </c>
      <c r="G764" t="s">
        <v>254</v>
      </c>
    </row>
    <row r="765" spans="1:9" x14ac:dyDescent="0.35">
      <c r="A765" t="s">
        <v>454</v>
      </c>
      <c r="B765" t="s">
        <v>160</v>
      </c>
      <c r="C765" t="s">
        <v>4</v>
      </c>
      <c r="D765" t="s">
        <v>5</v>
      </c>
      <c r="E765" t="s">
        <v>45</v>
      </c>
      <c r="F765" t="s">
        <v>71</v>
      </c>
      <c r="G765" t="s">
        <v>455</v>
      </c>
    </row>
    <row r="766" spans="1:9" x14ac:dyDescent="0.35">
      <c r="A766" t="s">
        <v>412</v>
      </c>
      <c r="B766" t="s">
        <v>160</v>
      </c>
      <c r="C766" t="s">
        <v>4</v>
      </c>
      <c r="D766" t="s">
        <v>5</v>
      </c>
      <c r="E766" t="s">
        <v>45</v>
      </c>
      <c r="F766" t="s">
        <v>413</v>
      </c>
      <c r="G766" t="s">
        <v>413</v>
      </c>
    </row>
    <row r="767" spans="1:9" x14ac:dyDescent="0.35">
      <c r="A767" t="s">
        <v>307</v>
      </c>
      <c r="B767" t="s">
        <v>160</v>
      </c>
      <c r="C767" t="s">
        <v>4</v>
      </c>
      <c r="D767" t="s">
        <v>5</v>
      </c>
      <c r="E767" t="s">
        <v>45</v>
      </c>
      <c r="F767" t="s">
        <v>308</v>
      </c>
      <c r="G767" t="s">
        <v>308</v>
      </c>
    </row>
    <row r="768" spans="1:9" x14ac:dyDescent="0.35">
      <c r="A768" t="s">
        <v>464</v>
      </c>
      <c r="B768" t="s">
        <v>160</v>
      </c>
      <c r="C768" t="s">
        <v>4</v>
      </c>
      <c r="D768" t="s">
        <v>5</v>
      </c>
      <c r="E768" t="s">
        <v>45</v>
      </c>
      <c r="F768" t="s">
        <v>308</v>
      </c>
      <c r="G768" t="s">
        <v>308</v>
      </c>
    </row>
    <row r="769" spans="1:7" x14ac:dyDescent="0.35">
      <c r="A769" t="s">
        <v>475</v>
      </c>
      <c r="B769" t="s">
        <v>160</v>
      </c>
      <c r="C769" t="s">
        <v>4</v>
      </c>
      <c r="D769" t="s">
        <v>5</v>
      </c>
      <c r="E769" t="s">
        <v>45</v>
      </c>
      <c r="F769" t="s">
        <v>308</v>
      </c>
      <c r="G769" t="s">
        <v>308</v>
      </c>
    </row>
    <row r="770" spans="1:7" x14ac:dyDescent="0.35">
      <c r="A770" t="s">
        <v>571</v>
      </c>
      <c r="B770" t="s">
        <v>160</v>
      </c>
      <c r="C770" t="s">
        <v>4</v>
      </c>
      <c r="D770" t="s">
        <v>5</v>
      </c>
      <c r="E770" t="s">
        <v>45</v>
      </c>
      <c r="F770" t="s">
        <v>308</v>
      </c>
      <c r="G770" t="s">
        <v>308</v>
      </c>
    </row>
    <row r="771" spans="1:7" x14ac:dyDescent="0.35">
      <c r="A771" t="s">
        <v>604</v>
      </c>
      <c r="B771" t="s">
        <v>160</v>
      </c>
      <c r="C771" t="s">
        <v>4</v>
      </c>
      <c r="D771" t="s">
        <v>5</v>
      </c>
      <c r="E771" t="s">
        <v>45</v>
      </c>
      <c r="F771" t="s">
        <v>308</v>
      </c>
      <c r="G771" t="s">
        <v>308</v>
      </c>
    </row>
    <row r="772" spans="1:7" x14ac:dyDescent="0.35">
      <c r="A772" t="s">
        <v>431</v>
      </c>
      <c r="B772" t="s">
        <v>160</v>
      </c>
      <c r="C772" t="s">
        <v>4</v>
      </c>
      <c r="D772" t="s">
        <v>5</v>
      </c>
      <c r="E772" t="s">
        <v>45</v>
      </c>
      <c r="F772" t="s">
        <v>432</v>
      </c>
      <c r="G772" t="s">
        <v>433</v>
      </c>
    </row>
    <row r="773" spans="1:7" x14ac:dyDescent="0.35">
      <c r="A773" t="s">
        <v>633</v>
      </c>
      <c r="B773" t="s">
        <v>160</v>
      </c>
      <c r="C773" t="s">
        <v>4</v>
      </c>
      <c r="D773" t="s">
        <v>5</v>
      </c>
      <c r="E773" t="s">
        <v>45</v>
      </c>
      <c r="F773" t="s">
        <v>432</v>
      </c>
      <c r="G773" t="s">
        <v>634</v>
      </c>
    </row>
    <row r="774" spans="1:7" x14ac:dyDescent="0.35">
      <c r="A774" t="s">
        <v>551</v>
      </c>
      <c r="B774" t="s">
        <v>160</v>
      </c>
      <c r="C774" t="s">
        <v>4</v>
      </c>
      <c r="D774" t="s">
        <v>5</v>
      </c>
      <c r="E774" t="s">
        <v>45</v>
      </c>
      <c r="F774" t="s">
        <v>72</v>
      </c>
      <c r="G774" t="s">
        <v>552</v>
      </c>
    </row>
    <row r="775" spans="1:7" x14ac:dyDescent="0.35">
      <c r="A775" t="s">
        <v>357</v>
      </c>
      <c r="B775" t="s">
        <v>160</v>
      </c>
      <c r="C775" t="s">
        <v>4</v>
      </c>
      <c r="D775" t="s">
        <v>5</v>
      </c>
      <c r="E775" t="s">
        <v>358</v>
      </c>
      <c r="G775" t="s">
        <v>358</v>
      </c>
    </row>
    <row r="776" spans="1:7" x14ac:dyDescent="0.35">
      <c r="A776" t="s">
        <v>402</v>
      </c>
      <c r="B776" t="s">
        <v>160</v>
      </c>
      <c r="C776" t="s">
        <v>4</v>
      </c>
      <c r="D776" t="s">
        <v>5</v>
      </c>
      <c r="E776" t="s">
        <v>358</v>
      </c>
      <c r="G776" t="s">
        <v>358</v>
      </c>
    </row>
    <row r="777" spans="1:7" x14ac:dyDescent="0.35">
      <c r="A777" t="s">
        <v>248</v>
      </c>
      <c r="B777" t="s">
        <v>160</v>
      </c>
      <c r="C777" t="s">
        <v>4</v>
      </c>
      <c r="D777" t="s">
        <v>5</v>
      </c>
      <c r="E777" t="s">
        <v>99</v>
      </c>
      <c r="F777" t="s">
        <v>100</v>
      </c>
      <c r="G777" t="s">
        <v>223</v>
      </c>
    </row>
    <row r="778" spans="1:7" x14ac:dyDescent="0.35">
      <c r="A778" t="s">
        <v>262</v>
      </c>
      <c r="B778" t="s">
        <v>160</v>
      </c>
      <c r="C778" t="s">
        <v>4</v>
      </c>
      <c r="D778" t="s">
        <v>5</v>
      </c>
      <c r="E778" t="s">
        <v>99</v>
      </c>
      <c r="F778" t="s">
        <v>100</v>
      </c>
      <c r="G778" t="s">
        <v>223</v>
      </c>
    </row>
    <row r="779" spans="1:7" x14ac:dyDescent="0.35">
      <c r="A779" t="s">
        <v>222</v>
      </c>
      <c r="B779" t="s">
        <v>160</v>
      </c>
      <c r="C779" t="s">
        <v>4</v>
      </c>
      <c r="D779" t="s">
        <v>5</v>
      </c>
      <c r="E779" t="s">
        <v>99</v>
      </c>
      <c r="F779" t="s">
        <v>100</v>
      </c>
      <c r="G779" t="s">
        <v>223</v>
      </c>
    </row>
    <row r="780" spans="1:7" x14ac:dyDescent="0.35">
      <c r="A780" t="s">
        <v>535</v>
      </c>
      <c r="B780" t="s">
        <v>160</v>
      </c>
      <c r="C780" t="s">
        <v>4</v>
      </c>
      <c r="D780" t="s">
        <v>5</v>
      </c>
      <c r="E780" t="s">
        <v>81</v>
      </c>
      <c r="F780" t="s">
        <v>536</v>
      </c>
      <c r="G780" t="s">
        <v>536</v>
      </c>
    </row>
    <row r="781" spans="1:7" x14ac:dyDescent="0.35">
      <c r="A781" t="s">
        <v>537</v>
      </c>
      <c r="B781" t="s">
        <v>160</v>
      </c>
      <c r="C781" t="s">
        <v>4</v>
      </c>
      <c r="D781" t="s">
        <v>5</v>
      </c>
      <c r="E781" t="s">
        <v>81</v>
      </c>
      <c r="F781" t="s">
        <v>536</v>
      </c>
      <c r="G781" t="s">
        <v>536</v>
      </c>
    </row>
    <row r="782" spans="1:7" x14ac:dyDescent="0.35">
      <c r="A782" t="s">
        <v>425</v>
      </c>
      <c r="B782" t="s">
        <v>160</v>
      </c>
      <c r="C782" t="s">
        <v>4</v>
      </c>
      <c r="D782" t="s">
        <v>5</v>
      </c>
      <c r="E782" t="s">
        <v>81</v>
      </c>
      <c r="G782" t="s">
        <v>81</v>
      </c>
    </row>
    <row r="783" spans="1:7" x14ac:dyDescent="0.35">
      <c r="A783" t="s">
        <v>1045</v>
      </c>
      <c r="B783" t="s">
        <v>160</v>
      </c>
      <c r="C783" t="s">
        <v>4</v>
      </c>
      <c r="D783" t="s">
        <v>5</v>
      </c>
      <c r="E783" t="s">
        <v>81</v>
      </c>
      <c r="G783" t="s">
        <v>81</v>
      </c>
    </row>
    <row r="784" spans="1:7" x14ac:dyDescent="0.35">
      <c r="A784" t="s">
        <v>492</v>
      </c>
      <c r="B784" t="s">
        <v>160</v>
      </c>
      <c r="C784" t="s">
        <v>4</v>
      </c>
      <c r="D784" t="s">
        <v>5</v>
      </c>
      <c r="E784" t="s">
        <v>81</v>
      </c>
      <c r="G784" t="s">
        <v>81</v>
      </c>
    </row>
    <row r="785" spans="1:7" x14ac:dyDescent="0.35">
      <c r="A785" t="s">
        <v>389</v>
      </c>
      <c r="B785" t="s">
        <v>160</v>
      </c>
      <c r="C785" t="s">
        <v>4</v>
      </c>
      <c r="D785" t="s">
        <v>5</v>
      </c>
      <c r="E785" t="s">
        <v>17</v>
      </c>
      <c r="G785" t="s">
        <v>17</v>
      </c>
    </row>
  </sheetData>
  <conditionalFormatting sqref="A1">
    <cfRule type="duplicateValues" dxfId="8" priority="3"/>
  </conditionalFormatting>
  <conditionalFormatting sqref="A1:A785">
    <cfRule type="duplicateValues" dxfId="7" priority="1"/>
  </conditionalFormatting>
  <conditionalFormatting sqref="A2">
    <cfRule type="duplicateValues" dxfId="6" priority="2"/>
  </conditionalFormatting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86CEEF-DC05-4B26-96A8-EDC8751E12D5}">
  <dimension ref="A1:H21"/>
  <sheetViews>
    <sheetView topLeftCell="F1" workbookViewId="0">
      <selection activeCell="G14" sqref="G14"/>
    </sheetView>
  </sheetViews>
  <sheetFormatPr defaultRowHeight="14.5" x14ac:dyDescent="0.35"/>
  <cols>
    <col min="1" max="1" width="33.7265625" bestFit="1" customWidth="1"/>
    <col min="2" max="2" width="14.54296875" bestFit="1" customWidth="1"/>
    <col min="3" max="3" width="18.36328125" bestFit="1" customWidth="1"/>
    <col min="4" max="4" width="36.6328125" bestFit="1" customWidth="1"/>
    <col min="5" max="5" width="23.81640625" bestFit="1" customWidth="1"/>
    <col min="6" max="6" width="39.08984375" bestFit="1" customWidth="1"/>
    <col min="7" max="7" width="43.1796875" bestFit="1" customWidth="1"/>
    <col min="8" max="8" width="18.6328125" bestFit="1" customWidth="1"/>
  </cols>
  <sheetData>
    <row r="1" spans="1:8" x14ac:dyDescent="0.35">
      <c r="A1" s="1" t="s">
        <v>153</v>
      </c>
      <c r="B1" s="1" t="s">
        <v>154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155</v>
      </c>
      <c r="H1" s="1" t="s">
        <v>156</v>
      </c>
    </row>
    <row r="2" spans="1:8" x14ac:dyDescent="0.35">
      <c r="A2" t="s">
        <v>159</v>
      </c>
      <c r="B2" t="s">
        <v>160</v>
      </c>
      <c r="C2" t="s">
        <v>4</v>
      </c>
      <c r="D2" t="s">
        <v>48</v>
      </c>
      <c r="E2" t="s">
        <v>112</v>
      </c>
      <c r="F2" t="s">
        <v>113</v>
      </c>
      <c r="G2" t="s">
        <v>161</v>
      </c>
      <c r="H2" t="s">
        <v>162</v>
      </c>
    </row>
    <row r="3" spans="1:8" x14ac:dyDescent="0.35">
      <c r="A3" t="s">
        <v>163</v>
      </c>
      <c r="B3" t="s">
        <v>160</v>
      </c>
      <c r="C3" t="s">
        <v>4</v>
      </c>
      <c r="D3" t="s">
        <v>48</v>
      </c>
      <c r="E3" t="s">
        <v>112</v>
      </c>
      <c r="F3" t="s">
        <v>113</v>
      </c>
      <c r="G3" t="s">
        <v>161</v>
      </c>
      <c r="H3" t="s">
        <v>162</v>
      </c>
    </row>
    <row r="4" spans="1:8" x14ac:dyDescent="0.35">
      <c r="A4" t="s">
        <v>164</v>
      </c>
      <c r="B4" t="s">
        <v>160</v>
      </c>
      <c r="C4" t="s">
        <v>4</v>
      </c>
      <c r="D4" t="s">
        <v>48</v>
      </c>
      <c r="E4" t="s">
        <v>112</v>
      </c>
      <c r="F4" t="s">
        <v>113</v>
      </c>
      <c r="G4" t="s">
        <v>161</v>
      </c>
      <c r="H4" t="s">
        <v>162</v>
      </c>
    </row>
    <row r="5" spans="1:8" x14ac:dyDescent="0.35">
      <c r="A5" t="s">
        <v>165</v>
      </c>
      <c r="B5" t="s">
        <v>160</v>
      </c>
      <c r="C5" t="s">
        <v>4</v>
      </c>
      <c r="D5" t="s">
        <v>48</v>
      </c>
      <c r="E5" t="s">
        <v>112</v>
      </c>
      <c r="F5" t="s">
        <v>113</v>
      </c>
      <c r="G5" t="s">
        <v>161</v>
      </c>
      <c r="H5" t="s">
        <v>162</v>
      </c>
    </row>
    <row r="6" spans="1:8" x14ac:dyDescent="0.35">
      <c r="A6" t="s">
        <v>166</v>
      </c>
      <c r="B6" t="s">
        <v>160</v>
      </c>
      <c r="C6" t="s">
        <v>4</v>
      </c>
      <c r="D6" t="s">
        <v>28</v>
      </c>
      <c r="E6" t="s">
        <v>29</v>
      </c>
      <c r="G6" t="s">
        <v>29</v>
      </c>
    </row>
    <row r="7" spans="1:8" x14ac:dyDescent="0.35">
      <c r="A7" t="s">
        <v>167</v>
      </c>
      <c r="B7" t="s">
        <v>160</v>
      </c>
      <c r="C7" t="s">
        <v>4</v>
      </c>
      <c r="D7" t="s">
        <v>28</v>
      </c>
      <c r="E7" t="s">
        <v>29</v>
      </c>
      <c r="G7" t="s">
        <v>29</v>
      </c>
    </row>
    <row r="8" spans="1:8" x14ac:dyDescent="0.35">
      <c r="A8" t="s">
        <v>168</v>
      </c>
      <c r="B8" t="s">
        <v>160</v>
      </c>
      <c r="C8" t="s">
        <v>4</v>
      </c>
      <c r="D8" t="s">
        <v>28</v>
      </c>
      <c r="E8" t="s">
        <v>29</v>
      </c>
      <c r="G8" t="s">
        <v>29</v>
      </c>
    </row>
    <row r="9" spans="1:8" x14ac:dyDescent="0.35">
      <c r="A9" t="s">
        <v>169</v>
      </c>
      <c r="B9" t="s">
        <v>160</v>
      </c>
      <c r="C9" t="s">
        <v>4</v>
      </c>
      <c r="D9" t="s">
        <v>28</v>
      </c>
      <c r="E9" t="s">
        <v>29</v>
      </c>
      <c r="G9" t="s">
        <v>29</v>
      </c>
    </row>
    <row r="10" spans="1:8" x14ac:dyDescent="0.35">
      <c r="A10" t="s">
        <v>170</v>
      </c>
      <c r="B10" t="s">
        <v>160</v>
      </c>
      <c r="C10" t="s">
        <v>4</v>
      </c>
      <c r="D10" t="s">
        <v>52</v>
      </c>
      <c r="E10" t="s">
        <v>53</v>
      </c>
      <c r="F10" t="s">
        <v>64</v>
      </c>
      <c r="G10" t="s">
        <v>171</v>
      </c>
      <c r="H10" t="s">
        <v>172</v>
      </c>
    </row>
    <row r="11" spans="1:8" x14ac:dyDescent="0.35">
      <c r="A11" t="s">
        <v>173</v>
      </c>
      <c r="B11" t="s">
        <v>160</v>
      </c>
      <c r="C11" t="s">
        <v>4</v>
      </c>
      <c r="D11" t="s">
        <v>52</v>
      </c>
      <c r="E11" t="s">
        <v>53</v>
      </c>
      <c r="F11" t="s">
        <v>64</v>
      </c>
      <c r="G11" t="s">
        <v>171</v>
      </c>
      <c r="H11" t="s">
        <v>172</v>
      </c>
    </row>
    <row r="12" spans="1:8" x14ac:dyDescent="0.35">
      <c r="A12" t="s">
        <v>174</v>
      </c>
      <c r="B12" t="s">
        <v>160</v>
      </c>
      <c r="C12" t="s">
        <v>4</v>
      </c>
      <c r="D12" t="s">
        <v>28</v>
      </c>
      <c r="E12" t="s">
        <v>29</v>
      </c>
      <c r="G12" t="s">
        <v>29</v>
      </c>
    </row>
    <row r="13" spans="1:8" x14ac:dyDescent="0.35">
      <c r="A13" t="s">
        <v>175</v>
      </c>
      <c r="B13" t="s">
        <v>160</v>
      </c>
      <c r="C13" t="s">
        <v>4</v>
      </c>
      <c r="D13" t="s">
        <v>28</v>
      </c>
      <c r="E13" t="s">
        <v>29</v>
      </c>
      <c r="G13" t="s">
        <v>29</v>
      </c>
    </row>
    <row r="14" spans="1:8" x14ac:dyDescent="0.35">
      <c r="A14" t="s">
        <v>176</v>
      </c>
      <c r="B14" t="s">
        <v>160</v>
      </c>
      <c r="C14" t="s">
        <v>4</v>
      </c>
      <c r="D14" t="s">
        <v>8</v>
      </c>
      <c r="E14" t="s">
        <v>9</v>
      </c>
      <c r="F14" t="s">
        <v>10</v>
      </c>
      <c r="G14" t="s">
        <v>177</v>
      </c>
    </row>
    <row r="15" spans="1:8" x14ac:dyDescent="0.35">
      <c r="A15" t="s">
        <v>178</v>
      </c>
      <c r="B15" t="s">
        <v>160</v>
      </c>
      <c r="C15" t="s">
        <v>4</v>
      </c>
      <c r="D15" t="s">
        <v>8</v>
      </c>
      <c r="E15" t="s">
        <v>9</v>
      </c>
      <c r="F15" t="s">
        <v>10</v>
      </c>
      <c r="G15" t="s">
        <v>177</v>
      </c>
    </row>
    <row r="16" spans="1:8" x14ac:dyDescent="0.35">
      <c r="A16" t="s">
        <v>179</v>
      </c>
      <c r="B16" t="s">
        <v>160</v>
      </c>
      <c r="C16" t="s">
        <v>4</v>
      </c>
      <c r="D16" t="s">
        <v>8</v>
      </c>
      <c r="E16" t="s">
        <v>9</v>
      </c>
      <c r="F16" t="s">
        <v>10</v>
      </c>
      <c r="G16" t="s">
        <v>177</v>
      </c>
    </row>
    <row r="17" spans="1:8" x14ac:dyDescent="0.35">
      <c r="A17" t="s">
        <v>180</v>
      </c>
      <c r="B17" t="s">
        <v>160</v>
      </c>
      <c r="C17" t="s">
        <v>4</v>
      </c>
      <c r="D17" t="s">
        <v>28</v>
      </c>
      <c r="E17" t="s">
        <v>29</v>
      </c>
      <c r="G17" t="s">
        <v>29</v>
      </c>
    </row>
    <row r="18" spans="1:8" x14ac:dyDescent="0.35">
      <c r="A18" t="s">
        <v>181</v>
      </c>
      <c r="B18" t="s">
        <v>160</v>
      </c>
      <c r="C18" t="s">
        <v>4</v>
      </c>
      <c r="D18" t="s">
        <v>52</v>
      </c>
      <c r="E18" t="s">
        <v>53</v>
      </c>
      <c r="F18" t="s">
        <v>64</v>
      </c>
      <c r="G18" t="s">
        <v>171</v>
      </c>
      <c r="H18" t="s">
        <v>172</v>
      </c>
    </row>
    <row r="19" spans="1:8" x14ac:dyDescent="0.35">
      <c r="A19" t="s">
        <v>182</v>
      </c>
      <c r="B19" t="s">
        <v>160</v>
      </c>
      <c r="C19" t="s">
        <v>4</v>
      </c>
      <c r="D19" t="s">
        <v>52</v>
      </c>
      <c r="E19" t="s">
        <v>53</v>
      </c>
      <c r="F19" t="s">
        <v>64</v>
      </c>
      <c r="G19" t="s">
        <v>171</v>
      </c>
      <c r="H19" t="s">
        <v>172</v>
      </c>
    </row>
    <row r="20" spans="1:8" x14ac:dyDescent="0.35">
      <c r="A20" t="s">
        <v>183</v>
      </c>
      <c r="B20" t="s">
        <v>160</v>
      </c>
      <c r="C20" t="s">
        <v>4</v>
      </c>
      <c r="D20" t="s">
        <v>52</v>
      </c>
      <c r="E20" t="s">
        <v>53</v>
      </c>
      <c r="F20" t="s">
        <v>64</v>
      </c>
      <c r="G20" t="s">
        <v>171</v>
      </c>
      <c r="H20" t="s">
        <v>172</v>
      </c>
    </row>
    <row r="21" spans="1:8" x14ac:dyDescent="0.35">
      <c r="A21" t="s">
        <v>184</v>
      </c>
      <c r="B21" t="s">
        <v>160</v>
      </c>
      <c r="C21" t="s">
        <v>4</v>
      </c>
      <c r="D21" t="s">
        <v>52</v>
      </c>
      <c r="E21" t="s">
        <v>53</v>
      </c>
      <c r="F21" t="s">
        <v>64</v>
      </c>
      <c r="G21" t="s">
        <v>171</v>
      </c>
      <c r="H21" t="s">
        <v>172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5BAEAB-72EF-4414-9338-8A9DA9DBDFA0}">
  <dimension ref="A1:Y858"/>
  <sheetViews>
    <sheetView tabSelected="1" topLeftCell="AA2" zoomScale="90" zoomScaleNormal="82" workbookViewId="0">
      <selection activeCell="O32" sqref="O32"/>
    </sheetView>
  </sheetViews>
  <sheetFormatPr defaultRowHeight="14.5" x14ac:dyDescent="0.35"/>
  <cols>
    <col min="1" max="1" width="33.7265625" bestFit="1" customWidth="1"/>
    <col min="2" max="2" width="13.6328125" bestFit="1" customWidth="1"/>
    <col min="3" max="3" width="17.1796875" bestFit="1" customWidth="1"/>
    <col min="4" max="4" width="36.453125" bestFit="1" customWidth="1"/>
    <col min="5" max="5" width="32.26953125" bestFit="1" customWidth="1"/>
    <col min="6" max="6" width="50.36328125" bestFit="1" customWidth="1"/>
    <col min="7" max="7" width="54.36328125" bestFit="1" customWidth="1"/>
    <col min="8" max="8" width="41.54296875" bestFit="1" customWidth="1"/>
    <col min="9" max="9" width="34.1796875" bestFit="1" customWidth="1"/>
    <col min="10" max="10" width="21.453125" bestFit="1" customWidth="1"/>
    <col min="11" max="11" width="21.453125" customWidth="1"/>
    <col min="12" max="12" width="12.54296875" bestFit="1" customWidth="1"/>
    <col min="13" max="13" width="17.36328125" bestFit="1" customWidth="1"/>
    <col min="14" max="14" width="36.453125" bestFit="1" customWidth="1"/>
    <col min="15" max="15" width="39.08984375" bestFit="1" customWidth="1"/>
    <col min="16" max="16" width="41.81640625" bestFit="1" customWidth="1"/>
    <col min="17" max="17" width="29.90625" bestFit="1" customWidth="1"/>
    <col min="18" max="18" width="10.1796875" customWidth="1"/>
    <col min="19" max="19" width="10.36328125" bestFit="1" customWidth="1"/>
    <col min="21" max="21" width="36.453125" bestFit="1" customWidth="1"/>
    <col min="22" max="22" width="12.54296875" bestFit="1" customWidth="1"/>
    <col min="23" max="23" width="10.08984375" bestFit="1" customWidth="1"/>
    <col min="24" max="25" width="10.08984375" customWidth="1"/>
    <col min="27" max="27" width="28.453125" bestFit="1" customWidth="1"/>
    <col min="28" max="28" width="5.7265625" bestFit="1" customWidth="1"/>
    <col min="29" max="29" width="10.08984375" bestFit="1" customWidth="1"/>
  </cols>
  <sheetData>
    <row r="1" spans="1:25" x14ac:dyDescent="0.35">
      <c r="A1" s="1" t="s">
        <v>153</v>
      </c>
      <c r="B1" s="1" t="s">
        <v>154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155</v>
      </c>
      <c r="H1" s="1" t="s">
        <v>156</v>
      </c>
      <c r="I1" s="1" t="s">
        <v>157</v>
      </c>
      <c r="J1" s="1" t="s">
        <v>158</v>
      </c>
      <c r="K1" s="1" t="s">
        <v>685</v>
      </c>
      <c r="L1" s="1" t="s">
        <v>923</v>
      </c>
      <c r="M1" s="1" t="s">
        <v>0</v>
      </c>
      <c r="N1" s="1" t="s">
        <v>1</v>
      </c>
      <c r="O1" s="1" t="s">
        <v>2</v>
      </c>
      <c r="P1" s="1" t="s">
        <v>3</v>
      </c>
      <c r="Q1" s="1" t="s">
        <v>140</v>
      </c>
      <c r="R1" s="1" t="s">
        <v>141</v>
      </c>
      <c r="S1" s="1" t="s">
        <v>142</v>
      </c>
      <c r="U1" s="1" t="s">
        <v>1</v>
      </c>
      <c r="V1" s="1" t="s">
        <v>140</v>
      </c>
      <c r="W1" s="1" t="s">
        <v>142</v>
      </c>
    </row>
    <row r="2" spans="1:25" x14ac:dyDescent="0.35">
      <c r="A2" t="s">
        <v>394</v>
      </c>
      <c r="B2" t="s">
        <v>160</v>
      </c>
      <c r="C2" t="s">
        <v>4</v>
      </c>
      <c r="D2" t="s">
        <v>22</v>
      </c>
      <c r="E2" t="s">
        <v>395</v>
      </c>
      <c r="F2" t="s">
        <v>396</v>
      </c>
      <c r="G2" t="s">
        <v>396</v>
      </c>
      <c r="N2" s="3" t="s">
        <v>22</v>
      </c>
      <c r="O2" s="3" t="s">
        <v>395</v>
      </c>
      <c r="P2" s="3"/>
      <c r="Q2" s="3">
        <f>COUNTIF($E$2:$E$1000,"Amaryllidaceae alkaloids")</f>
        <v>2</v>
      </c>
      <c r="U2" t="s">
        <v>22</v>
      </c>
      <c r="V2" s="8">
        <f>COUNTIF($D$2:$D$851,"Alkaloids and derivatives")</f>
        <v>16</v>
      </c>
      <c r="W2" s="7">
        <f t="shared" ref="W2:W11" si="0">V2/$V$14*100</f>
        <v>2.0151133501259446</v>
      </c>
      <c r="Y2" s="5"/>
    </row>
    <row r="3" spans="1:25" x14ac:dyDescent="0.35">
      <c r="A3" t="s">
        <v>626</v>
      </c>
      <c r="B3" t="s">
        <v>160</v>
      </c>
      <c r="C3" t="s">
        <v>4</v>
      </c>
      <c r="D3" t="s">
        <v>22</v>
      </c>
      <c r="E3" t="s">
        <v>395</v>
      </c>
      <c r="F3" t="s">
        <v>627</v>
      </c>
      <c r="G3" t="s">
        <v>627</v>
      </c>
      <c r="N3" s="3"/>
      <c r="O3" s="3" t="s">
        <v>682</v>
      </c>
      <c r="P3" s="3"/>
      <c r="Q3" s="3">
        <f>COUNTIF($E$2:$E$1000,"Corynanthean-type alkaloids")</f>
        <v>1</v>
      </c>
      <c r="U3" t="s">
        <v>13</v>
      </c>
      <c r="V3" s="8">
        <f>COUNTIF($D$2:$D$851,"Benzenoids")</f>
        <v>71</v>
      </c>
      <c r="W3" s="7">
        <f t="shared" si="0"/>
        <v>8.9420654911838788</v>
      </c>
      <c r="Y3" s="5"/>
    </row>
    <row r="4" spans="1:25" x14ac:dyDescent="0.35">
      <c r="A4" t="s">
        <v>884</v>
      </c>
      <c r="B4" t="s">
        <v>160</v>
      </c>
      <c r="C4" t="s">
        <v>4</v>
      </c>
      <c r="D4" t="s">
        <v>22</v>
      </c>
      <c r="E4" t="s">
        <v>151</v>
      </c>
      <c r="G4" t="s">
        <v>151</v>
      </c>
      <c r="N4" s="3"/>
      <c r="O4" s="3" t="s">
        <v>298</v>
      </c>
      <c r="P4" s="3"/>
      <c r="Q4" s="3">
        <f>COUNTIF($E$2:$E$1000,"Tropane alkaloids")</f>
        <v>6</v>
      </c>
      <c r="U4" t="s">
        <v>42</v>
      </c>
      <c r="V4" s="8">
        <f>COUNTIF($D$2:$D$851,"Lignans, neolignans and related compounds")</f>
        <v>11</v>
      </c>
      <c r="W4" s="7">
        <f t="shared" si="0"/>
        <v>1.385390428211587</v>
      </c>
      <c r="Y4" s="5"/>
    </row>
    <row r="5" spans="1:25" x14ac:dyDescent="0.35">
      <c r="A5" t="s">
        <v>681</v>
      </c>
      <c r="B5" t="s">
        <v>160</v>
      </c>
      <c r="C5" t="s">
        <v>4</v>
      </c>
      <c r="D5" t="s">
        <v>22</v>
      </c>
      <c r="E5" t="s">
        <v>682</v>
      </c>
      <c r="G5" t="s">
        <v>682</v>
      </c>
      <c r="N5" s="3"/>
      <c r="O5" s="3" t="s">
        <v>151</v>
      </c>
      <c r="P5" s="3"/>
      <c r="Q5" s="3">
        <f>COUNTIF($E$2:$E$1000,"Camptothecins")</f>
        <v>1</v>
      </c>
      <c r="U5" t="s">
        <v>8</v>
      </c>
      <c r="V5" s="8">
        <f>COUNTIF($D$2:$D$851,"Lipids and lipid-like molecules")</f>
        <v>85</v>
      </c>
      <c r="W5" s="7">
        <f t="shared" si="0"/>
        <v>10.70528967254408</v>
      </c>
      <c r="Y5" s="5"/>
    </row>
    <row r="6" spans="1:25" x14ac:dyDescent="0.35">
      <c r="A6" t="s">
        <v>450</v>
      </c>
      <c r="B6" t="s">
        <v>160</v>
      </c>
      <c r="C6" t="s">
        <v>4</v>
      </c>
      <c r="D6" t="s">
        <v>22</v>
      </c>
      <c r="E6" t="s">
        <v>89</v>
      </c>
      <c r="G6" t="s">
        <v>89</v>
      </c>
      <c r="N6" s="3"/>
      <c r="O6" s="3" t="s">
        <v>89</v>
      </c>
      <c r="P6" s="3"/>
      <c r="Q6" s="3">
        <f>COUNTIF($E$2:$E$1000,"Phthalide isoquinolines")</f>
        <v>2</v>
      </c>
      <c r="U6" t="s">
        <v>28</v>
      </c>
      <c r="V6" s="8">
        <f>COUNTIF($D$2:$D$851,"Nucleosides, nucleotides, and analogues")</f>
        <v>27</v>
      </c>
      <c r="W6" s="7">
        <f t="shared" si="0"/>
        <v>3.4005037783375318</v>
      </c>
      <c r="Y6" s="5"/>
    </row>
    <row r="7" spans="1:25" x14ac:dyDescent="0.35">
      <c r="A7" t="s">
        <v>451</v>
      </c>
      <c r="B7" t="s">
        <v>160</v>
      </c>
      <c r="C7" t="s">
        <v>4</v>
      </c>
      <c r="D7" t="s">
        <v>22</v>
      </c>
      <c r="E7" t="s">
        <v>89</v>
      </c>
      <c r="G7" t="s">
        <v>89</v>
      </c>
      <c r="N7" s="3"/>
      <c r="O7" s="3" t="s">
        <v>22</v>
      </c>
      <c r="P7" s="3" t="s">
        <v>143</v>
      </c>
      <c r="Q7" s="3">
        <f>COUNTIF($G$2:$G$1000,"Alkaloids and derivatives")</f>
        <v>4</v>
      </c>
      <c r="R7" s="13">
        <f>SUM(Q2:Q7)</f>
        <v>16</v>
      </c>
      <c r="U7" t="s">
        <v>20</v>
      </c>
      <c r="V7" s="8">
        <f>COUNTIF($D$2:$D$851,"Organic acids and derivatives")</f>
        <v>169</v>
      </c>
      <c r="W7" s="7">
        <f t="shared" si="0"/>
        <v>21.284634760705291</v>
      </c>
      <c r="Y7" s="5"/>
    </row>
    <row r="8" spans="1:25" x14ac:dyDescent="0.35">
      <c r="A8" t="s">
        <v>318</v>
      </c>
      <c r="B8" t="s">
        <v>160</v>
      </c>
      <c r="C8" t="s">
        <v>4</v>
      </c>
      <c r="D8" t="s">
        <v>22</v>
      </c>
      <c r="E8" t="s">
        <v>298</v>
      </c>
      <c r="G8" t="s">
        <v>298</v>
      </c>
      <c r="N8" s="4" t="s">
        <v>13</v>
      </c>
      <c r="O8" s="4" t="s">
        <v>97</v>
      </c>
      <c r="P8" s="4"/>
      <c r="Q8" s="4">
        <f>COUNTIF($E$2:$E$1000,"Anthracenes")</f>
        <v>3</v>
      </c>
      <c r="U8" t="s">
        <v>32</v>
      </c>
      <c r="V8" s="8">
        <f>COUNTIF($D$2:$D$851,"Organic nitrogen compounds")</f>
        <v>16</v>
      </c>
      <c r="W8" s="7">
        <f t="shared" si="0"/>
        <v>2.0151133501259446</v>
      </c>
      <c r="Y8" s="5"/>
    </row>
    <row r="9" spans="1:25" x14ac:dyDescent="0.35">
      <c r="A9" t="s">
        <v>297</v>
      </c>
      <c r="B9" t="s">
        <v>160</v>
      </c>
      <c r="C9" t="s">
        <v>4</v>
      </c>
      <c r="D9" t="s">
        <v>22</v>
      </c>
      <c r="E9" t="s">
        <v>298</v>
      </c>
      <c r="G9" t="s">
        <v>298</v>
      </c>
      <c r="N9" s="4"/>
      <c r="O9" s="4" t="s">
        <v>14</v>
      </c>
      <c r="P9" s="4"/>
      <c r="Q9" s="4">
        <f>COUNTIF($E$2:$E$1000,"Benzene and substituted derivatives")</f>
        <v>41</v>
      </c>
      <c r="U9" t="s">
        <v>52</v>
      </c>
      <c r="V9" s="8">
        <f>COUNTIF($D$2:$D$851,"Organic oxygen compounds")</f>
        <v>169</v>
      </c>
      <c r="W9" s="7">
        <f t="shared" si="0"/>
        <v>21.284634760705291</v>
      </c>
      <c r="Y9" s="5"/>
    </row>
    <row r="10" spans="1:25" x14ac:dyDescent="0.35">
      <c r="A10" t="s">
        <v>473</v>
      </c>
      <c r="B10" t="s">
        <v>160</v>
      </c>
      <c r="C10" t="s">
        <v>4</v>
      </c>
      <c r="D10" t="s">
        <v>22</v>
      </c>
      <c r="E10" t="s">
        <v>298</v>
      </c>
      <c r="G10" t="s">
        <v>298</v>
      </c>
      <c r="N10" s="4"/>
      <c r="O10" s="4" t="s">
        <v>929</v>
      </c>
      <c r="P10" s="4"/>
      <c r="Q10" s="4">
        <f>COUNTIF($E$2:$E$1000,"Phenol esters")</f>
        <v>1</v>
      </c>
      <c r="U10" t="s">
        <v>48</v>
      </c>
      <c r="V10" s="8">
        <f>COUNTIF($D$2:$D$851,"Organoheterocyclic compounds")</f>
        <v>105</v>
      </c>
      <c r="W10" s="7">
        <f t="shared" si="0"/>
        <v>13.224181360201511</v>
      </c>
      <c r="Y10" s="5"/>
    </row>
    <row r="11" spans="1:25" x14ac:dyDescent="0.35">
      <c r="A11" t="s">
        <v>474</v>
      </c>
      <c r="B11" t="s">
        <v>160</v>
      </c>
      <c r="C11" t="s">
        <v>4</v>
      </c>
      <c r="D11" t="s">
        <v>22</v>
      </c>
      <c r="E11" t="s">
        <v>298</v>
      </c>
      <c r="G11" t="s">
        <v>298</v>
      </c>
      <c r="N11" s="4"/>
      <c r="O11" s="4" t="s">
        <v>26</v>
      </c>
      <c r="P11" s="4"/>
      <c r="Q11" s="4">
        <f>COUNTIF($E$2:$E$1000,"Phenols")</f>
        <v>24</v>
      </c>
      <c r="U11" s="11" t="s">
        <v>612</v>
      </c>
      <c r="V11" s="8">
        <f>COUNTIF($D$2:$D$851,"Organosulfur compounds")</f>
        <v>3</v>
      </c>
      <c r="W11" s="7">
        <f t="shared" si="0"/>
        <v>0.37783375314861462</v>
      </c>
      <c r="Y11" s="5"/>
    </row>
    <row r="12" spans="1:25" x14ac:dyDescent="0.35">
      <c r="A12" t="s">
        <v>524</v>
      </c>
      <c r="B12" t="s">
        <v>160</v>
      </c>
      <c r="C12" t="s">
        <v>4</v>
      </c>
      <c r="D12" t="s">
        <v>22</v>
      </c>
      <c r="E12" t="s">
        <v>298</v>
      </c>
      <c r="G12" t="s">
        <v>298</v>
      </c>
      <c r="N12" s="4"/>
      <c r="O12" s="4" t="s">
        <v>1239</v>
      </c>
      <c r="P12" s="4"/>
      <c r="Q12" s="4">
        <f>COUNTIF($E$2:$E$1000,"Pyrenes")</f>
        <v>1</v>
      </c>
      <c r="U12" t="s">
        <v>5</v>
      </c>
      <c r="V12" s="8">
        <f>COUNTIF($D$2:$D$851,"Phenylpropanoids and polyketides")</f>
        <v>122</v>
      </c>
      <c r="W12" s="7">
        <f>V12/$V$14*100</f>
        <v>15.365239294710328</v>
      </c>
      <c r="Y12" s="5"/>
    </row>
    <row r="13" spans="1:25" x14ac:dyDescent="0.35">
      <c r="A13" t="s">
        <v>601</v>
      </c>
      <c r="B13" t="s">
        <v>160</v>
      </c>
      <c r="C13" t="s">
        <v>4</v>
      </c>
      <c r="D13" t="s">
        <v>22</v>
      </c>
      <c r="E13" t="s">
        <v>298</v>
      </c>
      <c r="G13" t="s">
        <v>298</v>
      </c>
      <c r="N13" s="4"/>
      <c r="O13" s="4" t="s">
        <v>111</v>
      </c>
      <c r="P13" s="4"/>
      <c r="Q13" s="4">
        <f>COUNTIF($E$2:$E$1000,"Tetralins")</f>
        <v>1</v>
      </c>
      <c r="R13" s="13">
        <f>SUM(Q8:Q13)</f>
        <v>71</v>
      </c>
      <c r="Y13" s="5"/>
    </row>
    <row r="14" spans="1:25" x14ac:dyDescent="0.35">
      <c r="A14" t="s">
        <v>329</v>
      </c>
      <c r="B14" t="s">
        <v>160</v>
      </c>
      <c r="C14" t="s">
        <v>4</v>
      </c>
      <c r="D14" t="s">
        <v>22</v>
      </c>
      <c r="G14" t="s">
        <v>22</v>
      </c>
      <c r="N14" s="3" t="s">
        <v>42</v>
      </c>
      <c r="O14" s="3"/>
      <c r="P14" s="3"/>
      <c r="Q14" s="3">
        <f>COUNTIF($D$2:$D$1000,"Lignans, neolignans and related compounds")</f>
        <v>11</v>
      </c>
      <c r="R14" s="13">
        <f>SUM(Q14)</f>
        <v>11</v>
      </c>
      <c r="U14" t="s">
        <v>141</v>
      </c>
      <c r="V14" s="6">
        <f>SUM(V2:V12)</f>
        <v>794</v>
      </c>
      <c r="W14" s="6">
        <f>SUM(W2:W12)</f>
        <v>100</v>
      </c>
      <c r="Y14" s="5"/>
    </row>
    <row r="15" spans="1:25" x14ac:dyDescent="0.35">
      <c r="A15" t="s">
        <v>411</v>
      </c>
      <c r="B15" t="s">
        <v>160</v>
      </c>
      <c r="C15" t="s">
        <v>4</v>
      </c>
      <c r="D15" t="s">
        <v>22</v>
      </c>
      <c r="G15" t="s">
        <v>22</v>
      </c>
      <c r="N15" s="4" t="s">
        <v>8</v>
      </c>
      <c r="O15" s="4" t="s">
        <v>9</v>
      </c>
      <c r="P15" s="4" t="s">
        <v>19</v>
      </c>
      <c r="Q15" s="4">
        <f>COUNTIF($F$2:$F$1000,"Fatty acid esters")</f>
        <v>5</v>
      </c>
    </row>
    <row r="16" spans="1:25" x14ac:dyDescent="0.35">
      <c r="A16" t="s">
        <v>587</v>
      </c>
      <c r="B16" t="s">
        <v>160</v>
      </c>
      <c r="C16" t="s">
        <v>4</v>
      </c>
      <c r="D16" t="s">
        <v>22</v>
      </c>
      <c r="G16" t="s">
        <v>22</v>
      </c>
      <c r="N16" s="4"/>
      <c r="O16" s="4"/>
      <c r="P16" s="4" t="s">
        <v>25</v>
      </c>
      <c r="Q16" s="4">
        <f>COUNTIF($F$2:$F$1000,"Fatty acids and conjugates")</f>
        <v>23</v>
      </c>
    </row>
    <row r="17" spans="1:22" x14ac:dyDescent="0.35">
      <c r="A17" t="s">
        <v>296</v>
      </c>
      <c r="B17" t="s">
        <v>160</v>
      </c>
      <c r="C17" t="s">
        <v>4</v>
      </c>
      <c r="D17" t="s">
        <v>22</v>
      </c>
      <c r="G17" t="s">
        <v>22</v>
      </c>
      <c r="N17" s="4"/>
      <c r="O17" s="4"/>
      <c r="P17" s="4" t="s">
        <v>10</v>
      </c>
      <c r="Q17" s="4">
        <f>COUNTIF($F$2:$F$1000,"Fatty acyl glycosides")</f>
        <v>13</v>
      </c>
    </row>
    <row r="18" spans="1:22" x14ac:dyDescent="0.35">
      <c r="A18" t="s">
        <v>975</v>
      </c>
      <c r="B18" t="s">
        <v>160</v>
      </c>
      <c r="C18" t="s">
        <v>4</v>
      </c>
      <c r="D18" t="s">
        <v>13</v>
      </c>
      <c r="E18" t="s">
        <v>97</v>
      </c>
      <c r="F18" t="s">
        <v>976</v>
      </c>
      <c r="G18" t="s">
        <v>977</v>
      </c>
      <c r="N18" s="4"/>
      <c r="O18" s="4"/>
      <c r="P18" s="4" t="s">
        <v>107</v>
      </c>
      <c r="Q18" s="4">
        <f>COUNTIF($F$2:$F$1000,"Fatty amides")</f>
        <v>3</v>
      </c>
    </row>
    <row r="19" spans="1:22" x14ac:dyDescent="0.35">
      <c r="A19" t="s">
        <v>367</v>
      </c>
      <c r="B19" t="s">
        <v>160</v>
      </c>
      <c r="C19" t="s">
        <v>4</v>
      </c>
      <c r="D19" t="s">
        <v>13</v>
      </c>
      <c r="E19" t="s">
        <v>97</v>
      </c>
      <c r="F19" t="s">
        <v>98</v>
      </c>
      <c r="G19" t="s">
        <v>98</v>
      </c>
      <c r="N19" s="4"/>
      <c r="O19" s="4"/>
      <c r="P19" s="4" t="s">
        <v>23</v>
      </c>
      <c r="Q19" s="4">
        <f>COUNTIF($F$2:$F$1000,"Lineolic acids and derivatives")</f>
        <v>1</v>
      </c>
      <c r="U19" s="1"/>
    </row>
    <row r="20" spans="1:22" x14ac:dyDescent="0.35">
      <c r="A20" t="s">
        <v>858</v>
      </c>
      <c r="B20" t="s">
        <v>160</v>
      </c>
      <c r="C20" t="s">
        <v>4</v>
      </c>
      <c r="D20" t="s">
        <v>13</v>
      </c>
      <c r="E20" t="s">
        <v>97</v>
      </c>
      <c r="F20" t="s">
        <v>98</v>
      </c>
      <c r="G20" t="s">
        <v>859</v>
      </c>
      <c r="N20" s="4"/>
      <c r="O20" s="4" t="s">
        <v>101</v>
      </c>
      <c r="P20" s="4"/>
      <c r="Q20" s="4">
        <f>COUNTIF($E$2:$E$1000,"Glycerolipids")</f>
        <v>2</v>
      </c>
    </row>
    <row r="21" spans="1:22" x14ac:dyDescent="0.35">
      <c r="A21" t="s">
        <v>1214</v>
      </c>
      <c r="B21" t="s">
        <v>160</v>
      </c>
      <c r="C21" t="s">
        <v>4</v>
      </c>
      <c r="D21" t="s">
        <v>13</v>
      </c>
      <c r="E21" t="s">
        <v>14</v>
      </c>
      <c r="F21" t="s">
        <v>102</v>
      </c>
      <c r="G21" t="s">
        <v>1215</v>
      </c>
      <c r="N21" s="4"/>
      <c r="O21" s="4" t="s">
        <v>122</v>
      </c>
      <c r="P21" s="4"/>
      <c r="Q21" s="4">
        <f>COUNTIF($E$2:$E$1000,"Glycerophospholipids")</f>
        <v>5</v>
      </c>
      <c r="V21" s="5"/>
    </row>
    <row r="22" spans="1:22" x14ac:dyDescent="0.35">
      <c r="A22" t="s">
        <v>1236</v>
      </c>
      <c r="B22" t="s">
        <v>160</v>
      </c>
      <c r="C22" t="s">
        <v>4</v>
      </c>
      <c r="D22" t="s">
        <v>13</v>
      </c>
      <c r="E22" t="s">
        <v>14</v>
      </c>
      <c r="F22" t="s">
        <v>1237</v>
      </c>
      <c r="G22" t="s">
        <v>1237</v>
      </c>
      <c r="N22" s="4"/>
      <c r="O22" s="4" t="s">
        <v>11</v>
      </c>
      <c r="P22" s="4" t="s">
        <v>12</v>
      </c>
      <c r="Q22" s="4">
        <f>COUNTIF($F$2:$F$1000,"Diterpenoids")</f>
        <v>7</v>
      </c>
      <c r="V22" s="5"/>
    </row>
    <row r="23" spans="1:22" x14ac:dyDescent="0.35">
      <c r="A23" t="s">
        <v>989</v>
      </c>
      <c r="B23" t="s">
        <v>160</v>
      </c>
      <c r="C23" t="s">
        <v>4</v>
      </c>
      <c r="D23" t="s">
        <v>13</v>
      </c>
      <c r="E23" t="s">
        <v>14</v>
      </c>
      <c r="F23" t="s">
        <v>15</v>
      </c>
      <c r="G23" t="s">
        <v>195</v>
      </c>
      <c r="H23" t="s">
        <v>715</v>
      </c>
      <c r="I23" t="s">
        <v>716</v>
      </c>
      <c r="N23" s="4"/>
      <c r="O23" s="4"/>
      <c r="P23" s="4" t="s">
        <v>38</v>
      </c>
      <c r="Q23" s="4">
        <f>COUNTIF($F$2:$F$1000,"Monoterpenoids")</f>
        <v>4</v>
      </c>
      <c r="V23" s="5"/>
    </row>
    <row r="24" spans="1:22" x14ac:dyDescent="0.35">
      <c r="A24" t="s">
        <v>711</v>
      </c>
      <c r="B24" t="s">
        <v>160</v>
      </c>
      <c r="C24" t="s">
        <v>4</v>
      </c>
      <c r="D24" t="s">
        <v>13</v>
      </c>
      <c r="E24" t="s">
        <v>14</v>
      </c>
      <c r="F24" t="s">
        <v>15</v>
      </c>
      <c r="G24" t="s">
        <v>195</v>
      </c>
      <c r="N24" s="4"/>
      <c r="O24" s="4"/>
      <c r="P24" s="4" t="s">
        <v>78</v>
      </c>
      <c r="Q24" s="4">
        <f>COUNTIF($F$2:$F$1000,"Quinone and hydroquinone lipids")</f>
        <v>1</v>
      </c>
      <c r="V24" s="5"/>
    </row>
    <row r="25" spans="1:22" x14ac:dyDescent="0.35">
      <c r="A25" t="s">
        <v>714</v>
      </c>
      <c r="B25" t="s">
        <v>160</v>
      </c>
      <c r="C25" t="s">
        <v>4</v>
      </c>
      <c r="D25" t="s">
        <v>13</v>
      </c>
      <c r="E25" t="s">
        <v>14</v>
      </c>
      <c r="F25" t="s">
        <v>15</v>
      </c>
      <c r="G25" t="s">
        <v>195</v>
      </c>
      <c r="H25" t="s">
        <v>715</v>
      </c>
      <c r="I25" t="s">
        <v>716</v>
      </c>
      <c r="N25" s="4"/>
      <c r="O25" s="4"/>
      <c r="P25" s="4" t="s">
        <v>24</v>
      </c>
      <c r="Q25" s="4">
        <f>COUNTIF($F$2:$F$1000,"Sesquiterpenoids")</f>
        <v>4</v>
      </c>
      <c r="V25" s="5"/>
    </row>
    <row r="26" spans="1:22" x14ac:dyDescent="0.35">
      <c r="A26" t="s">
        <v>798</v>
      </c>
      <c r="B26" t="s">
        <v>160</v>
      </c>
      <c r="C26" t="s">
        <v>4</v>
      </c>
      <c r="D26" t="s">
        <v>13</v>
      </c>
      <c r="E26" t="s">
        <v>14</v>
      </c>
      <c r="F26" t="s">
        <v>15</v>
      </c>
      <c r="G26" t="s">
        <v>195</v>
      </c>
      <c r="N26" s="4"/>
      <c r="O26" s="4"/>
      <c r="P26" s="4" t="s">
        <v>18</v>
      </c>
      <c r="Q26" s="4">
        <f>COUNTIF($F$2:$F$1000,"Terpene glycosides")</f>
        <v>8</v>
      </c>
      <c r="V26" s="5"/>
    </row>
    <row r="27" spans="1:22" x14ac:dyDescent="0.35">
      <c r="A27" t="s">
        <v>1041</v>
      </c>
      <c r="B27" t="s">
        <v>160</v>
      </c>
      <c r="C27" t="s">
        <v>4</v>
      </c>
      <c r="D27" t="s">
        <v>13</v>
      </c>
      <c r="E27" t="s">
        <v>14</v>
      </c>
      <c r="F27" t="s">
        <v>15</v>
      </c>
      <c r="G27" t="s">
        <v>300</v>
      </c>
      <c r="H27" t="s">
        <v>1042</v>
      </c>
      <c r="N27" s="4"/>
      <c r="O27" s="4"/>
      <c r="P27" s="4" t="s">
        <v>62</v>
      </c>
      <c r="Q27" s="4">
        <f>COUNTIF($F$2:$F$1000,"Terpene lactones")</f>
        <v>6</v>
      </c>
      <c r="V27" s="5"/>
    </row>
    <row r="28" spans="1:22" x14ac:dyDescent="0.35">
      <c r="A28" t="s">
        <v>194</v>
      </c>
      <c r="B28" t="s">
        <v>160</v>
      </c>
      <c r="C28" t="s">
        <v>4</v>
      </c>
      <c r="D28" t="s">
        <v>13</v>
      </c>
      <c r="E28" t="s">
        <v>14</v>
      </c>
      <c r="F28" t="s">
        <v>15</v>
      </c>
      <c r="G28" t="s">
        <v>195</v>
      </c>
      <c r="H28" t="s">
        <v>196</v>
      </c>
      <c r="N28" s="4"/>
      <c r="O28" s="4"/>
      <c r="P28" s="4" t="s">
        <v>35</v>
      </c>
      <c r="Q28" s="4">
        <f>COUNTIF($F$2:$F$1000,"Triterpenoids")</f>
        <v>1</v>
      </c>
      <c r="V28" s="5"/>
    </row>
    <row r="29" spans="1:22" x14ac:dyDescent="0.35">
      <c r="A29" t="s">
        <v>250</v>
      </c>
      <c r="B29" t="s">
        <v>160</v>
      </c>
      <c r="C29" t="s">
        <v>4</v>
      </c>
      <c r="D29" t="s">
        <v>13</v>
      </c>
      <c r="E29" t="s">
        <v>14</v>
      </c>
      <c r="F29" t="s">
        <v>15</v>
      </c>
      <c r="G29" t="s">
        <v>195</v>
      </c>
      <c r="H29" t="s">
        <v>196</v>
      </c>
      <c r="I29" t="s">
        <v>251</v>
      </c>
      <c r="N29" s="4"/>
      <c r="O29" s="4" t="s">
        <v>133</v>
      </c>
      <c r="P29" s="4"/>
      <c r="Q29" s="4">
        <f>COUNTIF($E$2:$E$1000,"Saccharolipids")</f>
        <v>2</v>
      </c>
      <c r="R29" s="13">
        <f>SUM(Q15:Q29)</f>
        <v>85</v>
      </c>
      <c r="V29" s="5"/>
    </row>
    <row r="30" spans="1:22" x14ac:dyDescent="0.35">
      <c r="A30" t="s">
        <v>465</v>
      </c>
      <c r="B30" t="s">
        <v>160</v>
      </c>
      <c r="C30" t="s">
        <v>4</v>
      </c>
      <c r="D30" t="s">
        <v>13</v>
      </c>
      <c r="E30" t="s">
        <v>14</v>
      </c>
      <c r="F30" t="s">
        <v>15</v>
      </c>
      <c r="G30" t="s">
        <v>466</v>
      </c>
      <c r="H30" t="s">
        <v>467</v>
      </c>
      <c r="I30" t="s">
        <v>468</v>
      </c>
      <c r="N30" s="12" t="s">
        <v>28</v>
      </c>
      <c r="O30" s="12" t="s">
        <v>30</v>
      </c>
      <c r="P30" s="12"/>
      <c r="Q30" s="12">
        <f>COUNTIF($E$2:$E$1000,"5'-deoxyribonucleosides")</f>
        <v>3</v>
      </c>
      <c r="V30" s="5"/>
    </row>
    <row r="31" spans="1:22" x14ac:dyDescent="0.35">
      <c r="A31" t="s">
        <v>833</v>
      </c>
      <c r="B31" t="s">
        <v>160</v>
      </c>
      <c r="C31" t="s">
        <v>4</v>
      </c>
      <c r="D31" t="s">
        <v>13</v>
      </c>
      <c r="E31" t="s">
        <v>14</v>
      </c>
      <c r="F31" t="s">
        <v>15</v>
      </c>
      <c r="G31" t="s">
        <v>606</v>
      </c>
      <c r="H31" t="s">
        <v>834</v>
      </c>
      <c r="I31" t="s">
        <v>835</v>
      </c>
      <c r="N31" s="12"/>
      <c r="O31" s="12" t="s">
        <v>830</v>
      </c>
      <c r="P31" s="12"/>
      <c r="Q31" s="12">
        <f>COUNTIF($E$2:$E$1000,"Imidazole ribonucleosides and ribonucleotides")</f>
        <v>1</v>
      </c>
      <c r="V31" s="5"/>
    </row>
    <row r="32" spans="1:22" x14ac:dyDescent="0.35">
      <c r="A32" t="s">
        <v>1159</v>
      </c>
      <c r="B32" t="s">
        <v>160</v>
      </c>
      <c r="C32" t="s">
        <v>4</v>
      </c>
      <c r="D32" t="s">
        <v>13</v>
      </c>
      <c r="E32" t="s">
        <v>14</v>
      </c>
      <c r="F32" t="s">
        <v>15</v>
      </c>
      <c r="G32" t="s">
        <v>195</v>
      </c>
      <c r="H32" t="s">
        <v>715</v>
      </c>
      <c r="I32" t="s">
        <v>1160</v>
      </c>
      <c r="N32" s="12"/>
      <c r="O32" s="12" t="s">
        <v>29</v>
      </c>
      <c r="P32" s="12"/>
      <c r="Q32" s="12">
        <f>COUNTIF($E$2:$E$1000,"Purine nucleosides")</f>
        <v>14</v>
      </c>
      <c r="V32" s="5"/>
    </row>
    <row r="33" spans="1:22" x14ac:dyDescent="0.35">
      <c r="A33" t="s">
        <v>1167</v>
      </c>
      <c r="B33" t="s">
        <v>160</v>
      </c>
      <c r="C33" t="s">
        <v>4</v>
      </c>
      <c r="D33" t="s">
        <v>13</v>
      </c>
      <c r="E33" t="s">
        <v>14</v>
      </c>
      <c r="F33" t="s">
        <v>15</v>
      </c>
      <c r="G33" t="s">
        <v>606</v>
      </c>
      <c r="H33" t="s">
        <v>834</v>
      </c>
      <c r="I33" t="s">
        <v>835</v>
      </c>
      <c r="N33" s="12"/>
      <c r="O33" s="12" t="s">
        <v>138</v>
      </c>
      <c r="P33" s="12"/>
      <c r="Q33" s="12">
        <f>COUNTIF($E$2:$E$1000,"Purine nucleotides")</f>
        <v>2</v>
      </c>
      <c r="V33" s="5"/>
    </row>
    <row r="34" spans="1:22" x14ac:dyDescent="0.35">
      <c r="A34" t="s">
        <v>872</v>
      </c>
      <c r="B34" t="s">
        <v>160</v>
      </c>
      <c r="C34" t="s">
        <v>4</v>
      </c>
      <c r="D34" t="s">
        <v>13</v>
      </c>
      <c r="E34" t="s">
        <v>14</v>
      </c>
      <c r="F34" t="s">
        <v>15</v>
      </c>
      <c r="G34" t="s">
        <v>195</v>
      </c>
      <c r="H34" t="s">
        <v>196</v>
      </c>
      <c r="N34" s="12"/>
      <c r="O34" s="12" t="s">
        <v>700</v>
      </c>
      <c r="P34" s="12"/>
      <c r="Q34" s="12">
        <f>COUNTIF($E$2:$E$1000,"Pyridine nucleotides")</f>
        <v>1</v>
      </c>
    </row>
    <row r="35" spans="1:22" x14ac:dyDescent="0.35">
      <c r="A35" t="s">
        <v>299</v>
      </c>
      <c r="B35" t="s">
        <v>160</v>
      </c>
      <c r="C35" t="s">
        <v>4</v>
      </c>
      <c r="D35" t="s">
        <v>13</v>
      </c>
      <c r="E35" t="s">
        <v>14</v>
      </c>
      <c r="F35" t="s">
        <v>15</v>
      </c>
      <c r="G35" t="s">
        <v>300</v>
      </c>
      <c r="H35" t="s">
        <v>301</v>
      </c>
      <c r="N35" s="12"/>
      <c r="O35" s="12" t="s">
        <v>148</v>
      </c>
      <c r="P35" s="12"/>
      <c r="Q35" s="12">
        <f>COUNTIF($E$2:$E$1000,"Pyrimidine nucleosides")</f>
        <v>5</v>
      </c>
    </row>
    <row r="36" spans="1:22" x14ac:dyDescent="0.35">
      <c r="A36" t="s">
        <v>255</v>
      </c>
      <c r="B36" t="s">
        <v>160</v>
      </c>
      <c r="C36" t="s">
        <v>4</v>
      </c>
      <c r="D36" t="s">
        <v>13</v>
      </c>
      <c r="E36" t="s">
        <v>14</v>
      </c>
      <c r="F36" t="s">
        <v>15</v>
      </c>
      <c r="G36" t="s">
        <v>195</v>
      </c>
      <c r="N36" s="3"/>
      <c r="O36" s="12" t="s">
        <v>148</v>
      </c>
      <c r="P36" s="12"/>
      <c r="Q36" s="12">
        <f>COUNTIF($E$2:$E$1000,"Pyrimidine nucleotides")</f>
        <v>1</v>
      </c>
      <c r="R36" s="13">
        <f>SUM(Q30:Q36)</f>
        <v>27</v>
      </c>
    </row>
    <row r="37" spans="1:22" x14ac:dyDescent="0.35">
      <c r="A37" t="s">
        <v>605</v>
      </c>
      <c r="B37" t="s">
        <v>160</v>
      </c>
      <c r="C37" t="s">
        <v>4</v>
      </c>
      <c r="D37" t="s">
        <v>13</v>
      </c>
      <c r="E37" t="s">
        <v>14</v>
      </c>
      <c r="F37" t="s">
        <v>15</v>
      </c>
      <c r="G37" t="s">
        <v>606</v>
      </c>
      <c r="N37" s="4" t="s">
        <v>20</v>
      </c>
      <c r="O37" s="4" t="s">
        <v>21</v>
      </c>
      <c r="P37" s="4" t="s">
        <v>80</v>
      </c>
      <c r="Q37" s="4">
        <f>COUNTIF($F$2:$F$1000,"Amino acids, peptides, and analogues")</f>
        <v>130</v>
      </c>
    </row>
    <row r="38" spans="1:22" x14ac:dyDescent="0.35">
      <c r="A38" t="s">
        <v>757</v>
      </c>
      <c r="B38" t="s">
        <v>160</v>
      </c>
      <c r="C38" t="s">
        <v>4</v>
      </c>
      <c r="D38" t="s">
        <v>13</v>
      </c>
      <c r="E38" t="s">
        <v>14</v>
      </c>
      <c r="F38" t="s">
        <v>15</v>
      </c>
      <c r="G38" t="s">
        <v>195</v>
      </c>
      <c r="H38" t="s">
        <v>715</v>
      </c>
      <c r="I38" t="s">
        <v>716</v>
      </c>
      <c r="N38" s="4"/>
      <c r="O38" s="4"/>
      <c r="P38" s="4" t="s">
        <v>1277</v>
      </c>
      <c r="Q38" s="4">
        <f>COUNTIF($G$2:$G$1000,"Carboxylic acids and derivatives")</f>
        <v>1</v>
      </c>
    </row>
    <row r="39" spans="1:22" x14ac:dyDescent="0.35">
      <c r="A39" t="s">
        <v>758</v>
      </c>
      <c r="B39" t="s">
        <v>160</v>
      </c>
      <c r="C39" t="s">
        <v>4</v>
      </c>
      <c r="D39" t="s">
        <v>13</v>
      </c>
      <c r="E39" t="s">
        <v>14</v>
      </c>
      <c r="F39" t="s">
        <v>15</v>
      </c>
      <c r="G39" t="s">
        <v>195</v>
      </c>
      <c r="N39" s="4"/>
      <c r="O39" s="4"/>
      <c r="P39" s="4" t="s">
        <v>118</v>
      </c>
      <c r="Q39" s="4">
        <f>COUNTIF($F$2:$F$1000,"Carboxylic acids")</f>
        <v>1</v>
      </c>
    </row>
    <row r="40" spans="1:22" x14ac:dyDescent="0.35">
      <c r="A40" t="s">
        <v>1278</v>
      </c>
      <c r="B40" t="s">
        <v>160</v>
      </c>
      <c r="C40" t="s">
        <v>4</v>
      </c>
      <c r="D40" t="s">
        <v>13</v>
      </c>
      <c r="E40" t="s">
        <v>14</v>
      </c>
      <c r="F40" t="s">
        <v>15</v>
      </c>
      <c r="G40" t="s">
        <v>195</v>
      </c>
      <c r="H40" t="s">
        <v>196</v>
      </c>
      <c r="I40" t="s">
        <v>1279</v>
      </c>
      <c r="N40" s="4"/>
      <c r="O40" s="4"/>
      <c r="P40" s="4" t="s">
        <v>106</v>
      </c>
      <c r="Q40" s="4">
        <f>COUNTIF($F$2:$F$1000,"Dicarboxylic acids and derivatives")</f>
        <v>2</v>
      </c>
    </row>
    <row r="41" spans="1:22" x14ac:dyDescent="0.35">
      <c r="A41" t="s">
        <v>1225</v>
      </c>
      <c r="B41" t="s">
        <v>160</v>
      </c>
      <c r="C41" t="s">
        <v>4</v>
      </c>
      <c r="D41" t="s">
        <v>13</v>
      </c>
      <c r="E41" t="s">
        <v>14</v>
      </c>
      <c r="F41" t="s">
        <v>1226</v>
      </c>
      <c r="G41" t="s">
        <v>1226</v>
      </c>
      <c r="N41" s="4"/>
      <c r="O41" s="4"/>
      <c r="P41" s="4" t="s">
        <v>981</v>
      </c>
      <c r="Q41" s="4">
        <f>COUNTIF($F$2:$F$1000,"Hexacarboxylic acids and derivatives")</f>
        <v>2</v>
      </c>
    </row>
    <row r="42" spans="1:22" x14ac:dyDescent="0.35">
      <c r="A42" t="s">
        <v>512</v>
      </c>
      <c r="B42" t="s">
        <v>160</v>
      </c>
      <c r="C42" t="s">
        <v>4</v>
      </c>
      <c r="D42" t="s">
        <v>13</v>
      </c>
      <c r="E42" t="s">
        <v>14</v>
      </c>
      <c r="F42" t="s">
        <v>66</v>
      </c>
      <c r="G42" t="s">
        <v>66</v>
      </c>
      <c r="N42" s="4"/>
      <c r="O42" s="4"/>
      <c r="P42" s="4" t="s">
        <v>109</v>
      </c>
      <c r="Q42" s="4">
        <f>COUNTIF($F$2:$F$1000,"Tetracarboxylic acids and derivatives")</f>
        <v>4</v>
      </c>
    </row>
    <row r="43" spans="1:22" x14ac:dyDescent="0.35">
      <c r="A43" t="s">
        <v>565</v>
      </c>
      <c r="B43" t="s">
        <v>160</v>
      </c>
      <c r="C43" t="s">
        <v>4</v>
      </c>
      <c r="D43" t="s">
        <v>13</v>
      </c>
      <c r="E43" t="s">
        <v>14</v>
      </c>
      <c r="F43" t="s">
        <v>66</v>
      </c>
      <c r="G43" t="s">
        <v>66</v>
      </c>
      <c r="N43" s="4"/>
      <c r="O43" s="4"/>
      <c r="P43" s="4" t="s">
        <v>110</v>
      </c>
      <c r="Q43" s="4">
        <f>COUNTIF($F$2:$F$1000,"Tricarboxylic acids and derivatives")</f>
        <v>5</v>
      </c>
    </row>
    <row r="44" spans="1:22" x14ac:dyDescent="0.35">
      <c r="A44" t="s">
        <v>679</v>
      </c>
      <c r="B44" t="s">
        <v>160</v>
      </c>
      <c r="C44" t="s">
        <v>4</v>
      </c>
      <c r="D44" t="s">
        <v>13</v>
      </c>
      <c r="E44" t="s">
        <v>14</v>
      </c>
      <c r="F44" t="s">
        <v>66</v>
      </c>
      <c r="G44" t="s">
        <v>66</v>
      </c>
      <c r="N44" s="4"/>
      <c r="O44" s="4" t="s">
        <v>103</v>
      </c>
      <c r="P44" s="4"/>
      <c r="Q44" s="4">
        <f>COUNTIF($E$2:$E$1000,"Hydroxy acids and derivatives")</f>
        <v>8</v>
      </c>
    </row>
    <row r="45" spans="1:22" x14ac:dyDescent="0.35">
      <c r="A45" t="s">
        <v>849</v>
      </c>
      <c r="B45" t="s">
        <v>160</v>
      </c>
      <c r="C45" t="s">
        <v>4</v>
      </c>
      <c r="D45" t="s">
        <v>13</v>
      </c>
      <c r="E45" t="s">
        <v>14</v>
      </c>
      <c r="F45" t="s">
        <v>850</v>
      </c>
      <c r="G45" t="s">
        <v>850</v>
      </c>
      <c r="N45" s="4"/>
      <c r="O45" s="4" t="s">
        <v>119</v>
      </c>
      <c r="P45" s="4"/>
      <c r="Q45" s="4">
        <f>COUNTIF($E$2:$E$1000,"Keto acids and derivatives")</f>
        <v>4</v>
      </c>
    </row>
    <row r="46" spans="1:22" x14ac:dyDescent="0.35">
      <c r="A46" t="s">
        <v>1229</v>
      </c>
      <c r="B46" t="s">
        <v>160</v>
      </c>
      <c r="C46" t="s">
        <v>4</v>
      </c>
      <c r="D46" t="s">
        <v>13</v>
      </c>
      <c r="E46" t="s">
        <v>14</v>
      </c>
      <c r="F46" t="s">
        <v>86</v>
      </c>
      <c r="G46" t="s">
        <v>1230</v>
      </c>
      <c r="N46" s="4"/>
      <c r="O46" s="4" t="s">
        <v>1127</v>
      </c>
      <c r="P46" s="4"/>
      <c r="Q46" s="4">
        <f>COUNTIF($E$2:$E$1000,"Organic phosphonic acids and derivatives")</f>
        <v>3</v>
      </c>
    </row>
    <row r="47" spans="1:22" x14ac:dyDescent="0.35">
      <c r="A47" t="s">
        <v>304</v>
      </c>
      <c r="B47" t="s">
        <v>160</v>
      </c>
      <c r="C47" t="s">
        <v>4</v>
      </c>
      <c r="D47" t="s">
        <v>13</v>
      </c>
      <c r="E47" t="s">
        <v>14</v>
      </c>
      <c r="F47" t="s">
        <v>305</v>
      </c>
      <c r="G47" t="s">
        <v>305</v>
      </c>
      <c r="N47" s="4"/>
      <c r="O47" s="4" t="s">
        <v>152</v>
      </c>
      <c r="P47" s="4"/>
      <c r="Q47" s="4">
        <f>COUNTIF($E$2:$E$1000,"Organic phosphoric acids and derivatives")</f>
        <v>1</v>
      </c>
    </row>
    <row r="48" spans="1:22" x14ac:dyDescent="0.35">
      <c r="A48" t="s">
        <v>1137</v>
      </c>
      <c r="B48" t="s">
        <v>160</v>
      </c>
      <c r="C48" t="s">
        <v>4</v>
      </c>
      <c r="D48" t="s">
        <v>13</v>
      </c>
      <c r="E48" t="s">
        <v>14</v>
      </c>
      <c r="F48" t="s">
        <v>305</v>
      </c>
      <c r="G48" t="s">
        <v>1138</v>
      </c>
      <c r="N48" s="4"/>
      <c r="O48" s="4" t="s">
        <v>971</v>
      </c>
      <c r="P48" s="4"/>
      <c r="Q48" s="4">
        <f>COUNTIF($E$2:$E$1000,"Organic sulfonic acids and derivatives")</f>
        <v>3</v>
      </c>
    </row>
    <row r="49" spans="1:18" x14ac:dyDescent="0.35">
      <c r="A49" t="s">
        <v>1156</v>
      </c>
      <c r="B49" t="s">
        <v>160</v>
      </c>
      <c r="C49" t="s">
        <v>4</v>
      </c>
      <c r="D49" t="s">
        <v>13</v>
      </c>
      <c r="E49" t="s">
        <v>14</v>
      </c>
      <c r="F49" t="s">
        <v>305</v>
      </c>
      <c r="G49" t="s">
        <v>305</v>
      </c>
      <c r="N49" s="4"/>
      <c r="O49" s="4" t="s">
        <v>135</v>
      </c>
      <c r="P49" s="4"/>
      <c r="Q49" s="4">
        <f>COUNTIF($E$2:$E$1000,"Organic sulfuric acids and derivatives")</f>
        <v>3</v>
      </c>
    </row>
    <row r="50" spans="1:18" x14ac:dyDescent="0.35">
      <c r="A50" t="s">
        <v>1213</v>
      </c>
      <c r="B50" t="s">
        <v>160</v>
      </c>
      <c r="C50" t="s">
        <v>4</v>
      </c>
      <c r="D50" t="s">
        <v>13</v>
      </c>
      <c r="E50" t="s">
        <v>14</v>
      </c>
      <c r="F50" t="s">
        <v>305</v>
      </c>
      <c r="G50" t="s">
        <v>305</v>
      </c>
      <c r="N50" s="4"/>
      <c r="O50" s="4" t="s">
        <v>346</v>
      </c>
      <c r="P50" s="4"/>
      <c r="Q50" s="4">
        <f>COUNTIF($E$2:$E$1000,"Peptidomimetics")</f>
        <v>2</v>
      </c>
      <c r="R50" s="13">
        <f>SUM(Q37:Q50)</f>
        <v>169</v>
      </c>
    </row>
    <row r="51" spans="1:18" x14ac:dyDescent="0.35">
      <c r="A51" t="s">
        <v>370</v>
      </c>
      <c r="B51" t="s">
        <v>160</v>
      </c>
      <c r="C51" t="s">
        <v>4</v>
      </c>
      <c r="D51" t="s">
        <v>13</v>
      </c>
      <c r="E51" t="s">
        <v>14</v>
      </c>
      <c r="F51" t="s">
        <v>90</v>
      </c>
      <c r="G51" t="s">
        <v>90</v>
      </c>
      <c r="N51" s="3" t="s">
        <v>32</v>
      </c>
      <c r="O51" s="3" t="s">
        <v>33</v>
      </c>
      <c r="P51" s="3"/>
      <c r="Q51" s="3">
        <f>COUNTIF($E$2:$E$1000,"Organonitrogen compounds")</f>
        <v>16</v>
      </c>
      <c r="R51" s="13">
        <f>SUM(Q51)</f>
        <v>16</v>
      </c>
    </row>
    <row r="52" spans="1:18" x14ac:dyDescent="0.35">
      <c r="A52" t="s">
        <v>1233</v>
      </c>
      <c r="B52" t="s">
        <v>160</v>
      </c>
      <c r="C52" t="s">
        <v>4</v>
      </c>
      <c r="D52" t="s">
        <v>13</v>
      </c>
      <c r="E52" t="s">
        <v>14</v>
      </c>
      <c r="F52" t="s">
        <v>1234</v>
      </c>
      <c r="G52" t="s">
        <v>1234</v>
      </c>
      <c r="N52" s="4" t="s">
        <v>52</v>
      </c>
      <c r="O52" s="4" t="s">
        <v>53</v>
      </c>
      <c r="P52" s="4" t="s">
        <v>54</v>
      </c>
      <c r="Q52" s="4">
        <f>COUNTIF($F$2:$F$1000,"Alcohols and polyols")</f>
        <v>15</v>
      </c>
    </row>
    <row r="53" spans="1:18" x14ac:dyDescent="0.35">
      <c r="A53" t="s">
        <v>897</v>
      </c>
      <c r="B53" t="s">
        <v>160</v>
      </c>
      <c r="C53" t="s">
        <v>4</v>
      </c>
      <c r="D53" t="s">
        <v>13</v>
      </c>
      <c r="E53" t="s">
        <v>14</v>
      </c>
      <c r="F53" t="s">
        <v>898</v>
      </c>
      <c r="G53" t="s">
        <v>898</v>
      </c>
      <c r="N53" s="4"/>
      <c r="O53" s="4"/>
      <c r="P53" s="4" t="s">
        <v>64</v>
      </c>
      <c r="Q53" s="4">
        <f>COUNTIF($F$2:$F$1000,"Carbohydrates and carbohydrate conjugates")</f>
        <v>142</v>
      </c>
    </row>
    <row r="54" spans="1:18" x14ac:dyDescent="0.35">
      <c r="A54" t="s">
        <v>573</v>
      </c>
      <c r="B54" t="s">
        <v>160</v>
      </c>
      <c r="C54" t="s">
        <v>4</v>
      </c>
      <c r="D54" t="s">
        <v>13</v>
      </c>
      <c r="E54" t="s">
        <v>14</v>
      </c>
      <c r="F54" t="s">
        <v>96</v>
      </c>
      <c r="G54" t="s">
        <v>96</v>
      </c>
      <c r="N54" s="4"/>
      <c r="O54" s="4"/>
      <c r="P54" s="4" t="s">
        <v>79</v>
      </c>
      <c r="Q54" s="4">
        <f>COUNTIF($F$2:$F$1000,"Carbonyl compounds")</f>
        <v>11</v>
      </c>
    </row>
    <row r="55" spans="1:18" x14ac:dyDescent="0.35">
      <c r="A55" t="s">
        <v>938</v>
      </c>
      <c r="B55" t="s">
        <v>160</v>
      </c>
      <c r="C55" t="s">
        <v>4</v>
      </c>
      <c r="D55" t="s">
        <v>13</v>
      </c>
      <c r="E55" t="s">
        <v>14</v>
      </c>
      <c r="F55" t="s">
        <v>939</v>
      </c>
      <c r="G55" t="s">
        <v>939</v>
      </c>
      <c r="N55" s="4"/>
      <c r="O55" s="4"/>
      <c r="P55" s="4" t="s">
        <v>1188</v>
      </c>
      <c r="Q55" s="4">
        <f>COUNTIF($E$2:$E$1000,"Organic oxoanionic compounds")</f>
        <v>1</v>
      </c>
      <c r="R55" s="13">
        <f>SUM(Q52:Q55)</f>
        <v>169</v>
      </c>
    </row>
    <row r="56" spans="1:18" x14ac:dyDescent="0.35">
      <c r="A56" t="s">
        <v>1015</v>
      </c>
      <c r="B56" t="s">
        <v>160</v>
      </c>
      <c r="C56" t="s">
        <v>4</v>
      </c>
      <c r="D56" t="s">
        <v>13</v>
      </c>
      <c r="E56" t="s">
        <v>14</v>
      </c>
      <c r="F56" t="s">
        <v>939</v>
      </c>
      <c r="G56" t="s">
        <v>939</v>
      </c>
      <c r="N56" s="3" t="s">
        <v>48</v>
      </c>
      <c r="O56" s="3" t="s">
        <v>1067</v>
      </c>
      <c r="P56" s="3"/>
      <c r="Q56" s="3">
        <f>COUNTIF($E$2:$E$1000,"Azobenzenes")</f>
        <v>1</v>
      </c>
    </row>
    <row r="57" spans="1:18" x14ac:dyDescent="0.35">
      <c r="A57" t="s">
        <v>984</v>
      </c>
      <c r="B57" t="s">
        <v>160</v>
      </c>
      <c r="C57" t="s">
        <v>4</v>
      </c>
      <c r="D57" t="s">
        <v>13</v>
      </c>
      <c r="E57" t="s">
        <v>14</v>
      </c>
      <c r="F57" t="s">
        <v>127</v>
      </c>
      <c r="G57" t="s">
        <v>985</v>
      </c>
      <c r="H57" t="s">
        <v>986</v>
      </c>
      <c r="N57" s="3"/>
      <c r="O57" s="3" t="s">
        <v>116</v>
      </c>
      <c r="P57" s="3"/>
      <c r="Q57" s="3">
        <f>COUNTIF($E$2:$E$1000,"Azoles")</f>
        <v>4</v>
      </c>
    </row>
    <row r="58" spans="1:18" x14ac:dyDescent="0.35">
      <c r="A58" t="s">
        <v>353</v>
      </c>
      <c r="B58" t="s">
        <v>160</v>
      </c>
      <c r="C58" t="s">
        <v>4</v>
      </c>
      <c r="D58" t="s">
        <v>13</v>
      </c>
      <c r="E58" t="s">
        <v>14</v>
      </c>
      <c r="G58" t="s">
        <v>14</v>
      </c>
      <c r="N58" s="3"/>
      <c r="O58" s="3" t="s">
        <v>1112</v>
      </c>
      <c r="P58" s="3"/>
      <c r="Q58" s="3">
        <f>COUNTIF($E$2:$E$1000,"Benzimidazoles")</f>
        <v>1</v>
      </c>
    </row>
    <row r="59" spans="1:18" x14ac:dyDescent="0.35">
      <c r="A59" t="s">
        <v>354</v>
      </c>
      <c r="B59" t="s">
        <v>160</v>
      </c>
      <c r="C59" t="s">
        <v>4</v>
      </c>
      <c r="D59" t="s">
        <v>13</v>
      </c>
      <c r="E59" t="s">
        <v>14</v>
      </c>
      <c r="G59" t="s">
        <v>14</v>
      </c>
      <c r="N59" s="3"/>
      <c r="O59" s="3" t="s">
        <v>88</v>
      </c>
      <c r="P59" s="3"/>
      <c r="Q59" s="3">
        <f>COUNTIF($E$2:$E$1000,"Benzodioxoles")</f>
        <v>1</v>
      </c>
    </row>
    <row r="60" spans="1:18" x14ac:dyDescent="0.35">
      <c r="A60" t="s">
        <v>1170</v>
      </c>
      <c r="B60" t="s">
        <v>160</v>
      </c>
      <c r="C60" t="s">
        <v>4</v>
      </c>
      <c r="D60" t="s">
        <v>13</v>
      </c>
      <c r="E60" t="s">
        <v>14</v>
      </c>
      <c r="G60" t="s">
        <v>14</v>
      </c>
      <c r="N60" s="3"/>
      <c r="O60" s="3" t="s">
        <v>121</v>
      </c>
      <c r="P60" s="10"/>
      <c r="Q60" s="3">
        <f>COUNTIF($E$2:$E$1000,"Benzofurans")</f>
        <v>1</v>
      </c>
    </row>
    <row r="61" spans="1:18" x14ac:dyDescent="0.35">
      <c r="A61" t="s">
        <v>1267</v>
      </c>
      <c r="B61" t="s">
        <v>160</v>
      </c>
      <c r="C61" t="s">
        <v>4</v>
      </c>
      <c r="D61" t="s">
        <v>13</v>
      </c>
      <c r="E61" t="s">
        <v>14</v>
      </c>
      <c r="G61" t="s">
        <v>14</v>
      </c>
      <c r="N61" s="3"/>
      <c r="O61" s="3" t="s">
        <v>146</v>
      </c>
      <c r="P61" s="10"/>
      <c r="Q61" s="3">
        <f>COUNTIF($E$2:$E$1000,"Benzopyrans")</f>
        <v>5</v>
      </c>
    </row>
    <row r="62" spans="1:18" x14ac:dyDescent="0.35">
      <c r="A62" t="s">
        <v>928</v>
      </c>
      <c r="B62" t="s">
        <v>160</v>
      </c>
      <c r="C62" t="s">
        <v>4</v>
      </c>
      <c r="D62" t="s">
        <v>13</v>
      </c>
      <c r="E62" t="s">
        <v>929</v>
      </c>
      <c r="G62" t="s">
        <v>929</v>
      </c>
      <c r="N62" s="3"/>
      <c r="O62" s="3" t="s">
        <v>145</v>
      </c>
      <c r="P62" s="10"/>
      <c r="Q62" s="3">
        <f>COUNTIF($E$2:$E$1000,"Benzotriazoles")</f>
        <v>1</v>
      </c>
    </row>
    <row r="63" spans="1:18" x14ac:dyDescent="0.35">
      <c r="A63" t="s">
        <v>374</v>
      </c>
      <c r="B63" t="s">
        <v>160</v>
      </c>
      <c r="C63" t="s">
        <v>4</v>
      </c>
      <c r="D63" t="s">
        <v>13</v>
      </c>
      <c r="E63" t="s">
        <v>26</v>
      </c>
      <c r="F63" t="s">
        <v>39</v>
      </c>
      <c r="G63" t="s">
        <v>221</v>
      </c>
      <c r="N63" s="3"/>
      <c r="O63" s="3" t="s">
        <v>343</v>
      </c>
      <c r="P63" s="3"/>
      <c r="Q63" s="3">
        <f>COUNTIF($E$2:$E$1000,"Benzoxazines")</f>
        <v>1</v>
      </c>
    </row>
    <row r="64" spans="1:18" x14ac:dyDescent="0.35">
      <c r="A64" t="s">
        <v>505</v>
      </c>
      <c r="B64" t="s">
        <v>160</v>
      </c>
      <c r="C64" t="s">
        <v>4</v>
      </c>
      <c r="D64" t="s">
        <v>13</v>
      </c>
      <c r="E64" t="s">
        <v>26</v>
      </c>
      <c r="F64" t="s">
        <v>39</v>
      </c>
      <c r="G64" t="s">
        <v>506</v>
      </c>
      <c r="N64" s="3"/>
      <c r="O64" s="3" t="s">
        <v>73</v>
      </c>
      <c r="P64" s="3"/>
      <c r="Q64" s="3">
        <f>COUNTIF($E$2:$E$1000,"Diazanaphthalenes")</f>
        <v>2</v>
      </c>
    </row>
    <row r="65" spans="1:17" x14ac:dyDescent="0.35">
      <c r="A65" t="s">
        <v>856</v>
      </c>
      <c r="B65" t="s">
        <v>160</v>
      </c>
      <c r="C65" t="s">
        <v>4</v>
      </c>
      <c r="D65" t="s">
        <v>13</v>
      </c>
      <c r="E65" t="s">
        <v>26</v>
      </c>
      <c r="F65" t="s">
        <v>39</v>
      </c>
      <c r="G65" t="s">
        <v>221</v>
      </c>
      <c r="N65" s="3"/>
      <c r="O65" s="3" t="s">
        <v>49</v>
      </c>
      <c r="P65" s="3"/>
      <c r="Q65" s="3">
        <f>COUNTIF($E$2:$E$1000,"Diazines")</f>
        <v>6</v>
      </c>
    </row>
    <row r="66" spans="1:17" x14ac:dyDescent="0.35">
      <c r="A66" t="s">
        <v>244</v>
      </c>
      <c r="B66" t="s">
        <v>160</v>
      </c>
      <c r="C66" t="s">
        <v>4</v>
      </c>
      <c r="D66" t="s">
        <v>13</v>
      </c>
      <c r="E66" t="s">
        <v>26</v>
      </c>
      <c r="F66" t="s">
        <v>39</v>
      </c>
      <c r="G66" t="s">
        <v>221</v>
      </c>
      <c r="H66" t="s">
        <v>245</v>
      </c>
      <c r="N66" s="10"/>
      <c r="O66" s="3" t="s">
        <v>84</v>
      </c>
      <c r="P66" s="3"/>
      <c r="Q66" s="3">
        <f>COUNTIF($E$2:$E$1000,"Dihydrofurans")</f>
        <v>3</v>
      </c>
    </row>
    <row r="67" spans="1:17" x14ac:dyDescent="0.35">
      <c r="A67" t="s">
        <v>220</v>
      </c>
      <c r="B67" t="s">
        <v>160</v>
      </c>
      <c r="C67" t="s">
        <v>4</v>
      </c>
      <c r="D67" t="s">
        <v>13</v>
      </c>
      <c r="E67" t="s">
        <v>26</v>
      </c>
      <c r="F67" t="s">
        <v>39</v>
      </c>
      <c r="G67" t="s">
        <v>221</v>
      </c>
      <c r="N67" s="3"/>
      <c r="O67" s="3" t="s">
        <v>659</v>
      </c>
      <c r="P67" s="10"/>
      <c r="Q67" s="3">
        <f>COUNTIF($E$2:$E$1000,"Dithiolanes")</f>
        <v>1</v>
      </c>
    </row>
    <row r="68" spans="1:17" x14ac:dyDescent="0.35">
      <c r="A68" t="s">
        <v>635</v>
      </c>
      <c r="B68" t="s">
        <v>160</v>
      </c>
      <c r="C68" t="s">
        <v>4</v>
      </c>
      <c r="D68" t="s">
        <v>13</v>
      </c>
      <c r="E68" t="s">
        <v>26</v>
      </c>
      <c r="F68" t="s">
        <v>39</v>
      </c>
      <c r="G68" t="s">
        <v>221</v>
      </c>
      <c r="N68" s="3"/>
      <c r="O68" s="3" t="s">
        <v>130</v>
      </c>
      <c r="P68" s="3"/>
      <c r="Q68" s="3">
        <f>COUNTIF($E$2:$E$1000,"Furans")</f>
        <v>2</v>
      </c>
    </row>
    <row r="69" spans="1:17" x14ac:dyDescent="0.35">
      <c r="A69" t="s">
        <v>676</v>
      </c>
      <c r="B69" t="s">
        <v>160</v>
      </c>
      <c r="C69" t="s">
        <v>4</v>
      </c>
      <c r="D69" t="s">
        <v>13</v>
      </c>
      <c r="E69" t="s">
        <v>26</v>
      </c>
      <c r="F69" t="s">
        <v>77</v>
      </c>
      <c r="G69" t="s">
        <v>677</v>
      </c>
      <c r="N69" s="3"/>
      <c r="O69" s="3" t="s">
        <v>528</v>
      </c>
      <c r="P69" s="3"/>
      <c r="Q69" s="3">
        <f>COUNTIF($E$2:$E$1000,"Furofurans")</f>
        <v>1</v>
      </c>
    </row>
    <row r="70" spans="1:17" x14ac:dyDescent="0.35">
      <c r="A70" t="s">
        <v>712</v>
      </c>
      <c r="B70" t="s">
        <v>160</v>
      </c>
      <c r="C70" t="s">
        <v>4</v>
      </c>
      <c r="D70" t="s">
        <v>13</v>
      </c>
      <c r="E70" t="s">
        <v>26</v>
      </c>
      <c r="F70" t="s">
        <v>77</v>
      </c>
      <c r="G70" t="s">
        <v>713</v>
      </c>
      <c r="N70" s="3"/>
      <c r="O70" s="3" t="s">
        <v>520</v>
      </c>
      <c r="P70" s="3"/>
      <c r="Q70" s="3">
        <f>COUNTIF($E$2:$E$1000,"Furopyrans")</f>
        <v>1</v>
      </c>
    </row>
    <row r="71" spans="1:17" x14ac:dyDescent="0.35">
      <c r="A71" t="s">
        <v>890</v>
      </c>
      <c r="B71" t="s">
        <v>160</v>
      </c>
      <c r="C71" t="s">
        <v>4</v>
      </c>
      <c r="D71" t="s">
        <v>13</v>
      </c>
      <c r="E71" t="s">
        <v>26</v>
      </c>
      <c r="F71" t="s">
        <v>77</v>
      </c>
      <c r="G71" t="s">
        <v>677</v>
      </c>
      <c r="H71" t="s">
        <v>891</v>
      </c>
      <c r="N71" s="3"/>
      <c r="O71" s="3" t="s">
        <v>112</v>
      </c>
      <c r="P71" s="3"/>
      <c r="Q71" s="3">
        <f>COUNTIF($E$2:$E$1000,"Imidazopyrimidines")</f>
        <v>9</v>
      </c>
    </row>
    <row r="72" spans="1:17" x14ac:dyDescent="0.35">
      <c r="A72" t="s">
        <v>288</v>
      </c>
      <c r="B72" t="s">
        <v>160</v>
      </c>
      <c r="C72" t="s">
        <v>4</v>
      </c>
      <c r="D72" t="s">
        <v>13</v>
      </c>
      <c r="E72" t="s">
        <v>26</v>
      </c>
      <c r="F72" t="s">
        <v>27</v>
      </c>
      <c r="G72" t="s">
        <v>27</v>
      </c>
      <c r="N72" s="3"/>
      <c r="O72" s="3" t="s">
        <v>75</v>
      </c>
      <c r="P72" s="3"/>
      <c r="Q72" s="3">
        <f>COUNTIF($E$2:$E$1000,"Indoles and derivatives")</f>
        <v>9</v>
      </c>
    </row>
    <row r="73" spans="1:17" x14ac:dyDescent="0.35">
      <c r="A73" t="s">
        <v>958</v>
      </c>
      <c r="B73" t="s">
        <v>160</v>
      </c>
      <c r="C73" t="s">
        <v>4</v>
      </c>
      <c r="D73" t="s">
        <v>13</v>
      </c>
      <c r="E73" t="s">
        <v>26</v>
      </c>
      <c r="F73" t="s">
        <v>27</v>
      </c>
      <c r="G73" t="s">
        <v>27</v>
      </c>
      <c r="N73" s="3"/>
      <c r="O73" s="3" t="s">
        <v>388</v>
      </c>
      <c r="P73" s="3"/>
      <c r="Q73" s="3">
        <f>COUNTIF($E$2:$E$1000,"Indolizidines")</f>
        <v>1</v>
      </c>
    </row>
    <row r="74" spans="1:17" x14ac:dyDescent="0.35">
      <c r="A74" t="s">
        <v>773</v>
      </c>
      <c r="B74" t="s">
        <v>160</v>
      </c>
      <c r="C74" t="s">
        <v>4</v>
      </c>
      <c r="D74" t="s">
        <v>13</v>
      </c>
      <c r="E74" t="s">
        <v>26</v>
      </c>
      <c r="F74" t="s">
        <v>27</v>
      </c>
      <c r="G74" t="s">
        <v>27</v>
      </c>
      <c r="N74" s="9"/>
      <c r="O74" s="3" t="s">
        <v>419</v>
      </c>
      <c r="P74" s="3"/>
      <c r="Q74" s="3">
        <f>COUNTIF($E$2:$E$1000,"Isoindoles and derivatives")</f>
        <v>1</v>
      </c>
    </row>
    <row r="75" spans="1:17" x14ac:dyDescent="0.35">
      <c r="A75" t="s">
        <v>334</v>
      </c>
      <c r="B75" t="s">
        <v>160</v>
      </c>
      <c r="C75" t="s">
        <v>4</v>
      </c>
      <c r="D75" t="s">
        <v>13</v>
      </c>
      <c r="E75" t="s">
        <v>26</v>
      </c>
      <c r="F75" t="s">
        <v>27</v>
      </c>
      <c r="G75" t="s">
        <v>27</v>
      </c>
      <c r="N75" s="3"/>
      <c r="O75" s="3" t="s">
        <v>320</v>
      </c>
      <c r="P75" s="3"/>
      <c r="Q75" s="3">
        <f>COUNTIF($E$2:$E$1000,"Isoquinolines and derivatives")</f>
        <v>5</v>
      </c>
    </row>
    <row r="76" spans="1:17" x14ac:dyDescent="0.35">
      <c r="A76" t="s">
        <v>228</v>
      </c>
      <c r="B76" t="s">
        <v>160</v>
      </c>
      <c r="C76" t="s">
        <v>4</v>
      </c>
      <c r="D76" t="s">
        <v>13</v>
      </c>
      <c r="E76" t="s">
        <v>26</v>
      </c>
      <c r="F76" t="s">
        <v>27</v>
      </c>
      <c r="G76" t="s">
        <v>27</v>
      </c>
      <c r="N76" s="3"/>
      <c r="O76" s="3" t="s">
        <v>57</v>
      </c>
      <c r="P76" s="3"/>
      <c r="Q76" s="3">
        <f>COUNTIF($E$2:$E$1000,"Lactones")</f>
        <v>10</v>
      </c>
    </row>
    <row r="77" spans="1:17" x14ac:dyDescent="0.35">
      <c r="A77" t="s">
        <v>787</v>
      </c>
      <c r="B77" t="s">
        <v>160</v>
      </c>
      <c r="C77" t="s">
        <v>4</v>
      </c>
      <c r="D77" t="s">
        <v>13</v>
      </c>
      <c r="E77" t="s">
        <v>26</v>
      </c>
      <c r="F77" t="s">
        <v>27</v>
      </c>
      <c r="G77" t="s">
        <v>27</v>
      </c>
      <c r="N77" s="3"/>
      <c r="O77" s="3" t="s">
        <v>92</v>
      </c>
      <c r="P77" s="3"/>
      <c r="Q77" s="3">
        <f>COUNTIF($E$2:$E$1000,"Naphthopyrans")</f>
        <v>1</v>
      </c>
    </row>
    <row r="78" spans="1:17" x14ac:dyDescent="0.35">
      <c r="A78" t="s">
        <v>408</v>
      </c>
      <c r="B78" t="s">
        <v>160</v>
      </c>
      <c r="C78" t="s">
        <v>4</v>
      </c>
      <c r="D78" t="s">
        <v>13</v>
      </c>
      <c r="E78" t="s">
        <v>26</v>
      </c>
      <c r="F78" t="s">
        <v>27</v>
      </c>
      <c r="G78" t="s">
        <v>27</v>
      </c>
      <c r="N78" s="3"/>
      <c r="O78" s="3" t="s">
        <v>51</v>
      </c>
      <c r="P78" s="3"/>
      <c r="Q78" s="3">
        <f>COUNTIF($E$2:$E$1000,"Oxepanes")</f>
        <v>2</v>
      </c>
    </row>
    <row r="79" spans="1:17" x14ac:dyDescent="0.35">
      <c r="A79" t="s">
        <v>227</v>
      </c>
      <c r="B79" t="s">
        <v>160</v>
      </c>
      <c r="C79" t="s">
        <v>4</v>
      </c>
      <c r="D79" t="s">
        <v>13</v>
      </c>
      <c r="E79" t="s">
        <v>26</v>
      </c>
      <c r="F79" t="s">
        <v>27</v>
      </c>
      <c r="G79" t="s">
        <v>27</v>
      </c>
      <c r="N79" s="3"/>
      <c r="O79" s="3" t="s">
        <v>132</v>
      </c>
      <c r="P79" s="3"/>
      <c r="Q79" s="3">
        <f>COUNTIF($E$2:$E$1000,"Piperidines")</f>
        <v>1</v>
      </c>
    </row>
    <row r="80" spans="1:17" x14ac:dyDescent="0.35">
      <c r="A80" t="s">
        <v>1070</v>
      </c>
      <c r="B80" t="s">
        <v>160</v>
      </c>
      <c r="C80" t="s">
        <v>4</v>
      </c>
      <c r="D80" t="s">
        <v>13</v>
      </c>
      <c r="E80" t="s">
        <v>26</v>
      </c>
      <c r="F80" t="s">
        <v>27</v>
      </c>
      <c r="G80" t="s">
        <v>27</v>
      </c>
      <c r="N80" s="3"/>
      <c r="O80" s="3" t="s">
        <v>55</v>
      </c>
      <c r="P80" s="3"/>
      <c r="Q80" s="3">
        <f>COUNTIF($E$2:$E$1000,"Pteridines and derivatives")</f>
        <v>5</v>
      </c>
    </row>
    <row r="81" spans="1:24" x14ac:dyDescent="0.35">
      <c r="A81" t="s">
        <v>1075</v>
      </c>
      <c r="B81" t="s">
        <v>160</v>
      </c>
      <c r="C81" t="s">
        <v>4</v>
      </c>
      <c r="D81" t="s">
        <v>13</v>
      </c>
      <c r="E81" t="s">
        <v>26</v>
      </c>
      <c r="F81" t="s">
        <v>27</v>
      </c>
      <c r="G81" t="s">
        <v>27</v>
      </c>
      <c r="N81" s="3"/>
      <c r="O81" s="3" t="s">
        <v>82</v>
      </c>
      <c r="P81" s="3"/>
      <c r="Q81" s="3">
        <f>COUNTIF($E$2:$E$1000,"Pyrans")</f>
        <v>5</v>
      </c>
    </row>
    <row r="82" spans="1:24" x14ac:dyDescent="0.35">
      <c r="A82" t="s">
        <v>289</v>
      </c>
      <c r="B82" t="s">
        <v>160</v>
      </c>
      <c r="C82" t="s">
        <v>4</v>
      </c>
      <c r="D82" t="s">
        <v>13</v>
      </c>
      <c r="E82" t="s">
        <v>26</v>
      </c>
      <c r="F82" t="s">
        <v>27</v>
      </c>
      <c r="G82" t="s">
        <v>27</v>
      </c>
      <c r="N82" s="3"/>
      <c r="O82" s="3" t="s">
        <v>87</v>
      </c>
      <c r="P82" s="3"/>
      <c r="Q82" s="3">
        <f>COUNTIF($E$2:$E$1000,"Pyridines and derivatives")</f>
        <v>10</v>
      </c>
    </row>
    <row r="83" spans="1:24" x14ac:dyDescent="0.35">
      <c r="A83" t="s">
        <v>885</v>
      </c>
      <c r="B83" t="s">
        <v>160</v>
      </c>
      <c r="C83" t="s">
        <v>4</v>
      </c>
      <c r="D83" t="s">
        <v>13</v>
      </c>
      <c r="E83" t="s">
        <v>26</v>
      </c>
      <c r="F83" t="s">
        <v>27</v>
      </c>
      <c r="G83" t="s">
        <v>27</v>
      </c>
      <c r="N83" s="3"/>
      <c r="O83" s="3" t="s">
        <v>128</v>
      </c>
      <c r="P83" s="3"/>
      <c r="Q83" s="3">
        <f>COUNTIF($E$2:$E$1000,"Pyrrolidines")</f>
        <v>4</v>
      </c>
    </row>
    <row r="84" spans="1:24" x14ac:dyDescent="0.35">
      <c r="A84" t="s">
        <v>904</v>
      </c>
      <c r="B84" t="s">
        <v>160</v>
      </c>
      <c r="C84" t="s">
        <v>4</v>
      </c>
      <c r="D84" t="s">
        <v>13</v>
      </c>
      <c r="E84" t="s">
        <v>26</v>
      </c>
      <c r="F84" t="s">
        <v>27</v>
      </c>
      <c r="G84" t="s">
        <v>27</v>
      </c>
      <c r="N84" s="3"/>
      <c r="O84" s="3" t="s">
        <v>67</v>
      </c>
      <c r="P84" s="3"/>
      <c r="Q84" s="3">
        <f>COUNTIF($E$2:$E$1000,"Quinolines and derivatives")</f>
        <v>7</v>
      </c>
    </row>
    <row r="85" spans="1:24" x14ac:dyDescent="0.35">
      <c r="A85" t="s">
        <v>619</v>
      </c>
      <c r="B85" t="s">
        <v>160</v>
      </c>
      <c r="C85" t="s">
        <v>4</v>
      </c>
      <c r="D85" t="s">
        <v>13</v>
      </c>
      <c r="E85" t="s">
        <v>26</v>
      </c>
      <c r="F85" t="s">
        <v>27</v>
      </c>
      <c r="G85" t="s">
        <v>27</v>
      </c>
      <c r="N85" s="3"/>
      <c r="O85" s="3" t="s">
        <v>522</v>
      </c>
      <c r="P85" s="3"/>
      <c r="Q85" s="3">
        <f>COUNTIF($E$2:$E$1000,"Tetrahydroisoquinolines")</f>
        <v>2</v>
      </c>
    </row>
    <row r="86" spans="1:24" x14ac:dyDescent="0.35">
      <c r="A86" t="s">
        <v>683</v>
      </c>
      <c r="B86" t="s">
        <v>160</v>
      </c>
      <c r="C86" t="s">
        <v>4</v>
      </c>
      <c r="D86" t="s">
        <v>13</v>
      </c>
      <c r="E86" t="s">
        <v>26</v>
      </c>
      <c r="F86" t="s">
        <v>105</v>
      </c>
      <c r="G86" t="s">
        <v>105</v>
      </c>
      <c r="N86" s="3"/>
      <c r="O86" s="3" t="s">
        <v>115</v>
      </c>
      <c r="P86" s="3"/>
      <c r="Q86" s="3">
        <f>COUNTIF($E$2:$E$1000,"Triazines")</f>
        <v>2</v>
      </c>
      <c r="R86" s="13">
        <f>SUM(Q56:Q86)</f>
        <v>105</v>
      </c>
    </row>
    <row r="87" spans="1:24" x14ac:dyDescent="0.35">
      <c r="A87" t="s">
        <v>1238</v>
      </c>
      <c r="B87" t="s">
        <v>160</v>
      </c>
      <c r="C87" t="s">
        <v>4</v>
      </c>
      <c r="D87" t="s">
        <v>13</v>
      </c>
      <c r="E87" t="s">
        <v>1239</v>
      </c>
      <c r="G87" t="s">
        <v>1239</v>
      </c>
      <c r="N87" s="4" t="s">
        <v>612</v>
      </c>
      <c r="O87" s="4"/>
      <c r="P87" s="4"/>
      <c r="Q87" s="4">
        <f>COUNTIF($D$2:$D$1000,"Organosulfur compounds")</f>
        <v>3</v>
      </c>
      <c r="R87" s="13">
        <f>SUM(Q87)</f>
        <v>3</v>
      </c>
    </row>
    <row r="88" spans="1:24" x14ac:dyDescent="0.35">
      <c r="A88" t="s">
        <v>846</v>
      </c>
      <c r="B88" t="s">
        <v>160</v>
      </c>
      <c r="C88" t="s">
        <v>4</v>
      </c>
      <c r="D88" t="s">
        <v>13</v>
      </c>
      <c r="E88" t="s">
        <v>111</v>
      </c>
      <c r="G88" t="s">
        <v>111</v>
      </c>
      <c r="N88" s="3" t="s">
        <v>5</v>
      </c>
      <c r="O88" s="3" t="s">
        <v>570</v>
      </c>
      <c r="P88" s="3"/>
      <c r="Q88" s="3">
        <f>COUNTIF($E$2:$E$1000,"2-arylbenzofuran flavonoids")</f>
        <v>1</v>
      </c>
      <c r="R88" s="2"/>
      <c r="U88" s="2"/>
      <c r="V88" s="2"/>
      <c r="W88" s="2"/>
      <c r="X88" s="2"/>
    </row>
    <row r="89" spans="1:24" x14ac:dyDescent="0.35">
      <c r="N89" s="3"/>
      <c r="O89" s="3" t="s">
        <v>70</v>
      </c>
      <c r="P89" s="3"/>
      <c r="Q89" s="3">
        <f>COUNTIF($E$2:$E$1000,"Cinnamaldehydes")</f>
        <v>1</v>
      </c>
    </row>
    <row r="90" spans="1:24" x14ac:dyDescent="0.35">
      <c r="A90" t="s">
        <v>547</v>
      </c>
      <c r="B90" t="s">
        <v>160</v>
      </c>
      <c r="C90" t="s">
        <v>4</v>
      </c>
      <c r="D90" t="s">
        <v>42</v>
      </c>
      <c r="E90" t="s">
        <v>548</v>
      </c>
      <c r="G90" t="s">
        <v>548</v>
      </c>
      <c r="N90" s="3"/>
      <c r="O90" s="3" t="s">
        <v>36</v>
      </c>
      <c r="P90" s="3"/>
      <c r="Q90" s="3">
        <f>COUNTIF($E$2:$E$1000,"Cinnamic acids and derivatives")</f>
        <v>17</v>
      </c>
    </row>
    <row r="91" spans="1:24" x14ac:dyDescent="0.35">
      <c r="A91" t="s">
        <v>440</v>
      </c>
      <c r="B91" t="s">
        <v>160</v>
      </c>
      <c r="C91" t="s">
        <v>4</v>
      </c>
      <c r="D91" t="s">
        <v>42</v>
      </c>
      <c r="E91" t="s">
        <v>43</v>
      </c>
      <c r="F91" t="s">
        <v>44</v>
      </c>
      <c r="G91" t="s">
        <v>44</v>
      </c>
      <c r="N91" s="3"/>
      <c r="O91" s="3" t="s">
        <v>129</v>
      </c>
      <c r="P91" s="3"/>
      <c r="Q91" s="3">
        <f>COUNTIF($E$2:$E$1000,"Cinnamyl alcohols")</f>
        <v>1</v>
      </c>
    </row>
    <row r="92" spans="1:24" x14ac:dyDescent="0.35">
      <c r="A92" t="s">
        <v>336</v>
      </c>
      <c r="B92" t="s">
        <v>160</v>
      </c>
      <c r="C92" t="s">
        <v>4</v>
      </c>
      <c r="D92" t="s">
        <v>42</v>
      </c>
      <c r="E92" t="s">
        <v>59</v>
      </c>
      <c r="F92" t="s">
        <v>60</v>
      </c>
      <c r="G92" t="s">
        <v>337</v>
      </c>
      <c r="H92" t="s">
        <v>338</v>
      </c>
      <c r="N92" s="3"/>
      <c r="O92" s="3" t="s">
        <v>40</v>
      </c>
      <c r="P92" s="3"/>
      <c r="Q92" s="3">
        <f>COUNTIF($E$2:$E$1000,"Coumarins and derivatives")</f>
        <v>15</v>
      </c>
    </row>
    <row r="93" spans="1:24" x14ac:dyDescent="0.35">
      <c r="A93" t="s">
        <v>399</v>
      </c>
      <c r="B93" t="s">
        <v>160</v>
      </c>
      <c r="C93" t="s">
        <v>4</v>
      </c>
      <c r="D93" t="s">
        <v>42</v>
      </c>
      <c r="E93" t="s">
        <v>59</v>
      </c>
      <c r="F93" t="s">
        <v>60</v>
      </c>
      <c r="G93" t="s">
        <v>337</v>
      </c>
      <c r="H93" t="s">
        <v>338</v>
      </c>
      <c r="N93" s="3"/>
      <c r="O93" s="3" t="s">
        <v>6</v>
      </c>
      <c r="P93" s="3"/>
      <c r="Q93" s="3">
        <f>COUNTIF($E$2:$E$1000,"Flavonoids")</f>
        <v>61</v>
      </c>
    </row>
    <row r="94" spans="1:24" x14ac:dyDescent="0.35">
      <c r="A94" t="s">
        <v>513</v>
      </c>
      <c r="B94" t="s">
        <v>160</v>
      </c>
      <c r="C94" t="s">
        <v>4</v>
      </c>
      <c r="D94" t="s">
        <v>42</v>
      </c>
      <c r="E94" t="s">
        <v>59</v>
      </c>
      <c r="F94" t="s">
        <v>60</v>
      </c>
      <c r="G94" t="s">
        <v>337</v>
      </c>
      <c r="H94" t="s">
        <v>338</v>
      </c>
      <c r="N94" s="3"/>
      <c r="O94" s="3" t="s">
        <v>812</v>
      </c>
      <c r="P94" s="3"/>
      <c r="Q94" s="3">
        <f>COUNTIF($E$2:$E$1000,"Isocoumarins and derivatives")</f>
        <v>1</v>
      </c>
    </row>
    <row r="95" spans="1:24" x14ac:dyDescent="0.35">
      <c r="A95" t="s">
        <v>819</v>
      </c>
      <c r="B95" t="s">
        <v>160</v>
      </c>
      <c r="C95" t="s">
        <v>4</v>
      </c>
      <c r="D95" t="s">
        <v>42</v>
      </c>
      <c r="E95" t="s">
        <v>149</v>
      </c>
      <c r="G95" t="s">
        <v>149</v>
      </c>
      <c r="N95" s="3"/>
      <c r="O95" s="3" t="s">
        <v>45</v>
      </c>
      <c r="P95" s="3"/>
      <c r="Q95" s="3">
        <f>COUNTIF($E$2:$E$1000,"Isoflavonoids")</f>
        <v>13</v>
      </c>
    </row>
    <row r="96" spans="1:24" x14ac:dyDescent="0.35">
      <c r="A96" t="s">
        <v>827</v>
      </c>
      <c r="B96" t="s">
        <v>160</v>
      </c>
      <c r="C96" t="s">
        <v>4</v>
      </c>
      <c r="D96" t="s">
        <v>42</v>
      </c>
      <c r="E96" t="s">
        <v>149</v>
      </c>
      <c r="G96" t="s">
        <v>149</v>
      </c>
      <c r="N96" s="3"/>
      <c r="O96" s="3" t="s">
        <v>358</v>
      </c>
      <c r="P96" s="3"/>
      <c r="Q96" s="3">
        <f>COUNTIF($E$2:$E$1000,"Kavalactones")</f>
        <v>2</v>
      </c>
    </row>
    <row r="97" spans="1:18" x14ac:dyDescent="0.35">
      <c r="A97" t="s">
        <v>636</v>
      </c>
      <c r="B97" t="s">
        <v>160</v>
      </c>
      <c r="C97" t="s">
        <v>4</v>
      </c>
      <c r="D97" t="s">
        <v>42</v>
      </c>
      <c r="E97" t="s">
        <v>65</v>
      </c>
      <c r="F97" t="s">
        <v>637</v>
      </c>
      <c r="G97" t="s">
        <v>637</v>
      </c>
      <c r="N97" s="3"/>
      <c r="O97" s="3" t="s">
        <v>99</v>
      </c>
      <c r="P97" s="3"/>
      <c r="Q97" s="3">
        <f>COUNTIF($E$2:$E$1000,"Linear 1,3-diarylpropanoids")</f>
        <v>3</v>
      </c>
    </row>
    <row r="98" spans="1:18" x14ac:dyDescent="0.35">
      <c r="A98" t="s">
        <v>809</v>
      </c>
      <c r="B98" t="s">
        <v>160</v>
      </c>
      <c r="C98" t="s">
        <v>4</v>
      </c>
      <c r="D98" t="s">
        <v>42</v>
      </c>
      <c r="G98" t="s">
        <v>42</v>
      </c>
      <c r="N98" s="3"/>
      <c r="O98" s="3" t="s">
        <v>81</v>
      </c>
      <c r="P98" s="3"/>
      <c r="Q98" s="3">
        <f>COUNTIF($E$2:$E$1000,"Stilbenes")</f>
        <v>5</v>
      </c>
    </row>
    <row r="99" spans="1:18" x14ac:dyDescent="0.35">
      <c r="A99" t="s">
        <v>581</v>
      </c>
      <c r="B99" t="s">
        <v>160</v>
      </c>
      <c r="C99" t="s">
        <v>4</v>
      </c>
      <c r="D99" t="s">
        <v>42</v>
      </c>
      <c r="G99" t="s">
        <v>42</v>
      </c>
      <c r="N99" s="3"/>
      <c r="O99" s="3" t="s">
        <v>17</v>
      </c>
      <c r="P99" s="3"/>
      <c r="Q99" s="3">
        <f>COUNTIF($E$2:$E$1000,"Tannins")</f>
        <v>2</v>
      </c>
      <c r="R99" s="13">
        <f>SUM(Q88:Q99)</f>
        <v>122</v>
      </c>
    </row>
    <row r="100" spans="1:18" x14ac:dyDescent="0.35">
      <c r="A100" t="s">
        <v>582</v>
      </c>
      <c r="B100" t="s">
        <v>160</v>
      </c>
      <c r="C100" t="s">
        <v>4</v>
      </c>
      <c r="D100" t="s">
        <v>42</v>
      </c>
      <c r="G100" t="s">
        <v>42</v>
      </c>
      <c r="N100" s="3"/>
      <c r="O100" s="3"/>
      <c r="P100" s="3"/>
      <c r="Q100" s="3"/>
    </row>
    <row r="101" spans="1:18" x14ac:dyDescent="0.35">
      <c r="A101" t="s">
        <v>785</v>
      </c>
      <c r="B101" t="s">
        <v>160</v>
      </c>
      <c r="C101" t="s">
        <v>4</v>
      </c>
      <c r="D101" t="s">
        <v>8</v>
      </c>
      <c r="E101" t="s">
        <v>9</v>
      </c>
      <c r="F101" t="s">
        <v>19</v>
      </c>
      <c r="G101" t="s">
        <v>786</v>
      </c>
    </row>
    <row r="102" spans="1:18" x14ac:dyDescent="0.35">
      <c r="A102" t="s">
        <v>1036</v>
      </c>
      <c r="B102" t="s">
        <v>160</v>
      </c>
      <c r="C102" t="s">
        <v>4</v>
      </c>
      <c r="D102" t="s">
        <v>8</v>
      </c>
      <c r="E102" t="s">
        <v>9</v>
      </c>
      <c r="F102" t="s">
        <v>19</v>
      </c>
      <c r="G102" t="s">
        <v>1037</v>
      </c>
      <c r="P102" s="1" t="s">
        <v>141</v>
      </c>
      <c r="Q102" s="1">
        <f>SUM(Q2:Q99)</f>
        <v>794</v>
      </c>
    </row>
    <row r="103" spans="1:18" x14ac:dyDescent="0.35">
      <c r="A103" t="s">
        <v>860</v>
      </c>
      <c r="B103" t="s">
        <v>160</v>
      </c>
      <c r="C103" t="s">
        <v>4</v>
      </c>
      <c r="D103" t="s">
        <v>8</v>
      </c>
      <c r="E103" t="s">
        <v>9</v>
      </c>
      <c r="F103" t="s">
        <v>19</v>
      </c>
      <c r="G103" t="s">
        <v>861</v>
      </c>
    </row>
    <row r="104" spans="1:18" x14ac:dyDescent="0.35">
      <c r="A104" t="s">
        <v>1172</v>
      </c>
      <c r="B104" t="s">
        <v>160</v>
      </c>
      <c r="C104" t="s">
        <v>4</v>
      </c>
      <c r="D104" t="s">
        <v>8</v>
      </c>
      <c r="E104" t="s">
        <v>9</v>
      </c>
      <c r="F104" t="s">
        <v>19</v>
      </c>
      <c r="G104" t="s">
        <v>19</v>
      </c>
    </row>
    <row r="105" spans="1:18" x14ac:dyDescent="0.35">
      <c r="A105" t="s">
        <v>905</v>
      </c>
      <c r="B105" t="s">
        <v>160</v>
      </c>
      <c r="C105" t="s">
        <v>4</v>
      </c>
      <c r="D105" t="s">
        <v>8</v>
      </c>
      <c r="E105" t="s">
        <v>9</v>
      </c>
      <c r="F105" t="s">
        <v>19</v>
      </c>
      <c r="G105" t="s">
        <v>19</v>
      </c>
    </row>
    <row r="106" spans="1:18" x14ac:dyDescent="0.35">
      <c r="A106" t="s">
        <v>936</v>
      </c>
      <c r="B106" t="s">
        <v>160</v>
      </c>
      <c r="C106" t="s">
        <v>4</v>
      </c>
      <c r="D106" t="s">
        <v>8</v>
      </c>
      <c r="E106" t="s">
        <v>9</v>
      </c>
      <c r="F106" t="s">
        <v>25</v>
      </c>
      <c r="G106" t="s">
        <v>937</v>
      </c>
    </row>
    <row r="107" spans="1:18" x14ac:dyDescent="0.35">
      <c r="A107" t="s">
        <v>778</v>
      </c>
      <c r="B107" t="s">
        <v>160</v>
      </c>
      <c r="C107" t="s">
        <v>4</v>
      </c>
      <c r="D107" t="s">
        <v>8</v>
      </c>
      <c r="E107" t="s">
        <v>9</v>
      </c>
      <c r="F107" t="s">
        <v>25</v>
      </c>
      <c r="G107" t="s">
        <v>586</v>
      </c>
    </row>
    <row r="108" spans="1:18" x14ac:dyDescent="0.35">
      <c r="A108" t="s">
        <v>708</v>
      </c>
      <c r="B108" t="s">
        <v>160</v>
      </c>
      <c r="C108" t="s">
        <v>4</v>
      </c>
      <c r="D108" t="s">
        <v>8</v>
      </c>
      <c r="E108" t="s">
        <v>9</v>
      </c>
      <c r="F108" t="s">
        <v>25</v>
      </c>
      <c r="G108" t="s">
        <v>600</v>
      </c>
    </row>
    <row r="109" spans="1:18" x14ac:dyDescent="0.35">
      <c r="A109" t="s">
        <v>1009</v>
      </c>
      <c r="B109" t="s">
        <v>160</v>
      </c>
      <c r="C109" t="s">
        <v>4</v>
      </c>
      <c r="D109" t="s">
        <v>8</v>
      </c>
      <c r="E109" t="s">
        <v>9</v>
      </c>
      <c r="F109" t="s">
        <v>25</v>
      </c>
      <c r="G109" t="s">
        <v>600</v>
      </c>
    </row>
    <row r="110" spans="1:18" x14ac:dyDescent="0.35">
      <c r="A110" t="s">
        <v>718</v>
      </c>
      <c r="B110" t="s">
        <v>160</v>
      </c>
      <c r="C110" t="s">
        <v>4</v>
      </c>
      <c r="D110" t="s">
        <v>8</v>
      </c>
      <c r="E110" t="s">
        <v>9</v>
      </c>
      <c r="F110" t="s">
        <v>25</v>
      </c>
      <c r="G110" t="s">
        <v>719</v>
      </c>
      <c r="H110" t="s">
        <v>720</v>
      </c>
    </row>
    <row r="111" spans="1:18" x14ac:dyDescent="0.35">
      <c r="A111" t="s">
        <v>801</v>
      </c>
      <c r="B111" t="s">
        <v>160</v>
      </c>
      <c r="C111" t="s">
        <v>4</v>
      </c>
      <c r="D111" t="s">
        <v>8</v>
      </c>
      <c r="E111" t="s">
        <v>9</v>
      </c>
      <c r="F111" t="s">
        <v>25</v>
      </c>
      <c r="G111" t="s">
        <v>586</v>
      </c>
    </row>
    <row r="112" spans="1:18" x14ac:dyDescent="0.35">
      <c r="A112" t="s">
        <v>1047</v>
      </c>
      <c r="B112" t="s">
        <v>160</v>
      </c>
      <c r="C112" t="s">
        <v>4</v>
      </c>
      <c r="D112" t="s">
        <v>8</v>
      </c>
      <c r="E112" t="s">
        <v>9</v>
      </c>
      <c r="F112" t="s">
        <v>25</v>
      </c>
      <c r="G112" t="s">
        <v>586</v>
      </c>
    </row>
    <row r="113" spans="1:17" x14ac:dyDescent="0.35">
      <c r="A113" t="s">
        <v>1073</v>
      </c>
      <c r="B113" t="s">
        <v>160</v>
      </c>
      <c r="C113" t="s">
        <v>4</v>
      </c>
      <c r="D113" t="s">
        <v>8</v>
      </c>
      <c r="E113" t="s">
        <v>9</v>
      </c>
      <c r="F113" t="s">
        <v>25</v>
      </c>
      <c r="G113" t="s">
        <v>1074</v>
      </c>
    </row>
    <row r="114" spans="1:17" x14ac:dyDescent="0.35">
      <c r="A114" t="s">
        <v>1076</v>
      </c>
      <c r="B114" t="s">
        <v>160</v>
      </c>
      <c r="C114" t="s">
        <v>4</v>
      </c>
      <c r="D114" t="s">
        <v>8</v>
      </c>
      <c r="E114" t="s">
        <v>9</v>
      </c>
      <c r="F114" t="s">
        <v>25</v>
      </c>
      <c r="G114" t="s">
        <v>600</v>
      </c>
    </row>
    <row r="115" spans="1:17" x14ac:dyDescent="0.35">
      <c r="A115" t="s">
        <v>828</v>
      </c>
      <c r="B115" t="s">
        <v>160</v>
      </c>
      <c r="C115" t="s">
        <v>4</v>
      </c>
      <c r="D115" t="s">
        <v>8</v>
      </c>
      <c r="E115" t="s">
        <v>9</v>
      </c>
      <c r="F115" t="s">
        <v>25</v>
      </c>
      <c r="G115" t="s">
        <v>719</v>
      </c>
      <c r="H115" t="s">
        <v>720</v>
      </c>
    </row>
    <row r="116" spans="1:17" x14ac:dyDescent="0.35">
      <c r="A116" t="s">
        <v>1130</v>
      </c>
      <c r="B116" t="s">
        <v>160</v>
      </c>
      <c r="C116" t="s">
        <v>4</v>
      </c>
      <c r="D116" t="s">
        <v>8</v>
      </c>
      <c r="E116" t="s">
        <v>9</v>
      </c>
      <c r="F116" t="s">
        <v>25</v>
      </c>
      <c r="G116" t="s">
        <v>1131</v>
      </c>
    </row>
    <row r="117" spans="1:17" x14ac:dyDescent="0.35">
      <c r="A117" t="s">
        <v>1136</v>
      </c>
      <c r="B117" t="s">
        <v>160</v>
      </c>
      <c r="C117" t="s">
        <v>4</v>
      </c>
      <c r="D117" t="s">
        <v>8</v>
      </c>
      <c r="E117" t="s">
        <v>9</v>
      </c>
      <c r="F117" t="s">
        <v>25</v>
      </c>
      <c r="G117" t="s">
        <v>600</v>
      </c>
      <c r="N117" s="11"/>
    </row>
    <row r="118" spans="1:17" x14ac:dyDescent="0.35">
      <c r="A118" t="s">
        <v>1142</v>
      </c>
      <c r="B118" t="s">
        <v>160</v>
      </c>
      <c r="C118" t="s">
        <v>4</v>
      </c>
      <c r="D118" t="s">
        <v>8</v>
      </c>
      <c r="E118" t="s">
        <v>9</v>
      </c>
      <c r="F118" t="s">
        <v>25</v>
      </c>
      <c r="G118" t="s">
        <v>1074</v>
      </c>
      <c r="N118" s="11"/>
      <c r="O118" s="11"/>
      <c r="P118" s="11"/>
      <c r="Q118" s="11"/>
    </row>
    <row r="119" spans="1:17" x14ac:dyDescent="0.35">
      <c r="A119" t="s">
        <v>851</v>
      </c>
      <c r="B119" t="s">
        <v>160</v>
      </c>
      <c r="C119" t="s">
        <v>4</v>
      </c>
      <c r="D119" t="s">
        <v>8</v>
      </c>
      <c r="E119" t="s">
        <v>9</v>
      </c>
      <c r="F119" t="s">
        <v>25</v>
      </c>
      <c r="G119" t="s">
        <v>586</v>
      </c>
      <c r="N119" s="11"/>
      <c r="O119" s="11"/>
      <c r="P119" s="11"/>
      <c r="Q119" s="11"/>
    </row>
    <row r="120" spans="1:17" x14ac:dyDescent="0.35">
      <c r="A120" t="s">
        <v>1185</v>
      </c>
      <c r="B120" t="s">
        <v>160</v>
      </c>
      <c r="C120" t="s">
        <v>4</v>
      </c>
      <c r="D120" t="s">
        <v>8</v>
      </c>
      <c r="E120" t="s">
        <v>9</v>
      </c>
      <c r="F120" t="s">
        <v>25</v>
      </c>
      <c r="G120" t="s">
        <v>1186</v>
      </c>
      <c r="N120" s="11"/>
      <c r="O120" s="11"/>
      <c r="P120" s="11"/>
      <c r="Q120" s="11"/>
    </row>
    <row r="121" spans="1:17" x14ac:dyDescent="0.35">
      <c r="A121" t="s">
        <v>585</v>
      </c>
      <c r="B121" t="s">
        <v>160</v>
      </c>
      <c r="C121" t="s">
        <v>4</v>
      </c>
      <c r="D121" t="s">
        <v>8</v>
      </c>
      <c r="E121" t="s">
        <v>9</v>
      </c>
      <c r="F121" t="s">
        <v>25</v>
      </c>
      <c r="G121" t="s">
        <v>586</v>
      </c>
      <c r="N121" s="11"/>
      <c r="O121" s="11"/>
      <c r="P121" s="11"/>
      <c r="Q121" s="11"/>
    </row>
    <row r="122" spans="1:17" x14ac:dyDescent="0.35">
      <c r="A122" t="s">
        <v>1202</v>
      </c>
      <c r="B122" t="s">
        <v>160</v>
      </c>
      <c r="C122" t="s">
        <v>4</v>
      </c>
      <c r="D122" t="s">
        <v>8</v>
      </c>
      <c r="E122" t="s">
        <v>9</v>
      </c>
      <c r="F122" t="s">
        <v>25</v>
      </c>
      <c r="G122" t="s">
        <v>937</v>
      </c>
      <c r="N122" s="11"/>
      <c r="O122" s="11"/>
      <c r="P122" s="11"/>
      <c r="Q122" s="11"/>
    </row>
    <row r="123" spans="1:17" x14ac:dyDescent="0.35">
      <c r="A123" t="s">
        <v>889</v>
      </c>
      <c r="B123" t="s">
        <v>160</v>
      </c>
      <c r="C123" t="s">
        <v>4</v>
      </c>
      <c r="D123" t="s">
        <v>8</v>
      </c>
      <c r="E123" t="s">
        <v>9</v>
      </c>
      <c r="F123" t="s">
        <v>25</v>
      </c>
      <c r="G123" t="s">
        <v>586</v>
      </c>
      <c r="N123" s="11"/>
      <c r="O123" s="11"/>
      <c r="P123" s="11"/>
      <c r="Q123" s="11"/>
    </row>
    <row r="124" spans="1:17" x14ac:dyDescent="0.35">
      <c r="A124" t="s">
        <v>599</v>
      </c>
      <c r="B124" t="s">
        <v>160</v>
      </c>
      <c r="C124" t="s">
        <v>4</v>
      </c>
      <c r="D124" t="s">
        <v>8</v>
      </c>
      <c r="E124" t="s">
        <v>9</v>
      </c>
      <c r="F124" t="s">
        <v>25</v>
      </c>
      <c r="G124" t="s">
        <v>600</v>
      </c>
      <c r="N124" s="11"/>
      <c r="O124" s="11"/>
      <c r="P124" s="11"/>
      <c r="Q124" s="11"/>
    </row>
    <row r="125" spans="1:17" x14ac:dyDescent="0.35">
      <c r="A125" t="s">
        <v>900</v>
      </c>
      <c r="B125" t="s">
        <v>160</v>
      </c>
      <c r="C125" t="s">
        <v>4</v>
      </c>
      <c r="D125" t="s">
        <v>8</v>
      </c>
      <c r="E125" t="s">
        <v>9</v>
      </c>
      <c r="F125" t="s">
        <v>25</v>
      </c>
      <c r="G125" t="s">
        <v>901</v>
      </c>
      <c r="N125" s="11"/>
      <c r="O125" s="11"/>
      <c r="P125" s="11"/>
      <c r="Q125" s="11"/>
    </row>
    <row r="126" spans="1:17" x14ac:dyDescent="0.35">
      <c r="A126" t="s">
        <v>1235</v>
      </c>
      <c r="B126" t="s">
        <v>160</v>
      </c>
      <c r="C126" t="s">
        <v>4</v>
      </c>
      <c r="D126" t="s">
        <v>8</v>
      </c>
      <c r="E126" t="s">
        <v>9</v>
      </c>
      <c r="F126" t="s">
        <v>25</v>
      </c>
      <c r="G126" t="s">
        <v>1131</v>
      </c>
      <c r="N126" s="11"/>
      <c r="O126" s="11"/>
      <c r="P126" s="11"/>
      <c r="Q126" s="11"/>
    </row>
    <row r="127" spans="1:17" x14ac:dyDescent="0.35">
      <c r="A127" t="s">
        <v>919</v>
      </c>
      <c r="B127" t="s">
        <v>160</v>
      </c>
      <c r="C127" t="s">
        <v>4</v>
      </c>
      <c r="D127" t="s">
        <v>8</v>
      </c>
      <c r="E127" t="s">
        <v>9</v>
      </c>
      <c r="F127" t="s">
        <v>25</v>
      </c>
      <c r="G127" t="s">
        <v>586</v>
      </c>
      <c r="N127" s="11"/>
      <c r="O127" s="11"/>
      <c r="P127" s="11"/>
      <c r="Q127" s="11"/>
    </row>
    <row r="128" spans="1:17" x14ac:dyDescent="0.35">
      <c r="A128" t="s">
        <v>920</v>
      </c>
      <c r="B128" t="s">
        <v>160</v>
      </c>
      <c r="C128" t="s">
        <v>4</v>
      </c>
      <c r="D128" t="s">
        <v>8</v>
      </c>
      <c r="E128" t="s">
        <v>9</v>
      </c>
      <c r="F128" t="s">
        <v>25</v>
      </c>
      <c r="G128" t="s">
        <v>586</v>
      </c>
      <c r="N128" s="11"/>
      <c r="O128" s="11"/>
      <c r="P128" s="11"/>
      <c r="Q128" s="11"/>
    </row>
    <row r="129" spans="1:17" x14ac:dyDescent="0.35">
      <c r="A129" t="s">
        <v>777</v>
      </c>
      <c r="B129" t="s">
        <v>160</v>
      </c>
      <c r="C129" t="s">
        <v>4</v>
      </c>
      <c r="D129" t="s">
        <v>8</v>
      </c>
      <c r="E129" t="s">
        <v>9</v>
      </c>
      <c r="F129" t="s">
        <v>10</v>
      </c>
      <c r="G129" t="s">
        <v>177</v>
      </c>
      <c r="N129" s="11"/>
      <c r="O129" s="11"/>
      <c r="P129" s="11"/>
      <c r="Q129" s="11"/>
    </row>
    <row r="130" spans="1:17" x14ac:dyDescent="0.35">
      <c r="A130" t="s">
        <v>979</v>
      </c>
      <c r="B130" t="s">
        <v>160</v>
      </c>
      <c r="C130" t="s">
        <v>4</v>
      </c>
      <c r="D130" t="s">
        <v>8</v>
      </c>
      <c r="E130" t="s">
        <v>9</v>
      </c>
      <c r="F130" t="s">
        <v>10</v>
      </c>
      <c r="G130" t="s">
        <v>177</v>
      </c>
      <c r="N130" s="11"/>
      <c r="O130" s="11"/>
      <c r="P130" s="11"/>
      <c r="Q130" s="11"/>
    </row>
    <row r="131" spans="1:17" x14ac:dyDescent="0.35">
      <c r="A131" t="s">
        <v>364</v>
      </c>
      <c r="B131" t="s">
        <v>160</v>
      </c>
      <c r="C131" t="s">
        <v>4</v>
      </c>
      <c r="D131" t="s">
        <v>8</v>
      </c>
      <c r="E131" t="s">
        <v>9</v>
      </c>
      <c r="F131" t="s">
        <v>10</v>
      </c>
      <c r="G131" t="s">
        <v>177</v>
      </c>
      <c r="N131" s="11"/>
      <c r="O131" s="11"/>
      <c r="P131" s="11"/>
      <c r="Q131" s="11"/>
    </row>
    <row r="132" spans="1:17" x14ac:dyDescent="0.35">
      <c r="A132" t="s">
        <v>1089</v>
      </c>
      <c r="B132" t="s">
        <v>160</v>
      </c>
      <c r="C132" t="s">
        <v>4</v>
      </c>
      <c r="D132" t="s">
        <v>8</v>
      </c>
      <c r="E132" t="s">
        <v>9</v>
      </c>
      <c r="F132" t="s">
        <v>10</v>
      </c>
      <c r="G132" t="s">
        <v>177</v>
      </c>
      <c r="N132" s="11"/>
      <c r="O132" s="11"/>
      <c r="P132" s="11"/>
      <c r="Q132" s="11"/>
    </row>
    <row r="133" spans="1:17" x14ac:dyDescent="0.35">
      <c r="A133" t="s">
        <v>481</v>
      </c>
      <c r="B133" t="s">
        <v>160</v>
      </c>
      <c r="C133" t="s">
        <v>4</v>
      </c>
      <c r="D133" t="s">
        <v>8</v>
      </c>
      <c r="E133" t="s">
        <v>9</v>
      </c>
      <c r="F133" t="s">
        <v>10</v>
      </c>
      <c r="G133" t="s">
        <v>177</v>
      </c>
      <c r="N133" s="11"/>
      <c r="O133" s="11"/>
      <c r="P133" s="11"/>
      <c r="Q133" s="11"/>
    </row>
    <row r="134" spans="1:17" x14ac:dyDescent="0.35">
      <c r="A134" t="s">
        <v>832</v>
      </c>
      <c r="B134" t="s">
        <v>160</v>
      </c>
      <c r="C134" t="s">
        <v>4</v>
      </c>
      <c r="D134" t="s">
        <v>8</v>
      </c>
      <c r="E134" t="s">
        <v>9</v>
      </c>
      <c r="F134" t="s">
        <v>10</v>
      </c>
      <c r="G134" t="s">
        <v>177</v>
      </c>
    </row>
    <row r="135" spans="1:17" x14ac:dyDescent="0.35">
      <c r="A135" t="s">
        <v>179</v>
      </c>
      <c r="B135" t="s">
        <v>160</v>
      </c>
      <c r="C135" t="s">
        <v>4</v>
      </c>
      <c r="D135" t="s">
        <v>8</v>
      </c>
      <c r="E135" t="s">
        <v>9</v>
      </c>
      <c r="F135" t="s">
        <v>10</v>
      </c>
      <c r="G135" t="s">
        <v>177</v>
      </c>
    </row>
    <row r="136" spans="1:17" x14ac:dyDescent="0.35">
      <c r="A136" t="s">
        <v>868</v>
      </c>
      <c r="B136" t="s">
        <v>160</v>
      </c>
      <c r="C136" t="s">
        <v>4</v>
      </c>
      <c r="D136" t="s">
        <v>8</v>
      </c>
      <c r="E136" t="s">
        <v>9</v>
      </c>
      <c r="F136" t="s">
        <v>10</v>
      </c>
      <c r="G136" t="s">
        <v>177</v>
      </c>
    </row>
    <row r="137" spans="1:17" x14ac:dyDescent="0.35">
      <c r="A137" t="s">
        <v>1275</v>
      </c>
      <c r="B137" t="s">
        <v>160</v>
      </c>
      <c r="C137" t="s">
        <v>4</v>
      </c>
      <c r="D137" t="s">
        <v>8</v>
      </c>
      <c r="E137" t="s">
        <v>9</v>
      </c>
      <c r="F137" t="s">
        <v>10</v>
      </c>
      <c r="G137" t="s">
        <v>177</v>
      </c>
    </row>
    <row r="138" spans="1:17" x14ac:dyDescent="0.35">
      <c r="A138" t="s">
        <v>176</v>
      </c>
      <c r="B138" t="s">
        <v>160</v>
      </c>
      <c r="C138" t="s">
        <v>4</v>
      </c>
      <c r="D138" t="s">
        <v>8</v>
      </c>
      <c r="E138" t="s">
        <v>9</v>
      </c>
      <c r="F138" t="s">
        <v>10</v>
      </c>
      <c r="G138" t="s">
        <v>177</v>
      </c>
    </row>
    <row r="139" spans="1:17" x14ac:dyDescent="0.35">
      <c r="A139" t="s">
        <v>178</v>
      </c>
      <c r="B139" t="s">
        <v>160</v>
      </c>
      <c r="C139" t="s">
        <v>4</v>
      </c>
      <c r="D139" t="s">
        <v>8</v>
      </c>
      <c r="E139" t="s">
        <v>9</v>
      </c>
      <c r="F139" t="s">
        <v>10</v>
      </c>
      <c r="G139" t="s">
        <v>177</v>
      </c>
    </row>
    <row r="140" spans="1:17" x14ac:dyDescent="0.35">
      <c r="A140" t="s">
        <v>1204</v>
      </c>
      <c r="B140" t="s">
        <v>160</v>
      </c>
      <c r="C140" t="s">
        <v>4</v>
      </c>
      <c r="D140" t="s">
        <v>8</v>
      </c>
      <c r="E140" t="s">
        <v>9</v>
      </c>
      <c r="F140" t="s">
        <v>10</v>
      </c>
      <c r="G140" t="s">
        <v>177</v>
      </c>
    </row>
    <row r="141" spans="1:17" x14ac:dyDescent="0.35">
      <c r="A141" t="s">
        <v>883</v>
      </c>
      <c r="B141" t="s">
        <v>160</v>
      </c>
      <c r="C141" t="s">
        <v>4</v>
      </c>
      <c r="D141" t="s">
        <v>8</v>
      </c>
      <c r="E141" t="s">
        <v>9</v>
      </c>
      <c r="F141" t="s">
        <v>10</v>
      </c>
      <c r="G141" t="s">
        <v>177</v>
      </c>
    </row>
    <row r="142" spans="1:17" x14ac:dyDescent="0.35">
      <c r="A142" t="s">
        <v>763</v>
      </c>
      <c r="B142" t="s">
        <v>160</v>
      </c>
      <c r="C142" t="s">
        <v>4</v>
      </c>
      <c r="D142" t="s">
        <v>8</v>
      </c>
      <c r="E142" t="s">
        <v>9</v>
      </c>
      <c r="F142" t="s">
        <v>107</v>
      </c>
      <c r="G142" t="s">
        <v>764</v>
      </c>
    </row>
    <row r="143" spans="1:17" x14ac:dyDescent="0.35">
      <c r="A143" t="s">
        <v>1029</v>
      </c>
      <c r="B143" t="s">
        <v>160</v>
      </c>
      <c r="C143" t="s">
        <v>4</v>
      </c>
      <c r="D143" t="s">
        <v>8</v>
      </c>
      <c r="E143" t="s">
        <v>9</v>
      </c>
      <c r="F143" t="s">
        <v>107</v>
      </c>
      <c r="G143" t="s">
        <v>764</v>
      </c>
    </row>
    <row r="144" spans="1:17" x14ac:dyDescent="0.35">
      <c r="A144" t="s">
        <v>870</v>
      </c>
      <c r="B144" t="s">
        <v>160</v>
      </c>
      <c r="C144" t="s">
        <v>4</v>
      </c>
      <c r="D144" t="s">
        <v>8</v>
      </c>
      <c r="E144" t="s">
        <v>9</v>
      </c>
      <c r="F144" t="s">
        <v>107</v>
      </c>
      <c r="G144" t="s">
        <v>764</v>
      </c>
    </row>
    <row r="145" spans="1:9" x14ac:dyDescent="0.35">
      <c r="A145" t="s">
        <v>1207</v>
      </c>
      <c r="B145" t="s">
        <v>160</v>
      </c>
      <c r="C145" t="s">
        <v>4</v>
      </c>
      <c r="D145" t="s">
        <v>8</v>
      </c>
      <c r="E145" t="s">
        <v>9</v>
      </c>
      <c r="F145" t="s">
        <v>23</v>
      </c>
      <c r="G145" t="s">
        <v>23</v>
      </c>
    </row>
    <row r="146" spans="1:9" x14ac:dyDescent="0.35">
      <c r="A146" t="s">
        <v>1151</v>
      </c>
      <c r="B146" t="s">
        <v>160</v>
      </c>
      <c r="C146" t="s">
        <v>4</v>
      </c>
      <c r="D146" t="s">
        <v>8</v>
      </c>
      <c r="E146" t="s">
        <v>101</v>
      </c>
      <c r="F146" t="s">
        <v>134</v>
      </c>
      <c r="G146" t="s">
        <v>1152</v>
      </c>
      <c r="H146" t="s">
        <v>1153</v>
      </c>
    </row>
    <row r="147" spans="1:9" x14ac:dyDescent="0.35">
      <c r="A147" t="s">
        <v>1201</v>
      </c>
      <c r="B147" t="s">
        <v>160</v>
      </c>
      <c r="C147" t="s">
        <v>4</v>
      </c>
      <c r="D147" t="s">
        <v>8</v>
      </c>
      <c r="E147" t="s">
        <v>101</v>
      </c>
      <c r="F147" t="s">
        <v>134</v>
      </c>
      <c r="G147" t="s">
        <v>1152</v>
      </c>
      <c r="H147" t="s">
        <v>1153</v>
      </c>
    </row>
    <row r="148" spans="1:9" x14ac:dyDescent="0.35">
      <c r="A148" t="s">
        <v>751</v>
      </c>
      <c r="B148" t="s">
        <v>160</v>
      </c>
      <c r="C148" t="s">
        <v>4</v>
      </c>
      <c r="D148" t="s">
        <v>8</v>
      </c>
      <c r="E148" t="s">
        <v>122</v>
      </c>
      <c r="F148" t="s">
        <v>123</v>
      </c>
      <c r="G148" t="s">
        <v>123</v>
      </c>
    </row>
    <row r="149" spans="1:9" x14ac:dyDescent="0.35">
      <c r="A149" t="s">
        <v>668</v>
      </c>
      <c r="B149" t="s">
        <v>160</v>
      </c>
      <c r="C149" t="s">
        <v>4</v>
      </c>
      <c r="D149" t="s">
        <v>8</v>
      </c>
      <c r="E149" t="s">
        <v>122</v>
      </c>
      <c r="F149" t="s">
        <v>123</v>
      </c>
      <c r="G149" t="s">
        <v>123</v>
      </c>
    </row>
    <row r="150" spans="1:9" x14ac:dyDescent="0.35">
      <c r="A150" t="s">
        <v>1272</v>
      </c>
      <c r="B150" t="s">
        <v>160</v>
      </c>
      <c r="C150" t="s">
        <v>4</v>
      </c>
      <c r="D150" t="s">
        <v>8</v>
      </c>
      <c r="E150" t="s">
        <v>122</v>
      </c>
      <c r="F150" t="s">
        <v>123</v>
      </c>
      <c r="G150" t="s">
        <v>123</v>
      </c>
    </row>
    <row r="151" spans="1:9" x14ac:dyDescent="0.35">
      <c r="A151" t="s">
        <v>1182</v>
      </c>
      <c r="B151" t="s">
        <v>160</v>
      </c>
      <c r="C151" t="s">
        <v>4</v>
      </c>
      <c r="D151" t="s">
        <v>8</v>
      </c>
      <c r="E151" t="s">
        <v>122</v>
      </c>
      <c r="F151" t="s">
        <v>123</v>
      </c>
      <c r="G151" t="s">
        <v>123</v>
      </c>
    </row>
    <row r="152" spans="1:9" x14ac:dyDescent="0.35">
      <c r="A152" t="s">
        <v>1054</v>
      </c>
      <c r="B152" t="s">
        <v>160</v>
      </c>
      <c r="C152" t="s">
        <v>4</v>
      </c>
      <c r="D152" t="s">
        <v>8</v>
      </c>
      <c r="E152" t="s">
        <v>122</v>
      </c>
      <c r="F152" t="s">
        <v>1055</v>
      </c>
      <c r="G152" t="s">
        <v>1055</v>
      </c>
    </row>
    <row r="153" spans="1:9" x14ac:dyDescent="0.35">
      <c r="A153" t="s">
        <v>256</v>
      </c>
      <c r="B153" t="s">
        <v>160</v>
      </c>
      <c r="C153" t="s">
        <v>4</v>
      </c>
      <c r="D153" t="s">
        <v>8</v>
      </c>
      <c r="E153" t="s">
        <v>11</v>
      </c>
      <c r="F153" t="s">
        <v>12</v>
      </c>
      <c r="G153" t="s">
        <v>257</v>
      </c>
      <c r="H153" t="s">
        <v>258</v>
      </c>
      <c r="I153" t="s">
        <v>259</v>
      </c>
    </row>
    <row r="154" spans="1:9" x14ac:dyDescent="0.35">
      <c r="A154" t="s">
        <v>485</v>
      </c>
      <c r="B154" t="s">
        <v>160</v>
      </c>
      <c r="C154" t="s">
        <v>4</v>
      </c>
      <c r="D154" t="s">
        <v>8</v>
      </c>
      <c r="E154" t="s">
        <v>11</v>
      </c>
      <c r="F154" t="s">
        <v>12</v>
      </c>
      <c r="G154" t="s">
        <v>270</v>
      </c>
    </row>
    <row r="155" spans="1:9" x14ac:dyDescent="0.35">
      <c r="A155" t="s">
        <v>260</v>
      </c>
      <c r="B155" t="s">
        <v>160</v>
      </c>
      <c r="C155" t="s">
        <v>4</v>
      </c>
      <c r="D155" t="s">
        <v>8</v>
      </c>
      <c r="E155" t="s">
        <v>11</v>
      </c>
      <c r="F155" t="s">
        <v>12</v>
      </c>
      <c r="G155" t="s">
        <v>257</v>
      </c>
      <c r="H155" t="s">
        <v>258</v>
      </c>
      <c r="I155" t="s">
        <v>259</v>
      </c>
    </row>
    <row r="156" spans="1:9" x14ac:dyDescent="0.35">
      <c r="A156" t="s">
        <v>515</v>
      </c>
      <c r="B156" t="s">
        <v>160</v>
      </c>
      <c r="C156" t="s">
        <v>4</v>
      </c>
      <c r="D156" t="s">
        <v>8</v>
      </c>
      <c r="E156" t="s">
        <v>11</v>
      </c>
      <c r="F156" t="s">
        <v>12</v>
      </c>
      <c r="G156" t="s">
        <v>516</v>
      </c>
    </row>
    <row r="157" spans="1:9" x14ac:dyDescent="0.35">
      <c r="A157" t="s">
        <v>269</v>
      </c>
      <c r="B157" t="s">
        <v>160</v>
      </c>
      <c r="C157" t="s">
        <v>4</v>
      </c>
      <c r="D157" t="s">
        <v>8</v>
      </c>
      <c r="E157" t="s">
        <v>11</v>
      </c>
      <c r="F157" t="s">
        <v>12</v>
      </c>
      <c r="G157" t="s">
        <v>270</v>
      </c>
    </row>
    <row r="158" spans="1:9" x14ac:dyDescent="0.35">
      <c r="A158" t="s">
        <v>261</v>
      </c>
      <c r="B158" t="s">
        <v>160</v>
      </c>
      <c r="C158" t="s">
        <v>4</v>
      </c>
      <c r="D158" t="s">
        <v>8</v>
      </c>
      <c r="E158" t="s">
        <v>11</v>
      </c>
      <c r="F158" t="s">
        <v>12</v>
      </c>
      <c r="G158" t="s">
        <v>257</v>
      </c>
      <c r="H158" t="s">
        <v>258</v>
      </c>
      <c r="I158" t="s">
        <v>259</v>
      </c>
    </row>
    <row r="159" spans="1:9" x14ac:dyDescent="0.35">
      <c r="A159" t="s">
        <v>650</v>
      </c>
      <c r="B159" t="s">
        <v>160</v>
      </c>
      <c r="C159" t="s">
        <v>4</v>
      </c>
      <c r="D159" t="s">
        <v>8</v>
      </c>
      <c r="E159" t="s">
        <v>11</v>
      </c>
      <c r="F159" t="s">
        <v>12</v>
      </c>
      <c r="G159" t="s">
        <v>12</v>
      </c>
    </row>
    <row r="160" spans="1:9" x14ac:dyDescent="0.35">
      <c r="A160" t="s">
        <v>765</v>
      </c>
      <c r="B160" t="s">
        <v>160</v>
      </c>
      <c r="C160" t="s">
        <v>4</v>
      </c>
      <c r="D160" t="s">
        <v>8</v>
      </c>
      <c r="E160" t="s">
        <v>11</v>
      </c>
      <c r="F160" t="s">
        <v>38</v>
      </c>
      <c r="G160" t="s">
        <v>766</v>
      </c>
    </row>
    <row r="161" spans="1:7" x14ac:dyDescent="0.35">
      <c r="A161" t="s">
        <v>323</v>
      </c>
      <c r="B161" t="s">
        <v>160</v>
      </c>
      <c r="C161" t="s">
        <v>4</v>
      </c>
      <c r="D161" t="s">
        <v>8</v>
      </c>
      <c r="E161" t="s">
        <v>11</v>
      </c>
      <c r="F161" t="s">
        <v>38</v>
      </c>
      <c r="G161" t="s">
        <v>324</v>
      </c>
    </row>
    <row r="162" spans="1:7" x14ac:dyDescent="0.35">
      <c r="A162" t="s">
        <v>189</v>
      </c>
      <c r="B162" t="s">
        <v>160</v>
      </c>
      <c r="C162" t="s">
        <v>4</v>
      </c>
      <c r="D162" t="s">
        <v>8</v>
      </c>
      <c r="E162" t="s">
        <v>11</v>
      </c>
      <c r="F162" t="s">
        <v>38</v>
      </c>
      <c r="G162" t="s">
        <v>190</v>
      </c>
    </row>
    <row r="163" spans="1:7" x14ac:dyDescent="0.35">
      <c r="A163" t="s">
        <v>886</v>
      </c>
      <c r="B163" t="s">
        <v>160</v>
      </c>
      <c r="C163" t="s">
        <v>4</v>
      </c>
      <c r="D163" t="s">
        <v>8</v>
      </c>
      <c r="E163" t="s">
        <v>11</v>
      </c>
      <c r="F163" t="s">
        <v>38</v>
      </c>
      <c r="G163" t="s">
        <v>887</v>
      </c>
    </row>
    <row r="164" spans="1:7" x14ac:dyDescent="0.35">
      <c r="A164" t="s">
        <v>438</v>
      </c>
      <c r="B164" t="s">
        <v>160</v>
      </c>
      <c r="C164" t="s">
        <v>4</v>
      </c>
      <c r="D164" t="s">
        <v>8</v>
      </c>
      <c r="E164" t="s">
        <v>11</v>
      </c>
      <c r="F164" t="s">
        <v>78</v>
      </c>
      <c r="G164" t="s">
        <v>439</v>
      </c>
    </row>
    <row r="165" spans="1:7" x14ac:dyDescent="0.35">
      <c r="A165" t="s">
        <v>381</v>
      </c>
      <c r="B165" t="s">
        <v>160</v>
      </c>
      <c r="C165" t="s">
        <v>4</v>
      </c>
      <c r="D165" t="s">
        <v>8</v>
      </c>
      <c r="E165" t="s">
        <v>11</v>
      </c>
      <c r="F165" t="s">
        <v>24</v>
      </c>
      <c r="G165" t="s">
        <v>24</v>
      </c>
    </row>
    <row r="166" spans="1:7" x14ac:dyDescent="0.35">
      <c r="A166" t="s">
        <v>806</v>
      </c>
      <c r="B166" t="s">
        <v>160</v>
      </c>
      <c r="C166" t="s">
        <v>4</v>
      </c>
      <c r="D166" t="s">
        <v>8</v>
      </c>
      <c r="E166" t="s">
        <v>11</v>
      </c>
      <c r="F166" t="s">
        <v>24</v>
      </c>
      <c r="G166" t="s">
        <v>807</v>
      </c>
    </row>
    <row r="167" spans="1:7" x14ac:dyDescent="0.35">
      <c r="A167" t="s">
        <v>216</v>
      </c>
      <c r="B167" t="s">
        <v>160</v>
      </c>
      <c r="C167" t="s">
        <v>4</v>
      </c>
      <c r="D167" t="s">
        <v>8</v>
      </c>
      <c r="E167" t="s">
        <v>11</v>
      </c>
      <c r="F167" t="s">
        <v>24</v>
      </c>
      <c r="G167" t="s">
        <v>24</v>
      </c>
    </row>
    <row r="168" spans="1:7" x14ac:dyDescent="0.35">
      <c r="A168" t="s">
        <v>875</v>
      </c>
      <c r="B168" t="s">
        <v>160</v>
      </c>
      <c r="C168" t="s">
        <v>4</v>
      </c>
      <c r="D168" t="s">
        <v>8</v>
      </c>
      <c r="E168" t="s">
        <v>11</v>
      </c>
      <c r="F168" t="s">
        <v>24</v>
      </c>
      <c r="G168" t="s">
        <v>807</v>
      </c>
    </row>
    <row r="169" spans="1:7" x14ac:dyDescent="0.35">
      <c r="A169" t="s">
        <v>287</v>
      </c>
      <c r="B169" t="s">
        <v>160</v>
      </c>
      <c r="C169" t="s">
        <v>4</v>
      </c>
      <c r="D169" t="s">
        <v>8</v>
      </c>
      <c r="E169" t="s">
        <v>11</v>
      </c>
      <c r="F169" t="s">
        <v>18</v>
      </c>
      <c r="G169" t="s">
        <v>18</v>
      </c>
    </row>
    <row r="170" spans="1:7" x14ac:dyDescent="0.35">
      <c r="A170" t="s">
        <v>780</v>
      </c>
      <c r="B170" t="s">
        <v>160</v>
      </c>
      <c r="C170" t="s">
        <v>4</v>
      </c>
      <c r="D170" t="s">
        <v>8</v>
      </c>
      <c r="E170" t="s">
        <v>11</v>
      </c>
      <c r="F170" t="s">
        <v>18</v>
      </c>
      <c r="G170" t="s">
        <v>398</v>
      </c>
    </row>
    <row r="171" spans="1:7" x14ac:dyDescent="0.35">
      <c r="A171" t="s">
        <v>397</v>
      </c>
      <c r="B171" t="s">
        <v>160</v>
      </c>
      <c r="C171" t="s">
        <v>4</v>
      </c>
      <c r="D171" t="s">
        <v>8</v>
      </c>
      <c r="E171" t="s">
        <v>11</v>
      </c>
      <c r="F171" t="s">
        <v>18</v>
      </c>
      <c r="G171" t="s">
        <v>398</v>
      </c>
    </row>
    <row r="172" spans="1:7" x14ac:dyDescent="0.35">
      <c r="A172" t="s">
        <v>1026</v>
      </c>
      <c r="B172" t="s">
        <v>160</v>
      </c>
      <c r="C172" t="s">
        <v>4</v>
      </c>
      <c r="D172" t="s">
        <v>8</v>
      </c>
      <c r="E172" t="s">
        <v>11</v>
      </c>
      <c r="F172" t="s">
        <v>18</v>
      </c>
      <c r="G172" t="s">
        <v>18</v>
      </c>
    </row>
    <row r="173" spans="1:7" x14ac:dyDescent="0.35">
      <c r="A173" t="s">
        <v>458</v>
      </c>
      <c r="B173" t="s">
        <v>160</v>
      </c>
      <c r="C173" t="s">
        <v>4</v>
      </c>
      <c r="D173" t="s">
        <v>8</v>
      </c>
      <c r="E173" t="s">
        <v>11</v>
      </c>
      <c r="F173" t="s">
        <v>18</v>
      </c>
      <c r="G173" t="s">
        <v>398</v>
      </c>
    </row>
    <row r="174" spans="1:7" x14ac:dyDescent="0.35">
      <c r="A174" t="s">
        <v>460</v>
      </c>
      <c r="B174" t="s">
        <v>160</v>
      </c>
      <c r="C174" t="s">
        <v>4</v>
      </c>
      <c r="D174" t="s">
        <v>8</v>
      </c>
      <c r="E174" t="s">
        <v>11</v>
      </c>
      <c r="F174" t="s">
        <v>18</v>
      </c>
      <c r="G174" t="s">
        <v>18</v>
      </c>
    </row>
    <row r="175" spans="1:7" x14ac:dyDescent="0.35">
      <c r="A175" t="s">
        <v>1224</v>
      </c>
      <c r="B175" t="s">
        <v>160</v>
      </c>
      <c r="C175" t="s">
        <v>4</v>
      </c>
      <c r="D175" t="s">
        <v>8</v>
      </c>
      <c r="E175" t="s">
        <v>11</v>
      </c>
      <c r="F175" t="s">
        <v>18</v>
      </c>
      <c r="G175" t="s">
        <v>18</v>
      </c>
    </row>
    <row r="176" spans="1:7" x14ac:dyDescent="0.35">
      <c r="A176" t="s">
        <v>1280</v>
      </c>
      <c r="B176" t="s">
        <v>160</v>
      </c>
      <c r="C176" t="s">
        <v>4</v>
      </c>
      <c r="D176" t="s">
        <v>8</v>
      </c>
      <c r="E176" t="s">
        <v>11</v>
      </c>
      <c r="F176" t="s">
        <v>18</v>
      </c>
      <c r="G176" t="s">
        <v>18</v>
      </c>
    </row>
    <row r="177" spans="1:8" x14ac:dyDescent="0.35">
      <c r="A177" t="s">
        <v>350</v>
      </c>
      <c r="B177" t="s">
        <v>160</v>
      </c>
      <c r="C177" t="s">
        <v>4</v>
      </c>
      <c r="D177" t="s">
        <v>8</v>
      </c>
      <c r="E177" t="s">
        <v>11</v>
      </c>
      <c r="F177" t="s">
        <v>62</v>
      </c>
      <c r="G177" t="s">
        <v>351</v>
      </c>
      <c r="H177" t="s">
        <v>352</v>
      </c>
    </row>
    <row r="178" spans="1:8" x14ac:dyDescent="0.35">
      <c r="A178" t="s">
        <v>783</v>
      </c>
      <c r="B178" t="s">
        <v>160</v>
      </c>
      <c r="C178" t="s">
        <v>4</v>
      </c>
      <c r="D178" t="s">
        <v>8</v>
      </c>
      <c r="E178" t="s">
        <v>11</v>
      </c>
      <c r="F178" t="s">
        <v>62</v>
      </c>
      <c r="G178" t="s">
        <v>351</v>
      </c>
      <c r="H178" t="s">
        <v>352</v>
      </c>
    </row>
    <row r="179" spans="1:8" x14ac:dyDescent="0.35">
      <c r="A179" t="s">
        <v>471</v>
      </c>
      <c r="B179" t="s">
        <v>160</v>
      </c>
      <c r="C179" t="s">
        <v>4</v>
      </c>
      <c r="D179" t="s">
        <v>8</v>
      </c>
      <c r="E179" t="s">
        <v>11</v>
      </c>
      <c r="F179" t="s">
        <v>62</v>
      </c>
      <c r="G179" t="s">
        <v>351</v>
      </c>
      <c r="H179" t="s">
        <v>352</v>
      </c>
    </row>
    <row r="180" spans="1:8" x14ac:dyDescent="0.35">
      <c r="A180" t="s">
        <v>906</v>
      </c>
      <c r="B180" t="s">
        <v>160</v>
      </c>
      <c r="C180" t="s">
        <v>4</v>
      </c>
      <c r="D180" t="s">
        <v>8</v>
      </c>
      <c r="E180" t="s">
        <v>11</v>
      </c>
      <c r="F180" t="s">
        <v>62</v>
      </c>
      <c r="G180" t="s">
        <v>351</v>
      </c>
      <c r="H180" t="s">
        <v>352</v>
      </c>
    </row>
    <row r="181" spans="1:8" x14ac:dyDescent="0.35">
      <c r="A181" t="s">
        <v>614</v>
      </c>
      <c r="B181" t="s">
        <v>160</v>
      </c>
      <c r="C181" t="s">
        <v>4</v>
      </c>
      <c r="D181" t="s">
        <v>8</v>
      </c>
      <c r="E181" t="s">
        <v>11</v>
      </c>
      <c r="F181" t="s">
        <v>62</v>
      </c>
      <c r="G181" t="s">
        <v>351</v>
      </c>
      <c r="H181" t="s">
        <v>615</v>
      </c>
    </row>
    <row r="182" spans="1:8" x14ac:dyDescent="0.35">
      <c r="A182" t="s">
        <v>616</v>
      </c>
      <c r="B182" t="s">
        <v>160</v>
      </c>
      <c r="C182" t="s">
        <v>4</v>
      </c>
      <c r="D182" t="s">
        <v>8</v>
      </c>
      <c r="E182" t="s">
        <v>11</v>
      </c>
      <c r="F182" t="s">
        <v>62</v>
      </c>
      <c r="G182" t="s">
        <v>351</v>
      </c>
      <c r="H182" t="s">
        <v>615</v>
      </c>
    </row>
    <row r="183" spans="1:8" x14ac:dyDescent="0.35">
      <c r="A183" t="s">
        <v>368</v>
      </c>
      <c r="B183" t="s">
        <v>160</v>
      </c>
      <c r="C183" t="s">
        <v>4</v>
      </c>
      <c r="D183" t="s">
        <v>8</v>
      </c>
      <c r="E183" t="s">
        <v>11</v>
      </c>
      <c r="F183" t="s">
        <v>35</v>
      </c>
      <c r="G183" t="s">
        <v>369</v>
      </c>
    </row>
    <row r="184" spans="1:8" x14ac:dyDescent="0.35">
      <c r="A184" t="s">
        <v>853</v>
      </c>
      <c r="B184" t="s">
        <v>160</v>
      </c>
      <c r="C184" t="s">
        <v>4</v>
      </c>
      <c r="D184" t="s">
        <v>8</v>
      </c>
      <c r="E184" t="s">
        <v>133</v>
      </c>
      <c r="G184" t="s">
        <v>133</v>
      </c>
    </row>
    <row r="185" spans="1:8" x14ac:dyDescent="0.35">
      <c r="A185" t="s">
        <v>854</v>
      </c>
      <c r="B185" t="s">
        <v>160</v>
      </c>
      <c r="C185" t="s">
        <v>4</v>
      </c>
      <c r="D185" t="s">
        <v>8</v>
      </c>
      <c r="E185" t="s">
        <v>133</v>
      </c>
      <c r="G185" t="s">
        <v>133</v>
      </c>
    </row>
    <row r="186" spans="1:8" x14ac:dyDescent="0.35">
      <c r="A186" t="s">
        <v>278</v>
      </c>
      <c r="B186" t="s">
        <v>160</v>
      </c>
      <c r="C186" t="s">
        <v>4</v>
      </c>
      <c r="D186" t="s">
        <v>28</v>
      </c>
      <c r="E186" t="s">
        <v>30</v>
      </c>
      <c r="F186" t="s">
        <v>31</v>
      </c>
      <c r="G186" t="s">
        <v>31</v>
      </c>
    </row>
    <row r="187" spans="1:8" x14ac:dyDescent="0.35">
      <c r="A187" t="s">
        <v>896</v>
      </c>
      <c r="B187" t="s">
        <v>160</v>
      </c>
      <c r="C187" t="s">
        <v>4</v>
      </c>
      <c r="D187" t="s">
        <v>28</v>
      </c>
      <c r="E187" t="s">
        <v>30</v>
      </c>
      <c r="G187" t="s">
        <v>30</v>
      </c>
    </row>
    <row r="188" spans="1:8" x14ac:dyDescent="0.35">
      <c r="A188" t="s">
        <v>1260</v>
      </c>
      <c r="B188" t="s">
        <v>160</v>
      </c>
      <c r="C188" t="s">
        <v>4</v>
      </c>
      <c r="D188" t="s">
        <v>28</v>
      </c>
      <c r="E188" t="s">
        <v>30</v>
      </c>
      <c r="G188" t="s">
        <v>30</v>
      </c>
    </row>
    <row r="189" spans="1:8" x14ac:dyDescent="0.35">
      <c r="A189" t="s">
        <v>829</v>
      </c>
      <c r="B189" t="s">
        <v>160</v>
      </c>
      <c r="C189" t="s">
        <v>4</v>
      </c>
      <c r="D189" t="s">
        <v>28</v>
      </c>
      <c r="E189" t="s">
        <v>830</v>
      </c>
      <c r="F189" t="s">
        <v>831</v>
      </c>
      <c r="G189" t="s">
        <v>831</v>
      </c>
    </row>
    <row r="190" spans="1:8" x14ac:dyDescent="0.35">
      <c r="A190" t="s">
        <v>1116</v>
      </c>
      <c r="B190" t="s">
        <v>160</v>
      </c>
      <c r="C190" t="s">
        <v>4</v>
      </c>
      <c r="D190" t="s">
        <v>28</v>
      </c>
      <c r="E190" t="s">
        <v>29</v>
      </c>
      <c r="F190" t="s">
        <v>1117</v>
      </c>
      <c r="G190" t="s">
        <v>1117</v>
      </c>
    </row>
    <row r="191" spans="1:8" x14ac:dyDescent="0.35">
      <c r="A191" t="s">
        <v>166</v>
      </c>
      <c r="B191" t="s">
        <v>160</v>
      </c>
      <c r="C191" t="s">
        <v>4</v>
      </c>
      <c r="D191" t="s">
        <v>28</v>
      </c>
      <c r="E191" t="s">
        <v>29</v>
      </c>
      <c r="G191" t="s">
        <v>29</v>
      </c>
    </row>
    <row r="192" spans="1:8" x14ac:dyDescent="0.35">
      <c r="A192" t="s">
        <v>771</v>
      </c>
      <c r="B192" t="s">
        <v>160</v>
      </c>
      <c r="C192" t="s">
        <v>4</v>
      </c>
      <c r="D192" t="s">
        <v>28</v>
      </c>
      <c r="E192" t="s">
        <v>29</v>
      </c>
      <c r="G192" t="s">
        <v>29</v>
      </c>
    </row>
    <row r="193" spans="1:7" x14ac:dyDescent="0.35">
      <c r="A193" t="s">
        <v>169</v>
      </c>
      <c r="B193" t="s">
        <v>160</v>
      </c>
      <c r="C193" t="s">
        <v>4</v>
      </c>
      <c r="D193" t="s">
        <v>28</v>
      </c>
      <c r="E193" t="s">
        <v>29</v>
      </c>
      <c r="G193" t="s">
        <v>29</v>
      </c>
    </row>
    <row r="194" spans="1:7" x14ac:dyDescent="0.35">
      <c r="A194" t="s">
        <v>168</v>
      </c>
      <c r="B194" t="s">
        <v>160</v>
      </c>
      <c r="C194" t="s">
        <v>4</v>
      </c>
      <c r="D194" t="s">
        <v>28</v>
      </c>
      <c r="E194" t="s">
        <v>29</v>
      </c>
      <c r="G194" t="s">
        <v>29</v>
      </c>
    </row>
    <row r="195" spans="1:7" x14ac:dyDescent="0.35">
      <c r="A195" t="s">
        <v>167</v>
      </c>
      <c r="B195" t="s">
        <v>160</v>
      </c>
      <c r="C195" t="s">
        <v>4</v>
      </c>
      <c r="D195" t="s">
        <v>28</v>
      </c>
      <c r="E195" t="s">
        <v>29</v>
      </c>
      <c r="G195" t="s">
        <v>29</v>
      </c>
    </row>
    <row r="196" spans="1:7" x14ac:dyDescent="0.35">
      <c r="A196" t="s">
        <v>175</v>
      </c>
      <c r="B196" t="s">
        <v>160</v>
      </c>
      <c r="C196" t="s">
        <v>4</v>
      </c>
      <c r="D196" t="s">
        <v>28</v>
      </c>
      <c r="E196" t="s">
        <v>29</v>
      </c>
      <c r="G196" t="s">
        <v>29</v>
      </c>
    </row>
    <row r="197" spans="1:7" x14ac:dyDescent="0.35">
      <c r="A197" t="s">
        <v>174</v>
      </c>
      <c r="B197" t="s">
        <v>160</v>
      </c>
      <c r="C197" t="s">
        <v>4</v>
      </c>
      <c r="D197" t="s">
        <v>28</v>
      </c>
      <c r="E197" t="s">
        <v>29</v>
      </c>
      <c r="G197" t="s">
        <v>29</v>
      </c>
    </row>
    <row r="198" spans="1:7" x14ac:dyDescent="0.35">
      <c r="A198" t="s">
        <v>1114</v>
      </c>
      <c r="B198" t="s">
        <v>160</v>
      </c>
      <c r="C198" t="s">
        <v>4</v>
      </c>
      <c r="D198" t="s">
        <v>28</v>
      </c>
      <c r="E198" t="s">
        <v>29</v>
      </c>
      <c r="G198" t="s">
        <v>29</v>
      </c>
    </row>
    <row r="199" spans="1:7" x14ac:dyDescent="0.35">
      <c r="A199" t="s">
        <v>496</v>
      </c>
      <c r="B199" t="s">
        <v>160</v>
      </c>
      <c r="C199" t="s">
        <v>4</v>
      </c>
      <c r="D199" t="s">
        <v>28</v>
      </c>
      <c r="E199" t="s">
        <v>29</v>
      </c>
      <c r="G199" t="s">
        <v>29</v>
      </c>
    </row>
    <row r="200" spans="1:7" x14ac:dyDescent="0.35">
      <c r="A200" t="s">
        <v>507</v>
      </c>
      <c r="B200" t="s">
        <v>160</v>
      </c>
      <c r="C200" t="s">
        <v>4</v>
      </c>
      <c r="D200" t="s">
        <v>28</v>
      </c>
      <c r="E200" t="s">
        <v>29</v>
      </c>
      <c r="G200" t="s">
        <v>29</v>
      </c>
    </row>
    <row r="201" spans="1:7" x14ac:dyDescent="0.35">
      <c r="A201" t="s">
        <v>180</v>
      </c>
      <c r="B201" t="s">
        <v>160</v>
      </c>
      <c r="C201" t="s">
        <v>4</v>
      </c>
      <c r="D201" t="s">
        <v>28</v>
      </c>
      <c r="E201" t="s">
        <v>29</v>
      </c>
      <c r="G201" t="s">
        <v>29</v>
      </c>
    </row>
    <row r="202" spans="1:7" x14ac:dyDescent="0.35">
      <c r="A202" t="s">
        <v>567</v>
      </c>
      <c r="B202" t="s">
        <v>160</v>
      </c>
      <c r="C202" t="s">
        <v>4</v>
      </c>
      <c r="D202" t="s">
        <v>28</v>
      </c>
      <c r="E202" t="s">
        <v>29</v>
      </c>
      <c r="G202" t="s">
        <v>29</v>
      </c>
    </row>
    <row r="203" spans="1:7" x14ac:dyDescent="0.35">
      <c r="A203" t="s">
        <v>878</v>
      </c>
      <c r="B203" t="s">
        <v>160</v>
      </c>
      <c r="C203" t="s">
        <v>4</v>
      </c>
      <c r="D203" t="s">
        <v>28</v>
      </c>
      <c r="E203" t="s">
        <v>29</v>
      </c>
      <c r="G203" t="s">
        <v>29</v>
      </c>
    </row>
    <row r="204" spans="1:7" x14ac:dyDescent="0.35">
      <c r="A204" t="s">
        <v>208</v>
      </c>
      <c r="B204" t="s">
        <v>160</v>
      </c>
      <c r="C204" t="s">
        <v>4</v>
      </c>
      <c r="D204" t="s">
        <v>28</v>
      </c>
      <c r="E204" t="s">
        <v>138</v>
      </c>
      <c r="F204" t="s">
        <v>139</v>
      </c>
      <c r="G204" t="s">
        <v>209</v>
      </c>
    </row>
    <row r="205" spans="1:7" x14ac:dyDescent="0.35">
      <c r="A205" t="s">
        <v>1261</v>
      </c>
      <c r="B205" t="s">
        <v>160</v>
      </c>
      <c r="C205" t="s">
        <v>4</v>
      </c>
      <c r="D205" t="s">
        <v>28</v>
      </c>
      <c r="E205" t="s">
        <v>138</v>
      </c>
      <c r="F205" t="s">
        <v>139</v>
      </c>
      <c r="G205" t="s">
        <v>209</v>
      </c>
    </row>
    <row r="206" spans="1:7" x14ac:dyDescent="0.35">
      <c r="A206" t="s">
        <v>699</v>
      </c>
      <c r="B206" t="s">
        <v>160</v>
      </c>
      <c r="C206" t="s">
        <v>4</v>
      </c>
      <c r="D206" t="s">
        <v>28</v>
      </c>
      <c r="E206" t="s">
        <v>700</v>
      </c>
      <c r="F206" t="s">
        <v>701</v>
      </c>
      <c r="G206" t="s">
        <v>701</v>
      </c>
    </row>
    <row r="207" spans="1:7" x14ac:dyDescent="0.35">
      <c r="A207" t="s">
        <v>962</v>
      </c>
      <c r="B207" t="s">
        <v>160</v>
      </c>
      <c r="C207" t="s">
        <v>4</v>
      </c>
      <c r="D207" t="s">
        <v>28</v>
      </c>
      <c r="E207" t="s">
        <v>148</v>
      </c>
      <c r="F207" t="s">
        <v>963</v>
      </c>
      <c r="G207" t="s">
        <v>963</v>
      </c>
    </row>
    <row r="208" spans="1:7" x14ac:dyDescent="0.35">
      <c r="A208" t="s">
        <v>782</v>
      </c>
      <c r="B208" t="s">
        <v>160</v>
      </c>
      <c r="C208" t="s">
        <v>4</v>
      </c>
      <c r="D208" t="s">
        <v>28</v>
      </c>
      <c r="E208" t="s">
        <v>148</v>
      </c>
      <c r="G208" t="s">
        <v>148</v>
      </c>
    </row>
    <row r="209" spans="1:10" x14ac:dyDescent="0.35">
      <c r="A209" t="s">
        <v>991</v>
      </c>
      <c r="B209" t="s">
        <v>160</v>
      </c>
      <c r="C209" t="s">
        <v>4</v>
      </c>
      <c r="D209" t="s">
        <v>28</v>
      </c>
      <c r="E209" t="s">
        <v>148</v>
      </c>
      <c r="G209" t="s">
        <v>148</v>
      </c>
    </row>
    <row r="210" spans="1:10" x14ac:dyDescent="0.35">
      <c r="A210" t="s">
        <v>1193</v>
      </c>
      <c r="B210" t="s">
        <v>160</v>
      </c>
      <c r="C210" t="s">
        <v>4</v>
      </c>
      <c r="D210" t="s">
        <v>28</v>
      </c>
      <c r="E210" t="s">
        <v>148</v>
      </c>
      <c r="G210" t="s">
        <v>148</v>
      </c>
    </row>
    <row r="211" spans="1:10" x14ac:dyDescent="0.35">
      <c r="A211" t="s">
        <v>568</v>
      </c>
      <c r="B211" t="s">
        <v>160</v>
      </c>
      <c r="C211" t="s">
        <v>4</v>
      </c>
      <c r="D211" t="s">
        <v>28</v>
      </c>
      <c r="E211" t="s">
        <v>148</v>
      </c>
      <c r="G211" t="s">
        <v>148</v>
      </c>
    </row>
    <row r="212" spans="1:10" x14ac:dyDescent="0.35">
      <c r="A212" t="s">
        <v>702</v>
      </c>
      <c r="B212" t="s">
        <v>160</v>
      </c>
      <c r="C212" t="s">
        <v>4</v>
      </c>
      <c r="D212" t="s">
        <v>28</v>
      </c>
      <c r="E212" t="s">
        <v>703</v>
      </c>
      <c r="F212" t="s">
        <v>704</v>
      </c>
      <c r="G212" t="s">
        <v>705</v>
      </c>
    </row>
    <row r="213" spans="1:10" x14ac:dyDescent="0.35">
      <c r="A213" t="s">
        <v>924</v>
      </c>
      <c r="B213" t="s">
        <v>160</v>
      </c>
      <c r="C213" t="s">
        <v>4</v>
      </c>
      <c r="D213" t="s">
        <v>20</v>
      </c>
      <c r="E213" t="s">
        <v>21</v>
      </c>
      <c r="F213" t="s">
        <v>80</v>
      </c>
      <c r="G213" t="s">
        <v>274</v>
      </c>
      <c r="H213" t="s">
        <v>275</v>
      </c>
      <c r="I213" t="s">
        <v>925</v>
      </c>
    </row>
    <row r="214" spans="1:10" x14ac:dyDescent="0.35">
      <c r="A214" t="s">
        <v>686</v>
      </c>
      <c r="B214" t="s">
        <v>160</v>
      </c>
      <c r="C214" t="s">
        <v>4</v>
      </c>
      <c r="D214" t="s">
        <v>20</v>
      </c>
      <c r="E214" t="s">
        <v>21</v>
      </c>
      <c r="F214" t="s">
        <v>80</v>
      </c>
      <c r="G214" t="s">
        <v>274</v>
      </c>
      <c r="H214" t="s">
        <v>275</v>
      </c>
      <c r="I214" t="s">
        <v>687</v>
      </c>
    </row>
    <row r="215" spans="1:10" x14ac:dyDescent="0.35">
      <c r="A215" t="s">
        <v>930</v>
      </c>
      <c r="B215" t="s">
        <v>160</v>
      </c>
      <c r="C215" t="s">
        <v>4</v>
      </c>
      <c r="D215" t="s">
        <v>20</v>
      </c>
      <c r="E215" t="s">
        <v>21</v>
      </c>
      <c r="F215" t="s">
        <v>80</v>
      </c>
      <c r="G215" t="s">
        <v>274</v>
      </c>
      <c r="H215" t="s">
        <v>275</v>
      </c>
      <c r="I215" t="s">
        <v>286</v>
      </c>
    </row>
    <row r="216" spans="1:10" x14ac:dyDescent="0.35">
      <c r="A216" t="s">
        <v>931</v>
      </c>
      <c r="B216" t="s">
        <v>160</v>
      </c>
      <c r="C216" t="s">
        <v>4</v>
      </c>
      <c r="D216" t="s">
        <v>20</v>
      </c>
      <c r="E216" t="s">
        <v>21</v>
      </c>
      <c r="F216" t="s">
        <v>80</v>
      </c>
      <c r="G216" t="s">
        <v>274</v>
      </c>
      <c r="H216" t="s">
        <v>275</v>
      </c>
      <c r="I216" t="s">
        <v>656</v>
      </c>
      <c r="J216" t="s">
        <v>657</v>
      </c>
    </row>
    <row r="217" spans="1:10" x14ac:dyDescent="0.35">
      <c r="A217" t="s">
        <v>689</v>
      </c>
      <c r="B217" t="s">
        <v>160</v>
      </c>
      <c r="C217" t="s">
        <v>4</v>
      </c>
      <c r="D217" t="s">
        <v>20</v>
      </c>
      <c r="E217" t="s">
        <v>21</v>
      </c>
      <c r="F217" t="s">
        <v>80</v>
      </c>
      <c r="G217" t="s">
        <v>274</v>
      </c>
      <c r="H217" t="s">
        <v>275</v>
      </c>
      <c r="I217" t="s">
        <v>286</v>
      </c>
      <c r="J217" t="s">
        <v>401</v>
      </c>
    </row>
    <row r="218" spans="1:10" x14ac:dyDescent="0.35">
      <c r="A218" t="s">
        <v>933</v>
      </c>
      <c r="B218" t="s">
        <v>160</v>
      </c>
      <c r="C218" t="s">
        <v>4</v>
      </c>
      <c r="D218" t="s">
        <v>20</v>
      </c>
      <c r="E218" t="s">
        <v>21</v>
      </c>
      <c r="F218" t="s">
        <v>80</v>
      </c>
      <c r="G218" t="s">
        <v>274</v>
      </c>
      <c r="H218" t="s">
        <v>275</v>
      </c>
      <c r="I218" t="s">
        <v>286</v>
      </c>
    </row>
    <row r="219" spans="1:10" x14ac:dyDescent="0.35">
      <c r="A219" t="s">
        <v>934</v>
      </c>
      <c r="B219" t="s">
        <v>160</v>
      </c>
      <c r="C219" t="s">
        <v>4</v>
      </c>
      <c r="D219" t="s">
        <v>20</v>
      </c>
      <c r="E219" t="s">
        <v>21</v>
      </c>
      <c r="F219" t="s">
        <v>80</v>
      </c>
      <c r="G219" t="s">
        <v>881</v>
      </c>
      <c r="H219" t="s">
        <v>935</v>
      </c>
    </row>
    <row r="220" spans="1:10" x14ac:dyDescent="0.35">
      <c r="A220" t="s">
        <v>769</v>
      </c>
      <c r="B220" t="s">
        <v>160</v>
      </c>
      <c r="C220" t="s">
        <v>4</v>
      </c>
      <c r="D220" t="s">
        <v>20</v>
      </c>
      <c r="E220" t="s">
        <v>21</v>
      </c>
      <c r="F220" t="s">
        <v>80</v>
      </c>
      <c r="G220" t="s">
        <v>274</v>
      </c>
      <c r="H220" t="s">
        <v>275</v>
      </c>
      <c r="I220" t="s">
        <v>286</v>
      </c>
    </row>
    <row r="221" spans="1:10" x14ac:dyDescent="0.35">
      <c r="A221" t="s">
        <v>691</v>
      </c>
      <c r="B221" t="s">
        <v>160</v>
      </c>
      <c r="C221" t="s">
        <v>4</v>
      </c>
      <c r="D221" t="s">
        <v>20</v>
      </c>
      <c r="E221" t="s">
        <v>21</v>
      </c>
      <c r="F221" t="s">
        <v>80</v>
      </c>
      <c r="G221" t="s">
        <v>274</v>
      </c>
      <c r="H221" t="s">
        <v>275</v>
      </c>
    </row>
    <row r="222" spans="1:10" x14ac:dyDescent="0.35">
      <c r="A222" t="s">
        <v>956</v>
      </c>
      <c r="B222" t="s">
        <v>160</v>
      </c>
      <c r="C222" t="s">
        <v>4</v>
      </c>
      <c r="D222" t="s">
        <v>20</v>
      </c>
      <c r="E222" t="s">
        <v>21</v>
      </c>
      <c r="F222" t="s">
        <v>80</v>
      </c>
      <c r="G222" t="s">
        <v>274</v>
      </c>
      <c r="H222" t="s">
        <v>275</v>
      </c>
      <c r="I222" t="s">
        <v>286</v>
      </c>
    </row>
    <row r="223" spans="1:10" x14ac:dyDescent="0.35">
      <c r="A223" t="s">
        <v>957</v>
      </c>
      <c r="B223" t="s">
        <v>160</v>
      </c>
      <c r="C223" t="s">
        <v>4</v>
      </c>
      <c r="D223" t="s">
        <v>20</v>
      </c>
      <c r="E223" t="s">
        <v>21</v>
      </c>
      <c r="F223" t="s">
        <v>80</v>
      </c>
      <c r="G223" t="s">
        <v>274</v>
      </c>
      <c r="H223" t="s">
        <v>275</v>
      </c>
      <c r="I223" t="s">
        <v>756</v>
      </c>
    </row>
    <row r="224" spans="1:10" x14ac:dyDescent="0.35">
      <c r="A224" t="s">
        <v>959</v>
      </c>
      <c r="B224" t="s">
        <v>160</v>
      </c>
      <c r="C224" t="s">
        <v>4</v>
      </c>
      <c r="D224" t="s">
        <v>20</v>
      </c>
      <c r="E224" t="s">
        <v>21</v>
      </c>
      <c r="F224" t="s">
        <v>80</v>
      </c>
      <c r="G224" t="s">
        <v>274</v>
      </c>
      <c r="H224" t="s">
        <v>275</v>
      </c>
      <c r="I224" t="s">
        <v>286</v>
      </c>
    </row>
    <row r="225" spans="1:10" x14ac:dyDescent="0.35">
      <c r="A225" t="s">
        <v>961</v>
      </c>
      <c r="B225" t="s">
        <v>160</v>
      </c>
      <c r="C225" t="s">
        <v>4</v>
      </c>
      <c r="D225" t="s">
        <v>20</v>
      </c>
      <c r="E225" t="s">
        <v>21</v>
      </c>
      <c r="F225" t="s">
        <v>80</v>
      </c>
      <c r="G225" t="s">
        <v>881</v>
      </c>
      <c r="H225" t="s">
        <v>882</v>
      </c>
    </row>
    <row r="226" spans="1:10" x14ac:dyDescent="0.35">
      <c r="A226" t="s">
        <v>695</v>
      </c>
      <c r="B226" t="s">
        <v>160</v>
      </c>
      <c r="C226" t="s">
        <v>4</v>
      </c>
      <c r="D226" t="s">
        <v>20</v>
      </c>
      <c r="E226" t="s">
        <v>21</v>
      </c>
      <c r="F226" t="s">
        <v>80</v>
      </c>
      <c r="G226" t="s">
        <v>274</v>
      </c>
      <c r="H226" t="s">
        <v>275</v>
      </c>
      <c r="I226" t="s">
        <v>696</v>
      </c>
    </row>
    <row r="227" spans="1:10" x14ac:dyDescent="0.35">
      <c r="A227" t="s">
        <v>339</v>
      </c>
      <c r="B227" t="s">
        <v>160</v>
      </c>
      <c r="C227" t="s">
        <v>4</v>
      </c>
      <c r="D227" t="s">
        <v>20</v>
      </c>
      <c r="E227" t="s">
        <v>21</v>
      </c>
      <c r="F227" t="s">
        <v>80</v>
      </c>
      <c r="G227" t="s">
        <v>274</v>
      </c>
      <c r="H227" t="s">
        <v>275</v>
      </c>
      <c r="I227" t="s">
        <v>340</v>
      </c>
    </row>
    <row r="228" spans="1:10" x14ac:dyDescent="0.35">
      <c r="A228" t="s">
        <v>273</v>
      </c>
      <c r="B228" t="s">
        <v>160</v>
      </c>
      <c r="C228" t="s">
        <v>4</v>
      </c>
      <c r="D228" t="s">
        <v>20</v>
      </c>
      <c r="E228" t="s">
        <v>21</v>
      </c>
      <c r="F228" t="s">
        <v>80</v>
      </c>
      <c r="G228" t="s">
        <v>274</v>
      </c>
      <c r="H228" t="s">
        <v>275</v>
      </c>
      <c r="I228" t="s">
        <v>276</v>
      </c>
    </row>
    <row r="229" spans="1:10" x14ac:dyDescent="0.35">
      <c r="A229" t="s">
        <v>697</v>
      </c>
      <c r="B229" t="s">
        <v>160</v>
      </c>
      <c r="C229" t="s">
        <v>4</v>
      </c>
      <c r="D229" t="s">
        <v>20</v>
      </c>
      <c r="E229" t="s">
        <v>21</v>
      </c>
      <c r="F229" t="s">
        <v>80</v>
      </c>
      <c r="G229" t="s">
        <v>274</v>
      </c>
      <c r="H229" t="s">
        <v>275</v>
      </c>
      <c r="I229" t="s">
        <v>276</v>
      </c>
    </row>
    <row r="230" spans="1:10" x14ac:dyDescent="0.35">
      <c r="A230" t="s">
        <v>974</v>
      </c>
      <c r="B230" t="s">
        <v>160</v>
      </c>
      <c r="C230" t="s">
        <v>4</v>
      </c>
      <c r="D230" t="s">
        <v>20</v>
      </c>
      <c r="E230" t="s">
        <v>21</v>
      </c>
      <c r="F230" t="s">
        <v>80</v>
      </c>
      <c r="G230" t="s">
        <v>274</v>
      </c>
      <c r="H230" t="s">
        <v>275</v>
      </c>
      <c r="I230" t="s">
        <v>286</v>
      </c>
    </row>
    <row r="231" spans="1:10" x14ac:dyDescent="0.35">
      <c r="A231" t="s">
        <v>978</v>
      </c>
      <c r="B231" t="s">
        <v>160</v>
      </c>
      <c r="C231" t="s">
        <v>4</v>
      </c>
      <c r="D231" t="s">
        <v>20</v>
      </c>
      <c r="E231" t="s">
        <v>21</v>
      </c>
      <c r="F231" t="s">
        <v>80</v>
      </c>
      <c r="G231" t="s">
        <v>274</v>
      </c>
      <c r="H231" t="s">
        <v>275</v>
      </c>
      <c r="I231" t="s">
        <v>756</v>
      </c>
    </row>
    <row r="232" spans="1:10" x14ac:dyDescent="0.35">
      <c r="A232" t="s">
        <v>982</v>
      </c>
      <c r="B232" t="s">
        <v>160</v>
      </c>
      <c r="C232" t="s">
        <v>4</v>
      </c>
      <c r="D232" t="s">
        <v>20</v>
      </c>
      <c r="E232" t="s">
        <v>21</v>
      </c>
      <c r="F232" t="s">
        <v>80</v>
      </c>
      <c r="G232" t="s">
        <v>274</v>
      </c>
      <c r="H232" t="s">
        <v>275</v>
      </c>
      <c r="I232" t="s">
        <v>983</v>
      </c>
    </row>
    <row r="233" spans="1:10" x14ac:dyDescent="0.35">
      <c r="A233" t="s">
        <v>987</v>
      </c>
      <c r="B233" t="s">
        <v>160</v>
      </c>
      <c r="C233" t="s">
        <v>4</v>
      </c>
      <c r="D233" t="s">
        <v>20</v>
      </c>
      <c r="E233" t="s">
        <v>21</v>
      </c>
      <c r="F233" t="s">
        <v>80</v>
      </c>
      <c r="G233" t="s">
        <v>274</v>
      </c>
      <c r="H233" t="s">
        <v>988</v>
      </c>
    </row>
    <row r="234" spans="1:10" x14ac:dyDescent="0.35">
      <c r="A234" t="s">
        <v>355</v>
      </c>
      <c r="B234" t="s">
        <v>160</v>
      </c>
      <c r="C234" t="s">
        <v>4</v>
      </c>
      <c r="D234" t="s">
        <v>20</v>
      </c>
      <c r="E234" t="s">
        <v>21</v>
      </c>
      <c r="F234" t="s">
        <v>80</v>
      </c>
      <c r="G234" t="s">
        <v>274</v>
      </c>
      <c r="H234" t="s">
        <v>275</v>
      </c>
      <c r="I234" t="s">
        <v>286</v>
      </c>
    </row>
    <row r="235" spans="1:10" x14ac:dyDescent="0.35">
      <c r="A235" t="s">
        <v>356</v>
      </c>
      <c r="B235" t="s">
        <v>160</v>
      </c>
      <c r="C235" t="s">
        <v>4</v>
      </c>
      <c r="D235" t="s">
        <v>20</v>
      </c>
      <c r="E235" t="s">
        <v>21</v>
      </c>
      <c r="F235" t="s">
        <v>80</v>
      </c>
      <c r="G235" t="s">
        <v>274</v>
      </c>
      <c r="H235" t="s">
        <v>275</v>
      </c>
      <c r="I235" t="s">
        <v>340</v>
      </c>
    </row>
    <row r="236" spans="1:10" x14ac:dyDescent="0.35">
      <c r="A236" t="s">
        <v>993</v>
      </c>
      <c r="B236" t="s">
        <v>160</v>
      </c>
      <c r="C236" t="s">
        <v>4</v>
      </c>
      <c r="D236" t="s">
        <v>20</v>
      </c>
      <c r="E236" t="s">
        <v>21</v>
      </c>
      <c r="F236" t="s">
        <v>80</v>
      </c>
      <c r="G236" t="s">
        <v>881</v>
      </c>
      <c r="H236" t="s">
        <v>935</v>
      </c>
    </row>
    <row r="237" spans="1:10" x14ac:dyDescent="0.35">
      <c r="A237" t="s">
        <v>994</v>
      </c>
      <c r="B237" t="s">
        <v>160</v>
      </c>
      <c r="C237" t="s">
        <v>4</v>
      </c>
      <c r="D237" t="s">
        <v>20</v>
      </c>
      <c r="E237" t="s">
        <v>21</v>
      </c>
      <c r="F237" t="s">
        <v>80</v>
      </c>
      <c r="G237" t="s">
        <v>881</v>
      </c>
      <c r="H237" t="s">
        <v>935</v>
      </c>
    </row>
    <row r="238" spans="1:10" x14ac:dyDescent="0.35">
      <c r="A238" t="s">
        <v>375</v>
      </c>
      <c r="B238" t="s">
        <v>160</v>
      </c>
      <c r="C238" t="s">
        <v>4</v>
      </c>
      <c r="D238" t="s">
        <v>20</v>
      </c>
      <c r="E238" t="s">
        <v>21</v>
      </c>
      <c r="F238" t="s">
        <v>80</v>
      </c>
      <c r="G238" t="s">
        <v>274</v>
      </c>
      <c r="H238" t="s">
        <v>275</v>
      </c>
      <c r="I238" t="s">
        <v>286</v>
      </c>
    </row>
    <row r="239" spans="1:10" x14ac:dyDescent="0.35">
      <c r="A239" t="s">
        <v>666</v>
      </c>
      <c r="B239" t="s">
        <v>160</v>
      </c>
      <c r="C239" t="s">
        <v>4</v>
      </c>
      <c r="D239" t="s">
        <v>20</v>
      </c>
      <c r="E239" t="s">
        <v>21</v>
      </c>
      <c r="F239" t="s">
        <v>80</v>
      </c>
      <c r="G239" t="s">
        <v>274</v>
      </c>
      <c r="H239" t="s">
        <v>275</v>
      </c>
      <c r="I239" t="s">
        <v>286</v>
      </c>
      <c r="J239" t="s">
        <v>401</v>
      </c>
    </row>
    <row r="240" spans="1:10" x14ac:dyDescent="0.35">
      <c r="A240" t="s">
        <v>710</v>
      </c>
      <c r="B240" t="s">
        <v>160</v>
      </c>
      <c r="C240" t="s">
        <v>4</v>
      </c>
      <c r="D240" t="s">
        <v>20</v>
      </c>
      <c r="E240" t="s">
        <v>21</v>
      </c>
      <c r="F240" t="s">
        <v>80</v>
      </c>
      <c r="G240" t="s">
        <v>274</v>
      </c>
      <c r="H240" t="s">
        <v>275</v>
      </c>
      <c r="I240" t="s">
        <v>286</v>
      </c>
    </row>
    <row r="241" spans="1:10" x14ac:dyDescent="0.35">
      <c r="A241" t="s">
        <v>1003</v>
      </c>
      <c r="B241" t="s">
        <v>160</v>
      </c>
      <c r="C241" t="s">
        <v>4</v>
      </c>
      <c r="D241" t="s">
        <v>20</v>
      </c>
      <c r="E241" t="s">
        <v>21</v>
      </c>
      <c r="F241" t="s">
        <v>80</v>
      </c>
      <c r="G241" t="s">
        <v>274</v>
      </c>
      <c r="H241" t="s">
        <v>483</v>
      </c>
    </row>
    <row r="242" spans="1:10" x14ac:dyDescent="0.35">
      <c r="A242" t="s">
        <v>1004</v>
      </c>
      <c r="B242" t="s">
        <v>160</v>
      </c>
      <c r="C242" t="s">
        <v>4</v>
      </c>
      <c r="D242" t="s">
        <v>20</v>
      </c>
      <c r="E242" t="s">
        <v>21</v>
      </c>
      <c r="F242" t="s">
        <v>80</v>
      </c>
      <c r="G242" t="s">
        <v>274</v>
      </c>
      <c r="H242" t="s">
        <v>275</v>
      </c>
      <c r="I242" t="s">
        <v>286</v>
      </c>
    </row>
    <row r="243" spans="1:10" x14ac:dyDescent="0.35">
      <c r="A243" t="s">
        <v>1007</v>
      </c>
      <c r="B243" t="s">
        <v>160</v>
      </c>
      <c r="C243" t="s">
        <v>4</v>
      </c>
      <c r="D243" t="s">
        <v>20</v>
      </c>
      <c r="E243" t="s">
        <v>21</v>
      </c>
      <c r="F243" t="s">
        <v>80</v>
      </c>
      <c r="G243" t="s">
        <v>274</v>
      </c>
      <c r="H243" t="s">
        <v>275</v>
      </c>
    </row>
    <row r="244" spans="1:10" x14ac:dyDescent="0.35">
      <c r="A244" t="s">
        <v>790</v>
      </c>
      <c r="B244" t="s">
        <v>160</v>
      </c>
      <c r="C244" t="s">
        <v>4</v>
      </c>
      <c r="D244" t="s">
        <v>20</v>
      </c>
      <c r="E244" t="s">
        <v>21</v>
      </c>
      <c r="F244" t="s">
        <v>80</v>
      </c>
      <c r="G244" t="s">
        <v>274</v>
      </c>
      <c r="H244" t="s">
        <v>791</v>
      </c>
    </row>
    <row r="245" spans="1:10" x14ac:dyDescent="0.35">
      <c r="A245" t="s">
        <v>1012</v>
      </c>
      <c r="B245" t="s">
        <v>160</v>
      </c>
      <c r="C245" t="s">
        <v>4</v>
      </c>
      <c r="D245" t="s">
        <v>20</v>
      </c>
      <c r="E245" t="s">
        <v>21</v>
      </c>
      <c r="F245" t="s">
        <v>80</v>
      </c>
      <c r="G245" t="s">
        <v>881</v>
      </c>
      <c r="H245" t="s">
        <v>882</v>
      </c>
    </row>
    <row r="246" spans="1:10" x14ac:dyDescent="0.35">
      <c r="A246" t="s">
        <v>1013</v>
      </c>
      <c r="B246" t="s">
        <v>160</v>
      </c>
      <c r="C246" t="s">
        <v>4</v>
      </c>
      <c r="D246" t="s">
        <v>20</v>
      </c>
      <c r="E246" t="s">
        <v>21</v>
      </c>
      <c r="F246" t="s">
        <v>80</v>
      </c>
      <c r="G246" t="s">
        <v>274</v>
      </c>
      <c r="H246" t="s">
        <v>275</v>
      </c>
      <c r="I246" t="s">
        <v>286</v>
      </c>
    </row>
    <row r="247" spans="1:10" x14ac:dyDescent="0.35">
      <c r="A247" t="s">
        <v>400</v>
      </c>
      <c r="B247" t="s">
        <v>160</v>
      </c>
      <c r="C247" t="s">
        <v>4</v>
      </c>
      <c r="D247" t="s">
        <v>20</v>
      </c>
      <c r="E247" t="s">
        <v>21</v>
      </c>
      <c r="F247" t="s">
        <v>80</v>
      </c>
      <c r="G247" t="s">
        <v>274</v>
      </c>
      <c r="H247" t="s">
        <v>275</v>
      </c>
      <c r="I247" t="s">
        <v>286</v>
      </c>
      <c r="J247" t="s">
        <v>401</v>
      </c>
    </row>
    <row r="248" spans="1:10" x14ac:dyDescent="0.35">
      <c r="A248" t="s">
        <v>1016</v>
      </c>
      <c r="B248" t="s">
        <v>160</v>
      </c>
      <c r="C248" t="s">
        <v>4</v>
      </c>
      <c r="D248" t="s">
        <v>20</v>
      </c>
      <c r="E248" t="s">
        <v>21</v>
      </c>
      <c r="F248" t="s">
        <v>80</v>
      </c>
      <c r="G248" t="s">
        <v>274</v>
      </c>
      <c r="H248" t="s">
        <v>275</v>
      </c>
      <c r="I248" t="s">
        <v>1017</v>
      </c>
    </row>
    <row r="249" spans="1:10" x14ac:dyDescent="0.35">
      <c r="A249" t="s">
        <v>1019</v>
      </c>
      <c r="B249" t="s">
        <v>160</v>
      </c>
      <c r="C249" t="s">
        <v>4</v>
      </c>
      <c r="D249" t="s">
        <v>20</v>
      </c>
      <c r="E249" t="s">
        <v>21</v>
      </c>
      <c r="F249" t="s">
        <v>80</v>
      </c>
      <c r="G249" t="s">
        <v>274</v>
      </c>
      <c r="H249" t="s">
        <v>275</v>
      </c>
      <c r="I249" t="s">
        <v>286</v>
      </c>
    </row>
    <row r="250" spans="1:10" x14ac:dyDescent="0.35">
      <c r="A250" t="s">
        <v>1025</v>
      </c>
      <c r="B250" t="s">
        <v>160</v>
      </c>
      <c r="C250" t="s">
        <v>4</v>
      </c>
      <c r="D250" t="s">
        <v>20</v>
      </c>
      <c r="E250" t="s">
        <v>21</v>
      </c>
      <c r="F250" t="s">
        <v>80</v>
      </c>
      <c r="G250" t="s">
        <v>274</v>
      </c>
      <c r="H250" t="s">
        <v>275</v>
      </c>
      <c r="I250" t="s">
        <v>1017</v>
      </c>
    </row>
    <row r="251" spans="1:10" x14ac:dyDescent="0.35">
      <c r="A251" t="s">
        <v>1265</v>
      </c>
      <c r="B251" t="s">
        <v>160</v>
      </c>
      <c r="C251" t="s">
        <v>4</v>
      </c>
      <c r="D251" t="s">
        <v>20</v>
      </c>
      <c r="E251" t="s">
        <v>21</v>
      </c>
      <c r="F251" t="s">
        <v>80</v>
      </c>
      <c r="G251" t="s">
        <v>274</v>
      </c>
      <c r="H251" t="s">
        <v>275</v>
      </c>
      <c r="I251" t="s">
        <v>696</v>
      </c>
    </row>
    <row r="252" spans="1:10" x14ac:dyDescent="0.35">
      <c r="A252" t="s">
        <v>1027</v>
      </c>
      <c r="B252" t="s">
        <v>160</v>
      </c>
      <c r="C252" t="s">
        <v>4</v>
      </c>
      <c r="D252" t="s">
        <v>20</v>
      </c>
      <c r="E252" t="s">
        <v>21</v>
      </c>
      <c r="F252" t="s">
        <v>80</v>
      </c>
      <c r="G252" t="s">
        <v>274</v>
      </c>
      <c r="H252" t="s">
        <v>275</v>
      </c>
      <c r="I252" t="s">
        <v>286</v>
      </c>
    </row>
    <row r="253" spans="1:10" x14ac:dyDescent="0.35">
      <c r="A253" t="s">
        <v>414</v>
      </c>
      <c r="B253" t="s">
        <v>160</v>
      </c>
      <c r="C253" t="s">
        <v>4</v>
      </c>
      <c r="D253" t="s">
        <v>20</v>
      </c>
      <c r="E253" t="s">
        <v>21</v>
      </c>
      <c r="F253" t="s">
        <v>80</v>
      </c>
      <c r="G253" t="s">
        <v>274</v>
      </c>
      <c r="H253" t="s">
        <v>275</v>
      </c>
      <c r="I253" t="s">
        <v>286</v>
      </c>
      <c r="J253" t="s">
        <v>401</v>
      </c>
    </row>
    <row r="254" spans="1:10" x14ac:dyDescent="0.35">
      <c r="A254" t="s">
        <v>1028</v>
      </c>
      <c r="B254" t="s">
        <v>160</v>
      </c>
      <c r="C254" t="s">
        <v>4</v>
      </c>
      <c r="D254" t="s">
        <v>20</v>
      </c>
      <c r="E254" t="s">
        <v>21</v>
      </c>
      <c r="F254" t="s">
        <v>80</v>
      </c>
      <c r="G254" t="s">
        <v>881</v>
      </c>
      <c r="H254" t="s">
        <v>882</v>
      </c>
    </row>
    <row r="255" spans="1:10" x14ac:dyDescent="0.35">
      <c r="A255" t="s">
        <v>796</v>
      </c>
      <c r="B255" t="s">
        <v>160</v>
      </c>
      <c r="C255" t="s">
        <v>4</v>
      </c>
      <c r="D255" t="s">
        <v>20</v>
      </c>
      <c r="E255" t="s">
        <v>21</v>
      </c>
      <c r="F255" t="s">
        <v>80</v>
      </c>
      <c r="G255" t="s">
        <v>274</v>
      </c>
      <c r="H255" t="s">
        <v>483</v>
      </c>
    </row>
    <row r="256" spans="1:10" x14ac:dyDescent="0.35">
      <c r="A256" t="s">
        <v>285</v>
      </c>
      <c r="B256" t="s">
        <v>160</v>
      </c>
      <c r="C256" t="s">
        <v>4</v>
      </c>
      <c r="D256" t="s">
        <v>20</v>
      </c>
      <c r="E256" t="s">
        <v>21</v>
      </c>
      <c r="F256" t="s">
        <v>80</v>
      </c>
      <c r="G256" t="s">
        <v>274</v>
      </c>
      <c r="H256" t="s">
        <v>275</v>
      </c>
      <c r="I256" t="s">
        <v>286</v>
      </c>
    </row>
    <row r="257" spans="1:11" x14ac:dyDescent="0.35">
      <c r="A257" t="s">
        <v>417</v>
      </c>
      <c r="B257" t="s">
        <v>160</v>
      </c>
      <c r="C257" t="s">
        <v>4</v>
      </c>
      <c r="D257" t="s">
        <v>20</v>
      </c>
      <c r="E257" t="s">
        <v>21</v>
      </c>
      <c r="F257" t="s">
        <v>80</v>
      </c>
      <c r="G257" t="s">
        <v>274</v>
      </c>
      <c r="H257" t="s">
        <v>275</v>
      </c>
      <c r="I257" t="s">
        <v>286</v>
      </c>
    </row>
    <row r="258" spans="1:11" x14ac:dyDescent="0.35">
      <c r="A258" t="s">
        <v>1030</v>
      </c>
      <c r="B258" t="s">
        <v>160</v>
      </c>
      <c r="C258" t="s">
        <v>4</v>
      </c>
      <c r="D258" t="s">
        <v>20</v>
      </c>
      <c r="E258" t="s">
        <v>21</v>
      </c>
      <c r="F258" t="s">
        <v>80</v>
      </c>
      <c r="G258" t="s">
        <v>881</v>
      </c>
      <c r="H258" t="s">
        <v>935</v>
      </c>
    </row>
    <row r="259" spans="1:11" x14ac:dyDescent="0.35">
      <c r="A259" t="s">
        <v>1048</v>
      </c>
      <c r="B259" t="s">
        <v>160</v>
      </c>
      <c r="C259" t="s">
        <v>4</v>
      </c>
      <c r="D259" t="s">
        <v>20</v>
      </c>
      <c r="E259" t="s">
        <v>21</v>
      </c>
      <c r="F259" t="s">
        <v>80</v>
      </c>
      <c r="G259" t="s">
        <v>274</v>
      </c>
      <c r="H259" t="s">
        <v>275</v>
      </c>
      <c r="I259" t="s">
        <v>656</v>
      </c>
      <c r="J259" t="s">
        <v>657</v>
      </c>
    </row>
    <row r="260" spans="1:11" x14ac:dyDescent="0.35">
      <c r="A260" t="s">
        <v>730</v>
      </c>
      <c r="B260" t="s">
        <v>160</v>
      </c>
      <c r="C260" t="s">
        <v>4</v>
      </c>
      <c r="D260" t="s">
        <v>20</v>
      </c>
      <c r="E260" t="s">
        <v>21</v>
      </c>
      <c r="F260" t="s">
        <v>80</v>
      </c>
      <c r="G260" t="s">
        <v>274</v>
      </c>
      <c r="H260" t="s">
        <v>275</v>
      </c>
      <c r="I260" t="s">
        <v>656</v>
      </c>
      <c r="J260" t="s">
        <v>657</v>
      </c>
      <c r="K260" t="s">
        <v>731</v>
      </c>
    </row>
    <row r="261" spans="1:11" x14ac:dyDescent="0.35">
      <c r="A261" t="s">
        <v>1051</v>
      </c>
      <c r="B261" t="s">
        <v>160</v>
      </c>
      <c r="C261" t="s">
        <v>4</v>
      </c>
      <c r="D261" t="s">
        <v>20</v>
      </c>
      <c r="E261" t="s">
        <v>21</v>
      </c>
      <c r="F261" t="s">
        <v>80</v>
      </c>
      <c r="G261" t="s">
        <v>274</v>
      </c>
      <c r="H261" t="s">
        <v>275</v>
      </c>
      <c r="I261" t="s">
        <v>656</v>
      </c>
      <c r="J261" t="s">
        <v>657</v>
      </c>
    </row>
    <row r="262" spans="1:11" x14ac:dyDescent="0.35">
      <c r="A262" t="s">
        <v>1052</v>
      </c>
      <c r="B262" t="s">
        <v>160</v>
      </c>
      <c r="C262" t="s">
        <v>4</v>
      </c>
      <c r="D262" t="s">
        <v>20</v>
      </c>
      <c r="E262" t="s">
        <v>21</v>
      </c>
      <c r="F262" t="s">
        <v>80</v>
      </c>
      <c r="G262" t="s">
        <v>881</v>
      </c>
      <c r="H262" t="s">
        <v>882</v>
      </c>
    </row>
    <row r="263" spans="1:11" x14ac:dyDescent="0.35">
      <c r="A263" t="s">
        <v>1056</v>
      </c>
      <c r="B263" t="s">
        <v>160</v>
      </c>
      <c r="C263" t="s">
        <v>4</v>
      </c>
      <c r="D263" t="s">
        <v>20</v>
      </c>
      <c r="E263" t="s">
        <v>21</v>
      </c>
      <c r="F263" t="s">
        <v>80</v>
      </c>
      <c r="G263" t="s">
        <v>274</v>
      </c>
      <c r="H263" t="s">
        <v>275</v>
      </c>
      <c r="I263" t="s">
        <v>286</v>
      </c>
    </row>
    <row r="264" spans="1:11" x14ac:dyDescent="0.35">
      <c r="A264" t="s">
        <v>1057</v>
      </c>
      <c r="B264" t="s">
        <v>160</v>
      </c>
      <c r="C264" t="s">
        <v>4</v>
      </c>
      <c r="D264" t="s">
        <v>20</v>
      </c>
      <c r="E264" t="s">
        <v>21</v>
      </c>
      <c r="F264" t="s">
        <v>80</v>
      </c>
      <c r="G264" t="s">
        <v>274</v>
      </c>
      <c r="H264" t="s">
        <v>275</v>
      </c>
      <c r="I264" t="s">
        <v>696</v>
      </c>
    </row>
    <row r="265" spans="1:11" x14ac:dyDescent="0.35">
      <c r="A265" t="s">
        <v>1058</v>
      </c>
      <c r="B265" t="s">
        <v>160</v>
      </c>
      <c r="C265" t="s">
        <v>4</v>
      </c>
      <c r="D265" t="s">
        <v>20</v>
      </c>
      <c r="E265" t="s">
        <v>21</v>
      </c>
      <c r="F265" t="s">
        <v>80</v>
      </c>
      <c r="G265" t="s">
        <v>881</v>
      </c>
      <c r="H265" t="s">
        <v>935</v>
      </c>
    </row>
    <row r="266" spans="1:11" x14ac:dyDescent="0.35">
      <c r="A266" t="s">
        <v>1064</v>
      </c>
      <c r="B266" t="s">
        <v>160</v>
      </c>
      <c r="C266" t="s">
        <v>4</v>
      </c>
      <c r="D266" t="s">
        <v>20</v>
      </c>
      <c r="E266" t="s">
        <v>21</v>
      </c>
      <c r="F266" t="s">
        <v>80</v>
      </c>
      <c r="G266" t="s">
        <v>274</v>
      </c>
      <c r="H266" t="s">
        <v>275</v>
      </c>
      <c r="I266" t="s">
        <v>286</v>
      </c>
    </row>
    <row r="267" spans="1:11" x14ac:dyDescent="0.35">
      <c r="A267" t="s">
        <v>734</v>
      </c>
      <c r="B267" t="s">
        <v>160</v>
      </c>
      <c r="C267" t="s">
        <v>4</v>
      </c>
      <c r="D267" t="s">
        <v>20</v>
      </c>
      <c r="E267" t="s">
        <v>21</v>
      </c>
      <c r="F267" t="s">
        <v>80</v>
      </c>
      <c r="G267" t="s">
        <v>274</v>
      </c>
      <c r="H267" t="s">
        <v>275</v>
      </c>
      <c r="I267" t="s">
        <v>735</v>
      </c>
    </row>
    <row r="268" spans="1:11" x14ac:dyDescent="0.35">
      <c r="A268" t="s">
        <v>736</v>
      </c>
      <c r="B268" t="s">
        <v>160</v>
      </c>
      <c r="C268" t="s">
        <v>4</v>
      </c>
      <c r="D268" t="s">
        <v>20</v>
      </c>
      <c r="E268" t="s">
        <v>21</v>
      </c>
      <c r="F268" t="s">
        <v>80</v>
      </c>
      <c r="G268" t="s">
        <v>274</v>
      </c>
      <c r="H268" t="s">
        <v>275</v>
      </c>
      <c r="I268" t="s">
        <v>735</v>
      </c>
    </row>
    <row r="269" spans="1:11" x14ac:dyDescent="0.35">
      <c r="A269" t="s">
        <v>1078</v>
      </c>
      <c r="B269" t="s">
        <v>160</v>
      </c>
      <c r="C269" t="s">
        <v>4</v>
      </c>
      <c r="D269" t="s">
        <v>20</v>
      </c>
      <c r="E269" t="s">
        <v>21</v>
      </c>
      <c r="F269" t="s">
        <v>80</v>
      </c>
      <c r="G269" t="s">
        <v>881</v>
      </c>
      <c r="H269" t="s">
        <v>882</v>
      </c>
    </row>
    <row r="270" spans="1:11" x14ac:dyDescent="0.35">
      <c r="A270" t="s">
        <v>1079</v>
      </c>
      <c r="B270" t="s">
        <v>160</v>
      </c>
      <c r="C270" t="s">
        <v>4</v>
      </c>
      <c r="D270" t="s">
        <v>20</v>
      </c>
      <c r="E270" t="s">
        <v>21</v>
      </c>
      <c r="F270" t="s">
        <v>80</v>
      </c>
      <c r="G270" t="s">
        <v>274</v>
      </c>
      <c r="H270" t="s">
        <v>275</v>
      </c>
      <c r="I270" t="s">
        <v>286</v>
      </c>
    </row>
    <row r="271" spans="1:11" x14ac:dyDescent="0.35">
      <c r="A271" t="s">
        <v>470</v>
      </c>
      <c r="B271" t="s">
        <v>160</v>
      </c>
      <c r="C271" t="s">
        <v>4</v>
      </c>
      <c r="D271" t="s">
        <v>20</v>
      </c>
      <c r="E271" t="s">
        <v>21</v>
      </c>
      <c r="F271" t="s">
        <v>80</v>
      </c>
      <c r="G271" t="s">
        <v>274</v>
      </c>
      <c r="H271" t="s">
        <v>275</v>
      </c>
      <c r="I271" t="s">
        <v>286</v>
      </c>
    </row>
    <row r="272" spans="1:11" x14ac:dyDescent="0.35">
      <c r="A272" t="s">
        <v>1084</v>
      </c>
      <c r="B272" t="s">
        <v>160</v>
      </c>
      <c r="C272" t="s">
        <v>4</v>
      </c>
      <c r="D272" t="s">
        <v>20</v>
      </c>
      <c r="E272" t="s">
        <v>21</v>
      </c>
      <c r="F272" t="s">
        <v>80</v>
      </c>
      <c r="G272" t="s">
        <v>881</v>
      </c>
      <c r="H272" t="s">
        <v>882</v>
      </c>
    </row>
    <row r="273" spans="1:10" x14ac:dyDescent="0.35">
      <c r="A273" t="s">
        <v>482</v>
      </c>
      <c r="B273" t="s">
        <v>160</v>
      </c>
      <c r="C273" t="s">
        <v>4</v>
      </c>
      <c r="D273" t="s">
        <v>20</v>
      </c>
      <c r="E273" t="s">
        <v>21</v>
      </c>
      <c r="F273" t="s">
        <v>80</v>
      </c>
      <c r="G273" t="s">
        <v>274</v>
      </c>
      <c r="H273" t="s">
        <v>483</v>
      </c>
    </row>
    <row r="274" spans="1:10" x14ac:dyDescent="0.35">
      <c r="A274" t="s">
        <v>738</v>
      </c>
      <c r="B274" t="s">
        <v>160</v>
      </c>
      <c r="C274" t="s">
        <v>4</v>
      </c>
      <c r="D274" t="s">
        <v>20</v>
      </c>
      <c r="E274" t="s">
        <v>21</v>
      </c>
      <c r="F274" t="s">
        <v>80</v>
      </c>
      <c r="G274" t="s">
        <v>274</v>
      </c>
      <c r="H274" t="s">
        <v>275</v>
      </c>
      <c r="I274" t="s">
        <v>739</v>
      </c>
    </row>
    <row r="275" spans="1:10" x14ac:dyDescent="0.35">
      <c r="A275" t="s">
        <v>1091</v>
      </c>
      <c r="B275" t="s">
        <v>160</v>
      </c>
      <c r="C275" t="s">
        <v>4</v>
      </c>
      <c r="D275" t="s">
        <v>20</v>
      </c>
      <c r="E275" t="s">
        <v>21</v>
      </c>
      <c r="F275" t="s">
        <v>80</v>
      </c>
      <c r="G275" t="s">
        <v>274</v>
      </c>
      <c r="H275" t="s">
        <v>275</v>
      </c>
      <c r="I275" t="s">
        <v>739</v>
      </c>
    </row>
    <row r="276" spans="1:10" x14ac:dyDescent="0.35">
      <c r="A276" t="s">
        <v>655</v>
      </c>
      <c r="B276" t="s">
        <v>160</v>
      </c>
      <c r="C276" t="s">
        <v>4</v>
      </c>
      <c r="D276" t="s">
        <v>20</v>
      </c>
      <c r="E276" t="s">
        <v>21</v>
      </c>
      <c r="F276" t="s">
        <v>80</v>
      </c>
      <c r="G276" t="s">
        <v>274</v>
      </c>
      <c r="H276" t="s">
        <v>275</v>
      </c>
      <c r="I276" t="s">
        <v>656</v>
      </c>
      <c r="J276" t="s">
        <v>657</v>
      </c>
    </row>
    <row r="277" spans="1:10" x14ac:dyDescent="0.35">
      <c r="A277" t="s">
        <v>1092</v>
      </c>
      <c r="B277" t="s">
        <v>160</v>
      </c>
      <c r="C277" t="s">
        <v>4</v>
      </c>
      <c r="D277" t="s">
        <v>20</v>
      </c>
      <c r="E277" t="s">
        <v>21</v>
      </c>
      <c r="F277" t="s">
        <v>80</v>
      </c>
      <c r="G277" t="s">
        <v>274</v>
      </c>
      <c r="H277" t="s">
        <v>275</v>
      </c>
      <c r="I277" t="s">
        <v>286</v>
      </c>
    </row>
    <row r="278" spans="1:10" x14ac:dyDescent="0.35">
      <c r="A278" t="s">
        <v>1096</v>
      </c>
      <c r="B278" t="s">
        <v>160</v>
      </c>
      <c r="C278" t="s">
        <v>4</v>
      </c>
      <c r="D278" t="s">
        <v>20</v>
      </c>
      <c r="E278" t="s">
        <v>21</v>
      </c>
      <c r="F278" t="s">
        <v>80</v>
      </c>
      <c r="G278" t="s">
        <v>274</v>
      </c>
      <c r="H278" t="s">
        <v>275</v>
      </c>
      <c r="I278" t="s">
        <v>841</v>
      </c>
    </row>
    <row r="279" spans="1:10" x14ac:dyDescent="0.35">
      <c r="A279" t="s">
        <v>1104</v>
      </c>
      <c r="B279" t="s">
        <v>160</v>
      </c>
      <c r="C279" t="s">
        <v>4</v>
      </c>
      <c r="D279" t="s">
        <v>20</v>
      </c>
      <c r="E279" t="s">
        <v>21</v>
      </c>
      <c r="F279" t="s">
        <v>80</v>
      </c>
      <c r="G279" t="s">
        <v>274</v>
      </c>
      <c r="H279" t="s">
        <v>275</v>
      </c>
      <c r="I279" t="s">
        <v>756</v>
      </c>
    </row>
    <row r="280" spans="1:10" x14ac:dyDescent="0.35">
      <c r="A280" t="s">
        <v>1106</v>
      </c>
      <c r="B280" t="s">
        <v>160</v>
      </c>
      <c r="C280" t="s">
        <v>4</v>
      </c>
      <c r="D280" t="s">
        <v>20</v>
      </c>
      <c r="E280" t="s">
        <v>21</v>
      </c>
      <c r="F280" t="s">
        <v>80</v>
      </c>
      <c r="G280" t="s">
        <v>274</v>
      </c>
      <c r="H280" t="s">
        <v>791</v>
      </c>
    </row>
    <row r="281" spans="1:10" x14ac:dyDescent="0.35">
      <c r="A281" t="s">
        <v>1110</v>
      </c>
      <c r="B281" t="s">
        <v>160</v>
      </c>
      <c r="C281" t="s">
        <v>4</v>
      </c>
      <c r="D281" t="s">
        <v>20</v>
      </c>
      <c r="E281" t="s">
        <v>21</v>
      </c>
      <c r="F281" t="s">
        <v>80</v>
      </c>
      <c r="G281" t="s">
        <v>274</v>
      </c>
      <c r="H281" t="s">
        <v>275</v>
      </c>
      <c r="I281" t="s">
        <v>841</v>
      </c>
    </row>
    <row r="282" spans="1:10" x14ac:dyDescent="0.35">
      <c r="A282" t="s">
        <v>499</v>
      </c>
      <c r="B282" t="s">
        <v>160</v>
      </c>
      <c r="C282" t="s">
        <v>4</v>
      </c>
      <c r="D282" t="s">
        <v>20</v>
      </c>
      <c r="E282" t="s">
        <v>21</v>
      </c>
      <c r="F282" t="s">
        <v>80</v>
      </c>
      <c r="G282" t="s">
        <v>274</v>
      </c>
      <c r="H282" t="s">
        <v>275</v>
      </c>
      <c r="I282" t="s">
        <v>286</v>
      </c>
      <c r="J282" t="s">
        <v>401</v>
      </c>
    </row>
    <row r="283" spans="1:10" x14ac:dyDescent="0.35">
      <c r="A283" t="s">
        <v>838</v>
      </c>
      <c r="B283" t="s">
        <v>160</v>
      </c>
      <c r="C283" t="s">
        <v>4</v>
      </c>
      <c r="D283" t="s">
        <v>20</v>
      </c>
      <c r="E283" t="s">
        <v>21</v>
      </c>
      <c r="F283" t="s">
        <v>80</v>
      </c>
      <c r="G283" t="s">
        <v>274</v>
      </c>
      <c r="H283" t="s">
        <v>275</v>
      </c>
      <c r="I283" t="s">
        <v>839</v>
      </c>
    </row>
    <row r="284" spans="1:10" x14ac:dyDescent="0.35">
      <c r="A284" t="s">
        <v>1118</v>
      </c>
      <c r="B284" t="s">
        <v>160</v>
      </c>
      <c r="C284" t="s">
        <v>4</v>
      </c>
      <c r="D284" t="s">
        <v>20</v>
      </c>
      <c r="E284" t="s">
        <v>21</v>
      </c>
      <c r="F284" t="s">
        <v>80</v>
      </c>
      <c r="G284" t="s">
        <v>274</v>
      </c>
      <c r="H284" t="s">
        <v>483</v>
      </c>
    </row>
    <row r="285" spans="1:10" x14ac:dyDescent="0.35">
      <c r="A285" t="s">
        <v>741</v>
      </c>
      <c r="B285" t="s">
        <v>160</v>
      </c>
      <c r="C285" t="s">
        <v>4</v>
      </c>
      <c r="D285" t="s">
        <v>20</v>
      </c>
      <c r="E285" t="s">
        <v>21</v>
      </c>
      <c r="F285" t="s">
        <v>80</v>
      </c>
      <c r="G285" t="s">
        <v>274</v>
      </c>
      <c r="H285" t="s">
        <v>275</v>
      </c>
      <c r="I285" t="s">
        <v>340</v>
      </c>
    </row>
    <row r="286" spans="1:10" x14ac:dyDescent="0.35">
      <c r="A286" t="s">
        <v>1268</v>
      </c>
      <c r="B286" t="s">
        <v>160</v>
      </c>
      <c r="C286" t="s">
        <v>4</v>
      </c>
      <c r="D286" t="s">
        <v>20</v>
      </c>
      <c r="E286" t="s">
        <v>21</v>
      </c>
      <c r="F286" t="s">
        <v>80</v>
      </c>
      <c r="G286" t="s">
        <v>274</v>
      </c>
      <c r="H286" t="s">
        <v>275</v>
      </c>
      <c r="I286" t="s">
        <v>340</v>
      </c>
    </row>
    <row r="287" spans="1:10" x14ac:dyDescent="0.35">
      <c r="A287" t="s">
        <v>840</v>
      </c>
      <c r="B287" t="s">
        <v>160</v>
      </c>
      <c r="C287" t="s">
        <v>4</v>
      </c>
      <c r="D287" t="s">
        <v>20</v>
      </c>
      <c r="E287" t="s">
        <v>21</v>
      </c>
      <c r="F287" t="s">
        <v>80</v>
      </c>
      <c r="G287" t="s">
        <v>274</v>
      </c>
      <c r="H287" t="s">
        <v>275</v>
      </c>
      <c r="I287" t="s">
        <v>841</v>
      </c>
    </row>
    <row r="288" spans="1:10" x14ac:dyDescent="0.35">
      <c r="A288" t="s">
        <v>1122</v>
      </c>
      <c r="B288" t="s">
        <v>160</v>
      </c>
      <c r="C288" t="s">
        <v>4</v>
      </c>
      <c r="D288" t="s">
        <v>20</v>
      </c>
      <c r="E288" t="s">
        <v>21</v>
      </c>
      <c r="F288" t="s">
        <v>80</v>
      </c>
      <c r="G288" t="s">
        <v>274</v>
      </c>
      <c r="H288" t="s">
        <v>275</v>
      </c>
      <c r="I288" t="s">
        <v>841</v>
      </c>
    </row>
    <row r="289" spans="1:10" x14ac:dyDescent="0.35">
      <c r="A289" t="s">
        <v>1129</v>
      </c>
      <c r="B289" t="s">
        <v>160</v>
      </c>
      <c r="C289" t="s">
        <v>4</v>
      </c>
      <c r="D289" t="s">
        <v>20</v>
      </c>
      <c r="E289" t="s">
        <v>21</v>
      </c>
      <c r="F289" t="s">
        <v>80</v>
      </c>
      <c r="G289" t="s">
        <v>274</v>
      </c>
      <c r="H289" t="s">
        <v>275</v>
      </c>
    </row>
    <row r="290" spans="1:10" x14ac:dyDescent="0.35">
      <c r="A290" t="s">
        <v>1258</v>
      </c>
      <c r="B290" t="s">
        <v>160</v>
      </c>
      <c r="C290" t="s">
        <v>4</v>
      </c>
      <c r="D290" t="s">
        <v>20</v>
      </c>
      <c r="E290" t="s">
        <v>21</v>
      </c>
      <c r="F290" t="s">
        <v>80</v>
      </c>
      <c r="G290" t="s">
        <v>274</v>
      </c>
      <c r="H290" t="s">
        <v>275</v>
      </c>
      <c r="I290" t="s">
        <v>286</v>
      </c>
    </row>
    <row r="291" spans="1:10" x14ac:dyDescent="0.35">
      <c r="A291" t="s">
        <v>1132</v>
      </c>
      <c r="B291" t="s">
        <v>160</v>
      </c>
      <c r="C291" t="s">
        <v>4</v>
      </c>
      <c r="D291" t="s">
        <v>20</v>
      </c>
      <c r="E291" t="s">
        <v>21</v>
      </c>
      <c r="F291" t="s">
        <v>80</v>
      </c>
      <c r="G291" t="s">
        <v>274</v>
      </c>
      <c r="H291" t="s">
        <v>275</v>
      </c>
      <c r="I291" t="s">
        <v>286</v>
      </c>
    </row>
    <row r="292" spans="1:10" x14ac:dyDescent="0.35">
      <c r="A292" t="s">
        <v>1134</v>
      </c>
      <c r="B292" t="s">
        <v>160</v>
      </c>
      <c r="C292" t="s">
        <v>4</v>
      </c>
      <c r="D292" t="s">
        <v>20</v>
      </c>
      <c r="E292" t="s">
        <v>21</v>
      </c>
      <c r="F292" t="s">
        <v>80</v>
      </c>
      <c r="G292" t="s">
        <v>274</v>
      </c>
      <c r="H292" t="s">
        <v>275</v>
      </c>
      <c r="I292" t="s">
        <v>340</v>
      </c>
    </row>
    <row r="293" spans="1:10" x14ac:dyDescent="0.35">
      <c r="A293" t="s">
        <v>1135</v>
      </c>
      <c r="B293" t="s">
        <v>160</v>
      </c>
      <c r="C293" t="s">
        <v>4</v>
      </c>
      <c r="D293" t="s">
        <v>20</v>
      </c>
      <c r="E293" t="s">
        <v>21</v>
      </c>
      <c r="F293" t="s">
        <v>80</v>
      </c>
      <c r="G293" t="s">
        <v>881</v>
      </c>
      <c r="H293" t="s">
        <v>935</v>
      </c>
    </row>
    <row r="294" spans="1:10" x14ac:dyDescent="0.35">
      <c r="A294" t="s">
        <v>1139</v>
      </c>
      <c r="B294" t="s">
        <v>160</v>
      </c>
      <c r="C294" t="s">
        <v>4</v>
      </c>
      <c r="D294" t="s">
        <v>20</v>
      </c>
      <c r="E294" t="s">
        <v>21</v>
      </c>
      <c r="F294" t="s">
        <v>80</v>
      </c>
      <c r="G294" t="s">
        <v>274</v>
      </c>
      <c r="H294" t="s">
        <v>275</v>
      </c>
      <c r="I294" t="s">
        <v>286</v>
      </c>
    </row>
    <row r="295" spans="1:10" x14ac:dyDescent="0.35">
      <c r="A295" t="s">
        <v>1140</v>
      </c>
      <c r="B295" t="s">
        <v>160</v>
      </c>
      <c r="C295" t="s">
        <v>4</v>
      </c>
      <c r="D295" t="s">
        <v>20</v>
      </c>
      <c r="E295" t="s">
        <v>21</v>
      </c>
      <c r="F295" t="s">
        <v>80</v>
      </c>
      <c r="G295" t="s">
        <v>274</v>
      </c>
      <c r="H295" t="s">
        <v>275</v>
      </c>
      <c r="I295" t="s">
        <v>696</v>
      </c>
    </row>
    <row r="296" spans="1:10" x14ac:dyDescent="0.35">
      <c r="A296" t="s">
        <v>1141</v>
      </c>
      <c r="B296" t="s">
        <v>160</v>
      </c>
      <c r="C296" t="s">
        <v>4</v>
      </c>
      <c r="D296" t="s">
        <v>20</v>
      </c>
      <c r="E296" t="s">
        <v>21</v>
      </c>
      <c r="F296" t="s">
        <v>80</v>
      </c>
      <c r="G296" t="s">
        <v>881</v>
      </c>
      <c r="H296" t="s">
        <v>882</v>
      </c>
    </row>
    <row r="297" spans="1:10" x14ac:dyDescent="0.35">
      <c r="A297" t="s">
        <v>1149</v>
      </c>
      <c r="B297" t="s">
        <v>160</v>
      </c>
      <c r="C297" t="s">
        <v>4</v>
      </c>
      <c r="D297" t="s">
        <v>20</v>
      </c>
      <c r="E297" t="s">
        <v>21</v>
      </c>
      <c r="F297" t="s">
        <v>80</v>
      </c>
      <c r="G297" t="s">
        <v>881</v>
      </c>
      <c r="H297" t="s">
        <v>935</v>
      </c>
    </row>
    <row r="298" spans="1:10" x14ac:dyDescent="0.35">
      <c r="A298" t="s">
        <v>1154</v>
      </c>
      <c r="B298" t="s">
        <v>160</v>
      </c>
      <c r="C298" t="s">
        <v>4</v>
      </c>
      <c r="D298" t="s">
        <v>20</v>
      </c>
      <c r="E298" t="s">
        <v>21</v>
      </c>
      <c r="F298" t="s">
        <v>80</v>
      </c>
      <c r="G298" t="s">
        <v>274</v>
      </c>
      <c r="H298" t="s">
        <v>275</v>
      </c>
      <c r="I298" t="s">
        <v>1155</v>
      </c>
    </row>
    <row r="299" spans="1:10" x14ac:dyDescent="0.35">
      <c r="A299" t="s">
        <v>744</v>
      </c>
      <c r="B299" t="s">
        <v>160</v>
      </c>
      <c r="C299" t="s">
        <v>4</v>
      </c>
      <c r="D299" t="s">
        <v>20</v>
      </c>
      <c r="E299" t="s">
        <v>21</v>
      </c>
      <c r="F299" t="s">
        <v>80</v>
      </c>
      <c r="G299" t="s">
        <v>274</v>
      </c>
      <c r="H299" t="s">
        <v>275</v>
      </c>
      <c r="I299" t="s">
        <v>745</v>
      </c>
    </row>
    <row r="300" spans="1:10" x14ac:dyDescent="0.35">
      <c r="A300" t="s">
        <v>1163</v>
      </c>
      <c r="B300" t="s">
        <v>160</v>
      </c>
      <c r="C300" t="s">
        <v>4</v>
      </c>
      <c r="D300" t="s">
        <v>20</v>
      </c>
      <c r="E300" t="s">
        <v>21</v>
      </c>
      <c r="F300" t="s">
        <v>80</v>
      </c>
      <c r="G300" t="s">
        <v>881</v>
      </c>
      <c r="H300" t="s">
        <v>935</v>
      </c>
    </row>
    <row r="301" spans="1:10" x14ac:dyDescent="0.35">
      <c r="A301" t="s">
        <v>748</v>
      </c>
      <c r="B301" t="s">
        <v>160</v>
      </c>
      <c r="C301" t="s">
        <v>4</v>
      </c>
      <c r="D301" t="s">
        <v>20</v>
      </c>
      <c r="E301" t="s">
        <v>21</v>
      </c>
      <c r="F301" t="s">
        <v>80</v>
      </c>
      <c r="G301" t="s">
        <v>274</v>
      </c>
      <c r="H301" t="s">
        <v>275</v>
      </c>
      <c r="I301" t="s">
        <v>286</v>
      </c>
      <c r="J301" t="s">
        <v>401</v>
      </c>
    </row>
    <row r="302" spans="1:10" x14ac:dyDescent="0.35">
      <c r="A302" t="s">
        <v>749</v>
      </c>
      <c r="B302" t="s">
        <v>160</v>
      </c>
      <c r="C302" t="s">
        <v>4</v>
      </c>
      <c r="D302" t="s">
        <v>20</v>
      </c>
      <c r="E302" t="s">
        <v>21</v>
      </c>
      <c r="F302" t="s">
        <v>80</v>
      </c>
      <c r="G302" t="s">
        <v>274</v>
      </c>
      <c r="H302" t="s">
        <v>275</v>
      </c>
      <c r="I302" t="s">
        <v>286</v>
      </c>
    </row>
    <row r="303" spans="1:10" x14ac:dyDescent="0.35">
      <c r="A303" t="s">
        <v>544</v>
      </c>
      <c r="B303" t="s">
        <v>160</v>
      </c>
      <c r="C303" t="s">
        <v>4</v>
      </c>
      <c r="D303" t="s">
        <v>20</v>
      </c>
      <c r="E303" t="s">
        <v>21</v>
      </c>
      <c r="F303" t="s">
        <v>80</v>
      </c>
      <c r="G303" t="s">
        <v>274</v>
      </c>
      <c r="H303" t="s">
        <v>275</v>
      </c>
      <c r="I303" t="s">
        <v>340</v>
      </c>
    </row>
    <row r="304" spans="1:10" x14ac:dyDescent="0.35">
      <c r="A304" t="s">
        <v>1254</v>
      </c>
      <c r="B304" t="s">
        <v>160</v>
      </c>
      <c r="C304" t="s">
        <v>4</v>
      </c>
      <c r="D304" t="s">
        <v>20</v>
      </c>
      <c r="E304" t="s">
        <v>21</v>
      </c>
      <c r="F304" t="s">
        <v>80</v>
      </c>
      <c r="G304" t="s">
        <v>274</v>
      </c>
      <c r="H304" t="s">
        <v>275</v>
      </c>
      <c r="I304" t="s">
        <v>340</v>
      </c>
    </row>
    <row r="305" spans="1:11" x14ac:dyDescent="0.35">
      <c r="A305" t="s">
        <v>1173</v>
      </c>
      <c r="B305" t="s">
        <v>160</v>
      </c>
      <c r="C305" t="s">
        <v>4</v>
      </c>
      <c r="D305" t="s">
        <v>20</v>
      </c>
      <c r="E305" t="s">
        <v>21</v>
      </c>
      <c r="F305" t="s">
        <v>80</v>
      </c>
      <c r="G305" t="s">
        <v>274</v>
      </c>
      <c r="H305" t="s">
        <v>275</v>
      </c>
      <c r="I305" t="s">
        <v>286</v>
      </c>
    </row>
    <row r="306" spans="1:11" x14ac:dyDescent="0.35">
      <c r="A306" t="s">
        <v>1175</v>
      </c>
      <c r="B306" t="s">
        <v>160</v>
      </c>
      <c r="C306" t="s">
        <v>4</v>
      </c>
      <c r="D306" t="s">
        <v>20</v>
      </c>
      <c r="E306" t="s">
        <v>21</v>
      </c>
      <c r="F306" t="s">
        <v>80</v>
      </c>
      <c r="G306" t="s">
        <v>274</v>
      </c>
      <c r="H306" t="s">
        <v>275</v>
      </c>
      <c r="I306" t="s">
        <v>756</v>
      </c>
    </row>
    <row r="307" spans="1:11" x14ac:dyDescent="0.35">
      <c r="A307" t="s">
        <v>867</v>
      </c>
      <c r="B307" t="s">
        <v>160</v>
      </c>
      <c r="C307" t="s">
        <v>4</v>
      </c>
      <c r="D307" t="s">
        <v>20</v>
      </c>
      <c r="E307" t="s">
        <v>21</v>
      </c>
      <c r="F307" t="s">
        <v>80</v>
      </c>
      <c r="G307" t="s">
        <v>274</v>
      </c>
      <c r="H307" t="s">
        <v>275</v>
      </c>
      <c r="I307" t="s">
        <v>656</v>
      </c>
      <c r="J307" t="s">
        <v>657</v>
      </c>
      <c r="K307" t="s">
        <v>731</v>
      </c>
    </row>
    <row r="308" spans="1:11" x14ac:dyDescent="0.35">
      <c r="A308" t="s">
        <v>664</v>
      </c>
      <c r="B308" t="s">
        <v>160</v>
      </c>
      <c r="C308" t="s">
        <v>4</v>
      </c>
      <c r="D308" t="s">
        <v>20</v>
      </c>
      <c r="E308" t="s">
        <v>21</v>
      </c>
      <c r="F308" t="s">
        <v>80</v>
      </c>
      <c r="G308" t="s">
        <v>274</v>
      </c>
      <c r="H308" t="s">
        <v>275</v>
      </c>
      <c r="I308" t="s">
        <v>286</v>
      </c>
    </row>
    <row r="309" spans="1:11" x14ac:dyDescent="0.35">
      <c r="A309" t="s">
        <v>1181</v>
      </c>
      <c r="B309" t="s">
        <v>160</v>
      </c>
      <c r="C309" t="s">
        <v>4</v>
      </c>
      <c r="D309" t="s">
        <v>20</v>
      </c>
      <c r="E309" t="s">
        <v>21</v>
      </c>
      <c r="F309" t="s">
        <v>80</v>
      </c>
      <c r="G309" t="s">
        <v>274</v>
      </c>
      <c r="H309" t="s">
        <v>275</v>
      </c>
      <c r="I309" t="s">
        <v>286</v>
      </c>
    </row>
    <row r="310" spans="1:11" x14ac:dyDescent="0.35">
      <c r="A310" t="s">
        <v>1183</v>
      </c>
      <c r="B310" t="s">
        <v>160</v>
      </c>
      <c r="C310" t="s">
        <v>4</v>
      </c>
      <c r="D310" t="s">
        <v>20</v>
      </c>
      <c r="E310" t="s">
        <v>21</v>
      </c>
      <c r="F310" t="s">
        <v>80</v>
      </c>
      <c r="G310" t="s">
        <v>274</v>
      </c>
      <c r="H310" t="s">
        <v>275</v>
      </c>
      <c r="I310" t="s">
        <v>756</v>
      </c>
    </row>
    <row r="311" spans="1:11" x14ac:dyDescent="0.35">
      <c r="A311" t="s">
        <v>561</v>
      </c>
      <c r="B311" t="s">
        <v>160</v>
      </c>
      <c r="C311" t="s">
        <v>4</v>
      </c>
      <c r="D311" t="s">
        <v>20</v>
      </c>
      <c r="E311" t="s">
        <v>21</v>
      </c>
      <c r="F311" t="s">
        <v>80</v>
      </c>
      <c r="G311" t="s">
        <v>274</v>
      </c>
      <c r="H311" t="s">
        <v>483</v>
      </c>
    </row>
    <row r="312" spans="1:11" x14ac:dyDescent="0.35">
      <c r="A312" t="s">
        <v>1184</v>
      </c>
      <c r="B312" t="s">
        <v>160</v>
      </c>
      <c r="C312" t="s">
        <v>4</v>
      </c>
      <c r="D312" t="s">
        <v>20</v>
      </c>
      <c r="E312" t="s">
        <v>21</v>
      </c>
      <c r="F312" t="s">
        <v>80</v>
      </c>
      <c r="G312" t="s">
        <v>274</v>
      </c>
      <c r="H312" t="s">
        <v>275</v>
      </c>
      <c r="I312" t="s">
        <v>696</v>
      </c>
    </row>
    <row r="313" spans="1:11" x14ac:dyDescent="0.35">
      <c r="A313" t="s">
        <v>1255</v>
      </c>
      <c r="B313" t="s">
        <v>160</v>
      </c>
      <c r="C313" t="s">
        <v>4</v>
      </c>
      <c r="D313" t="s">
        <v>20</v>
      </c>
      <c r="E313" t="s">
        <v>21</v>
      </c>
      <c r="F313" t="s">
        <v>80</v>
      </c>
      <c r="G313" t="s">
        <v>274</v>
      </c>
      <c r="H313" t="s">
        <v>275</v>
      </c>
    </row>
    <row r="314" spans="1:11" x14ac:dyDescent="0.35">
      <c r="A314" t="s">
        <v>874</v>
      </c>
      <c r="B314" t="s">
        <v>160</v>
      </c>
      <c r="C314" t="s">
        <v>4</v>
      </c>
      <c r="D314" t="s">
        <v>20</v>
      </c>
      <c r="E314" t="s">
        <v>21</v>
      </c>
      <c r="F314" t="s">
        <v>80</v>
      </c>
      <c r="G314" t="s">
        <v>274</v>
      </c>
      <c r="H314" t="s">
        <v>275</v>
      </c>
      <c r="I314" t="s">
        <v>286</v>
      </c>
    </row>
    <row r="315" spans="1:11" x14ac:dyDescent="0.35">
      <c r="A315" t="s">
        <v>1264</v>
      </c>
      <c r="B315" t="s">
        <v>160</v>
      </c>
      <c r="C315" t="s">
        <v>4</v>
      </c>
      <c r="D315" t="s">
        <v>20</v>
      </c>
      <c r="E315" t="s">
        <v>21</v>
      </c>
      <c r="F315" t="s">
        <v>80</v>
      </c>
      <c r="G315" t="s">
        <v>274</v>
      </c>
      <c r="H315" t="s">
        <v>275</v>
      </c>
      <c r="I315" t="s">
        <v>286</v>
      </c>
      <c r="J315" t="s">
        <v>401</v>
      </c>
    </row>
    <row r="316" spans="1:11" x14ac:dyDescent="0.35">
      <c r="A316" t="s">
        <v>1197</v>
      </c>
      <c r="B316" t="s">
        <v>160</v>
      </c>
      <c r="C316" t="s">
        <v>4</v>
      </c>
      <c r="D316" t="s">
        <v>20</v>
      </c>
      <c r="E316" t="s">
        <v>21</v>
      </c>
      <c r="F316" t="s">
        <v>80</v>
      </c>
      <c r="G316" t="s">
        <v>274</v>
      </c>
      <c r="H316" t="s">
        <v>275</v>
      </c>
      <c r="I316" t="s">
        <v>696</v>
      </c>
    </row>
    <row r="317" spans="1:11" x14ac:dyDescent="0.35">
      <c r="A317" t="s">
        <v>1198</v>
      </c>
      <c r="B317" t="s">
        <v>160</v>
      </c>
      <c r="C317" t="s">
        <v>4</v>
      </c>
      <c r="D317" t="s">
        <v>20</v>
      </c>
      <c r="E317" t="s">
        <v>21</v>
      </c>
      <c r="F317" t="s">
        <v>80</v>
      </c>
      <c r="G317" t="s">
        <v>881</v>
      </c>
      <c r="H317" t="s">
        <v>882</v>
      </c>
    </row>
    <row r="318" spans="1:11" x14ac:dyDescent="0.35">
      <c r="A318" t="s">
        <v>1200</v>
      </c>
      <c r="B318" t="s">
        <v>160</v>
      </c>
      <c r="C318" t="s">
        <v>4</v>
      </c>
      <c r="D318" t="s">
        <v>20</v>
      </c>
      <c r="E318" t="s">
        <v>21</v>
      </c>
      <c r="F318" t="s">
        <v>80</v>
      </c>
      <c r="G318" t="s">
        <v>274</v>
      </c>
      <c r="H318" t="s">
        <v>275</v>
      </c>
      <c r="I318" t="s">
        <v>340</v>
      </c>
    </row>
    <row r="319" spans="1:11" x14ac:dyDescent="0.35">
      <c r="A319" t="s">
        <v>879</v>
      </c>
      <c r="B319" t="s">
        <v>160</v>
      </c>
      <c r="C319" t="s">
        <v>4</v>
      </c>
      <c r="D319" t="s">
        <v>20</v>
      </c>
      <c r="E319" t="s">
        <v>21</v>
      </c>
      <c r="F319" t="s">
        <v>80</v>
      </c>
      <c r="G319" t="s">
        <v>274</v>
      </c>
      <c r="H319" t="s">
        <v>275</v>
      </c>
      <c r="I319" t="s">
        <v>340</v>
      </c>
    </row>
    <row r="320" spans="1:11" x14ac:dyDescent="0.35">
      <c r="A320" t="s">
        <v>880</v>
      </c>
      <c r="B320" t="s">
        <v>160</v>
      </c>
      <c r="C320" t="s">
        <v>4</v>
      </c>
      <c r="D320" t="s">
        <v>20</v>
      </c>
      <c r="E320" t="s">
        <v>21</v>
      </c>
      <c r="F320" t="s">
        <v>80</v>
      </c>
      <c r="G320" t="s">
        <v>881</v>
      </c>
      <c r="H320" t="s">
        <v>882</v>
      </c>
    </row>
    <row r="321" spans="1:10" x14ac:dyDescent="0.35">
      <c r="A321" t="s">
        <v>1205</v>
      </c>
      <c r="B321" t="s">
        <v>160</v>
      </c>
      <c r="C321" t="s">
        <v>4</v>
      </c>
      <c r="D321" t="s">
        <v>20</v>
      </c>
      <c r="E321" t="s">
        <v>21</v>
      </c>
      <c r="F321" t="s">
        <v>80</v>
      </c>
      <c r="G321" t="s">
        <v>274</v>
      </c>
      <c r="H321" t="s">
        <v>275</v>
      </c>
      <c r="I321" t="s">
        <v>286</v>
      </c>
    </row>
    <row r="322" spans="1:10" x14ac:dyDescent="0.35">
      <c r="A322" t="s">
        <v>754</v>
      </c>
      <c r="B322" t="s">
        <v>160</v>
      </c>
      <c r="C322" t="s">
        <v>4</v>
      </c>
      <c r="D322" t="s">
        <v>20</v>
      </c>
      <c r="E322" t="s">
        <v>21</v>
      </c>
      <c r="F322" t="s">
        <v>80</v>
      </c>
      <c r="G322" t="s">
        <v>274</v>
      </c>
      <c r="H322" t="s">
        <v>275</v>
      </c>
      <c r="I322" t="s">
        <v>286</v>
      </c>
      <c r="J322" t="s">
        <v>401</v>
      </c>
    </row>
    <row r="323" spans="1:10" x14ac:dyDescent="0.35">
      <c r="A323" t="s">
        <v>1206</v>
      </c>
      <c r="B323" t="s">
        <v>160</v>
      </c>
      <c r="C323" t="s">
        <v>4</v>
      </c>
      <c r="D323" t="s">
        <v>20</v>
      </c>
      <c r="E323" t="s">
        <v>21</v>
      </c>
      <c r="F323" t="s">
        <v>80</v>
      </c>
      <c r="G323" t="s">
        <v>881</v>
      </c>
      <c r="H323" t="s">
        <v>935</v>
      </c>
    </row>
    <row r="324" spans="1:10" x14ac:dyDescent="0.35">
      <c r="A324" t="s">
        <v>1212</v>
      </c>
      <c r="B324" t="s">
        <v>160</v>
      </c>
      <c r="C324" t="s">
        <v>4</v>
      </c>
      <c r="D324" t="s">
        <v>20</v>
      </c>
      <c r="E324" t="s">
        <v>21</v>
      </c>
      <c r="F324" t="s">
        <v>80</v>
      </c>
      <c r="G324" t="s">
        <v>274</v>
      </c>
      <c r="H324" t="s">
        <v>275</v>
      </c>
      <c r="I324" t="s">
        <v>756</v>
      </c>
    </row>
    <row r="325" spans="1:10" x14ac:dyDescent="0.35">
      <c r="A325" t="s">
        <v>755</v>
      </c>
      <c r="B325" t="s">
        <v>160</v>
      </c>
      <c r="C325" t="s">
        <v>4</v>
      </c>
      <c r="D325" t="s">
        <v>20</v>
      </c>
      <c r="E325" t="s">
        <v>21</v>
      </c>
      <c r="F325" t="s">
        <v>80</v>
      </c>
      <c r="G325" t="s">
        <v>274</v>
      </c>
      <c r="H325" t="s">
        <v>275</v>
      </c>
      <c r="I325" t="s">
        <v>756</v>
      </c>
    </row>
    <row r="326" spans="1:10" x14ac:dyDescent="0.35">
      <c r="A326" t="s">
        <v>888</v>
      </c>
      <c r="B326" t="s">
        <v>160</v>
      </c>
      <c r="C326" t="s">
        <v>4</v>
      </c>
      <c r="D326" t="s">
        <v>20</v>
      </c>
      <c r="E326" t="s">
        <v>21</v>
      </c>
      <c r="F326" t="s">
        <v>80</v>
      </c>
      <c r="G326" t="s">
        <v>274</v>
      </c>
      <c r="H326" t="s">
        <v>275</v>
      </c>
      <c r="I326" t="s">
        <v>656</v>
      </c>
      <c r="J326" t="s">
        <v>657</v>
      </c>
    </row>
    <row r="327" spans="1:10" x14ac:dyDescent="0.35">
      <c r="A327" t="s">
        <v>1216</v>
      </c>
      <c r="B327" t="s">
        <v>160</v>
      </c>
      <c r="C327" t="s">
        <v>4</v>
      </c>
      <c r="D327" t="s">
        <v>20</v>
      </c>
      <c r="E327" t="s">
        <v>21</v>
      </c>
      <c r="F327" t="s">
        <v>80</v>
      </c>
      <c r="G327" t="s">
        <v>274</v>
      </c>
      <c r="H327" t="s">
        <v>275</v>
      </c>
      <c r="I327" t="s">
        <v>286</v>
      </c>
    </row>
    <row r="328" spans="1:10" x14ac:dyDescent="0.35">
      <c r="A328" t="s">
        <v>1218</v>
      </c>
      <c r="B328" t="s">
        <v>160</v>
      </c>
      <c r="C328" t="s">
        <v>4</v>
      </c>
      <c r="D328" t="s">
        <v>20</v>
      </c>
      <c r="E328" t="s">
        <v>21</v>
      </c>
      <c r="F328" t="s">
        <v>80</v>
      </c>
      <c r="G328" t="s">
        <v>881</v>
      </c>
      <c r="H328" t="s">
        <v>882</v>
      </c>
    </row>
    <row r="329" spans="1:10" x14ac:dyDescent="0.35">
      <c r="A329" t="s">
        <v>895</v>
      </c>
      <c r="B329" t="s">
        <v>160</v>
      </c>
      <c r="C329" t="s">
        <v>4</v>
      </c>
      <c r="D329" t="s">
        <v>20</v>
      </c>
      <c r="E329" t="s">
        <v>21</v>
      </c>
      <c r="F329" t="s">
        <v>80</v>
      </c>
      <c r="G329" t="s">
        <v>274</v>
      </c>
      <c r="H329" t="s">
        <v>483</v>
      </c>
    </row>
    <row r="330" spans="1:10" x14ac:dyDescent="0.35">
      <c r="A330" t="s">
        <v>1219</v>
      </c>
      <c r="B330" t="s">
        <v>160</v>
      </c>
      <c r="C330" t="s">
        <v>4</v>
      </c>
      <c r="D330" t="s">
        <v>20</v>
      </c>
      <c r="E330" t="s">
        <v>21</v>
      </c>
      <c r="F330" t="s">
        <v>80</v>
      </c>
      <c r="G330" t="s">
        <v>274</v>
      </c>
      <c r="H330" t="s">
        <v>275</v>
      </c>
      <c r="I330" t="s">
        <v>739</v>
      </c>
    </row>
    <row r="331" spans="1:10" x14ac:dyDescent="0.35">
      <c r="A331" t="s">
        <v>1221</v>
      </c>
      <c r="B331" t="s">
        <v>160</v>
      </c>
      <c r="C331" t="s">
        <v>4</v>
      </c>
      <c r="D331" t="s">
        <v>20</v>
      </c>
      <c r="E331" t="s">
        <v>21</v>
      </c>
      <c r="F331" t="s">
        <v>80</v>
      </c>
      <c r="G331" t="s">
        <v>881</v>
      </c>
      <c r="H331" t="s">
        <v>935</v>
      </c>
    </row>
    <row r="332" spans="1:10" x14ac:dyDescent="0.35">
      <c r="A332" t="s">
        <v>910</v>
      </c>
      <c r="B332" t="s">
        <v>160</v>
      </c>
      <c r="C332" t="s">
        <v>4</v>
      </c>
      <c r="D332" t="s">
        <v>20</v>
      </c>
      <c r="E332" t="s">
        <v>21</v>
      </c>
      <c r="F332" t="s">
        <v>80</v>
      </c>
      <c r="G332" t="s">
        <v>274</v>
      </c>
      <c r="H332" t="s">
        <v>275</v>
      </c>
      <c r="I332" t="s">
        <v>656</v>
      </c>
      <c r="J332" t="s">
        <v>657</v>
      </c>
    </row>
    <row r="333" spans="1:10" x14ac:dyDescent="0.35">
      <c r="A333" t="s">
        <v>1227</v>
      </c>
      <c r="B333" t="s">
        <v>160</v>
      </c>
      <c r="C333" t="s">
        <v>4</v>
      </c>
      <c r="D333" t="s">
        <v>20</v>
      </c>
      <c r="E333" t="s">
        <v>21</v>
      </c>
      <c r="F333" t="s">
        <v>80</v>
      </c>
      <c r="G333" t="s">
        <v>274</v>
      </c>
      <c r="H333" t="s">
        <v>275</v>
      </c>
      <c r="I333" t="s">
        <v>756</v>
      </c>
    </row>
    <row r="334" spans="1:10" x14ac:dyDescent="0.35">
      <c r="A334" t="s">
        <v>911</v>
      </c>
      <c r="B334" t="s">
        <v>160</v>
      </c>
      <c r="C334" t="s">
        <v>4</v>
      </c>
      <c r="D334" t="s">
        <v>20</v>
      </c>
      <c r="E334" t="s">
        <v>21</v>
      </c>
      <c r="F334" t="s">
        <v>80</v>
      </c>
      <c r="G334" t="s">
        <v>274</v>
      </c>
      <c r="H334" t="s">
        <v>275</v>
      </c>
      <c r="I334" t="s">
        <v>286</v>
      </c>
    </row>
    <row r="335" spans="1:10" x14ac:dyDescent="0.35">
      <c r="A335" t="s">
        <v>629</v>
      </c>
      <c r="B335" t="s">
        <v>160</v>
      </c>
      <c r="C335" t="s">
        <v>4</v>
      </c>
      <c r="D335" t="s">
        <v>20</v>
      </c>
      <c r="E335" t="s">
        <v>21</v>
      </c>
      <c r="F335" t="s">
        <v>80</v>
      </c>
      <c r="G335" t="s">
        <v>274</v>
      </c>
      <c r="H335" t="s">
        <v>275</v>
      </c>
      <c r="I335" t="s">
        <v>286</v>
      </c>
      <c r="J335" t="s">
        <v>401</v>
      </c>
    </row>
    <row r="336" spans="1:10" x14ac:dyDescent="0.35">
      <c r="A336" t="s">
        <v>1232</v>
      </c>
      <c r="B336" t="s">
        <v>160</v>
      </c>
      <c r="C336" t="s">
        <v>4</v>
      </c>
      <c r="D336" t="s">
        <v>20</v>
      </c>
      <c r="E336" t="s">
        <v>21</v>
      </c>
      <c r="F336" t="s">
        <v>80</v>
      </c>
      <c r="G336" t="s">
        <v>881</v>
      </c>
      <c r="H336" t="s">
        <v>882</v>
      </c>
    </row>
    <row r="337" spans="1:10" x14ac:dyDescent="0.35">
      <c r="A337" t="s">
        <v>759</v>
      </c>
      <c r="B337" t="s">
        <v>160</v>
      </c>
      <c r="C337" t="s">
        <v>4</v>
      </c>
      <c r="D337" t="s">
        <v>20</v>
      </c>
      <c r="E337" t="s">
        <v>21</v>
      </c>
      <c r="F337" t="s">
        <v>80</v>
      </c>
      <c r="G337" t="s">
        <v>274</v>
      </c>
      <c r="H337" t="s">
        <v>275</v>
      </c>
      <c r="I337" t="s">
        <v>286</v>
      </c>
    </row>
    <row r="338" spans="1:10" x14ac:dyDescent="0.35">
      <c r="A338" t="s">
        <v>644</v>
      </c>
      <c r="B338" t="s">
        <v>160</v>
      </c>
      <c r="C338" t="s">
        <v>4</v>
      </c>
      <c r="D338" t="s">
        <v>20</v>
      </c>
      <c r="E338" t="s">
        <v>21</v>
      </c>
      <c r="F338" t="s">
        <v>80</v>
      </c>
      <c r="G338" t="s">
        <v>274</v>
      </c>
      <c r="H338" t="s">
        <v>275</v>
      </c>
      <c r="I338" t="s">
        <v>286</v>
      </c>
      <c r="J338" t="s">
        <v>401</v>
      </c>
    </row>
    <row r="339" spans="1:10" x14ac:dyDescent="0.35">
      <c r="A339" t="s">
        <v>1245</v>
      </c>
      <c r="B339" t="s">
        <v>160</v>
      </c>
      <c r="C339" t="s">
        <v>4</v>
      </c>
      <c r="D339" t="s">
        <v>20</v>
      </c>
      <c r="E339" t="s">
        <v>21</v>
      </c>
      <c r="F339" t="s">
        <v>80</v>
      </c>
      <c r="G339" t="s">
        <v>274</v>
      </c>
      <c r="H339" t="s">
        <v>275</v>
      </c>
      <c r="I339" t="s">
        <v>340</v>
      </c>
    </row>
    <row r="340" spans="1:10" x14ac:dyDescent="0.35">
      <c r="A340" t="s">
        <v>1249</v>
      </c>
      <c r="B340" t="s">
        <v>160</v>
      </c>
      <c r="C340" t="s">
        <v>4</v>
      </c>
      <c r="D340" t="s">
        <v>20</v>
      </c>
      <c r="E340" t="s">
        <v>21</v>
      </c>
      <c r="F340" t="s">
        <v>80</v>
      </c>
      <c r="G340" t="s">
        <v>274</v>
      </c>
      <c r="H340" t="s">
        <v>483</v>
      </c>
    </row>
    <row r="341" spans="1:10" x14ac:dyDescent="0.35">
      <c r="A341" t="s">
        <v>1252</v>
      </c>
      <c r="B341" t="s">
        <v>160</v>
      </c>
      <c r="C341" t="s">
        <v>4</v>
      </c>
      <c r="D341" t="s">
        <v>20</v>
      </c>
      <c r="E341" t="s">
        <v>21</v>
      </c>
      <c r="F341" t="s">
        <v>80</v>
      </c>
      <c r="G341" t="s">
        <v>274</v>
      </c>
      <c r="H341" t="s">
        <v>275</v>
      </c>
      <c r="I341" t="s">
        <v>925</v>
      </c>
    </row>
    <row r="342" spans="1:10" x14ac:dyDescent="0.35">
      <c r="A342" t="s">
        <v>1253</v>
      </c>
      <c r="B342" t="s">
        <v>160</v>
      </c>
      <c r="C342" t="s">
        <v>4</v>
      </c>
      <c r="D342" t="s">
        <v>20</v>
      </c>
      <c r="E342" t="s">
        <v>21</v>
      </c>
      <c r="F342" t="s">
        <v>80</v>
      </c>
      <c r="G342" t="s">
        <v>881</v>
      </c>
      <c r="H342" t="s">
        <v>935</v>
      </c>
    </row>
    <row r="343" spans="1:10" x14ac:dyDescent="0.35">
      <c r="A343" t="s">
        <v>733</v>
      </c>
      <c r="B343" t="s">
        <v>160</v>
      </c>
      <c r="C343" t="s">
        <v>4</v>
      </c>
      <c r="D343" t="s">
        <v>20</v>
      </c>
      <c r="E343" t="s">
        <v>21</v>
      </c>
      <c r="F343" t="s">
        <v>118</v>
      </c>
      <c r="G343" t="s">
        <v>118</v>
      </c>
    </row>
    <row r="344" spans="1:10" x14ac:dyDescent="0.35">
      <c r="A344" t="s">
        <v>732</v>
      </c>
      <c r="B344" t="s">
        <v>160</v>
      </c>
      <c r="C344" t="s">
        <v>4</v>
      </c>
      <c r="D344" t="s">
        <v>20</v>
      </c>
      <c r="E344" t="s">
        <v>21</v>
      </c>
      <c r="F344" t="s">
        <v>106</v>
      </c>
      <c r="G344" t="s">
        <v>106</v>
      </c>
    </row>
    <row r="345" spans="1:10" x14ac:dyDescent="0.35">
      <c r="A345" t="s">
        <v>753</v>
      </c>
      <c r="B345" t="s">
        <v>160</v>
      </c>
      <c r="C345" t="s">
        <v>4</v>
      </c>
      <c r="D345" t="s">
        <v>20</v>
      </c>
      <c r="E345" t="s">
        <v>21</v>
      </c>
      <c r="F345" t="s">
        <v>106</v>
      </c>
      <c r="G345" t="s">
        <v>106</v>
      </c>
    </row>
    <row r="346" spans="1:10" x14ac:dyDescent="0.35">
      <c r="A346" t="s">
        <v>980</v>
      </c>
      <c r="B346" t="s">
        <v>160</v>
      </c>
      <c r="C346" t="s">
        <v>4</v>
      </c>
      <c r="D346" t="s">
        <v>20</v>
      </c>
      <c r="E346" t="s">
        <v>21</v>
      </c>
      <c r="F346" t="s">
        <v>981</v>
      </c>
      <c r="G346" t="s">
        <v>981</v>
      </c>
    </row>
    <row r="347" spans="1:10" x14ac:dyDescent="0.35">
      <c r="A347" t="s">
        <v>1228</v>
      </c>
      <c r="B347" t="s">
        <v>160</v>
      </c>
      <c r="C347" t="s">
        <v>4</v>
      </c>
      <c r="D347" t="s">
        <v>20</v>
      </c>
      <c r="E347" t="s">
        <v>21</v>
      </c>
      <c r="F347" t="s">
        <v>981</v>
      </c>
      <c r="G347" t="s">
        <v>981</v>
      </c>
    </row>
    <row r="348" spans="1:10" x14ac:dyDescent="0.35">
      <c r="A348" t="s">
        <v>1020</v>
      </c>
      <c r="B348" t="s">
        <v>160</v>
      </c>
      <c r="C348" t="s">
        <v>4</v>
      </c>
      <c r="D348" t="s">
        <v>20</v>
      </c>
      <c r="E348" t="s">
        <v>21</v>
      </c>
      <c r="F348" t="s">
        <v>109</v>
      </c>
      <c r="G348" t="s">
        <v>109</v>
      </c>
    </row>
    <row r="349" spans="1:10" x14ac:dyDescent="0.35">
      <c r="A349" t="s">
        <v>1105</v>
      </c>
      <c r="B349" t="s">
        <v>160</v>
      </c>
      <c r="C349" t="s">
        <v>4</v>
      </c>
      <c r="D349" t="s">
        <v>20</v>
      </c>
      <c r="E349" t="s">
        <v>21</v>
      </c>
      <c r="F349" t="s">
        <v>109</v>
      </c>
      <c r="G349" t="s">
        <v>109</v>
      </c>
    </row>
    <row r="350" spans="1:10" x14ac:dyDescent="0.35">
      <c r="A350" t="s">
        <v>1191</v>
      </c>
      <c r="B350" t="s">
        <v>160</v>
      </c>
      <c r="C350" t="s">
        <v>4</v>
      </c>
      <c r="D350" t="s">
        <v>20</v>
      </c>
      <c r="E350" t="s">
        <v>21</v>
      </c>
      <c r="F350" t="s">
        <v>109</v>
      </c>
      <c r="G350" t="s">
        <v>109</v>
      </c>
    </row>
    <row r="351" spans="1:10" x14ac:dyDescent="0.35">
      <c r="A351" t="s">
        <v>1281</v>
      </c>
      <c r="B351" t="s">
        <v>160</v>
      </c>
      <c r="C351" t="s">
        <v>4</v>
      </c>
      <c r="D351" t="s">
        <v>20</v>
      </c>
      <c r="E351" t="s">
        <v>21</v>
      </c>
      <c r="F351" t="s">
        <v>109</v>
      </c>
      <c r="G351" t="s">
        <v>109</v>
      </c>
    </row>
    <row r="352" spans="1:10" x14ac:dyDescent="0.35">
      <c r="A352" t="s">
        <v>792</v>
      </c>
      <c r="B352" t="s">
        <v>160</v>
      </c>
      <c r="C352" t="s">
        <v>4</v>
      </c>
      <c r="D352" t="s">
        <v>20</v>
      </c>
      <c r="E352" t="s">
        <v>21</v>
      </c>
      <c r="F352" t="s">
        <v>110</v>
      </c>
      <c r="G352" t="s">
        <v>110</v>
      </c>
    </row>
    <row r="353" spans="1:7" x14ac:dyDescent="0.35">
      <c r="A353" t="s">
        <v>810</v>
      </c>
      <c r="B353" t="s">
        <v>160</v>
      </c>
      <c r="C353" t="s">
        <v>4</v>
      </c>
      <c r="D353" t="s">
        <v>20</v>
      </c>
      <c r="E353" t="s">
        <v>21</v>
      </c>
      <c r="F353" t="s">
        <v>110</v>
      </c>
      <c r="G353" t="s">
        <v>110</v>
      </c>
    </row>
    <row r="354" spans="1:7" x14ac:dyDescent="0.35">
      <c r="A354" t="s">
        <v>1115</v>
      </c>
      <c r="B354" t="s">
        <v>160</v>
      </c>
      <c r="C354" t="s">
        <v>4</v>
      </c>
      <c r="D354" t="s">
        <v>20</v>
      </c>
      <c r="E354" t="s">
        <v>21</v>
      </c>
      <c r="F354" t="s">
        <v>110</v>
      </c>
      <c r="G354" t="s">
        <v>110</v>
      </c>
    </row>
    <row r="355" spans="1:7" x14ac:dyDescent="0.35">
      <c r="A355" t="s">
        <v>1194</v>
      </c>
      <c r="B355" t="s">
        <v>160</v>
      </c>
      <c r="C355" t="s">
        <v>4</v>
      </c>
      <c r="D355" t="s">
        <v>20</v>
      </c>
      <c r="E355" t="s">
        <v>21</v>
      </c>
      <c r="F355" t="s">
        <v>110</v>
      </c>
      <c r="G355" t="s">
        <v>110</v>
      </c>
    </row>
    <row r="356" spans="1:7" x14ac:dyDescent="0.35">
      <c r="A356" t="s">
        <v>916</v>
      </c>
      <c r="B356" t="s">
        <v>160</v>
      </c>
      <c r="C356" t="s">
        <v>4</v>
      </c>
      <c r="D356" t="s">
        <v>20</v>
      </c>
      <c r="E356" t="s">
        <v>21</v>
      </c>
      <c r="F356" t="s">
        <v>110</v>
      </c>
      <c r="G356" t="s">
        <v>110</v>
      </c>
    </row>
    <row r="357" spans="1:7" x14ac:dyDescent="0.35">
      <c r="A357" t="s">
        <v>1211</v>
      </c>
      <c r="B357" t="s">
        <v>160</v>
      </c>
      <c r="C357" t="s">
        <v>4</v>
      </c>
      <c r="D357" t="s">
        <v>20</v>
      </c>
      <c r="E357" t="s">
        <v>21</v>
      </c>
      <c r="G357" t="s">
        <v>21</v>
      </c>
    </row>
    <row r="358" spans="1:7" x14ac:dyDescent="0.35">
      <c r="A358" t="s">
        <v>688</v>
      </c>
      <c r="B358" t="s">
        <v>160</v>
      </c>
      <c r="C358" t="s">
        <v>4</v>
      </c>
      <c r="D358" t="s">
        <v>20</v>
      </c>
      <c r="E358" t="s">
        <v>103</v>
      </c>
      <c r="F358" t="s">
        <v>136</v>
      </c>
      <c r="G358" t="s">
        <v>136</v>
      </c>
    </row>
    <row r="359" spans="1:7" x14ac:dyDescent="0.35">
      <c r="A359" t="s">
        <v>940</v>
      </c>
      <c r="B359" t="s">
        <v>160</v>
      </c>
      <c r="C359" t="s">
        <v>4</v>
      </c>
      <c r="D359" t="s">
        <v>20</v>
      </c>
      <c r="E359" t="s">
        <v>103</v>
      </c>
      <c r="F359" t="s">
        <v>136</v>
      </c>
      <c r="G359" t="s">
        <v>136</v>
      </c>
    </row>
    <row r="360" spans="1:7" x14ac:dyDescent="0.35">
      <c r="A360" t="s">
        <v>690</v>
      </c>
      <c r="B360" t="s">
        <v>160</v>
      </c>
      <c r="C360" t="s">
        <v>4</v>
      </c>
      <c r="D360" t="s">
        <v>20</v>
      </c>
      <c r="E360" t="s">
        <v>103</v>
      </c>
      <c r="F360" t="s">
        <v>136</v>
      </c>
      <c r="G360" t="s">
        <v>136</v>
      </c>
    </row>
    <row r="361" spans="1:7" x14ac:dyDescent="0.35">
      <c r="A361" t="s">
        <v>1053</v>
      </c>
      <c r="B361" t="s">
        <v>160</v>
      </c>
      <c r="C361" t="s">
        <v>4</v>
      </c>
      <c r="D361" t="s">
        <v>20</v>
      </c>
      <c r="E361" t="s">
        <v>103</v>
      </c>
      <c r="F361" t="s">
        <v>136</v>
      </c>
      <c r="G361" t="s">
        <v>136</v>
      </c>
    </row>
    <row r="362" spans="1:7" x14ac:dyDescent="0.35">
      <c r="A362" t="s">
        <v>760</v>
      </c>
      <c r="B362" t="s">
        <v>160</v>
      </c>
      <c r="C362" t="s">
        <v>4</v>
      </c>
      <c r="D362" t="s">
        <v>20</v>
      </c>
      <c r="E362" t="s">
        <v>103</v>
      </c>
      <c r="F362" t="s">
        <v>136</v>
      </c>
      <c r="G362" t="s">
        <v>136</v>
      </c>
    </row>
    <row r="363" spans="1:7" x14ac:dyDescent="0.35">
      <c r="A363" t="s">
        <v>1088</v>
      </c>
      <c r="B363" t="s">
        <v>160</v>
      </c>
      <c r="C363" t="s">
        <v>4</v>
      </c>
      <c r="D363" t="s">
        <v>20</v>
      </c>
      <c r="E363" t="s">
        <v>103</v>
      </c>
      <c r="F363" t="s">
        <v>104</v>
      </c>
      <c r="G363" t="s">
        <v>104</v>
      </c>
    </row>
    <row r="364" spans="1:7" x14ac:dyDescent="0.35">
      <c r="A364" t="s">
        <v>542</v>
      </c>
      <c r="B364" t="s">
        <v>160</v>
      </c>
      <c r="C364" t="s">
        <v>4</v>
      </c>
      <c r="D364" t="s">
        <v>20</v>
      </c>
      <c r="E364" t="s">
        <v>103</v>
      </c>
      <c r="F364" t="s">
        <v>104</v>
      </c>
      <c r="G364" t="s">
        <v>104</v>
      </c>
    </row>
    <row r="365" spans="1:7" x14ac:dyDescent="0.35">
      <c r="A365" t="s">
        <v>1162</v>
      </c>
      <c r="B365" t="s">
        <v>160</v>
      </c>
      <c r="C365" t="s">
        <v>4</v>
      </c>
      <c r="D365" t="s">
        <v>20</v>
      </c>
      <c r="E365" t="s">
        <v>103</v>
      </c>
      <c r="F365" t="s">
        <v>104</v>
      </c>
      <c r="G365" t="s">
        <v>104</v>
      </c>
    </row>
    <row r="366" spans="1:7" x14ac:dyDescent="0.35">
      <c r="A366" t="s">
        <v>426</v>
      </c>
      <c r="B366" t="s">
        <v>160</v>
      </c>
      <c r="C366" t="s">
        <v>4</v>
      </c>
      <c r="D366" t="s">
        <v>20</v>
      </c>
      <c r="E366" t="s">
        <v>119</v>
      </c>
      <c r="F366" t="s">
        <v>120</v>
      </c>
      <c r="G366" t="s">
        <v>120</v>
      </c>
    </row>
    <row r="367" spans="1:7" x14ac:dyDescent="0.35">
      <c r="A367" t="s">
        <v>628</v>
      </c>
      <c r="B367" t="s">
        <v>160</v>
      </c>
      <c r="C367" t="s">
        <v>4</v>
      </c>
      <c r="D367" t="s">
        <v>20</v>
      </c>
      <c r="E367" t="s">
        <v>119</v>
      </c>
      <c r="F367" t="s">
        <v>120</v>
      </c>
      <c r="G367" t="s">
        <v>120</v>
      </c>
    </row>
    <row r="368" spans="1:7" x14ac:dyDescent="0.35">
      <c r="A368" t="s">
        <v>341</v>
      </c>
      <c r="B368" t="s">
        <v>160</v>
      </c>
      <c r="C368" t="s">
        <v>4</v>
      </c>
      <c r="D368" t="s">
        <v>20</v>
      </c>
      <c r="E368" t="s">
        <v>119</v>
      </c>
      <c r="F368" t="s">
        <v>125</v>
      </c>
      <c r="G368" t="s">
        <v>125</v>
      </c>
    </row>
    <row r="369" spans="1:8" x14ac:dyDescent="0.35">
      <c r="A369" t="s">
        <v>523</v>
      </c>
      <c r="B369" t="s">
        <v>160</v>
      </c>
      <c r="C369" t="s">
        <v>4</v>
      </c>
      <c r="D369" t="s">
        <v>20</v>
      </c>
      <c r="E369" t="s">
        <v>119</v>
      </c>
      <c r="F369" t="s">
        <v>125</v>
      </c>
      <c r="G369" t="s">
        <v>125</v>
      </c>
    </row>
    <row r="370" spans="1:8" x14ac:dyDescent="0.35">
      <c r="A370" t="s">
        <v>1126</v>
      </c>
      <c r="B370" t="s">
        <v>160</v>
      </c>
      <c r="C370" t="s">
        <v>4</v>
      </c>
      <c r="D370" t="s">
        <v>20</v>
      </c>
      <c r="E370" t="s">
        <v>1127</v>
      </c>
      <c r="F370" t="s">
        <v>1128</v>
      </c>
      <c r="G370" t="s">
        <v>1128</v>
      </c>
    </row>
    <row r="371" spans="1:8" x14ac:dyDescent="0.35">
      <c r="A371" t="s">
        <v>1250</v>
      </c>
      <c r="B371" t="s">
        <v>160</v>
      </c>
      <c r="C371" t="s">
        <v>4</v>
      </c>
      <c r="D371" t="s">
        <v>20</v>
      </c>
      <c r="E371" t="s">
        <v>1127</v>
      </c>
      <c r="F371" t="s">
        <v>1128</v>
      </c>
      <c r="G371" t="s">
        <v>1128</v>
      </c>
    </row>
    <row r="372" spans="1:8" x14ac:dyDescent="0.35">
      <c r="A372" t="s">
        <v>1208</v>
      </c>
      <c r="B372" t="s">
        <v>160</v>
      </c>
      <c r="C372" t="s">
        <v>4</v>
      </c>
      <c r="D372" t="s">
        <v>20</v>
      </c>
      <c r="E372" t="s">
        <v>1127</v>
      </c>
      <c r="F372" t="s">
        <v>1209</v>
      </c>
      <c r="G372" t="s">
        <v>1210</v>
      </c>
    </row>
    <row r="373" spans="1:8" x14ac:dyDescent="0.35">
      <c r="A373" t="s">
        <v>943</v>
      </c>
      <c r="B373" t="s">
        <v>160</v>
      </c>
      <c r="C373" t="s">
        <v>4</v>
      </c>
      <c r="D373" t="s">
        <v>20</v>
      </c>
      <c r="E373" t="s">
        <v>152</v>
      </c>
      <c r="F373" t="s">
        <v>944</v>
      </c>
      <c r="G373" t="s">
        <v>944</v>
      </c>
    </row>
    <row r="374" spans="1:8" x14ac:dyDescent="0.35">
      <c r="A374" t="s">
        <v>970</v>
      </c>
      <c r="B374" t="s">
        <v>160</v>
      </c>
      <c r="C374" t="s">
        <v>4</v>
      </c>
      <c r="D374" t="s">
        <v>20</v>
      </c>
      <c r="E374" t="s">
        <v>971</v>
      </c>
      <c r="F374" t="s">
        <v>972</v>
      </c>
      <c r="G374" t="s">
        <v>973</v>
      </c>
    </row>
    <row r="375" spans="1:8" x14ac:dyDescent="0.35">
      <c r="A375" t="s">
        <v>1081</v>
      </c>
      <c r="B375" t="s">
        <v>160</v>
      </c>
      <c r="C375" t="s">
        <v>4</v>
      </c>
      <c r="D375" t="s">
        <v>20</v>
      </c>
      <c r="E375" t="s">
        <v>971</v>
      </c>
      <c r="F375" t="s">
        <v>972</v>
      </c>
      <c r="G375" t="s">
        <v>973</v>
      </c>
    </row>
    <row r="376" spans="1:8" x14ac:dyDescent="0.35">
      <c r="A376" t="s">
        <v>1195</v>
      </c>
      <c r="B376" t="s">
        <v>160</v>
      </c>
      <c r="C376" t="s">
        <v>4</v>
      </c>
      <c r="D376" t="s">
        <v>20</v>
      </c>
      <c r="E376" t="s">
        <v>971</v>
      </c>
      <c r="F376" t="s">
        <v>972</v>
      </c>
      <c r="G376" t="s">
        <v>1196</v>
      </c>
    </row>
    <row r="377" spans="1:8" x14ac:dyDescent="0.35">
      <c r="A377" t="s">
        <v>476</v>
      </c>
      <c r="B377" t="s">
        <v>160</v>
      </c>
      <c r="C377" t="s">
        <v>4</v>
      </c>
      <c r="D377" t="s">
        <v>20</v>
      </c>
      <c r="E377" t="s">
        <v>135</v>
      </c>
      <c r="F377" t="s">
        <v>477</v>
      </c>
      <c r="G377" t="s">
        <v>478</v>
      </c>
    </row>
    <row r="378" spans="1:8" x14ac:dyDescent="0.35">
      <c r="A378" t="s">
        <v>572</v>
      </c>
      <c r="B378" t="s">
        <v>160</v>
      </c>
      <c r="C378" t="s">
        <v>4</v>
      </c>
      <c r="D378" t="s">
        <v>20</v>
      </c>
      <c r="E378" t="s">
        <v>135</v>
      </c>
      <c r="F378" t="s">
        <v>477</v>
      </c>
      <c r="G378" t="s">
        <v>478</v>
      </c>
    </row>
    <row r="379" spans="1:8" x14ac:dyDescent="0.35">
      <c r="A379" t="s">
        <v>579</v>
      </c>
      <c r="B379" t="s">
        <v>160</v>
      </c>
      <c r="C379" t="s">
        <v>4</v>
      </c>
      <c r="D379" t="s">
        <v>20</v>
      </c>
      <c r="E379" t="s">
        <v>135</v>
      </c>
      <c r="F379" t="s">
        <v>477</v>
      </c>
      <c r="G379" t="s">
        <v>478</v>
      </c>
    </row>
    <row r="380" spans="1:8" x14ac:dyDescent="0.35">
      <c r="A380" t="s">
        <v>345</v>
      </c>
      <c r="B380" t="s">
        <v>160</v>
      </c>
      <c r="C380" t="s">
        <v>4</v>
      </c>
      <c r="D380" t="s">
        <v>20</v>
      </c>
      <c r="E380" t="s">
        <v>346</v>
      </c>
      <c r="F380" t="s">
        <v>347</v>
      </c>
      <c r="G380" t="s">
        <v>347</v>
      </c>
    </row>
    <row r="381" spans="1:8" x14ac:dyDescent="0.35">
      <c r="A381" t="s">
        <v>1085</v>
      </c>
      <c r="B381" t="s">
        <v>160</v>
      </c>
      <c r="C381" t="s">
        <v>4</v>
      </c>
      <c r="D381" t="s">
        <v>20</v>
      </c>
      <c r="E381" t="s">
        <v>346</v>
      </c>
      <c r="F381" t="s">
        <v>347</v>
      </c>
      <c r="G381" t="s">
        <v>347</v>
      </c>
    </row>
    <row r="382" spans="1:8" x14ac:dyDescent="0.35">
      <c r="A382" t="s">
        <v>941</v>
      </c>
      <c r="B382" t="s">
        <v>160</v>
      </c>
      <c r="C382" t="s">
        <v>4</v>
      </c>
      <c r="D382" t="s">
        <v>32</v>
      </c>
      <c r="E382" t="s">
        <v>33</v>
      </c>
      <c r="F382" t="s">
        <v>91</v>
      </c>
      <c r="G382" t="s">
        <v>942</v>
      </c>
    </row>
    <row r="383" spans="1:8" x14ac:dyDescent="0.35">
      <c r="A383" t="s">
        <v>945</v>
      </c>
      <c r="B383" t="s">
        <v>160</v>
      </c>
      <c r="C383" t="s">
        <v>4</v>
      </c>
      <c r="D383" t="s">
        <v>32</v>
      </c>
      <c r="E383" t="s">
        <v>33</v>
      </c>
      <c r="F383" t="s">
        <v>91</v>
      </c>
      <c r="G383" t="s">
        <v>946</v>
      </c>
      <c r="H383" t="s">
        <v>947</v>
      </c>
    </row>
    <row r="384" spans="1:8" x14ac:dyDescent="0.35">
      <c r="A384" t="s">
        <v>950</v>
      </c>
      <c r="B384" t="s">
        <v>160</v>
      </c>
      <c r="C384" t="s">
        <v>4</v>
      </c>
      <c r="D384" t="s">
        <v>32</v>
      </c>
      <c r="E384" t="s">
        <v>33</v>
      </c>
      <c r="F384" t="s">
        <v>91</v>
      </c>
      <c r="G384" t="s">
        <v>951</v>
      </c>
      <c r="H384" t="s">
        <v>952</v>
      </c>
    </row>
    <row r="385" spans="1:9" x14ac:dyDescent="0.35">
      <c r="A385" t="s">
        <v>967</v>
      </c>
      <c r="B385" t="s">
        <v>160</v>
      </c>
      <c r="C385" t="s">
        <v>4</v>
      </c>
      <c r="D385" t="s">
        <v>32</v>
      </c>
      <c r="E385" t="s">
        <v>33</v>
      </c>
      <c r="F385" t="s">
        <v>91</v>
      </c>
      <c r="G385" t="s">
        <v>968</v>
      </c>
      <c r="H385" t="s">
        <v>969</v>
      </c>
    </row>
    <row r="386" spans="1:9" x14ac:dyDescent="0.35">
      <c r="A386" t="s">
        <v>1005</v>
      </c>
      <c r="B386" t="s">
        <v>160</v>
      </c>
      <c r="C386" t="s">
        <v>4</v>
      </c>
      <c r="D386" t="s">
        <v>32</v>
      </c>
      <c r="E386" t="s">
        <v>33</v>
      </c>
      <c r="F386" t="s">
        <v>91</v>
      </c>
      <c r="G386" t="s">
        <v>946</v>
      </c>
      <c r="H386" t="s">
        <v>1006</v>
      </c>
    </row>
    <row r="387" spans="1:9" x14ac:dyDescent="0.35">
      <c r="A387" t="s">
        <v>1018</v>
      </c>
      <c r="B387" t="s">
        <v>160</v>
      </c>
      <c r="C387" t="s">
        <v>4</v>
      </c>
      <c r="D387" t="s">
        <v>32</v>
      </c>
      <c r="E387" t="s">
        <v>33</v>
      </c>
      <c r="F387" t="s">
        <v>91</v>
      </c>
      <c r="G387" t="s">
        <v>946</v>
      </c>
      <c r="H387" t="s">
        <v>1006</v>
      </c>
    </row>
    <row r="388" spans="1:9" x14ac:dyDescent="0.35">
      <c r="A388" t="s">
        <v>1150</v>
      </c>
      <c r="B388" t="s">
        <v>160</v>
      </c>
      <c r="C388" t="s">
        <v>4</v>
      </c>
      <c r="D388" t="s">
        <v>32</v>
      </c>
      <c r="E388" t="s">
        <v>33</v>
      </c>
      <c r="F388" t="s">
        <v>91</v>
      </c>
      <c r="G388" t="s">
        <v>968</v>
      </c>
      <c r="H388" t="s">
        <v>969</v>
      </c>
    </row>
    <row r="389" spans="1:9" x14ac:dyDescent="0.35">
      <c r="A389" t="s">
        <v>1203</v>
      </c>
      <c r="B389" t="s">
        <v>160</v>
      </c>
      <c r="C389" t="s">
        <v>4</v>
      </c>
      <c r="D389" t="s">
        <v>32</v>
      </c>
      <c r="E389" t="s">
        <v>33</v>
      </c>
      <c r="F389" t="s">
        <v>91</v>
      </c>
      <c r="G389" t="s">
        <v>946</v>
      </c>
      <c r="H389" t="s">
        <v>1006</v>
      </c>
    </row>
    <row r="390" spans="1:9" x14ac:dyDescent="0.35">
      <c r="A390" t="s">
        <v>1251</v>
      </c>
      <c r="B390" t="s">
        <v>160</v>
      </c>
      <c r="C390" t="s">
        <v>4</v>
      </c>
      <c r="D390" t="s">
        <v>32</v>
      </c>
      <c r="E390" t="s">
        <v>33</v>
      </c>
      <c r="F390" t="s">
        <v>91</v>
      </c>
      <c r="G390" t="s">
        <v>968</v>
      </c>
      <c r="H390" t="s">
        <v>969</v>
      </c>
    </row>
    <row r="391" spans="1:9" x14ac:dyDescent="0.35">
      <c r="A391" t="s">
        <v>1086</v>
      </c>
      <c r="B391" t="s">
        <v>160</v>
      </c>
      <c r="C391" t="s">
        <v>4</v>
      </c>
      <c r="D391" t="s">
        <v>32</v>
      </c>
      <c r="E391" t="s">
        <v>33</v>
      </c>
      <c r="F391" t="s">
        <v>1087</v>
      </c>
      <c r="G391" t="s">
        <v>1087</v>
      </c>
    </row>
    <row r="392" spans="1:9" x14ac:dyDescent="0.35">
      <c r="A392" t="s">
        <v>625</v>
      </c>
      <c r="B392" t="s">
        <v>160</v>
      </c>
      <c r="C392" t="s">
        <v>4</v>
      </c>
      <c r="D392" t="s">
        <v>32</v>
      </c>
      <c r="E392" t="s">
        <v>33</v>
      </c>
      <c r="F392" t="s">
        <v>108</v>
      </c>
      <c r="G392" t="s">
        <v>108</v>
      </c>
    </row>
    <row r="393" spans="1:9" x14ac:dyDescent="0.35">
      <c r="A393" t="s">
        <v>456</v>
      </c>
      <c r="B393" t="s">
        <v>160</v>
      </c>
      <c r="C393" t="s">
        <v>4</v>
      </c>
      <c r="D393" t="s">
        <v>32</v>
      </c>
      <c r="E393" t="s">
        <v>33</v>
      </c>
      <c r="F393" t="s">
        <v>34</v>
      </c>
      <c r="G393" t="s">
        <v>457</v>
      </c>
    </row>
    <row r="394" spans="1:9" x14ac:dyDescent="0.35">
      <c r="A394" t="s">
        <v>510</v>
      </c>
      <c r="B394" t="s">
        <v>160</v>
      </c>
      <c r="C394" t="s">
        <v>4</v>
      </c>
      <c r="D394" t="s">
        <v>32</v>
      </c>
      <c r="E394" t="s">
        <v>33</v>
      </c>
      <c r="F394" t="s">
        <v>34</v>
      </c>
      <c r="G394" t="s">
        <v>457</v>
      </c>
    </row>
    <row r="395" spans="1:9" x14ac:dyDescent="0.35">
      <c r="A395" t="s">
        <v>1133</v>
      </c>
      <c r="B395" t="s">
        <v>160</v>
      </c>
      <c r="C395" t="s">
        <v>4</v>
      </c>
      <c r="D395" t="s">
        <v>32</v>
      </c>
      <c r="E395" t="s">
        <v>33</v>
      </c>
      <c r="F395" t="s">
        <v>114</v>
      </c>
      <c r="G395" t="s">
        <v>845</v>
      </c>
    </row>
    <row r="396" spans="1:9" x14ac:dyDescent="0.35">
      <c r="A396" t="s">
        <v>844</v>
      </c>
      <c r="B396" t="s">
        <v>160</v>
      </c>
      <c r="C396" t="s">
        <v>4</v>
      </c>
      <c r="D396" t="s">
        <v>32</v>
      </c>
      <c r="E396" t="s">
        <v>33</v>
      </c>
      <c r="F396" t="s">
        <v>114</v>
      </c>
      <c r="G396" t="s">
        <v>845</v>
      </c>
    </row>
    <row r="397" spans="1:9" x14ac:dyDescent="0.35">
      <c r="A397" t="s">
        <v>913</v>
      </c>
      <c r="B397" t="s">
        <v>160</v>
      </c>
      <c r="C397" t="s">
        <v>4</v>
      </c>
      <c r="D397" t="s">
        <v>32</v>
      </c>
      <c r="E397" t="s">
        <v>33</v>
      </c>
      <c r="F397" t="s">
        <v>114</v>
      </c>
      <c r="G397" t="s">
        <v>914</v>
      </c>
      <c r="H397" t="s">
        <v>915</v>
      </c>
    </row>
    <row r="398" spans="1:9" x14ac:dyDescent="0.35">
      <c r="A398" t="s">
        <v>1187</v>
      </c>
      <c r="B398" t="s">
        <v>160</v>
      </c>
      <c r="C398" t="s">
        <v>4</v>
      </c>
      <c r="D398" t="s">
        <v>52</v>
      </c>
      <c r="E398" t="s">
        <v>1188</v>
      </c>
      <c r="F398" t="s">
        <v>1189</v>
      </c>
      <c r="G398" t="s">
        <v>1190</v>
      </c>
    </row>
    <row r="399" spans="1:9" x14ac:dyDescent="0.35">
      <c r="A399" t="s">
        <v>302</v>
      </c>
      <c r="B399" t="s">
        <v>160</v>
      </c>
      <c r="C399" t="s">
        <v>4</v>
      </c>
      <c r="D399" t="s">
        <v>52</v>
      </c>
      <c r="E399" t="s">
        <v>53</v>
      </c>
      <c r="F399" t="s">
        <v>54</v>
      </c>
      <c r="G399" t="s">
        <v>203</v>
      </c>
      <c r="H399" t="s">
        <v>204</v>
      </c>
      <c r="I399" t="s">
        <v>205</v>
      </c>
    </row>
    <row r="400" spans="1:9" x14ac:dyDescent="0.35">
      <c r="A400" t="s">
        <v>1269</v>
      </c>
      <c r="B400" t="s">
        <v>160</v>
      </c>
      <c r="C400" t="s">
        <v>4</v>
      </c>
      <c r="D400" t="s">
        <v>52</v>
      </c>
      <c r="E400" t="s">
        <v>53</v>
      </c>
      <c r="F400" t="s">
        <v>54</v>
      </c>
      <c r="G400" t="s">
        <v>203</v>
      </c>
      <c r="H400" t="s">
        <v>204</v>
      </c>
      <c r="I400" t="s">
        <v>205</v>
      </c>
    </row>
    <row r="401" spans="1:9" x14ac:dyDescent="0.35">
      <c r="A401" t="s">
        <v>926</v>
      </c>
      <c r="B401" t="s">
        <v>160</v>
      </c>
      <c r="C401" t="s">
        <v>4</v>
      </c>
      <c r="D401" t="s">
        <v>52</v>
      </c>
      <c r="E401" t="s">
        <v>53</v>
      </c>
      <c r="F401" t="s">
        <v>54</v>
      </c>
      <c r="G401" t="s">
        <v>203</v>
      </c>
      <c r="H401" t="s">
        <v>204</v>
      </c>
      <c r="I401" t="s">
        <v>205</v>
      </c>
    </row>
    <row r="402" spans="1:9" x14ac:dyDescent="0.35">
      <c r="A402" t="s">
        <v>761</v>
      </c>
      <c r="B402" t="s">
        <v>160</v>
      </c>
      <c r="C402" t="s">
        <v>4</v>
      </c>
      <c r="D402" t="s">
        <v>52</v>
      </c>
      <c r="E402" t="s">
        <v>53</v>
      </c>
      <c r="F402" t="s">
        <v>54</v>
      </c>
      <c r="G402" t="s">
        <v>203</v>
      </c>
      <c r="H402" t="s">
        <v>204</v>
      </c>
      <c r="I402" t="s">
        <v>205</v>
      </c>
    </row>
    <row r="403" spans="1:9" x14ac:dyDescent="0.35">
      <c r="A403" t="s">
        <v>202</v>
      </c>
      <c r="B403" t="s">
        <v>160</v>
      </c>
      <c r="C403" t="s">
        <v>4</v>
      </c>
      <c r="D403" t="s">
        <v>52</v>
      </c>
      <c r="E403" t="s">
        <v>53</v>
      </c>
      <c r="F403" t="s">
        <v>54</v>
      </c>
      <c r="G403" t="s">
        <v>203</v>
      </c>
      <c r="H403" t="s">
        <v>204</v>
      </c>
      <c r="I403" t="s">
        <v>205</v>
      </c>
    </row>
    <row r="404" spans="1:9" x14ac:dyDescent="0.35">
      <c r="A404" t="s">
        <v>281</v>
      </c>
      <c r="B404" t="s">
        <v>160</v>
      </c>
      <c r="C404" t="s">
        <v>4</v>
      </c>
      <c r="D404" t="s">
        <v>52</v>
      </c>
      <c r="E404" t="s">
        <v>53</v>
      </c>
      <c r="F404" t="s">
        <v>54</v>
      </c>
      <c r="G404" t="s">
        <v>203</v>
      </c>
      <c r="H404" t="s">
        <v>204</v>
      </c>
      <c r="I404" t="s">
        <v>205</v>
      </c>
    </row>
    <row r="405" spans="1:9" x14ac:dyDescent="0.35">
      <c r="A405" t="s">
        <v>692</v>
      </c>
      <c r="B405" t="s">
        <v>160</v>
      </c>
      <c r="C405" t="s">
        <v>4</v>
      </c>
      <c r="D405" t="s">
        <v>52</v>
      </c>
      <c r="E405" t="s">
        <v>53</v>
      </c>
      <c r="F405" t="s">
        <v>54</v>
      </c>
      <c r="G405" t="s">
        <v>662</v>
      </c>
      <c r="H405" t="s">
        <v>672</v>
      </c>
    </row>
    <row r="406" spans="1:9" x14ac:dyDescent="0.35">
      <c r="A406" t="s">
        <v>671</v>
      </c>
      <c r="B406" t="s">
        <v>160</v>
      </c>
      <c r="C406" t="s">
        <v>4</v>
      </c>
      <c r="D406" t="s">
        <v>52</v>
      </c>
      <c r="E406" t="s">
        <v>53</v>
      </c>
      <c r="F406" t="s">
        <v>54</v>
      </c>
      <c r="G406" t="s">
        <v>662</v>
      </c>
      <c r="H406" t="s">
        <v>672</v>
      </c>
    </row>
    <row r="407" spans="1:9" x14ac:dyDescent="0.35">
      <c r="A407" t="s">
        <v>772</v>
      </c>
      <c r="B407" t="s">
        <v>160</v>
      </c>
      <c r="C407" t="s">
        <v>4</v>
      </c>
      <c r="D407" t="s">
        <v>52</v>
      </c>
      <c r="E407" t="s">
        <v>53</v>
      </c>
      <c r="F407" t="s">
        <v>54</v>
      </c>
      <c r="G407" t="s">
        <v>662</v>
      </c>
      <c r="H407" t="s">
        <v>672</v>
      </c>
    </row>
    <row r="408" spans="1:9" x14ac:dyDescent="0.35">
      <c r="A408" t="s">
        <v>365</v>
      </c>
      <c r="B408" t="s">
        <v>160</v>
      </c>
      <c r="C408" t="s">
        <v>4</v>
      </c>
      <c r="D408" t="s">
        <v>52</v>
      </c>
      <c r="E408" t="s">
        <v>53</v>
      </c>
      <c r="F408" t="s">
        <v>54</v>
      </c>
      <c r="G408" t="s">
        <v>203</v>
      </c>
      <c r="H408" t="s">
        <v>204</v>
      </c>
      <c r="I408" t="s">
        <v>205</v>
      </c>
    </row>
    <row r="409" spans="1:9" x14ac:dyDescent="0.35">
      <c r="A409" t="s">
        <v>366</v>
      </c>
      <c r="B409" t="s">
        <v>160</v>
      </c>
      <c r="C409" t="s">
        <v>4</v>
      </c>
      <c r="D409" t="s">
        <v>52</v>
      </c>
      <c r="E409" t="s">
        <v>53</v>
      </c>
      <c r="F409" t="s">
        <v>54</v>
      </c>
      <c r="G409" t="s">
        <v>203</v>
      </c>
      <c r="H409" t="s">
        <v>204</v>
      </c>
      <c r="I409" t="s">
        <v>205</v>
      </c>
    </row>
    <row r="410" spans="1:9" x14ac:dyDescent="0.35">
      <c r="A410" t="s">
        <v>661</v>
      </c>
      <c r="B410" t="s">
        <v>160</v>
      </c>
      <c r="C410" t="s">
        <v>4</v>
      </c>
      <c r="D410" t="s">
        <v>52</v>
      </c>
      <c r="E410" t="s">
        <v>53</v>
      </c>
      <c r="F410" t="s">
        <v>54</v>
      </c>
      <c r="G410" t="s">
        <v>662</v>
      </c>
    </row>
    <row r="411" spans="1:9" x14ac:dyDescent="0.35">
      <c r="A411" t="s">
        <v>1043</v>
      </c>
      <c r="B411" t="s">
        <v>160</v>
      </c>
      <c r="C411" t="s">
        <v>4</v>
      </c>
      <c r="D411" t="s">
        <v>52</v>
      </c>
      <c r="E411" t="s">
        <v>53</v>
      </c>
      <c r="F411" t="s">
        <v>54</v>
      </c>
      <c r="G411" t="s">
        <v>203</v>
      </c>
      <c r="H411" t="s">
        <v>204</v>
      </c>
      <c r="I411" t="s">
        <v>1044</v>
      </c>
    </row>
    <row r="412" spans="1:9" x14ac:dyDescent="0.35">
      <c r="A412" t="s">
        <v>446</v>
      </c>
      <c r="B412" t="s">
        <v>160</v>
      </c>
      <c r="C412" t="s">
        <v>4</v>
      </c>
      <c r="D412" t="s">
        <v>52</v>
      </c>
      <c r="E412" t="s">
        <v>53</v>
      </c>
      <c r="F412" t="s">
        <v>54</v>
      </c>
      <c r="G412" t="s">
        <v>203</v>
      </c>
      <c r="H412" t="s">
        <v>204</v>
      </c>
      <c r="I412" t="s">
        <v>447</v>
      </c>
    </row>
    <row r="413" spans="1:9" x14ac:dyDescent="0.35">
      <c r="A413" t="s">
        <v>1243</v>
      </c>
      <c r="B413" t="s">
        <v>160</v>
      </c>
      <c r="C413" t="s">
        <v>4</v>
      </c>
      <c r="D413" t="s">
        <v>52</v>
      </c>
      <c r="E413" t="s">
        <v>53</v>
      </c>
      <c r="F413" t="s">
        <v>54</v>
      </c>
      <c r="G413" t="s">
        <v>662</v>
      </c>
    </row>
    <row r="414" spans="1:9" x14ac:dyDescent="0.35">
      <c r="A414" t="s">
        <v>667</v>
      </c>
      <c r="B414" t="s">
        <v>160</v>
      </c>
      <c r="C414" t="s">
        <v>4</v>
      </c>
      <c r="D414" t="s">
        <v>52</v>
      </c>
      <c r="E414" t="s">
        <v>53</v>
      </c>
      <c r="F414" t="s">
        <v>64</v>
      </c>
      <c r="G414" t="s">
        <v>575</v>
      </c>
    </row>
    <row r="415" spans="1:9" x14ac:dyDescent="0.35">
      <c r="A415" t="s">
        <v>303</v>
      </c>
      <c r="B415" t="s">
        <v>160</v>
      </c>
      <c r="C415" t="s">
        <v>4</v>
      </c>
      <c r="D415" t="s">
        <v>52</v>
      </c>
      <c r="E415" t="s">
        <v>53</v>
      </c>
      <c r="F415" t="s">
        <v>64</v>
      </c>
      <c r="G415" t="s">
        <v>171</v>
      </c>
      <c r="H415" t="s">
        <v>226</v>
      </c>
    </row>
    <row r="416" spans="1:9" x14ac:dyDescent="0.35">
      <c r="A416" t="s">
        <v>652</v>
      </c>
      <c r="B416" t="s">
        <v>160</v>
      </c>
      <c r="C416" t="s">
        <v>4</v>
      </c>
      <c r="D416" t="s">
        <v>52</v>
      </c>
      <c r="E416" t="s">
        <v>53</v>
      </c>
      <c r="F416" t="s">
        <v>64</v>
      </c>
      <c r="G416" t="s">
        <v>653</v>
      </c>
      <c r="H416" t="s">
        <v>654</v>
      </c>
    </row>
    <row r="417" spans="1:10" x14ac:dyDescent="0.35">
      <c r="A417" t="s">
        <v>762</v>
      </c>
      <c r="B417" t="s">
        <v>160</v>
      </c>
      <c r="C417" t="s">
        <v>4</v>
      </c>
      <c r="D417" t="s">
        <v>52</v>
      </c>
      <c r="E417" t="s">
        <v>53</v>
      </c>
      <c r="F417" t="s">
        <v>64</v>
      </c>
      <c r="G417" t="s">
        <v>653</v>
      </c>
      <c r="H417" t="s">
        <v>654</v>
      </c>
    </row>
    <row r="418" spans="1:10" x14ac:dyDescent="0.35">
      <c r="A418" t="s">
        <v>768</v>
      </c>
      <c r="B418" t="s">
        <v>160</v>
      </c>
      <c r="C418" t="s">
        <v>4</v>
      </c>
      <c r="D418" t="s">
        <v>52</v>
      </c>
      <c r="E418" t="s">
        <v>53</v>
      </c>
      <c r="F418" t="s">
        <v>64</v>
      </c>
      <c r="G418" t="s">
        <v>171</v>
      </c>
      <c r="H418" t="s">
        <v>410</v>
      </c>
    </row>
    <row r="419" spans="1:10" x14ac:dyDescent="0.35">
      <c r="A419" t="s">
        <v>770</v>
      </c>
      <c r="B419" t="s">
        <v>160</v>
      </c>
      <c r="C419" t="s">
        <v>4</v>
      </c>
      <c r="D419" t="s">
        <v>52</v>
      </c>
      <c r="E419" t="s">
        <v>53</v>
      </c>
      <c r="F419" t="s">
        <v>64</v>
      </c>
      <c r="G419" t="s">
        <v>171</v>
      </c>
      <c r="H419" t="s">
        <v>226</v>
      </c>
    </row>
    <row r="420" spans="1:10" x14ac:dyDescent="0.35">
      <c r="A420" t="s">
        <v>316</v>
      </c>
      <c r="B420" t="s">
        <v>160</v>
      </c>
      <c r="C420" t="s">
        <v>4</v>
      </c>
      <c r="D420" t="s">
        <v>52</v>
      </c>
      <c r="E420" t="s">
        <v>53</v>
      </c>
      <c r="F420" t="s">
        <v>64</v>
      </c>
      <c r="G420" t="s">
        <v>317</v>
      </c>
    </row>
    <row r="421" spans="1:10" x14ac:dyDescent="0.35">
      <c r="A421" t="s">
        <v>774</v>
      </c>
      <c r="B421" t="s">
        <v>160</v>
      </c>
      <c r="C421" t="s">
        <v>4</v>
      </c>
      <c r="D421" t="s">
        <v>52</v>
      </c>
      <c r="E421" t="s">
        <v>53</v>
      </c>
      <c r="F421" t="s">
        <v>64</v>
      </c>
      <c r="G421" t="s">
        <v>171</v>
      </c>
      <c r="H421" t="s">
        <v>410</v>
      </c>
    </row>
    <row r="422" spans="1:10" x14ac:dyDescent="0.35">
      <c r="A422" t="s">
        <v>775</v>
      </c>
      <c r="B422" t="s">
        <v>160</v>
      </c>
      <c r="C422" t="s">
        <v>4</v>
      </c>
      <c r="D422" t="s">
        <v>52</v>
      </c>
      <c r="E422" t="s">
        <v>53</v>
      </c>
      <c r="F422" t="s">
        <v>64</v>
      </c>
      <c r="G422" t="s">
        <v>171</v>
      </c>
      <c r="H422" t="s">
        <v>410</v>
      </c>
    </row>
    <row r="423" spans="1:10" x14ac:dyDescent="0.35">
      <c r="A423" t="s">
        <v>964</v>
      </c>
      <c r="B423" t="s">
        <v>160</v>
      </c>
      <c r="C423" t="s">
        <v>4</v>
      </c>
      <c r="D423" t="s">
        <v>52</v>
      </c>
      <c r="E423" t="s">
        <v>53</v>
      </c>
      <c r="F423" t="s">
        <v>64</v>
      </c>
      <c r="G423" t="s">
        <v>653</v>
      </c>
      <c r="H423" t="s">
        <v>654</v>
      </c>
      <c r="I423" t="s">
        <v>965</v>
      </c>
      <c r="J423" t="s">
        <v>966</v>
      </c>
    </row>
    <row r="424" spans="1:10" x14ac:dyDescent="0.35">
      <c r="A424" t="s">
        <v>349</v>
      </c>
      <c r="B424" t="s">
        <v>160</v>
      </c>
      <c r="C424" t="s">
        <v>4</v>
      </c>
      <c r="D424" t="s">
        <v>52</v>
      </c>
      <c r="E424" t="s">
        <v>53</v>
      </c>
      <c r="F424" t="s">
        <v>64</v>
      </c>
      <c r="G424" t="s">
        <v>171</v>
      </c>
      <c r="H424" t="s">
        <v>226</v>
      </c>
    </row>
    <row r="425" spans="1:10" x14ac:dyDescent="0.35">
      <c r="A425" t="s">
        <v>698</v>
      </c>
      <c r="B425" t="s">
        <v>160</v>
      </c>
      <c r="C425" t="s">
        <v>4</v>
      </c>
      <c r="D425" t="s">
        <v>52</v>
      </c>
      <c r="E425" t="s">
        <v>53</v>
      </c>
      <c r="F425" t="s">
        <v>64</v>
      </c>
      <c r="G425" t="s">
        <v>171</v>
      </c>
      <c r="H425" t="s">
        <v>410</v>
      </c>
    </row>
    <row r="426" spans="1:10" x14ac:dyDescent="0.35">
      <c r="A426" t="s">
        <v>706</v>
      </c>
      <c r="B426" t="s">
        <v>160</v>
      </c>
      <c r="C426" t="s">
        <v>4</v>
      </c>
      <c r="D426" t="s">
        <v>52</v>
      </c>
      <c r="E426" t="s">
        <v>53</v>
      </c>
      <c r="F426" t="s">
        <v>64</v>
      </c>
      <c r="G426" t="s">
        <v>171</v>
      </c>
      <c r="H426" t="s">
        <v>410</v>
      </c>
    </row>
    <row r="427" spans="1:10" x14ac:dyDescent="0.35">
      <c r="A427" t="s">
        <v>184</v>
      </c>
      <c r="B427" t="s">
        <v>160</v>
      </c>
      <c r="C427" t="s">
        <v>4</v>
      </c>
      <c r="D427" t="s">
        <v>52</v>
      </c>
      <c r="E427" t="s">
        <v>53</v>
      </c>
      <c r="F427" t="s">
        <v>64</v>
      </c>
      <c r="G427" t="s">
        <v>171</v>
      </c>
      <c r="H427" t="s">
        <v>172</v>
      </c>
    </row>
    <row r="428" spans="1:10" x14ac:dyDescent="0.35">
      <c r="A428" t="s">
        <v>707</v>
      </c>
      <c r="B428" t="s">
        <v>160</v>
      </c>
      <c r="C428" t="s">
        <v>4</v>
      </c>
      <c r="D428" t="s">
        <v>52</v>
      </c>
      <c r="E428" t="s">
        <v>53</v>
      </c>
      <c r="F428" t="s">
        <v>64</v>
      </c>
      <c r="G428" t="s">
        <v>653</v>
      </c>
      <c r="H428" t="s">
        <v>654</v>
      </c>
    </row>
    <row r="429" spans="1:10" x14ac:dyDescent="0.35">
      <c r="A429" t="s">
        <v>990</v>
      </c>
      <c r="B429" t="s">
        <v>160</v>
      </c>
      <c r="C429" t="s">
        <v>4</v>
      </c>
      <c r="D429" t="s">
        <v>52</v>
      </c>
      <c r="E429" t="s">
        <v>53</v>
      </c>
      <c r="F429" t="s">
        <v>64</v>
      </c>
      <c r="G429" t="s">
        <v>653</v>
      </c>
      <c r="H429" t="s">
        <v>654</v>
      </c>
    </row>
    <row r="430" spans="1:10" x14ac:dyDescent="0.35">
      <c r="A430" t="s">
        <v>992</v>
      </c>
      <c r="B430" t="s">
        <v>160</v>
      </c>
      <c r="C430" t="s">
        <v>4</v>
      </c>
      <c r="D430" t="s">
        <v>52</v>
      </c>
      <c r="E430" t="s">
        <v>53</v>
      </c>
      <c r="F430" t="s">
        <v>64</v>
      </c>
      <c r="G430" t="s">
        <v>653</v>
      </c>
    </row>
    <row r="431" spans="1:10" x14ac:dyDescent="0.35">
      <c r="A431" t="s">
        <v>371</v>
      </c>
      <c r="B431" t="s">
        <v>160</v>
      </c>
      <c r="C431" t="s">
        <v>4</v>
      </c>
      <c r="D431" t="s">
        <v>52</v>
      </c>
      <c r="E431" t="s">
        <v>53</v>
      </c>
      <c r="F431" t="s">
        <v>64</v>
      </c>
      <c r="G431" t="s">
        <v>372</v>
      </c>
    </row>
    <row r="432" spans="1:10" x14ac:dyDescent="0.35">
      <c r="A432" t="s">
        <v>373</v>
      </c>
      <c r="B432" t="s">
        <v>160</v>
      </c>
      <c r="C432" t="s">
        <v>4</v>
      </c>
      <c r="D432" t="s">
        <v>52</v>
      </c>
      <c r="E432" t="s">
        <v>53</v>
      </c>
      <c r="F432" t="s">
        <v>64</v>
      </c>
      <c r="G432" t="s">
        <v>372</v>
      </c>
    </row>
    <row r="433" spans="1:12" x14ac:dyDescent="0.35">
      <c r="A433" t="s">
        <v>995</v>
      </c>
      <c r="B433" t="s">
        <v>160</v>
      </c>
      <c r="C433" t="s">
        <v>4</v>
      </c>
      <c r="D433" t="s">
        <v>52</v>
      </c>
      <c r="E433" t="s">
        <v>53</v>
      </c>
      <c r="F433" t="s">
        <v>64</v>
      </c>
      <c r="G433" t="s">
        <v>372</v>
      </c>
    </row>
    <row r="434" spans="1:12" x14ac:dyDescent="0.35">
      <c r="A434" t="s">
        <v>996</v>
      </c>
      <c r="B434" t="s">
        <v>160</v>
      </c>
      <c r="C434" t="s">
        <v>4</v>
      </c>
      <c r="D434" t="s">
        <v>52</v>
      </c>
      <c r="E434" t="s">
        <v>53</v>
      </c>
      <c r="F434" t="s">
        <v>64</v>
      </c>
      <c r="G434" t="s">
        <v>653</v>
      </c>
      <c r="H434" t="s">
        <v>997</v>
      </c>
      <c r="I434" t="s">
        <v>998</v>
      </c>
      <c r="J434" t="s">
        <v>999</v>
      </c>
      <c r="K434" t="s">
        <v>1000</v>
      </c>
      <c r="L434" t="s">
        <v>1001</v>
      </c>
    </row>
    <row r="435" spans="1:12" x14ac:dyDescent="0.35">
      <c r="A435" t="s">
        <v>709</v>
      </c>
      <c r="B435" t="s">
        <v>160</v>
      </c>
      <c r="C435" t="s">
        <v>4</v>
      </c>
      <c r="D435" t="s">
        <v>52</v>
      </c>
      <c r="E435" t="s">
        <v>53</v>
      </c>
      <c r="F435" t="s">
        <v>64</v>
      </c>
      <c r="G435" t="s">
        <v>653</v>
      </c>
    </row>
    <row r="436" spans="1:12" x14ac:dyDescent="0.35">
      <c r="A436" t="s">
        <v>1257</v>
      </c>
      <c r="B436" t="s">
        <v>160</v>
      </c>
      <c r="C436" t="s">
        <v>4</v>
      </c>
      <c r="D436" t="s">
        <v>52</v>
      </c>
      <c r="E436" t="s">
        <v>53</v>
      </c>
      <c r="F436" t="s">
        <v>64</v>
      </c>
      <c r="G436" t="s">
        <v>653</v>
      </c>
    </row>
    <row r="437" spans="1:12" x14ac:dyDescent="0.35">
      <c r="A437" t="s">
        <v>788</v>
      </c>
      <c r="B437" t="s">
        <v>160</v>
      </c>
      <c r="C437" t="s">
        <v>4</v>
      </c>
      <c r="D437" t="s">
        <v>52</v>
      </c>
      <c r="E437" t="s">
        <v>53</v>
      </c>
      <c r="F437" t="s">
        <v>64</v>
      </c>
      <c r="G437" t="s">
        <v>317</v>
      </c>
    </row>
    <row r="438" spans="1:12" x14ac:dyDescent="0.35">
      <c r="A438" t="s">
        <v>1008</v>
      </c>
      <c r="B438" t="s">
        <v>160</v>
      </c>
      <c r="C438" t="s">
        <v>4</v>
      </c>
      <c r="D438" t="s">
        <v>52</v>
      </c>
      <c r="E438" t="s">
        <v>53</v>
      </c>
      <c r="F438" t="s">
        <v>64</v>
      </c>
      <c r="G438" t="s">
        <v>653</v>
      </c>
    </row>
    <row r="439" spans="1:12" x14ac:dyDescent="0.35">
      <c r="A439" t="s">
        <v>1256</v>
      </c>
      <c r="B439" t="s">
        <v>160</v>
      </c>
      <c r="C439" t="s">
        <v>4</v>
      </c>
      <c r="D439" t="s">
        <v>52</v>
      </c>
      <c r="E439" t="s">
        <v>53</v>
      </c>
      <c r="F439" t="s">
        <v>64</v>
      </c>
      <c r="G439" t="s">
        <v>171</v>
      </c>
      <c r="H439" t="s">
        <v>410</v>
      </c>
    </row>
    <row r="440" spans="1:12" x14ac:dyDescent="0.35">
      <c r="A440" t="s">
        <v>1014</v>
      </c>
      <c r="B440" t="s">
        <v>160</v>
      </c>
      <c r="C440" t="s">
        <v>4</v>
      </c>
      <c r="D440" t="s">
        <v>52</v>
      </c>
      <c r="E440" t="s">
        <v>53</v>
      </c>
      <c r="F440" t="s">
        <v>64</v>
      </c>
      <c r="G440" t="s">
        <v>171</v>
      </c>
      <c r="H440" t="s">
        <v>410</v>
      </c>
    </row>
    <row r="441" spans="1:12" x14ac:dyDescent="0.35">
      <c r="A441" t="s">
        <v>403</v>
      </c>
      <c r="B441" t="s">
        <v>160</v>
      </c>
      <c r="C441" t="s">
        <v>4</v>
      </c>
      <c r="D441" t="s">
        <v>52</v>
      </c>
      <c r="E441" t="s">
        <v>53</v>
      </c>
      <c r="F441" t="s">
        <v>64</v>
      </c>
      <c r="G441" t="s">
        <v>171</v>
      </c>
      <c r="H441" t="s">
        <v>226</v>
      </c>
    </row>
    <row r="442" spans="1:12" x14ac:dyDescent="0.35">
      <c r="A442" t="s">
        <v>404</v>
      </c>
      <c r="B442" t="s">
        <v>160</v>
      </c>
      <c r="C442" t="s">
        <v>4</v>
      </c>
      <c r="D442" t="s">
        <v>52</v>
      </c>
      <c r="E442" t="s">
        <v>53</v>
      </c>
      <c r="F442" t="s">
        <v>64</v>
      </c>
      <c r="G442" t="s">
        <v>171</v>
      </c>
      <c r="H442" t="s">
        <v>226</v>
      </c>
    </row>
    <row r="443" spans="1:12" x14ac:dyDescent="0.35">
      <c r="A443" t="s">
        <v>405</v>
      </c>
      <c r="B443" t="s">
        <v>160</v>
      </c>
      <c r="C443" t="s">
        <v>4</v>
      </c>
      <c r="D443" t="s">
        <v>52</v>
      </c>
      <c r="E443" t="s">
        <v>53</v>
      </c>
      <c r="F443" t="s">
        <v>64</v>
      </c>
      <c r="G443" t="s">
        <v>171</v>
      </c>
      <c r="H443" t="s">
        <v>406</v>
      </c>
    </row>
    <row r="444" spans="1:12" x14ac:dyDescent="0.35">
      <c r="A444" t="s">
        <v>407</v>
      </c>
      <c r="B444" t="s">
        <v>160</v>
      </c>
      <c r="C444" t="s">
        <v>4</v>
      </c>
      <c r="D444" t="s">
        <v>52</v>
      </c>
      <c r="E444" t="s">
        <v>53</v>
      </c>
      <c r="F444" t="s">
        <v>64</v>
      </c>
      <c r="G444" t="s">
        <v>171</v>
      </c>
      <c r="H444" t="s">
        <v>406</v>
      </c>
    </row>
    <row r="445" spans="1:12" x14ac:dyDescent="0.35">
      <c r="A445" t="s">
        <v>717</v>
      </c>
      <c r="B445" t="s">
        <v>160</v>
      </c>
      <c r="C445" t="s">
        <v>4</v>
      </c>
      <c r="D445" t="s">
        <v>52</v>
      </c>
      <c r="E445" t="s">
        <v>53</v>
      </c>
      <c r="F445" t="s">
        <v>64</v>
      </c>
      <c r="G445" t="s">
        <v>171</v>
      </c>
      <c r="H445" t="s">
        <v>410</v>
      </c>
    </row>
    <row r="446" spans="1:12" x14ac:dyDescent="0.35">
      <c r="A446" t="s">
        <v>651</v>
      </c>
      <c r="B446" t="s">
        <v>160</v>
      </c>
      <c r="C446" t="s">
        <v>4</v>
      </c>
      <c r="D446" t="s">
        <v>52</v>
      </c>
      <c r="E446" t="s">
        <v>53</v>
      </c>
      <c r="F446" t="s">
        <v>64</v>
      </c>
      <c r="G446" t="s">
        <v>171</v>
      </c>
      <c r="H446" t="s">
        <v>410</v>
      </c>
    </row>
    <row r="447" spans="1:12" x14ac:dyDescent="0.35">
      <c r="A447" t="s">
        <v>1022</v>
      </c>
      <c r="B447" t="s">
        <v>160</v>
      </c>
      <c r="C447" t="s">
        <v>4</v>
      </c>
      <c r="D447" t="s">
        <v>52</v>
      </c>
      <c r="E447" t="s">
        <v>53</v>
      </c>
      <c r="F447" t="s">
        <v>64</v>
      </c>
      <c r="G447" t="s">
        <v>171</v>
      </c>
      <c r="H447" t="s">
        <v>410</v>
      </c>
    </row>
    <row r="448" spans="1:12" x14ac:dyDescent="0.35">
      <c r="A448" t="s">
        <v>1262</v>
      </c>
      <c r="B448" t="s">
        <v>160</v>
      </c>
      <c r="C448" t="s">
        <v>4</v>
      </c>
      <c r="D448" t="s">
        <v>52</v>
      </c>
      <c r="E448" t="s">
        <v>53</v>
      </c>
      <c r="F448" t="s">
        <v>64</v>
      </c>
      <c r="G448" t="s">
        <v>372</v>
      </c>
    </row>
    <row r="449" spans="1:8" x14ac:dyDescent="0.35">
      <c r="A449" t="s">
        <v>1023</v>
      </c>
      <c r="B449" t="s">
        <v>160</v>
      </c>
      <c r="C449" t="s">
        <v>4</v>
      </c>
      <c r="D449" t="s">
        <v>52</v>
      </c>
      <c r="E449" t="s">
        <v>53</v>
      </c>
      <c r="F449" t="s">
        <v>64</v>
      </c>
      <c r="G449" t="s">
        <v>372</v>
      </c>
    </row>
    <row r="450" spans="1:8" x14ac:dyDescent="0.35">
      <c r="A450" t="s">
        <v>1271</v>
      </c>
      <c r="B450" t="s">
        <v>160</v>
      </c>
      <c r="C450" t="s">
        <v>4</v>
      </c>
      <c r="D450" t="s">
        <v>52</v>
      </c>
      <c r="E450" t="s">
        <v>53</v>
      </c>
      <c r="F450" t="s">
        <v>64</v>
      </c>
      <c r="G450" t="s">
        <v>372</v>
      </c>
    </row>
    <row r="451" spans="1:8" x14ac:dyDescent="0.35">
      <c r="A451" t="s">
        <v>409</v>
      </c>
      <c r="B451" t="s">
        <v>160</v>
      </c>
      <c r="C451" t="s">
        <v>4</v>
      </c>
      <c r="D451" t="s">
        <v>52</v>
      </c>
      <c r="E451" t="s">
        <v>53</v>
      </c>
      <c r="F451" t="s">
        <v>64</v>
      </c>
      <c r="G451" t="s">
        <v>171</v>
      </c>
      <c r="H451" t="s">
        <v>410</v>
      </c>
    </row>
    <row r="452" spans="1:8" x14ac:dyDescent="0.35">
      <c r="A452" t="s">
        <v>793</v>
      </c>
      <c r="B452" t="s">
        <v>160</v>
      </c>
      <c r="C452" t="s">
        <v>4</v>
      </c>
      <c r="D452" t="s">
        <v>52</v>
      </c>
      <c r="E452" t="s">
        <v>53</v>
      </c>
      <c r="F452" t="s">
        <v>64</v>
      </c>
      <c r="G452" t="s">
        <v>171</v>
      </c>
      <c r="H452" t="s">
        <v>410</v>
      </c>
    </row>
    <row r="453" spans="1:8" x14ac:dyDescent="0.35">
      <c r="A453" t="s">
        <v>182</v>
      </c>
      <c r="B453" t="s">
        <v>160</v>
      </c>
      <c r="C453" t="s">
        <v>4</v>
      </c>
      <c r="D453" t="s">
        <v>52</v>
      </c>
      <c r="E453" t="s">
        <v>53</v>
      </c>
      <c r="F453" t="s">
        <v>64</v>
      </c>
      <c r="G453" t="s">
        <v>171</v>
      </c>
      <c r="H453" t="s">
        <v>172</v>
      </c>
    </row>
    <row r="454" spans="1:8" x14ac:dyDescent="0.35">
      <c r="A454" t="s">
        <v>416</v>
      </c>
      <c r="B454" t="s">
        <v>160</v>
      </c>
      <c r="C454" t="s">
        <v>4</v>
      </c>
      <c r="D454" t="s">
        <v>52</v>
      </c>
      <c r="E454" t="s">
        <v>53</v>
      </c>
      <c r="F454" t="s">
        <v>64</v>
      </c>
      <c r="G454" t="s">
        <v>171</v>
      </c>
      <c r="H454" t="s">
        <v>172</v>
      </c>
    </row>
    <row r="455" spans="1:8" x14ac:dyDescent="0.35">
      <c r="A455" t="s">
        <v>721</v>
      </c>
      <c r="B455" t="s">
        <v>160</v>
      </c>
      <c r="C455" t="s">
        <v>4</v>
      </c>
      <c r="D455" t="s">
        <v>52</v>
      </c>
      <c r="E455" t="s">
        <v>53</v>
      </c>
      <c r="F455" t="s">
        <v>64</v>
      </c>
      <c r="G455" t="s">
        <v>575</v>
      </c>
      <c r="H455" t="s">
        <v>722</v>
      </c>
    </row>
    <row r="456" spans="1:8" x14ac:dyDescent="0.35">
      <c r="A456" t="s">
        <v>723</v>
      </c>
      <c r="B456" t="s">
        <v>160</v>
      </c>
      <c r="C456" t="s">
        <v>4</v>
      </c>
      <c r="D456" t="s">
        <v>52</v>
      </c>
      <c r="E456" t="s">
        <v>53</v>
      </c>
      <c r="F456" t="s">
        <v>64</v>
      </c>
      <c r="G456" t="s">
        <v>575</v>
      </c>
      <c r="H456" t="s">
        <v>722</v>
      </c>
    </row>
    <row r="457" spans="1:8" x14ac:dyDescent="0.35">
      <c r="A457" t="s">
        <v>1031</v>
      </c>
      <c r="B457" t="s">
        <v>160</v>
      </c>
      <c r="C457" t="s">
        <v>4</v>
      </c>
      <c r="D457" t="s">
        <v>52</v>
      </c>
      <c r="E457" t="s">
        <v>53</v>
      </c>
      <c r="F457" t="s">
        <v>64</v>
      </c>
      <c r="G457" t="s">
        <v>575</v>
      </c>
    </row>
    <row r="458" spans="1:8" x14ac:dyDescent="0.35">
      <c r="A458" t="s">
        <v>1032</v>
      </c>
      <c r="B458" t="s">
        <v>160</v>
      </c>
      <c r="C458" t="s">
        <v>4</v>
      </c>
      <c r="D458" t="s">
        <v>52</v>
      </c>
      <c r="E458" t="s">
        <v>53</v>
      </c>
      <c r="F458" t="s">
        <v>64</v>
      </c>
      <c r="G458" t="s">
        <v>653</v>
      </c>
      <c r="H458" t="s">
        <v>654</v>
      </c>
    </row>
    <row r="459" spans="1:8" x14ac:dyDescent="0.35">
      <c r="A459" t="s">
        <v>1034</v>
      </c>
      <c r="B459" t="s">
        <v>160</v>
      </c>
      <c r="C459" t="s">
        <v>4</v>
      </c>
      <c r="D459" t="s">
        <v>52</v>
      </c>
      <c r="E459" t="s">
        <v>53</v>
      </c>
      <c r="F459" t="s">
        <v>64</v>
      </c>
      <c r="G459" t="s">
        <v>171</v>
      </c>
      <c r="H459" t="s">
        <v>226</v>
      </c>
    </row>
    <row r="460" spans="1:8" x14ac:dyDescent="0.35">
      <c r="A460" t="s">
        <v>1035</v>
      </c>
      <c r="B460" t="s">
        <v>160</v>
      </c>
      <c r="C460" t="s">
        <v>4</v>
      </c>
      <c r="D460" t="s">
        <v>52</v>
      </c>
      <c r="E460" t="s">
        <v>53</v>
      </c>
      <c r="F460" t="s">
        <v>64</v>
      </c>
      <c r="G460" t="s">
        <v>171</v>
      </c>
      <c r="H460" t="s">
        <v>410</v>
      </c>
    </row>
    <row r="461" spans="1:8" x14ac:dyDescent="0.35">
      <c r="A461" t="s">
        <v>802</v>
      </c>
      <c r="B461" t="s">
        <v>160</v>
      </c>
      <c r="C461" t="s">
        <v>4</v>
      </c>
      <c r="D461" t="s">
        <v>52</v>
      </c>
      <c r="E461" t="s">
        <v>53</v>
      </c>
      <c r="F461" t="s">
        <v>64</v>
      </c>
      <c r="G461" t="s">
        <v>171</v>
      </c>
      <c r="H461" t="s">
        <v>410</v>
      </c>
    </row>
    <row r="462" spans="1:8" x14ac:dyDescent="0.35">
      <c r="A462" t="s">
        <v>803</v>
      </c>
      <c r="B462" t="s">
        <v>160</v>
      </c>
      <c r="C462" t="s">
        <v>4</v>
      </c>
      <c r="D462" t="s">
        <v>52</v>
      </c>
      <c r="E462" t="s">
        <v>53</v>
      </c>
      <c r="F462" t="s">
        <v>64</v>
      </c>
      <c r="G462" t="s">
        <v>171</v>
      </c>
      <c r="H462" t="s">
        <v>226</v>
      </c>
    </row>
    <row r="463" spans="1:8" x14ac:dyDescent="0.35">
      <c r="A463" t="s">
        <v>804</v>
      </c>
      <c r="B463" t="s">
        <v>160</v>
      </c>
      <c r="C463" t="s">
        <v>4</v>
      </c>
      <c r="D463" t="s">
        <v>52</v>
      </c>
      <c r="E463" t="s">
        <v>53</v>
      </c>
      <c r="F463" t="s">
        <v>64</v>
      </c>
      <c r="G463" t="s">
        <v>171</v>
      </c>
      <c r="H463" t="s">
        <v>226</v>
      </c>
    </row>
    <row r="464" spans="1:8" x14ac:dyDescent="0.35">
      <c r="A464" t="s">
        <v>1046</v>
      </c>
      <c r="B464" t="s">
        <v>160</v>
      </c>
      <c r="C464" t="s">
        <v>4</v>
      </c>
      <c r="D464" t="s">
        <v>52</v>
      </c>
      <c r="E464" t="s">
        <v>53</v>
      </c>
      <c r="F464" t="s">
        <v>64</v>
      </c>
      <c r="G464" t="s">
        <v>171</v>
      </c>
      <c r="H464" t="s">
        <v>226</v>
      </c>
    </row>
    <row r="465" spans="1:8" x14ac:dyDescent="0.35">
      <c r="A465" t="s">
        <v>805</v>
      </c>
      <c r="B465" t="s">
        <v>160</v>
      </c>
      <c r="C465" t="s">
        <v>4</v>
      </c>
      <c r="D465" t="s">
        <v>52</v>
      </c>
      <c r="E465" t="s">
        <v>53</v>
      </c>
      <c r="F465" t="s">
        <v>64</v>
      </c>
      <c r="G465" t="s">
        <v>171</v>
      </c>
      <c r="H465" t="s">
        <v>410</v>
      </c>
    </row>
    <row r="466" spans="1:8" x14ac:dyDescent="0.35">
      <c r="A466" t="s">
        <v>808</v>
      </c>
      <c r="B466" t="s">
        <v>160</v>
      </c>
      <c r="C466" t="s">
        <v>4</v>
      </c>
      <c r="D466" t="s">
        <v>52</v>
      </c>
      <c r="E466" t="s">
        <v>53</v>
      </c>
      <c r="F466" t="s">
        <v>64</v>
      </c>
      <c r="G466" t="s">
        <v>171</v>
      </c>
      <c r="H466" t="s">
        <v>226</v>
      </c>
    </row>
    <row r="467" spans="1:8" x14ac:dyDescent="0.35">
      <c r="A467" t="s">
        <v>1274</v>
      </c>
      <c r="B467" t="s">
        <v>160</v>
      </c>
      <c r="C467" t="s">
        <v>4</v>
      </c>
      <c r="D467" t="s">
        <v>52</v>
      </c>
      <c r="E467" t="s">
        <v>53</v>
      </c>
      <c r="F467" t="s">
        <v>64</v>
      </c>
      <c r="G467" t="s">
        <v>653</v>
      </c>
    </row>
    <row r="468" spans="1:8" x14ac:dyDescent="0.35">
      <c r="A468" t="s">
        <v>729</v>
      </c>
      <c r="B468" t="s">
        <v>160</v>
      </c>
      <c r="C468" t="s">
        <v>4</v>
      </c>
      <c r="D468" t="s">
        <v>52</v>
      </c>
      <c r="E468" t="s">
        <v>53</v>
      </c>
      <c r="F468" t="s">
        <v>64</v>
      </c>
      <c r="G468" t="s">
        <v>653</v>
      </c>
    </row>
    <row r="469" spans="1:8" x14ac:dyDescent="0.35">
      <c r="A469" t="s">
        <v>1050</v>
      </c>
      <c r="B469" t="s">
        <v>160</v>
      </c>
      <c r="C469" t="s">
        <v>4</v>
      </c>
      <c r="D469" t="s">
        <v>52</v>
      </c>
      <c r="E469" t="s">
        <v>53</v>
      </c>
      <c r="F469" t="s">
        <v>64</v>
      </c>
      <c r="G469" t="s">
        <v>653</v>
      </c>
    </row>
    <row r="470" spans="1:8" x14ac:dyDescent="0.35">
      <c r="A470" t="s">
        <v>441</v>
      </c>
      <c r="B470" t="s">
        <v>160</v>
      </c>
      <c r="C470" t="s">
        <v>4</v>
      </c>
      <c r="D470" t="s">
        <v>52</v>
      </c>
      <c r="E470" t="s">
        <v>53</v>
      </c>
      <c r="F470" t="s">
        <v>64</v>
      </c>
      <c r="G470" t="s">
        <v>171</v>
      </c>
      <c r="H470" t="s">
        <v>406</v>
      </c>
    </row>
    <row r="471" spans="1:8" x14ac:dyDescent="0.35">
      <c r="A471" t="s">
        <v>442</v>
      </c>
      <c r="B471" t="s">
        <v>160</v>
      </c>
      <c r="C471" t="s">
        <v>4</v>
      </c>
      <c r="D471" t="s">
        <v>52</v>
      </c>
      <c r="E471" t="s">
        <v>53</v>
      </c>
      <c r="F471" t="s">
        <v>64</v>
      </c>
      <c r="G471" t="s">
        <v>171</v>
      </c>
      <c r="H471" t="s">
        <v>226</v>
      </c>
    </row>
    <row r="472" spans="1:8" x14ac:dyDescent="0.35">
      <c r="A472" t="s">
        <v>1065</v>
      </c>
      <c r="B472" t="s">
        <v>160</v>
      </c>
      <c r="C472" t="s">
        <v>4</v>
      </c>
      <c r="D472" t="s">
        <v>52</v>
      </c>
      <c r="E472" t="s">
        <v>53</v>
      </c>
      <c r="F472" t="s">
        <v>64</v>
      </c>
      <c r="G472" t="s">
        <v>653</v>
      </c>
    </row>
    <row r="473" spans="1:8" x14ac:dyDescent="0.35">
      <c r="A473" t="s">
        <v>459</v>
      </c>
      <c r="B473" t="s">
        <v>160</v>
      </c>
      <c r="C473" t="s">
        <v>4</v>
      </c>
      <c r="D473" t="s">
        <v>52</v>
      </c>
      <c r="E473" t="s">
        <v>53</v>
      </c>
      <c r="F473" t="s">
        <v>64</v>
      </c>
      <c r="G473" t="s">
        <v>171</v>
      </c>
      <c r="H473" t="s">
        <v>226</v>
      </c>
    </row>
    <row r="474" spans="1:8" x14ac:dyDescent="0.35">
      <c r="A474" t="s">
        <v>673</v>
      </c>
      <c r="B474" t="s">
        <v>160</v>
      </c>
      <c r="C474" t="s">
        <v>4</v>
      </c>
      <c r="D474" t="s">
        <v>52</v>
      </c>
      <c r="E474" t="s">
        <v>53</v>
      </c>
      <c r="F474" t="s">
        <v>64</v>
      </c>
      <c r="G474" t="s">
        <v>653</v>
      </c>
    </row>
    <row r="475" spans="1:8" x14ac:dyDescent="0.35">
      <c r="A475" t="s">
        <v>1068</v>
      </c>
      <c r="B475" t="s">
        <v>160</v>
      </c>
      <c r="C475" t="s">
        <v>4</v>
      </c>
      <c r="D475" t="s">
        <v>52</v>
      </c>
      <c r="E475" t="s">
        <v>53</v>
      </c>
      <c r="F475" t="s">
        <v>64</v>
      </c>
      <c r="G475" t="s">
        <v>575</v>
      </c>
      <c r="H475" t="s">
        <v>1069</v>
      </c>
    </row>
    <row r="476" spans="1:8" x14ac:dyDescent="0.35">
      <c r="A476" t="s">
        <v>1077</v>
      </c>
      <c r="B476" t="s">
        <v>160</v>
      </c>
      <c r="C476" t="s">
        <v>4</v>
      </c>
      <c r="D476" t="s">
        <v>52</v>
      </c>
      <c r="E476" t="s">
        <v>53</v>
      </c>
      <c r="F476" t="s">
        <v>64</v>
      </c>
      <c r="G476" t="s">
        <v>171</v>
      </c>
      <c r="H476" t="s">
        <v>226</v>
      </c>
    </row>
    <row r="477" spans="1:8" x14ac:dyDescent="0.35">
      <c r="A477" t="s">
        <v>813</v>
      </c>
      <c r="B477" t="s">
        <v>160</v>
      </c>
      <c r="C477" t="s">
        <v>4</v>
      </c>
      <c r="D477" t="s">
        <v>52</v>
      </c>
      <c r="E477" t="s">
        <v>53</v>
      </c>
      <c r="F477" t="s">
        <v>64</v>
      </c>
      <c r="G477" t="s">
        <v>575</v>
      </c>
    </row>
    <row r="478" spans="1:8" x14ac:dyDescent="0.35">
      <c r="A478" t="s">
        <v>814</v>
      </c>
      <c r="B478" t="s">
        <v>160</v>
      </c>
      <c r="C478" t="s">
        <v>4</v>
      </c>
      <c r="D478" t="s">
        <v>52</v>
      </c>
      <c r="E478" t="s">
        <v>53</v>
      </c>
      <c r="F478" t="s">
        <v>64</v>
      </c>
      <c r="G478" t="s">
        <v>171</v>
      </c>
      <c r="H478" t="s">
        <v>410</v>
      </c>
    </row>
    <row r="479" spans="1:8" x14ac:dyDescent="0.35">
      <c r="A479" t="s">
        <v>1080</v>
      </c>
      <c r="B479" t="s">
        <v>160</v>
      </c>
      <c r="C479" t="s">
        <v>4</v>
      </c>
      <c r="D479" t="s">
        <v>52</v>
      </c>
      <c r="E479" t="s">
        <v>53</v>
      </c>
      <c r="F479" t="s">
        <v>64</v>
      </c>
      <c r="G479" t="s">
        <v>171</v>
      </c>
      <c r="H479" t="s">
        <v>410</v>
      </c>
    </row>
    <row r="480" spans="1:8" x14ac:dyDescent="0.35">
      <c r="A480" t="s">
        <v>815</v>
      </c>
      <c r="B480" t="s">
        <v>160</v>
      </c>
      <c r="C480" t="s">
        <v>4</v>
      </c>
      <c r="D480" t="s">
        <v>52</v>
      </c>
      <c r="E480" t="s">
        <v>53</v>
      </c>
      <c r="F480" t="s">
        <v>64</v>
      </c>
      <c r="G480" t="s">
        <v>317</v>
      </c>
    </row>
    <row r="481" spans="1:10" x14ac:dyDescent="0.35">
      <c r="A481" t="s">
        <v>817</v>
      </c>
      <c r="B481" t="s">
        <v>160</v>
      </c>
      <c r="C481" t="s">
        <v>4</v>
      </c>
      <c r="D481" t="s">
        <v>52</v>
      </c>
      <c r="E481" t="s">
        <v>53</v>
      </c>
      <c r="F481" t="s">
        <v>64</v>
      </c>
      <c r="G481" t="s">
        <v>575</v>
      </c>
      <c r="H481" t="s">
        <v>576</v>
      </c>
    </row>
    <row r="482" spans="1:10" x14ac:dyDescent="0.35">
      <c r="A482" t="s">
        <v>480</v>
      </c>
      <c r="B482" t="s">
        <v>160</v>
      </c>
      <c r="C482" t="s">
        <v>4</v>
      </c>
      <c r="D482" t="s">
        <v>52</v>
      </c>
      <c r="E482" t="s">
        <v>53</v>
      </c>
      <c r="F482" t="s">
        <v>64</v>
      </c>
      <c r="G482" t="s">
        <v>171</v>
      </c>
      <c r="H482" t="s">
        <v>410</v>
      </c>
    </row>
    <row r="483" spans="1:10" x14ac:dyDescent="0.35">
      <c r="A483" t="s">
        <v>737</v>
      </c>
      <c r="B483" t="s">
        <v>160</v>
      </c>
      <c r="C483" t="s">
        <v>4</v>
      </c>
      <c r="D483" t="s">
        <v>52</v>
      </c>
      <c r="E483" t="s">
        <v>53</v>
      </c>
      <c r="F483" t="s">
        <v>64</v>
      </c>
      <c r="G483" t="s">
        <v>575</v>
      </c>
    </row>
    <row r="484" spans="1:10" x14ac:dyDescent="0.35">
      <c r="A484" t="s">
        <v>484</v>
      </c>
      <c r="B484" t="s">
        <v>160</v>
      </c>
      <c r="C484" t="s">
        <v>4</v>
      </c>
      <c r="D484" t="s">
        <v>52</v>
      </c>
      <c r="E484" t="s">
        <v>53</v>
      </c>
      <c r="F484" t="s">
        <v>64</v>
      </c>
      <c r="G484" t="s">
        <v>171</v>
      </c>
      <c r="H484" t="s">
        <v>406</v>
      </c>
    </row>
    <row r="485" spans="1:10" x14ac:dyDescent="0.35">
      <c r="A485" t="s">
        <v>1090</v>
      </c>
      <c r="B485" t="s">
        <v>160</v>
      </c>
      <c r="C485" t="s">
        <v>4</v>
      </c>
      <c r="D485" t="s">
        <v>52</v>
      </c>
      <c r="E485" t="s">
        <v>53</v>
      </c>
      <c r="F485" t="s">
        <v>64</v>
      </c>
      <c r="G485" t="s">
        <v>171</v>
      </c>
      <c r="H485" t="s">
        <v>406</v>
      </c>
    </row>
    <row r="486" spans="1:10" x14ac:dyDescent="0.35">
      <c r="A486" t="s">
        <v>824</v>
      </c>
      <c r="B486" t="s">
        <v>160</v>
      </c>
      <c r="C486" t="s">
        <v>4</v>
      </c>
      <c r="D486" t="s">
        <v>52</v>
      </c>
      <c r="E486" t="s">
        <v>53</v>
      </c>
      <c r="F486" t="s">
        <v>64</v>
      </c>
      <c r="G486" t="s">
        <v>575</v>
      </c>
      <c r="H486" t="s">
        <v>576</v>
      </c>
    </row>
    <row r="487" spans="1:10" x14ac:dyDescent="0.35">
      <c r="A487" t="s">
        <v>740</v>
      </c>
      <c r="B487" t="s">
        <v>160</v>
      </c>
      <c r="C487" t="s">
        <v>4</v>
      </c>
      <c r="D487" t="s">
        <v>52</v>
      </c>
      <c r="E487" t="s">
        <v>53</v>
      </c>
      <c r="F487" t="s">
        <v>64</v>
      </c>
      <c r="G487" t="s">
        <v>317</v>
      </c>
    </row>
    <row r="488" spans="1:10" x14ac:dyDescent="0.35">
      <c r="A488" t="s">
        <v>1270</v>
      </c>
      <c r="B488" t="s">
        <v>160</v>
      </c>
      <c r="C488" t="s">
        <v>4</v>
      </c>
      <c r="D488" t="s">
        <v>52</v>
      </c>
      <c r="E488" t="s">
        <v>53</v>
      </c>
      <c r="F488" t="s">
        <v>64</v>
      </c>
      <c r="G488" t="s">
        <v>317</v>
      </c>
    </row>
    <row r="489" spans="1:10" x14ac:dyDescent="0.35">
      <c r="A489" t="s">
        <v>486</v>
      </c>
      <c r="B489" t="s">
        <v>160</v>
      </c>
      <c r="C489" t="s">
        <v>4</v>
      </c>
      <c r="D489" t="s">
        <v>52</v>
      </c>
      <c r="E489" t="s">
        <v>53</v>
      </c>
      <c r="F489" t="s">
        <v>64</v>
      </c>
      <c r="G489" t="s">
        <v>171</v>
      </c>
      <c r="H489" t="s">
        <v>226</v>
      </c>
    </row>
    <row r="490" spans="1:10" x14ac:dyDescent="0.35">
      <c r="A490" t="s">
        <v>1093</v>
      </c>
      <c r="B490" t="s">
        <v>160</v>
      </c>
      <c r="C490" t="s">
        <v>4</v>
      </c>
      <c r="D490" t="s">
        <v>52</v>
      </c>
      <c r="E490" t="s">
        <v>53</v>
      </c>
      <c r="F490" t="s">
        <v>64</v>
      </c>
      <c r="G490" t="s">
        <v>1094</v>
      </c>
      <c r="H490" t="s">
        <v>1095</v>
      </c>
    </row>
    <row r="491" spans="1:10" x14ac:dyDescent="0.35">
      <c r="A491" t="s">
        <v>825</v>
      </c>
      <c r="B491" t="s">
        <v>160</v>
      </c>
      <c r="C491" t="s">
        <v>4</v>
      </c>
      <c r="D491" t="s">
        <v>52</v>
      </c>
      <c r="E491" t="s">
        <v>53</v>
      </c>
      <c r="F491" t="s">
        <v>64</v>
      </c>
      <c r="G491" t="s">
        <v>575</v>
      </c>
      <c r="H491" t="s">
        <v>576</v>
      </c>
      <c r="I491" t="s">
        <v>826</v>
      </c>
    </row>
    <row r="492" spans="1:10" x14ac:dyDescent="0.35">
      <c r="A492" t="s">
        <v>1103</v>
      </c>
      <c r="B492" t="s">
        <v>160</v>
      </c>
      <c r="C492" t="s">
        <v>4</v>
      </c>
      <c r="D492" t="s">
        <v>52</v>
      </c>
      <c r="E492" t="s">
        <v>53</v>
      </c>
      <c r="F492" t="s">
        <v>64</v>
      </c>
      <c r="G492" t="s">
        <v>171</v>
      </c>
      <c r="H492" t="s">
        <v>226</v>
      </c>
    </row>
    <row r="493" spans="1:10" x14ac:dyDescent="0.35">
      <c r="A493" t="s">
        <v>487</v>
      </c>
      <c r="B493" t="s">
        <v>160</v>
      </c>
      <c r="C493" t="s">
        <v>4</v>
      </c>
      <c r="D493" t="s">
        <v>52</v>
      </c>
      <c r="E493" t="s">
        <v>53</v>
      </c>
      <c r="F493" t="s">
        <v>64</v>
      </c>
      <c r="G493" t="s">
        <v>171</v>
      </c>
      <c r="H493" t="s">
        <v>226</v>
      </c>
    </row>
    <row r="494" spans="1:10" x14ac:dyDescent="0.35">
      <c r="A494" t="s">
        <v>1109</v>
      </c>
      <c r="B494" t="s">
        <v>160</v>
      </c>
      <c r="C494" t="s">
        <v>4</v>
      </c>
      <c r="D494" t="s">
        <v>52</v>
      </c>
      <c r="E494" t="s">
        <v>53</v>
      </c>
      <c r="F494" t="s">
        <v>64</v>
      </c>
      <c r="G494" t="s">
        <v>653</v>
      </c>
      <c r="H494" t="s">
        <v>654</v>
      </c>
      <c r="I494" t="s">
        <v>965</v>
      </c>
      <c r="J494" t="s">
        <v>966</v>
      </c>
    </row>
    <row r="495" spans="1:10" x14ac:dyDescent="0.35">
      <c r="A495" t="s">
        <v>500</v>
      </c>
      <c r="B495" t="s">
        <v>160</v>
      </c>
      <c r="C495" t="s">
        <v>4</v>
      </c>
      <c r="D495" t="s">
        <v>52</v>
      </c>
      <c r="E495" t="s">
        <v>53</v>
      </c>
      <c r="F495" t="s">
        <v>64</v>
      </c>
      <c r="G495" t="s">
        <v>171</v>
      </c>
      <c r="H495" t="s">
        <v>410</v>
      </c>
    </row>
    <row r="496" spans="1:10" x14ac:dyDescent="0.35">
      <c r="A496" t="s">
        <v>170</v>
      </c>
      <c r="B496" t="s">
        <v>160</v>
      </c>
      <c r="C496" t="s">
        <v>4</v>
      </c>
      <c r="D496" t="s">
        <v>52</v>
      </c>
      <c r="E496" t="s">
        <v>53</v>
      </c>
      <c r="F496" t="s">
        <v>64</v>
      </c>
      <c r="G496" t="s">
        <v>171</v>
      </c>
      <c r="H496" t="s">
        <v>172</v>
      </c>
    </row>
    <row r="497" spans="1:9" x14ac:dyDescent="0.35">
      <c r="A497" t="s">
        <v>1123</v>
      </c>
      <c r="B497" t="s">
        <v>160</v>
      </c>
      <c r="C497" t="s">
        <v>4</v>
      </c>
      <c r="D497" t="s">
        <v>52</v>
      </c>
      <c r="E497" t="s">
        <v>53</v>
      </c>
      <c r="F497" t="s">
        <v>64</v>
      </c>
      <c r="G497" t="s">
        <v>1094</v>
      </c>
      <c r="H497" t="s">
        <v>1124</v>
      </c>
      <c r="I497" t="s">
        <v>1125</v>
      </c>
    </row>
    <row r="498" spans="1:9" x14ac:dyDescent="0.35">
      <c r="A498" t="s">
        <v>842</v>
      </c>
      <c r="B498" t="s">
        <v>160</v>
      </c>
      <c r="C498" t="s">
        <v>4</v>
      </c>
      <c r="D498" t="s">
        <v>52</v>
      </c>
      <c r="E498" t="s">
        <v>53</v>
      </c>
      <c r="F498" t="s">
        <v>64</v>
      </c>
      <c r="G498" t="s">
        <v>171</v>
      </c>
      <c r="H498" t="s">
        <v>410</v>
      </c>
    </row>
    <row r="499" spans="1:9" x14ac:dyDescent="0.35">
      <c r="A499" t="s">
        <v>1143</v>
      </c>
      <c r="B499" t="s">
        <v>160</v>
      </c>
      <c r="C499" t="s">
        <v>4</v>
      </c>
      <c r="D499" t="s">
        <v>52</v>
      </c>
      <c r="E499" t="s">
        <v>53</v>
      </c>
      <c r="F499" t="s">
        <v>64</v>
      </c>
      <c r="G499" t="s">
        <v>171</v>
      </c>
      <c r="H499" t="s">
        <v>226</v>
      </c>
    </row>
    <row r="500" spans="1:9" x14ac:dyDescent="0.35">
      <c r="A500" t="s">
        <v>848</v>
      </c>
      <c r="B500" t="s">
        <v>160</v>
      </c>
      <c r="C500" t="s">
        <v>4</v>
      </c>
      <c r="D500" t="s">
        <v>52</v>
      </c>
      <c r="E500" t="s">
        <v>53</v>
      </c>
      <c r="F500" t="s">
        <v>64</v>
      </c>
      <c r="G500" t="s">
        <v>171</v>
      </c>
      <c r="H500" t="s">
        <v>410</v>
      </c>
    </row>
    <row r="501" spans="1:9" x14ac:dyDescent="0.35">
      <c r="A501" t="s">
        <v>1266</v>
      </c>
      <c r="B501" t="s">
        <v>160</v>
      </c>
      <c r="C501" t="s">
        <v>4</v>
      </c>
      <c r="D501" t="s">
        <v>52</v>
      </c>
      <c r="E501" t="s">
        <v>53</v>
      </c>
      <c r="F501" t="s">
        <v>64</v>
      </c>
      <c r="G501" t="s">
        <v>171</v>
      </c>
      <c r="H501" t="s">
        <v>410</v>
      </c>
    </row>
    <row r="502" spans="1:9" x14ac:dyDescent="0.35">
      <c r="A502" t="s">
        <v>1144</v>
      </c>
      <c r="B502" t="s">
        <v>160</v>
      </c>
      <c r="C502" t="s">
        <v>4</v>
      </c>
      <c r="D502" t="s">
        <v>52</v>
      </c>
      <c r="E502" t="s">
        <v>53</v>
      </c>
      <c r="F502" t="s">
        <v>64</v>
      </c>
      <c r="G502" t="s">
        <v>575</v>
      </c>
      <c r="H502" t="s">
        <v>1069</v>
      </c>
    </row>
    <row r="503" spans="1:9" x14ac:dyDescent="0.35">
      <c r="A503" t="s">
        <v>1276</v>
      </c>
      <c r="B503" t="s">
        <v>160</v>
      </c>
      <c r="C503" t="s">
        <v>4</v>
      </c>
      <c r="D503" t="s">
        <v>52</v>
      </c>
      <c r="E503" t="s">
        <v>53</v>
      </c>
      <c r="F503" t="s">
        <v>64</v>
      </c>
      <c r="G503" t="s">
        <v>575</v>
      </c>
      <c r="H503" t="s">
        <v>1069</v>
      </c>
    </row>
    <row r="504" spans="1:9" x14ac:dyDescent="0.35">
      <c r="A504" t="s">
        <v>1148</v>
      </c>
      <c r="B504" t="s">
        <v>160</v>
      </c>
      <c r="C504" t="s">
        <v>4</v>
      </c>
      <c r="D504" t="s">
        <v>52</v>
      </c>
      <c r="E504" t="s">
        <v>53</v>
      </c>
      <c r="F504" t="s">
        <v>64</v>
      </c>
      <c r="G504" t="s">
        <v>171</v>
      </c>
      <c r="H504" t="s">
        <v>410</v>
      </c>
    </row>
    <row r="505" spans="1:9" x14ac:dyDescent="0.35">
      <c r="A505" t="s">
        <v>525</v>
      </c>
      <c r="B505" t="s">
        <v>160</v>
      </c>
      <c r="C505" t="s">
        <v>4</v>
      </c>
      <c r="D505" t="s">
        <v>52</v>
      </c>
      <c r="E505" t="s">
        <v>53</v>
      </c>
      <c r="F505" t="s">
        <v>64</v>
      </c>
      <c r="G505" t="s">
        <v>171</v>
      </c>
      <c r="H505" t="s">
        <v>226</v>
      </c>
    </row>
    <row r="506" spans="1:9" x14ac:dyDescent="0.35">
      <c r="A506" t="s">
        <v>1157</v>
      </c>
      <c r="B506" t="s">
        <v>160</v>
      </c>
      <c r="C506" t="s">
        <v>4</v>
      </c>
      <c r="D506" t="s">
        <v>52</v>
      </c>
      <c r="E506" t="s">
        <v>53</v>
      </c>
      <c r="F506" t="s">
        <v>64</v>
      </c>
      <c r="G506" t="s">
        <v>171</v>
      </c>
      <c r="H506" t="s">
        <v>406</v>
      </c>
    </row>
    <row r="507" spans="1:9" x14ac:dyDescent="0.35">
      <c r="A507" t="s">
        <v>526</v>
      </c>
      <c r="B507" t="s">
        <v>160</v>
      </c>
      <c r="C507" t="s">
        <v>4</v>
      </c>
      <c r="D507" t="s">
        <v>52</v>
      </c>
      <c r="E507" t="s">
        <v>53</v>
      </c>
      <c r="F507" t="s">
        <v>64</v>
      </c>
      <c r="G507" t="s">
        <v>171</v>
      </c>
      <c r="H507" t="s">
        <v>406</v>
      </c>
    </row>
    <row r="508" spans="1:9" x14ac:dyDescent="0.35">
      <c r="A508" t="s">
        <v>1158</v>
      </c>
      <c r="B508" t="s">
        <v>160</v>
      </c>
      <c r="C508" t="s">
        <v>4</v>
      </c>
      <c r="D508" t="s">
        <v>52</v>
      </c>
      <c r="E508" t="s">
        <v>53</v>
      </c>
      <c r="F508" t="s">
        <v>64</v>
      </c>
      <c r="G508" t="s">
        <v>171</v>
      </c>
      <c r="H508" t="s">
        <v>226</v>
      </c>
    </row>
    <row r="509" spans="1:9" x14ac:dyDescent="0.35">
      <c r="A509" t="s">
        <v>530</v>
      </c>
      <c r="B509" t="s">
        <v>160</v>
      </c>
      <c r="C509" t="s">
        <v>4</v>
      </c>
      <c r="D509" t="s">
        <v>52</v>
      </c>
      <c r="E509" t="s">
        <v>53</v>
      </c>
      <c r="F509" t="s">
        <v>64</v>
      </c>
      <c r="G509" t="s">
        <v>171</v>
      </c>
      <c r="H509" t="s">
        <v>410</v>
      </c>
    </row>
    <row r="510" spans="1:9" x14ac:dyDescent="0.35">
      <c r="A510" t="s">
        <v>746</v>
      </c>
      <c r="B510" t="s">
        <v>160</v>
      </c>
      <c r="C510" t="s">
        <v>4</v>
      </c>
      <c r="D510" t="s">
        <v>52</v>
      </c>
      <c r="E510" t="s">
        <v>53</v>
      </c>
      <c r="F510" t="s">
        <v>64</v>
      </c>
      <c r="G510" t="s">
        <v>317</v>
      </c>
    </row>
    <row r="511" spans="1:9" x14ac:dyDescent="0.35">
      <c r="A511" t="s">
        <v>747</v>
      </c>
      <c r="B511" t="s">
        <v>160</v>
      </c>
      <c r="C511" t="s">
        <v>4</v>
      </c>
      <c r="D511" t="s">
        <v>52</v>
      </c>
      <c r="E511" t="s">
        <v>53</v>
      </c>
      <c r="F511" t="s">
        <v>64</v>
      </c>
      <c r="G511" t="s">
        <v>653</v>
      </c>
    </row>
    <row r="512" spans="1:9" x14ac:dyDescent="0.35">
      <c r="A512" t="s">
        <v>857</v>
      </c>
      <c r="B512" t="s">
        <v>160</v>
      </c>
      <c r="C512" t="s">
        <v>4</v>
      </c>
      <c r="D512" t="s">
        <v>52</v>
      </c>
      <c r="E512" t="s">
        <v>53</v>
      </c>
      <c r="F512" t="s">
        <v>64</v>
      </c>
      <c r="G512" t="s">
        <v>653</v>
      </c>
    </row>
    <row r="513" spans="1:9" x14ac:dyDescent="0.35">
      <c r="A513" t="s">
        <v>1169</v>
      </c>
      <c r="B513" t="s">
        <v>160</v>
      </c>
      <c r="C513" t="s">
        <v>4</v>
      </c>
      <c r="D513" t="s">
        <v>52</v>
      </c>
      <c r="E513" t="s">
        <v>53</v>
      </c>
      <c r="F513" t="s">
        <v>64</v>
      </c>
      <c r="G513" t="s">
        <v>171</v>
      </c>
      <c r="H513" t="s">
        <v>172</v>
      </c>
    </row>
    <row r="514" spans="1:9" x14ac:dyDescent="0.35">
      <c r="A514" t="s">
        <v>546</v>
      </c>
      <c r="B514" t="s">
        <v>160</v>
      </c>
      <c r="C514" t="s">
        <v>4</v>
      </c>
      <c r="D514" t="s">
        <v>52</v>
      </c>
      <c r="E514" t="s">
        <v>53</v>
      </c>
      <c r="F514" t="s">
        <v>64</v>
      </c>
      <c r="G514" t="s">
        <v>171</v>
      </c>
      <c r="H514" t="s">
        <v>410</v>
      </c>
    </row>
    <row r="515" spans="1:9" x14ac:dyDescent="0.35">
      <c r="A515" t="s">
        <v>678</v>
      </c>
      <c r="B515" t="s">
        <v>160</v>
      </c>
      <c r="C515" t="s">
        <v>4</v>
      </c>
      <c r="D515" t="s">
        <v>52</v>
      </c>
      <c r="E515" t="s">
        <v>53</v>
      </c>
      <c r="F515" t="s">
        <v>64</v>
      </c>
      <c r="G515" t="s">
        <v>171</v>
      </c>
      <c r="H515" t="s">
        <v>226</v>
      </c>
    </row>
    <row r="516" spans="1:9" x14ac:dyDescent="0.35">
      <c r="A516" t="s">
        <v>1171</v>
      </c>
      <c r="B516" t="s">
        <v>160</v>
      </c>
      <c r="C516" t="s">
        <v>4</v>
      </c>
      <c r="D516" t="s">
        <v>52</v>
      </c>
      <c r="E516" t="s">
        <v>53</v>
      </c>
      <c r="F516" t="s">
        <v>64</v>
      </c>
      <c r="G516" t="s">
        <v>171</v>
      </c>
      <c r="H516" t="s">
        <v>410</v>
      </c>
    </row>
    <row r="517" spans="1:9" x14ac:dyDescent="0.35">
      <c r="A517" t="s">
        <v>863</v>
      </c>
      <c r="B517" t="s">
        <v>160</v>
      </c>
      <c r="C517" t="s">
        <v>4</v>
      </c>
      <c r="D517" t="s">
        <v>52</v>
      </c>
      <c r="E517" t="s">
        <v>53</v>
      </c>
      <c r="F517" t="s">
        <v>64</v>
      </c>
      <c r="G517" t="s">
        <v>171</v>
      </c>
      <c r="H517" t="s">
        <v>226</v>
      </c>
    </row>
    <row r="518" spans="1:9" x14ac:dyDescent="0.35">
      <c r="A518" t="s">
        <v>225</v>
      </c>
      <c r="B518" t="s">
        <v>160</v>
      </c>
      <c r="C518" t="s">
        <v>4</v>
      </c>
      <c r="D518" t="s">
        <v>52</v>
      </c>
      <c r="E518" t="s">
        <v>53</v>
      </c>
      <c r="F518" t="s">
        <v>64</v>
      </c>
      <c r="G518" t="s">
        <v>171</v>
      </c>
      <c r="H518" t="s">
        <v>226</v>
      </c>
    </row>
    <row r="519" spans="1:9" x14ac:dyDescent="0.35">
      <c r="A519" t="s">
        <v>864</v>
      </c>
      <c r="B519" t="s">
        <v>160</v>
      </c>
      <c r="C519" t="s">
        <v>4</v>
      </c>
      <c r="D519" t="s">
        <v>52</v>
      </c>
      <c r="E519" t="s">
        <v>53</v>
      </c>
      <c r="F519" t="s">
        <v>64</v>
      </c>
      <c r="G519" t="s">
        <v>171</v>
      </c>
      <c r="H519" t="s">
        <v>226</v>
      </c>
    </row>
    <row r="520" spans="1:9" x14ac:dyDescent="0.35">
      <c r="A520" t="s">
        <v>1174</v>
      </c>
      <c r="B520" t="s">
        <v>160</v>
      </c>
      <c r="C520" t="s">
        <v>4</v>
      </c>
      <c r="D520" t="s">
        <v>52</v>
      </c>
      <c r="E520" t="s">
        <v>53</v>
      </c>
      <c r="F520" t="s">
        <v>64</v>
      </c>
      <c r="G520" t="s">
        <v>575</v>
      </c>
      <c r="H520" t="s">
        <v>576</v>
      </c>
    </row>
    <row r="521" spans="1:9" x14ac:dyDescent="0.35">
      <c r="A521" t="s">
        <v>1180</v>
      </c>
      <c r="B521" t="s">
        <v>160</v>
      </c>
      <c r="C521" t="s">
        <v>4</v>
      </c>
      <c r="D521" t="s">
        <v>52</v>
      </c>
      <c r="E521" t="s">
        <v>53</v>
      </c>
      <c r="F521" t="s">
        <v>64</v>
      </c>
      <c r="G521" t="s">
        <v>171</v>
      </c>
      <c r="H521" t="s">
        <v>410</v>
      </c>
    </row>
    <row r="522" spans="1:9" x14ac:dyDescent="0.35">
      <c r="A522" t="s">
        <v>562</v>
      </c>
      <c r="B522" t="s">
        <v>160</v>
      </c>
      <c r="C522" t="s">
        <v>4</v>
      </c>
      <c r="D522" t="s">
        <v>52</v>
      </c>
      <c r="E522" t="s">
        <v>53</v>
      </c>
      <c r="F522" t="s">
        <v>64</v>
      </c>
      <c r="G522" t="s">
        <v>171</v>
      </c>
      <c r="H522" t="s">
        <v>410</v>
      </c>
    </row>
    <row r="523" spans="1:9" x14ac:dyDescent="0.35">
      <c r="A523" t="s">
        <v>566</v>
      </c>
      <c r="B523" t="s">
        <v>160</v>
      </c>
      <c r="C523" t="s">
        <v>4</v>
      </c>
      <c r="D523" t="s">
        <v>52</v>
      </c>
      <c r="E523" t="s">
        <v>53</v>
      </c>
      <c r="F523" t="s">
        <v>64</v>
      </c>
      <c r="G523" t="s">
        <v>171</v>
      </c>
      <c r="H523" t="s">
        <v>410</v>
      </c>
    </row>
    <row r="524" spans="1:9" x14ac:dyDescent="0.35">
      <c r="A524" t="s">
        <v>1273</v>
      </c>
      <c r="B524" t="s">
        <v>160</v>
      </c>
      <c r="C524" t="s">
        <v>4</v>
      </c>
      <c r="D524" t="s">
        <v>52</v>
      </c>
      <c r="E524" t="s">
        <v>53</v>
      </c>
      <c r="F524" t="s">
        <v>64</v>
      </c>
      <c r="G524" t="s">
        <v>317</v>
      </c>
    </row>
    <row r="525" spans="1:9" x14ac:dyDescent="0.35">
      <c r="A525" t="s">
        <v>876</v>
      </c>
      <c r="B525" t="s">
        <v>160</v>
      </c>
      <c r="C525" t="s">
        <v>4</v>
      </c>
      <c r="D525" t="s">
        <v>52</v>
      </c>
      <c r="E525" t="s">
        <v>53</v>
      </c>
      <c r="F525" t="s">
        <v>64</v>
      </c>
      <c r="G525" t="s">
        <v>317</v>
      </c>
    </row>
    <row r="526" spans="1:9" x14ac:dyDescent="0.35">
      <c r="A526" t="s">
        <v>574</v>
      </c>
      <c r="B526" t="s">
        <v>160</v>
      </c>
      <c r="C526" t="s">
        <v>4</v>
      </c>
      <c r="D526" t="s">
        <v>52</v>
      </c>
      <c r="E526" t="s">
        <v>53</v>
      </c>
      <c r="F526" t="s">
        <v>64</v>
      </c>
      <c r="G526" t="s">
        <v>575</v>
      </c>
      <c r="H526" t="s">
        <v>576</v>
      </c>
      <c r="I526" t="s">
        <v>577</v>
      </c>
    </row>
    <row r="527" spans="1:9" x14ac:dyDescent="0.35">
      <c r="A527" t="s">
        <v>877</v>
      </c>
      <c r="B527" t="s">
        <v>160</v>
      </c>
      <c r="C527" t="s">
        <v>4</v>
      </c>
      <c r="D527" t="s">
        <v>52</v>
      </c>
      <c r="E527" t="s">
        <v>53</v>
      </c>
      <c r="F527" t="s">
        <v>64</v>
      </c>
      <c r="G527" t="s">
        <v>317</v>
      </c>
    </row>
    <row r="528" spans="1:9" x14ac:dyDescent="0.35">
      <c r="A528" t="s">
        <v>752</v>
      </c>
      <c r="B528" t="s">
        <v>160</v>
      </c>
      <c r="C528" t="s">
        <v>4</v>
      </c>
      <c r="D528" t="s">
        <v>52</v>
      </c>
      <c r="E528" t="s">
        <v>53</v>
      </c>
      <c r="F528" t="s">
        <v>64</v>
      </c>
      <c r="G528" t="s">
        <v>653</v>
      </c>
    </row>
    <row r="529" spans="1:8" x14ac:dyDescent="0.35">
      <c r="A529" t="s">
        <v>580</v>
      </c>
      <c r="B529" t="s">
        <v>160</v>
      </c>
      <c r="C529" t="s">
        <v>4</v>
      </c>
      <c r="D529" t="s">
        <v>52</v>
      </c>
      <c r="E529" t="s">
        <v>53</v>
      </c>
      <c r="F529" t="s">
        <v>64</v>
      </c>
      <c r="G529" t="s">
        <v>171</v>
      </c>
      <c r="H529" t="s">
        <v>410</v>
      </c>
    </row>
    <row r="530" spans="1:8" x14ac:dyDescent="0.35">
      <c r="A530" t="s">
        <v>181</v>
      </c>
      <c r="B530" t="s">
        <v>160</v>
      </c>
      <c r="C530" t="s">
        <v>4</v>
      </c>
      <c r="D530" t="s">
        <v>52</v>
      </c>
      <c r="E530" t="s">
        <v>53</v>
      </c>
      <c r="F530" t="s">
        <v>64</v>
      </c>
      <c r="G530" t="s">
        <v>171</v>
      </c>
      <c r="H530" t="s">
        <v>172</v>
      </c>
    </row>
    <row r="531" spans="1:8" x14ac:dyDescent="0.35">
      <c r="A531" t="s">
        <v>183</v>
      </c>
      <c r="B531" t="s">
        <v>160</v>
      </c>
      <c r="C531" t="s">
        <v>4</v>
      </c>
      <c r="D531" t="s">
        <v>52</v>
      </c>
      <c r="E531" t="s">
        <v>53</v>
      </c>
      <c r="F531" t="s">
        <v>64</v>
      </c>
      <c r="G531" t="s">
        <v>171</v>
      </c>
      <c r="H531" t="s">
        <v>172</v>
      </c>
    </row>
    <row r="532" spans="1:8" x14ac:dyDescent="0.35">
      <c r="A532" t="s">
        <v>597</v>
      </c>
      <c r="B532" t="s">
        <v>160</v>
      </c>
      <c r="C532" t="s">
        <v>4</v>
      </c>
      <c r="D532" t="s">
        <v>52</v>
      </c>
      <c r="E532" t="s">
        <v>53</v>
      </c>
      <c r="F532" t="s">
        <v>64</v>
      </c>
      <c r="G532" t="s">
        <v>171</v>
      </c>
      <c r="H532" t="s">
        <v>406</v>
      </c>
    </row>
    <row r="533" spans="1:8" x14ac:dyDescent="0.35">
      <c r="A533" t="s">
        <v>892</v>
      </c>
      <c r="B533" t="s">
        <v>160</v>
      </c>
      <c r="C533" t="s">
        <v>4</v>
      </c>
      <c r="D533" t="s">
        <v>52</v>
      </c>
      <c r="E533" t="s">
        <v>53</v>
      </c>
      <c r="F533" t="s">
        <v>64</v>
      </c>
      <c r="G533" t="s">
        <v>575</v>
      </c>
      <c r="H533" t="s">
        <v>576</v>
      </c>
    </row>
    <row r="534" spans="1:8" x14ac:dyDescent="0.35">
      <c r="A534" t="s">
        <v>893</v>
      </c>
      <c r="B534" t="s">
        <v>160</v>
      </c>
      <c r="C534" t="s">
        <v>4</v>
      </c>
      <c r="D534" t="s">
        <v>52</v>
      </c>
      <c r="E534" t="s">
        <v>53</v>
      </c>
      <c r="F534" t="s">
        <v>64</v>
      </c>
      <c r="G534" t="s">
        <v>575</v>
      </c>
      <c r="H534" t="s">
        <v>576</v>
      </c>
    </row>
    <row r="535" spans="1:8" x14ac:dyDescent="0.35">
      <c r="A535" t="s">
        <v>894</v>
      </c>
      <c r="B535" t="s">
        <v>160</v>
      </c>
      <c r="C535" t="s">
        <v>4</v>
      </c>
      <c r="D535" t="s">
        <v>52</v>
      </c>
      <c r="E535" t="s">
        <v>53</v>
      </c>
      <c r="F535" t="s">
        <v>64</v>
      </c>
      <c r="G535" t="s">
        <v>575</v>
      </c>
      <c r="H535" t="s">
        <v>576</v>
      </c>
    </row>
    <row r="536" spans="1:8" x14ac:dyDescent="0.35">
      <c r="A536" t="s">
        <v>1263</v>
      </c>
      <c r="B536" t="s">
        <v>160</v>
      </c>
      <c r="C536" t="s">
        <v>4</v>
      </c>
      <c r="D536" t="s">
        <v>52</v>
      </c>
      <c r="E536" t="s">
        <v>53</v>
      </c>
      <c r="F536" t="s">
        <v>64</v>
      </c>
      <c r="G536" t="s">
        <v>575</v>
      </c>
      <c r="H536" t="s">
        <v>576</v>
      </c>
    </row>
    <row r="537" spans="1:8" x14ac:dyDescent="0.35">
      <c r="A537" t="s">
        <v>1217</v>
      </c>
      <c r="B537" t="s">
        <v>160</v>
      </c>
      <c r="C537" t="s">
        <v>4</v>
      </c>
      <c r="D537" t="s">
        <v>52</v>
      </c>
      <c r="E537" t="s">
        <v>53</v>
      </c>
      <c r="F537" t="s">
        <v>64</v>
      </c>
      <c r="G537" t="s">
        <v>575</v>
      </c>
      <c r="H537" t="s">
        <v>576</v>
      </c>
    </row>
    <row r="538" spans="1:8" x14ac:dyDescent="0.35">
      <c r="A538" t="s">
        <v>602</v>
      </c>
      <c r="B538" t="s">
        <v>160</v>
      </c>
      <c r="C538" t="s">
        <v>4</v>
      </c>
      <c r="D538" t="s">
        <v>52</v>
      </c>
      <c r="E538" t="s">
        <v>53</v>
      </c>
      <c r="F538" t="s">
        <v>64</v>
      </c>
      <c r="G538" t="s">
        <v>171</v>
      </c>
      <c r="H538" t="s">
        <v>226</v>
      </c>
    </row>
    <row r="539" spans="1:8" x14ac:dyDescent="0.35">
      <c r="A539" t="s">
        <v>173</v>
      </c>
      <c r="B539" t="s">
        <v>160</v>
      </c>
      <c r="C539" t="s">
        <v>4</v>
      </c>
      <c r="D539" t="s">
        <v>52</v>
      </c>
      <c r="E539" t="s">
        <v>53</v>
      </c>
      <c r="F539" t="s">
        <v>64</v>
      </c>
      <c r="G539" t="s">
        <v>171</v>
      </c>
      <c r="H539" t="s">
        <v>172</v>
      </c>
    </row>
    <row r="540" spans="1:8" x14ac:dyDescent="0.35">
      <c r="A540" t="s">
        <v>899</v>
      </c>
      <c r="B540" t="s">
        <v>160</v>
      </c>
      <c r="C540" t="s">
        <v>4</v>
      </c>
      <c r="D540" t="s">
        <v>52</v>
      </c>
      <c r="E540" t="s">
        <v>53</v>
      </c>
      <c r="F540" t="s">
        <v>64</v>
      </c>
      <c r="G540" t="s">
        <v>171</v>
      </c>
      <c r="H540" t="s">
        <v>226</v>
      </c>
    </row>
    <row r="541" spans="1:8" x14ac:dyDescent="0.35">
      <c r="A541" t="s">
        <v>1223</v>
      </c>
      <c r="B541" t="s">
        <v>160</v>
      </c>
      <c r="C541" t="s">
        <v>4</v>
      </c>
      <c r="D541" t="s">
        <v>52</v>
      </c>
      <c r="E541" t="s">
        <v>53</v>
      </c>
      <c r="F541" t="s">
        <v>64</v>
      </c>
      <c r="G541" t="s">
        <v>171</v>
      </c>
      <c r="H541" t="s">
        <v>410</v>
      </c>
    </row>
    <row r="542" spans="1:8" x14ac:dyDescent="0.35">
      <c r="A542" t="s">
        <v>607</v>
      </c>
      <c r="B542" t="s">
        <v>160</v>
      </c>
      <c r="C542" t="s">
        <v>4</v>
      </c>
      <c r="D542" t="s">
        <v>52</v>
      </c>
      <c r="E542" t="s">
        <v>53</v>
      </c>
      <c r="F542" t="s">
        <v>64</v>
      </c>
      <c r="G542" t="s">
        <v>171</v>
      </c>
      <c r="H542" t="s">
        <v>406</v>
      </c>
    </row>
    <row r="543" spans="1:8" x14ac:dyDescent="0.35">
      <c r="A543" t="s">
        <v>912</v>
      </c>
      <c r="B543" t="s">
        <v>160</v>
      </c>
      <c r="C543" t="s">
        <v>4</v>
      </c>
      <c r="D543" t="s">
        <v>52</v>
      </c>
      <c r="E543" t="s">
        <v>53</v>
      </c>
      <c r="F543" t="s">
        <v>64</v>
      </c>
      <c r="G543" t="s">
        <v>171</v>
      </c>
      <c r="H543" t="s">
        <v>410</v>
      </c>
    </row>
    <row r="544" spans="1:8" x14ac:dyDescent="0.35">
      <c r="A544" t="s">
        <v>624</v>
      </c>
      <c r="B544" t="s">
        <v>160</v>
      </c>
      <c r="C544" t="s">
        <v>4</v>
      </c>
      <c r="D544" t="s">
        <v>52</v>
      </c>
      <c r="E544" t="s">
        <v>53</v>
      </c>
      <c r="F544" t="s">
        <v>64</v>
      </c>
      <c r="G544" t="s">
        <v>171</v>
      </c>
      <c r="H544" t="s">
        <v>410</v>
      </c>
    </row>
    <row r="545" spans="1:10" x14ac:dyDescent="0.35">
      <c r="A545" t="s">
        <v>918</v>
      </c>
      <c r="B545" t="s">
        <v>160</v>
      </c>
      <c r="C545" t="s">
        <v>4</v>
      </c>
      <c r="D545" t="s">
        <v>52</v>
      </c>
      <c r="E545" t="s">
        <v>53</v>
      </c>
      <c r="F545" t="s">
        <v>64</v>
      </c>
      <c r="G545" t="s">
        <v>171</v>
      </c>
      <c r="H545" t="s">
        <v>226</v>
      </c>
    </row>
    <row r="546" spans="1:10" x14ac:dyDescent="0.35">
      <c r="A546" t="s">
        <v>1240</v>
      </c>
      <c r="B546" t="s">
        <v>160</v>
      </c>
      <c r="C546" t="s">
        <v>4</v>
      </c>
      <c r="D546" t="s">
        <v>52</v>
      </c>
      <c r="E546" t="s">
        <v>53</v>
      </c>
      <c r="F546" t="s">
        <v>64</v>
      </c>
      <c r="G546" t="s">
        <v>575</v>
      </c>
      <c r="H546" t="s">
        <v>1241</v>
      </c>
    </row>
    <row r="547" spans="1:10" x14ac:dyDescent="0.35">
      <c r="A547" t="s">
        <v>1242</v>
      </c>
      <c r="B547" t="s">
        <v>160</v>
      </c>
      <c r="C547" t="s">
        <v>4</v>
      </c>
      <c r="D547" t="s">
        <v>52</v>
      </c>
      <c r="E547" t="s">
        <v>53</v>
      </c>
      <c r="F547" t="s">
        <v>64</v>
      </c>
      <c r="G547" t="s">
        <v>171</v>
      </c>
      <c r="H547" t="s">
        <v>410</v>
      </c>
    </row>
    <row r="548" spans="1:10" x14ac:dyDescent="0.35">
      <c r="A548" t="s">
        <v>641</v>
      </c>
      <c r="B548" t="s">
        <v>160</v>
      </c>
      <c r="C548" t="s">
        <v>4</v>
      </c>
      <c r="D548" t="s">
        <v>52</v>
      </c>
      <c r="E548" t="s">
        <v>53</v>
      </c>
      <c r="F548" t="s">
        <v>64</v>
      </c>
      <c r="G548" t="s">
        <v>575</v>
      </c>
      <c r="H548" t="s">
        <v>576</v>
      </c>
      <c r="I548" t="s">
        <v>642</v>
      </c>
      <c r="J548" t="s">
        <v>643</v>
      </c>
    </row>
    <row r="549" spans="1:10" x14ac:dyDescent="0.35">
      <c r="A549" t="s">
        <v>1244</v>
      </c>
      <c r="B549" t="s">
        <v>160</v>
      </c>
      <c r="C549" t="s">
        <v>4</v>
      </c>
      <c r="D549" t="s">
        <v>52</v>
      </c>
      <c r="E549" t="s">
        <v>53</v>
      </c>
      <c r="F549" t="s">
        <v>64</v>
      </c>
      <c r="G549" t="s">
        <v>575</v>
      </c>
      <c r="H549" t="s">
        <v>722</v>
      </c>
    </row>
    <row r="550" spans="1:10" x14ac:dyDescent="0.35">
      <c r="A550" t="s">
        <v>647</v>
      </c>
      <c r="B550" t="s">
        <v>160</v>
      </c>
      <c r="C550" t="s">
        <v>4</v>
      </c>
      <c r="D550" t="s">
        <v>52</v>
      </c>
      <c r="E550" t="s">
        <v>53</v>
      </c>
      <c r="F550" t="s">
        <v>64</v>
      </c>
      <c r="G550" t="s">
        <v>171</v>
      </c>
      <c r="H550" t="s">
        <v>406</v>
      </c>
    </row>
    <row r="551" spans="1:10" x14ac:dyDescent="0.35">
      <c r="A551" t="s">
        <v>649</v>
      </c>
      <c r="B551" t="s">
        <v>160</v>
      </c>
      <c r="C551" t="s">
        <v>4</v>
      </c>
      <c r="D551" t="s">
        <v>52</v>
      </c>
      <c r="E551" t="s">
        <v>53</v>
      </c>
      <c r="F551" t="s">
        <v>64</v>
      </c>
      <c r="G551" t="s">
        <v>575</v>
      </c>
      <c r="H551" t="s">
        <v>576</v>
      </c>
      <c r="I551" t="s">
        <v>642</v>
      </c>
      <c r="J551" t="s">
        <v>643</v>
      </c>
    </row>
    <row r="552" spans="1:10" x14ac:dyDescent="0.35">
      <c r="A552" t="s">
        <v>921</v>
      </c>
      <c r="B552" t="s">
        <v>160</v>
      </c>
      <c r="C552" t="s">
        <v>4</v>
      </c>
      <c r="D552" t="s">
        <v>52</v>
      </c>
      <c r="E552" t="s">
        <v>53</v>
      </c>
      <c r="F552" t="s">
        <v>64</v>
      </c>
      <c r="G552" t="s">
        <v>171</v>
      </c>
      <c r="H552" t="s">
        <v>410</v>
      </c>
    </row>
    <row r="553" spans="1:10" x14ac:dyDescent="0.35">
      <c r="A553" t="s">
        <v>922</v>
      </c>
      <c r="B553" t="s">
        <v>160</v>
      </c>
      <c r="C553" t="s">
        <v>4</v>
      </c>
      <c r="D553" t="s">
        <v>52</v>
      </c>
      <c r="E553" t="s">
        <v>53</v>
      </c>
      <c r="F553" t="s">
        <v>64</v>
      </c>
      <c r="G553" t="s">
        <v>171</v>
      </c>
      <c r="H553" t="s">
        <v>226</v>
      </c>
    </row>
    <row r="554" spans="1:10" x14ac:dyDescent="0.35">
      <c r="A554" t="s">
        <v>1282</v>
      </c>
      <c r="B554" t="s">
        <v>160</v>
      </c>
      <c r="C554" t="s">
        <v>4</v>
      </c>
      <c r="D554" t="s">
        <v>52</v>
      </c>
      <c r="E554" t="s">
        <v>53</v>
      </c>
      <c r="F554" t="s">
        <v>64</v>
      </c>
      <c r="G554" t="s">
        <v>171</v>
      </c>
      <c r="H554" t="s">
        <v>226</v>
      </c>
    </row>
    <row r="555" spans="1:10" x14ac:dyDescent="0.35">
      <c r="A555" t="s">
        <v>1283</v>
      </c>
      <c r="B555" t="s">
        <v>160</v>
      </c>
      <c r="C555" t="s">
        <v>4</v>
      </c>
      <c r="D555" t="s">
        <v>52</v>
      </c>
      <c r="E555" t="s">
        <v>53</v>
      </c>
      <c r="F555" t="s">
        <v>64</v>
      </c>
      <c r="G555" t="s">
        <v>171</v>
      </c>
      <c r="H555" t="s">
        <v>410</v>
      </c>
    </row>
    <row r="556" spans="1:10" x14ac:dyDescent="0.35">
      <c r="A556" t="s">
        <v>309</v>
      </c>
      <c r="B556" t="s">
        <v>160</v>
      </c>
      <c r="C556" t="s">
        <v>4</v>
      </c>
      <c r="D556" t="s">
        <v>52</v>
      </c>
      <c r="E556" t="s">
        <v>53</v>
      </c>
      <c r="F556" t="s">
        <v>79</v>
      </c>
      <c r="G556" t="s">
        <v>310</v>
      </c>
      <c r="H556" t="s">
        <v>311</v>
      </c>
      <c r="I556" t="s">
        <v>312</v>
      </c>
    </row>
    <row r="557" spans="1:10" x14ac:dyDescent="0.35">
      <c r="A557" t="s">
        <v>665</v>
      </c>
      <c r="B557" t="s">
        <v>160</v>
      </c>
      <c r="C557" t="s">
        <v>4</v>
      </c>
      <c r="D557" t="s">
        <v>52</v>
      </c>
      <c r="E557" t="s">
        <v>53</v>
      </c>
      <c r="F557" t="s">
        <v>79</v>
      </c>
      <c r="G557" t="s">
        <v>310</v>
      </c>
      <c r="H557" t="s">
        <v>489</v>
      </c>
      <c r="I557" t="s">
        <v>490</v>
      </c>
      <c r="J557" t="s">
        <v>491</v>
      </c>
    </row>
    <row r="558" spans="1:10" x14ac:dyDescent="0.35">
      <c r="A558" t="s">
        <v>789</v>
      </c>
      <c r="B558" t="s">
        <v>160</v>
      </c>
      <c r="C558" t="s">
        <v>4</v>
      </c>
      <c r="D558" t="s">
        <v>52</v>
      </c>
      <c r="E558" t="s">
        <v>53</v>
      </c>
      <c r="F558" t="s">
        <v>79</v>
      </c>
      <c r="G558" t="s">
        <v>310</v>
      </c>
      <c r="H558" t="s">
        <v>489</v>
      </c>
      <c r="I558" t="s">
        <v>490</v>
      </c>
      <c r="J558" t="s">
        <v>491</v>
      </c>
    </row>
    <row r="559" spans="1:10" x14ac:dyDescent="0.35">
      <c r="A559" t="s">
        <v>1010</v>
      </c>
      <c r="B559" t="s">
        <v>160</v>
      </c>
      <c r="C559" t="s">
        <v>4</v>
      </c>
      <c r="D559" t="s">
        <v>52</v>
      </c>
      <c r="E559" t="s">
        <v>53</v>
      </c>
      <c r="F559" t="s">
        <v>79</v>
      </c>
      <c r="G559" t="s">
        <v>725</v>
      </c>
      <c r="H559" t="s">
        <v>1011</v>
      </c>
    </row>
    <row r="560" spans="1:10" x14ac:dyDescent="0.35">
      <c r="A560" t="s">
        <v>1033</v>
      </c>
      <c r="B560" t="s">
        <v>160</v>
      </c>
      <c r="C560" t="s">
        <v>4</v>
      </c>
      <c r="D560" t="s">
        <v>52</v>
      </c>
      <c r="E560" t="s">
        <v>53</v>
      </c>
      <c r="F560" t="s">
        <v>79</v>
      </c>
      <c r="G560" t="s">
        <v>725</v>
      </c>
      <c r="H560" t="s">
        <v>726</v>
      </c>
      <c r="I560" t="s">
        <v>727</v>
      </c>
      <c r="J560" t="s">
        <v>728</v>
      </c>
    </row>
    <row r="561" spans="1:10" x14ac:dyDescent="0.35">
      <c r="A561" t="s">
        <v>1038</v>
      </c>
      <c r="B561" t="s">
        <v>160</v>
      </c>
      <c r="C561" t="s">
        <v>4</v>
      </c>
      <c r="D561" t="s">
        <v>52</v>
      </c>
      <c r="E561" t="s">
        <v>53</v>
      </c>
      <c r="F561" t="s">
        <v>79</v>
      </c>
      <c r="G561" t="s">
        <v>1039</v>
      </c>
      <c r="H561" t="s">
        <v>1040</v>
      </c>
    </row>
    <row r="562" spans="1:10" x14ac:dyDescent="0.35">
      <c r="A562" t="s">
        <v>724</v>
      </c>
      <c r="B562" t="s">
        <v>160</v>
      </c>
      <c r="C562" t="s">
        <v>4</v>
      </c>
      <c r="D562" t="s">
        <v>52</v>
      </c>
      <c r="E562" t="s">
        <v>53</v>
      </c>
      <c r="F562" t="s">
        <v>79</v>
      </c>
      <c r="G562" t="s">
        <v>725</v>
      </c>
      <c r="H562" t="s">
        <v>726</v>
      </c>
      <c r="I562" t="s">
        <v>727</v>
      </c>
      <c r="J562" t="s">
        <v>728</v>
      </c>
    </row>
    <row r="563" spans="1:10" x14ac:dyDescent="0.35">
      <c r="A563" t="s">
        <v>488</v>
      </c>
      <c r="B563" t="s">
        <v>160</v>
      </c>
      <c r="C563" t="s">
        <v>4</v>
      </c>
      <c r="D563" t="s">
        <v>52</v>
      </c>
      <c r="E563" t="s">
        <v>53</v>
      </c>
      <c r="F563" t="s">
        <v>79</v>
      </c>
      <c r="G563" t="s">
        <v>310</v>
      </c>
      <c r="H563" t="s">
        <v>489</v>
      </c>
      <c r="I563" t="s">
        <v>490</v>
      </c>
      <c r="J563" t="s">
        <v>491</v>
      </c>
    </row>
    <row r="564" spans="1:10" x14ac:dyDescent="0.35">
      <c r="A564" t="s">
        <v>1192</v>
      </c>
      <c r="B564" t="s">
        <v>160</v>
      </c>
      <c r="C564" t="s">
        <v>4</v>
      </c>
      <c r="D564" t="s">
        <v>52</v>
      </c>
      <c r="E564" t="s">
        <v>53</v>
      </c>
      <c r="F564" t="s">
        <v>79</v>
      </c>
      <c r="G564" t="s">
        <v>725</v>
      </c>
      <c r="H564" t="s">
        <v>726</v>
      </c>
      <c r="I564" t="s">
        <v>727</v>
      </c>
      <c r="J564" t="s">
        <v>728</v>
      </c>
    </row>
    <row r="565" spans="1:10" x14ac:dyDescent="0.35">
      <c r="A565" t="s">
        <v>588</v>
      </c>
      <c r="B565" t="s">
        <v>160</v>
      </c>
      <c r="C565" t="s">
        <v>4</v>
      </c>
      <c r="D565" t="s">
        <v>52</v>
      </c>
      <c r="E565" t="s">
        <v>53</v>
      </c>
      <c r="F565" t="s">
        <v>79</v>
      </c>
      <c r="G565" t="s">
        <v>310</v>
      </c>
      <c r="H565" t="s">
        <v>489</v>
      </c>
      <c r="I565" t="s">
        <v>490</v>
      </c>
      <c r="J565" t="s">
        <v>491</v>
      </c>
    </row>
    <row r="566" spans="1:10" x14ac:dyDescent="0.35">
      <c r="A566" t="s">
        <v>623</v>
      </c>
      <c r="B566" t="s">
        <v>160</v>
      </c>
      <c r="C566" t="s">
        <v>4</v>
      </c>
      <c r="D566" t="s">
        <v>52</v>
      </c>
      <c r="E566" t="s">
        <v>53</v>
      </c>
      <c r="F566" t="s">
        <v>79</v>
      </c>
      <c r="G566" t="s">
        <v>310</v>
      </c>
      <c r="H566" t="s">
        <v>489</v>
      </c>
      <c r="I566" t="s">
        <v>490</v>
      </c>
      <c r="J566" t="s">
        <v>491</v>
      </c>
    </row>
    <row r="567" spans="1:10" x14ac:dyDescent="0.35">
      <c r="A567" t="s">
        <v>1066</v>
      </c>
      <c r="B567" t="s">
        <v>160</v>
      </c>
      <c r="C567" t="s">
        <v>4</v>
      </c>
      <c r="D567" t="s">
        <v>48</v>
      </c>
      <c r="E567" t="s">
        <v>1067</v>
      </c>
      <c r="G567" t="s">
        <v>1067</v>
      </c>
    </row>
    <row r="568" spans="1:10" x14ac:dyDescent="0.35">
      <c r="A568" t="s">
        <v>663</v>
      </c>
      <c r="B568" t="s">
        <v>160</v>
      </c>
      <c r="C568" t="s">
        <v>4</v>
      </c>
      <c r="D568" t="s">
        <v>48</v>
      </c>
      <c r="E568" t="s">
        <v>116</v>
      </c>
      <c r="F568" t="s">
        <v>117</v>
      </c>
      <c r="G568" t="s">
        <v>117</v>
      </c>
    </row>
    <row r="569" spans="1:10" x14ac:dyDescent="0.35">
      <c r="A569" t="s">
        <v>1164</v>
      </c>
      <c r="B569" t="s">
        <v>160</v>
      </c>
      <c r="C569" t="s">
        <v>4</v>
      </c>
      <c r="D569" t="s">
        <v>48</v>
      </c>
      <c r="E569" t="s">
        <v>116</v>
      </c>
      <c r="F569" t="s">
        <v>117</v>
      </c>
      <c r="G569" t="s">
        <v>1165</v>
      </c>
      <c r="H569" t="s">
        <v>1166</v>
      </c>
    </row>
    <row r="570" spans="1:10" x14ac:dyDescent="0.35">
      <c r="A570" t="s">
        <v>1246</v>
      </c>
      <c r="B570" t="s">
        <v>160</v>
      </c>
      <c r="C570" t="s">
        <v>4</v>
      </c>
      <c r="D570" t="s">
        <v>48</v>
      </c>
      <c r="E570" t="s">
        <v>116</v>
      </c>
      <c r="F570" t="s">
        <v>1247</v>
      </c>
      <c r="G570" t="s">
        <v>1248</v>
      </c>
    </row>
    <row r="571" spans="1:10" x14ac:dyDescent="0.35">
      <c r="A571" t="s">
        <v>199</v>
      </c>
      <c r="B571" t="s">
        <v>160</v>
      </c>
      <c r="C571" t="s">
        <v>4</v>
      </c>
      <c r="D571" t="s">
        <v>48</v>
      </c>
      <c r="E571" t="s">
        <v>116</v>
      </c>
      <c r="F571" t="s">
        <v>200</v>
      </c>
      <c r="G571" t="s">
        <v>201</v>
      </c>
    </row>
    <row r="572" spans="1:10" x14ac:dyDescent="0.35">
      <c r="A572" t="s">
        <v>1111</v>
      </c>
      <c r="B572" t="s">
        <v>160</v>
      </c>
      <c r="C572" t="s">
        <v>4</v>
      </c>
      <c r="D572" t="s">
        <v>48</v>
      </c>
      <c r="E572" t="s">
        <v>1112</v>
      </c>
      <c r="F572" t="s">
        <v>1113</v>
      </c>
      <c r="G572" t="s">
        <v>1113</v>
      </c>
    </row>
    <row r="573" spans="1:10" x14ac:dyDescent="0.35">
      <c r="A573" t="s">
        <v>469</v>
      </c>
      <c r="B573" t="s">
        <v>160</v>
      </c>
      <c r="C573" t="s">
        <v>4</v>
      </c>
      <c r="D573" t="s">
        <v>48</v>
      </c>
      <c r="E573" t="s">
        <v>88</v>
      </c>
      <c r="G573" t="s">
        <v>88</v>
      </c>
    </row>
    <row r="574" spans="1:10" x14ac:dyDescent="0.35">
      <c r="A574" t="s">
        <v>437</v>
      </c>
      <c r="B574" t="s">
        <v>160</v>
      </c>
      <c r="C574" t="s">
        <v>4</v>
      </c>
      <c r="D574" t="s">
        <v>48</v>
      </c>
      <c r="E574" t="s">
        <v>121</v>
      </c>
      <c r="G574" t="s">
        <v>121</v>
      </c>
    </row>
    <row r="575" spans="1:10" x14ac:dyDescent="0.35">
      <c r="A575" t="s">
        <v>776</v>
      </c>
      <c r="B575" t="s">
        <v>160</v>
      </c>
      <c r="C575" t="s">
        <v>4</v>
      </c>
      <c r="D575" t="s">
        <v>48</v>
      </c>
      <c r="E575" t="s">
        <v>146</v>
      </c>
      <c r="F575" t="s">
        <v>147</v>
      </c>
      <c r="G575" t="s">
        <v>532</v>
      </c>
      <c r="H575" t="s">
        <v>533</v>
      </c>
      <c r="I575" t="s">
        <v>534</v>
      </c>
    </row>
    <row r="576" spans="1:10" x14ac:dyDescent="0.35">
      <c r="A576" t="s">
        <v>452</v>
      </c>
      <c r="B576" t="s">
        <v>160</v>
      </c>
      <c r="C576" t="s">
        <v>4</v>
      </c>
      <c r="D576" t="s">
        <v>48</v>
      </c>
      <c r="E576" t="s">
        <v>146</v>
      </c>
      <c r="F576" t="s">
        <v>147</v>
      </c>
      <c r="G576" t="s">
        <v>453</v>
      </c>
    </row>
    <row r="577" spans="1:9" x14ac:dyDescent="0.35">
      <c r="A577" t="s">
        <v>1071</v>
      </c>
      <c r="B577" t="s">
        <v>160</v>
      </c>
      <c r="C577" t="s">
        <v>4</v>
      </c>
      <c r="D577" t="s">
        <v>48</v>
      </c>
      <c r="E577" t="s">
        <v>146</v>
      </c>
      <c r="F577" t="s">
        <v>147</v>
      </c>
      <c r="G577" t="s">
        <v>1072</v>
      </c>
    </row>
    <row r="578" spans="1:9" x14ac:dyDescent="0.35">
      <c r="A578" t="s">
        <v>531</v>
      </c>
      <c r="B578" t="s">
        <v>160</v>
      </c>
      <c r="C578" t="s">
        <v>4</v>
      </c>
      <c r="D578" t="s">
        <v>48</v>
      </c>
      <c r="E578" t="s">
        <v>146</v>
      </c>
      <c r="F578" t="s">
        <v>147</v>
      </c>
      <c r="G578" t="s">
        <v>532</v>
      </c>
      <c r="H578" t="s">
        <v>533</v>
      </c>
      <c r="I578" t="s">
        <v>534</v>
      </c>
    </row>
    <row r="579" spans="1:9" x14ac:dyDescent="0.35">
      <c r="A579" t="s">
        <v>820</v>
      </c>
      <c r="B579" t="s">
        <v>160</v>
      </c>
      <c r="C579" t="s">
        <v>4</v>
      </c>
      <c r="D579" t="s">
        <v>48</v>
      </c>
      <c r="E579" t="s">
        <v>146</v>
      </c>
      <c r="F579" t="s">
        <v>821</v>
      </c>
      <c r="G579" t="s">
        <v>821</v>
      </c>
    </row>
    <row r="580" spans="1:9" x14ac:dyDescent="0.35">
      <c r="A580" t="s">
        <v>1049</v>
      </c>
      <c r="B580" t="s">
        <v>160</v>
      </c>
      <c r="C580" t="s">
        <v>4</v>
      </c>
      <c r="D580" t="s">
        <v>48</v>
      </c>
      <c r="E580" t="s">
        <v>145</v>
      </c>
      <c r="G580" t="s">
        <v>145</v>
      </c>
    </row>
    <row r="581" spans="1:9" x14ac:dyDescent="0.35">
      <c r="A581" t="s">
        <v>342</v>
      </c>
      <c r="B581" t="s">
        <v>160</v>
      </c>
      <c r="C581" t="s">
        <v>4</v>
      </c>
      <c r="D581" t="s">
        <v>48</v>
      </c>
      <c r="E581" t="s">
        <v>343</v>
      </c>
      <c r="F581" t="s">
        <v>344</v>
      </c>
      <c r="G581" t="s">
        <v>344</v>
      </c>
    </row>
    <row r="582" spans="1:9" x14ac:dyDescent="0.35">
      <c r="A582" t="s">
        <v>865</v>
      </c>
      <c r="B582" t="s">
        <v>160</v>
      </c>
      <c r="C582" t="s">
        <v>4</v>
      </c>
      <c r="D582" t="s">
        <v>48</v>
      </c>
      <c r="E582" t="s">
        <v>73</v>
      </c>
      <c r="F582" t="s">
        <v>74</v>
      </c>
      <c r="G582" t="s">
        <v>866</v>
      </c>
    </row>
    <row r="583" spans="1:9" x14ac:dyDescent="0.35">
      <c r="A583" t="s">
        <v>594</v>
      </c>
      <c r="B583" t="s">
        <v>160</v>
      </c>
      <c r="C583" t="s">
        <v>4</v>
      </c>
      <c r="D583" t="s">
        <v>48</v>
      </c>
      <c r="E583" t="s">
        <v>73</v>
      </c>
      <c r="F583" t="s">
        <v>74</v>
      </c>
      <c r="G583" t="s">
        <v>595</v>
      </c>
    </row>
    <row r="584" spans="1:9" x14ac:dyDescent="0.35">
      <c r="A584" t="s">
        <v>359</v>
      </c>
      <c r="B584" t="s">
        <v>160</v>
      </c>
      <c r="C584" t="s">
        <v>4</v>
      </c>
      <c r="D584" t="s">
        <v>48</v>
      </c>
      <c r="E584" t="s">
        <v>49</v>
      </c>
      <c r="F584" t="s">
        <v>50</v>
      </c>
      <c r="G584" t="s">
        <v>360</v>
      </c>
    </row>
    <row r="585" spans="1:9" x14ac:dyDescent="0.35">
      <c r="A585" t="s">
        <v>428</v>
      </c>
      <c r="B585" t="s">
        <v>160</v>
      </c>
      <c r="C585" t="s">
        <v>4</v>
      </c>
      <c r="D585" t="s">
        <v>48</v>
      </c>
      <c r="E585" t="s">
        <v>49</v>
      </c>
      <c r="F585" t="s">
        <v>50</v>
      </c>
      <c r="G585" t="s">
        <v>429</v>
      </c>
    </row>
    <row r="586" spans="1:9" x14ac:dyDescent="0.35">
      <c r="A586" t="s">
        <v>448</v>
      </c>
      <c r="B586" t="s">
        <v>160</v>
      </c>
      <c r="C586" t="s">
        <v>4</v>
      </c>
      <c r="D586" t="s">
        <v>48</v>
      </c>
      <c r="E586" t="s">
        <v>49</v>
      </c>
      <c r="F586" t="s">
        <v>50</v>
      </c>
      <c r="G586" t="s">
        <v>449</v>
      </c>
    </row>
    <row r="587" spans="1:9" x14ac:dyDescent="0.35">
      <c r="A587" t="s">
        <v>509</v>
      </c>
      <c r="B587" t="s">
        <v>160</v>
      </c>
      <c r="C587" t="s">
        <v>4</v>
      </c>
      <c r="D587" t="s">
        <v>48</v>
      </c>
      <c r="E587" t="s">
        <v>49</v>
      </c>
      <c r="F587" t="s">
        <v>50</v>
      </c>
      <c r="G587" t="s">
        <v>429</v>
      </c>
    </row>
    <row r="588" spans="1:9" x14ac:dyDescent="0.35">
      <c r="A588" t="s">
        <v>511</v>
      </c>
      <c r="B588" t="s">
        <v>160</v>
      </c>
      <c r="C588" t="s">
        <v>4</v>
      </c>
      <c r="D588" t="s">
        <v>48</v>
      </c>
      <c r="E588" t="s">
        <v>49</v>
      </c>
      <c r="F588" t="s">
        <v>50</v>
      </c>
      <c r="G588" t="s">
        <v>429</v>
      </c>
    </row>
    <row r="589" spans="1:9" x14ac:dyDescent="0.35">
      <c r="A589" t="s">
        <v>669</v>
      </c>
      <c r="B589" t="s">
        <v>160</v>
      </c>
      <c r="C589" t="s">
        <v>4</v>
      </c>
      <c r="D589" t="s">
        <v>48</v>
      </c>
      <c r="E589" t="s">
        <v>49</v>
      </c>
      <c r="F589" t="s">
        <v>50</v>
      </c>
      <c r="G589" t="s">
        <v>670</v>
      </c>
    </row>
    <row r="590" spans="1:9" x14ac:dyDescent="0.35">
      <c r="A590" t="s">
        <v>693</v>
      </c>
      <c r="B590" t="s">
        <v>160</v>
      </c>
      <c r="C590" t="s">
        <v>4</v>
      </c>
      <c r="D590" t="s">
        <v>48</v>
      </c>
      <c r="E590" t="s">
        <v>84</v>
      </c>
      <c r="F590" t="s">
        <v>85</v>
      </c>
      <c r="G590" t="s">
        <v>694</v>
      </c>
    </row>
    <row r="591" spans="1:9" x14ac:dyDescent="0.35">
      <c r="A591" t="s">
        <v>960</v>
      </c>
      <c r="B591" t="s">
        <v>160</v>
      </c>
      <c r="C591" t="s">
        <v>4</v>
      </c>
      <c r="D591" t="s">
        <v>48</v>
      </c>
      <c r="E591" t="s">
        <v>84</v>
      </c>
      <c r="F591" t="s">
        <v>85</v>
      </c>
      <c r="G591" t="s">
        <v>694</v>
      </c>
    </row>
    <row r="592" spans="1:9" x14ac:dyDescent="0.35">
      <c r="A592" t="s">
        <v>554</v>
      </c>
      <c r="B592" t="s">
        <v>160</v>
      </c>
      <c r="C592" t="s">
        <v>4</v>
      </c>
      <c r="D592" t="s">
        <v>48</v>
      </c>
      <c r="E592" t="s">
        <v>84</v>
      </c>
      <c r="F592" t="s">
        <v>85</v>
      </c>
      <c r="G592" t="s">
        <v>85</v>
      </c>
    </row>
    <row r="593" spans="1:8" x14ac:dyDescent="0.35">
      <c r="A593" t="s">
        <v>658</v>
      </c>
      <c r="B593" t="s">
        <v>160</v>
      </c>
      <c r="C593" t="s">
        <v>4</v>
      </c>
      <c r="D593" t="s">
        <v>48</v>
      </c>
      <c r="E593" t="s">
        <v>659</v>
      </c>
      <c r="F593" t="s">
        <v>660</v>
      </c>
      <c r="G593" t="s">
        <v>660</v>
      </c>
    </row>
    <row r="594" spans="1:8" x14ac:dyDescent="0.35">
      <c r="A594" t="s">
        <v>1176</v>
      </c>
      <c r="B594" t="s">
        <v>160</v>
      </c>
      <c r="C594" t="s">
        <v>4</v>
      </c>
      <c r="D594" t="s">
        <v>48</v>
      </c>
      <c r="E594" t="s">
        <v>130</v>
      </c>
      <c r="F594" t="s">
        <v>131</v>
      </c>
      <c r="G594" t="s">
        <v>1177</v>
      </c>
    </row>
    <row r="595" spans="1:8" x14ac:dyDescent="0.35">
      <c r="A595" t="s">
        <v>1284</v>
      </c>
      <c r="B595" t="s">
        <v>160</v>
      </c>
      <c r="C595" t="s">
        <v>4</v>
      </c>
      <c r="D595" t="s">
        <v>48</v>
      </c>
      <c r="E595" t="s">
        <v>130</v>
      </c>
      <c r="F595" t="s">
        <v>131</v>
      </c>
      <c r="G595" t="s">
        <v>1177</v>
      </c>
    </row>
    <row r="596" spans="1:8" x14ac:dyDescent="0.35">
      <c r="A596" t="s">
        <v>527</v>
      </c>
      <c r="B596" t="s">
        <v>160</v>
      </c>
      <c r="C596" t="s">
        <v>4</v>
      </c>
      <c r="D596" t="s">
        <v>48</v>
      </c>
      <c r="E596" t="s">
        <v>528</v>
      </c>
      <c r="F596" t="s">
        <v>529</v>
      </c>
      <c r="G596" t="s">
        <v>529</v>
      </c>
    </row>
    <row r="597" spans="1:8" x14ac:dyDescent="0.35">
      <c r="A597" t="s">
        <v>519</v>
      </c>
      <c r="B597" t="s">
        <v>160</v>
      </c>
      <c r="C597" t="s">
        <v>4</v>
      </c>
      <c r="D597" t="s">
        <v>48</v>
      </c>
      <c r="E597" t="s">
        <v>520</v>
      </c>
      <c r="G597" t="s">
        <v>520</v>
      </c>
    </row>
    <row r="598" spans="1:8" x14ac:dyDescent="0.35">
      <c r="A598" t="s">
        <v>263</v>
      </c>
      <c r="B598" t="s">
        <v>160</v>
      </c>
      <c r="C598" t="s">
        <v>4</v>
      </c>
      <c r="D598" t="s">
        <v>48</v>
      </c>
      <c r="E598" t="s">
        <v>112</v>
      </c>
      <c r="F598" t="s">
        <v>113</v>
      </c>
      <c r="G598" t="s">
        <v>264</v>
      </c>
      <c r="H598" t="s">
        <v>265</v>
      </c>
    </row>
    <row r="599" spans="1:8" x14ac:dyDescent="0.35">
      <c r="A599" t="s">
        <v>1002</v>
      </c>
      <c r="B599" t="s">
        <v>160</v>
      </c>
      <c r="C599" t="s">
        <v>4</v>
      </c>
      <c r="D599" t="s">
        <v>48</v>
      </c>
      <c r="E599" t="s">
        <v>112</v>
      </c>
      <c r="F599" t="s">
        <v>113</v>
      </c>
      <c r="G599" t="s">
        <v>646</v>
      </c>
    </row>
    <row r="600" spans="1:8" x14ac:dyDescent="0.35">
      <c r="A600" t="s">
        <v>393</v>
      </c>
      <c r="B600" t="s">
        <v>160</v>
      </c>
      <c r="C600" t="s">
        <v>4</v>
      </c>
      <c r="D600" t="s">
        <v>48</v>
      </c>
      <c r="E600" t="s">
        <v>112</v>
      </c>
      <c r="F600" t="s">
        <v>113</v>
      </c>
      <c r="G600" t="s">
        <v>161</v>
      </c>
    </row>
    <row r="601" spans="1:8" x14ac:dyDescent="0.35">
      <c r="A601" t="s">
        <v>159</v>
      </c>
      <c r="B601" t="s">
        <v>160</v>
      </c>
      <c r="C601" t="s">
        <v>4</v>
      </c>
      <c r="D601" t="s">
        <v>48</v>
      </c>
      <c r="E601" t="s">
        <v>112</v>
      </c>
      <c r="F601" t="s">
        <v>113</v>
      </c>
      <c r="G601" t="s">
        <v>161</v>
      </c>
      <c r="H601" t="s">
        <v>162</v>
      </c>
    </row>
    <row r="602" spans="1:8" x14ac:dyDescent="0.35">
      <c r="A602" t="s">
        <v>578</v>
      </c>
      <c r="B602" t="s">
        <v>160</v>
      </c>
      <c r="C602" t="s">
        <v>4</v>
      </c>
      <c r="D602" t="s">
        <v>48</v>
      </c>
      <c r="E602" t="s">
        <v>112</v>
      </c>
      <c r="F602" t="s">
        <v>113</v>
      </c>
      <c r="G602" t="s">
        <v>113</v>
      </c>
    </row>
    <row r="603" spans="1:8" x14ac:dyDescent="0.35">
      <c r="A603" t="s">
        <v>163</v>
      </c>
      <c r="B603" t="s">
        <v>160</v>
      </c>
      <c r="C603" t="s">
        <v>4</v>
      </c>
      <c r="D603" t="s">
        <v>48</v>
      </c>
      <c r="E603" t="s">
        <v>112</v>
      </c>
      <c r="F603" t="s">
        <v>113</v>
      </c>
      <c r="G603" t="s">
        <v>161</v>
      </c>
      <c r="H603" t="s">
        <v>162</v>
      </c>
    </row>
    <row r="604" spans="1:8" x14ac:dyDescent="0.35">
      <c r="A604" t="s">
        <v>164</v>
      </c>
      <c r="B604" t="s">
        <v>160</v>
      </c>
      <c r="C604" t="s">
        <v>4</v>
      </c>
      <c r="D604" t="s">
        <v>48</v>
      </c>
      <c r="E604" t="s">
        <v>112</v>
      </c>
      <c r="F604" t="s">
        <v>113</v>
      </c>
      <c r="G604" t="s">
        <v>161</v>
      </c>
      <c r="H604" t="s">
        <v>162</v>
      </c>
    </row>
    <row r="605" spans="1:8" x14ac:dyDescent="0.35">
      <c r="A605" t="s">
        <v>165</v>
      </c>
      <c r="B605" t="s">
        <v>160</v>
      </c>
      <c r="C605" t="s">
        <v>4</v>
      </c>
      <c r="D605" t="s">
        <v>48</v>
      </c>
      <c r="E605" t="s">
        <v>112</v>
      </c>
      <c r="F605" t="s">
        <v>113</v>
      </c>
      <c r="G605" t="s">
        <v>161</v>
      </c>
      <c r="H605" t="s">
        <v>162</v>
      </c>
    </row>
    <row r="606" spans="1:8" x14ac:dyDescent="0.35">
      <c r="A606" t="s">
        <v>645</v>
      </c>
      <c r="B606" t="s">
        <v>160</v>
      </c>
      <c r="C606" t="s">
        <v>4</v>
      </c>
      <c r="D606" t="s">
        <v>48</v>
      </c>
      <c r="E606" t="s">
        <v>112</v>
      </c>
      <c r="F606" t="s">
        <v>113</v>
      </c>
      <c r="G606" t="s">
        <v>646</v>
      </c>
    </row>
    <row r="607" spans="1:8" x14ac:dyDescent="0.35">
      <c r="A607" t="s">
        <v>1061</v>
      </c>
      <c r="B607" t="s">
        <v>160</v>
      </c>
      <c r="C607" t="s">
        <v>4</v>
      </c>
      <c r="D607" t="s">
        <v>48</v>
      </c>
      <c r="E607" t="s">
        <v>75</v>
      </c>
      <c r="F607" t="s">
        <v>1062</v>
      </c>
      <c r="G607" t="s">
        <v>1062</v>
      </c>
    </row>
    <row r="608" spans="1:8" x14ac:dyDescent="0.35">
      <c r="A608" t="s">
        <v>434</v>
      </c>
      <c r="B608" t="s">
        <v>160</v>
      </c>
      <c r="C608" t="s">
        <v>4</v>
      </c>
      <c r="D608" t="s">
        <v>48</v>
      </c>
      <c r="E608" t="s">
        <v>75</v>
      </c>
      <c r="F608" t="s">
        <v>126</v>
      </c>
      <c r="G608" t="s">
        <v>435</v>
      </c>
    </row>
    <row r="609" spans="1:7" x14ac:dyDescent="0.35">
      <c r="A609" t="s">
        <v>847</v>
      </c>
      <c r="B609" t="s">
        <v>160</v>
      </c>
      <c r="C609" t="s">
        <v>4</v>
      </c>
      <c r="D609" t="s">
        <v>48</v>
      </c>
      <c r="E609" t="s">
        <v>75</v>
      </c>
      <c r="F609" t="s">
        <v>126</v>
      </c>
      <c r="G609" t="s">
        <v>126</v>
      </c>
    </row>
    <row r="610" spans="1:7" x14ac:dyDescent="0.35">
      <c r="A610" t="s">
        <v>596</v>
      </c>
      <c r="B610" t="s">
        <v>160</v>
      </c>
      <c r="C610" t="s">
        <v>4</v>
      </c>
      <c r="D610" t="s">
        <v>48</v>
      </c>
      <c r="E610" t="s">
        <v>75</v>
      </c>
      <c r="F610" t="s">
        <v>126</v>
      </c>
      <c r="G610" t="s">
        <v>435</v>
      </c>
    </row>
    <row r="611" spans="1:7" x14ac:dyDescent="0.35">
      <c r="A611" t="s">
        <v>648</v>
      </c>
      <c r="B611" t="s">
        <v>160</v>
      </c>
      <c r="C611" t="s">
        <v>4</v>
      </c>
      <c r="D611" t="s">
        <v>48</v>
      </c>
      <c r="E611" t="s">
        <v>75</v>
      </c>
      <c r="F611" t="s">
        <v>126</v>
      </c>
      <c r="G611" t="s">
        <v>435</v>
      </c>
    </row>
    <row r="612" spans="1:7" x14ac:dyDescent="0.35">
      <c r="A612" t="s">
        <v>852</v>
      </c>
      <c r="B612" t="s">
        <v>160</v>
      </c>
      <c r="C612" t="s">
        <v>4</v>
      </c>
      <c r="D612" t="s">
        <v>48</v>
      </c>
      <c r="E612" t="s">
        <v>75</v>
      </c>
      <c r="F612" t="s">
        <v>137</v>
      </c>
      <c r="G612" t="s">
        <v>137</v>
      </c>
    </row>
    <row r="613" spans="1:7" x14ac:dyDescent="0.35">
      <c r="A613" t="s">
        <v>545</v>
      </c>
      <c r="B613" t="s">
        <v>160</v>
      </c>
      <c r="C613" t="s">
        <v>4</v>
      </c>
      <c r="D613" t="s">
        <v>48</v>
      </c>
      <c r="E613" t="s">
        <v>75</v>
      </c>
      <c r="F613" t="s">
        <v>137</v>
      </c>
      <c r="G613" t="s">
        <v>137</v>
      </c>
    </row>
    <row r="614" spans="1:7" x14ac:dyDescent="0.35">
      <c r="A614" t="s">
        <v>1222</v>
      </c>
      <c r="B614" t="s">
        <v>160</v>
      </c>
      <c r="C614" t="s">
        <v>4</v>
      </c>
      <c r="D614" t="s">
        <v>48</v>
      </c>
      <c r="E614" t="s">
        <v>75</v>
      </c>
      <c r="F614" t="s">
        <v>137</v>
      </c>
      <c r="G614" t="s">
        <v>137</v>
      </c>
    </row>
    <row r="615" spans="1:7" x14ac:dyDescent="0.35">
      <c r="A615" t="s">
        <v>538</v>
      </c>
      <c r="B615" t="s">
        <v>160</v>
      </c>
      <c r="C615" t="s">
        <v>4</v>
      </c>
      <c r="D615" t="s">
        <v>48</v>
      </c>
      <c r="E615" t="s">
        <v>75</v>
      </c>
      <c r="F615" t="s">
        <v>76</v>
      </c>
      <c r="G615" t="s">
        <v>539</v>
      </c>
    </row>
    <row r="616" spans="1:7" x14ac:dyDescent="0.35">
      <c r="A616" t="s">
        <v>387</v>
      </c>
      <c r="B616" t="s">
        <v>160</v>
      </c>
      <c r="C616" t="s">
        <v>4</v>
      </c>
      <c r="D616" t="s">
        <v>48</v>
      </c>
      <c r="E616" t="s">
        <v>388</v>
      </c>
      <c r="G616" t="s">
        <v>388</v>
      </c>
    </row>
    <row r="617" spans="1:7" x14ac:dyDescent="0.35">
      <c r="A617" t="s">
        <v>418</v>
      </c>
      <c r="B617" t="s">
        <v>160</v>
      </c>
      <c r="C617" t="s">
        <v>4</v>
      </c>
      <c r="D617" t="s">
        <v>48</v>
      </c>
      <c r="E617" t="s">
        <v>419</v>
      </c>
      <c r="F617" t="s">
        <v>420</v>
      </c>
      <c r="G617" t="s">
        <v>421</v>
      </c>
    </row>
    <row r="618" spans="1:7" x14ac:dyDescent="0.35">
      <c r="A618" t="s">
        <v>319</v>
      </c>
      <c r="B618" t="s">
        <v>160</v>
      </c>
      <c r="C618" t="s">
        <v>4</v>
      </c>
      <c r="D618" t="s">
        <v>48</v>
      </c>
      <c r="E618" t="s">
        <v>320</v>
      </c>
      <c r="F618" t="s">
        <v>321</v>
      </c>
      <c r="G618" t="s">
        <v>321</v>
      </c>
    </row>
    <row r="619" spans="1:7" x14ac:dyDescent="0.35">
      <c r="A619" t="s">
        <v>322</v>
      </c>
      <c r="B619" t="s">
        <v>160</v>
      </c>
      <c r="C619" t="s">
        <v>4</v>
      </c>
      <c r="D619" t="s">
        <v>48</v>
      </c>
      <c r="E619" t="s">
        <v>320</v>
      </c>
      <c r="F619" t="s">
        <v>321</v>
      </c>
      <c r="G619" t="s">
        <v>321</v>
      </c>
    </row>
    <row r="620" spans="1:7" x14ac:dyDescent="0.35">
      <c r="A620" t="s">
        <v>543</v>
      </c>
      <c r="B620" t="s">
        <v>160</v>
      </c>
      <c r="C620" t="s">
        <v>4</v>
      </c>
      <c r="D620" t="s">
        <v>48</v>
      </c>
      <c r="E620" t="s">
        <v>320</v>
      </c>
      <c r="F620" t="s">
        <v>321</v>
      </c>
      <c r="G620" t="s">
        <v>321</v>
      </c>
    </row>
    <row r="621" spans="1:7" x14ac:dyDescent="0.35">
      <c r="A621" t="s">
        <v>598</v>
      </c>
      <c r="B621" t="s">
        <v>160</v>
      </c>
      <c r="C621" t="s">
        <v>4</v>
      </c>
      <c r="D621" t="s">
        <v>48</v>
      </c>
      <c r="E621" t="s">
        <v>320</v>
      </c>
      <c r="F621" t="s">
        <v>321</v>
      </c>
      <c r="G621" t="s">
        <v>321</v>
      </c>
    </row>
    <row r="622" spans="1:7" x14ac:dyDescent="0.35">
      <c r="A622" t="s">
        <v>603</v>
      </c>
      <c r="B622" t="s">
        <v>160</v>
      </c>
      <c r="C622" t="s">
        <v>4</v>
      </c>
      <c r="D622" t="s">
        <v>48</v>
      </c>
      <c r="E622" t="s">
        <v>320</v>
      </c>
      <c r="F622" t="s">
        <v>321</v>
      </c>
      <c r="G622" t="s">
        <v>321</v>
      </c>
    </row>
    <row r="623" spans="1:7" x14ac:dyDescent="0.35">
      <c r="A623" t="s">
        <v>314</v>
      </c>
      <c r="B623" t="s">
        <v>160</v>
      </c>
      <c r="C623" t="s">
        <v>4</v>
      </c>
      <c r="D623" t="s">
        <v>48</v>
      </c>
      <c r="E623" t="s">
        <v>57</v>
      </c>
      <c r="F623" t="s">
        <v>58</v>
      </c>
      <c r="G623" t="s">
        <v>58</v>
      </c>
    </row>
    <row r="624" spans="1:7" x14ac:dyDescent="0.35">
      <c r="A624" t="s">
        <v>315</v>
      </c>
      <c r="B624" t="s">
        <v>160</v>
      </c>
      <c r="C624" t="s">
        <v>4</v>
      </c>
      <c r="D624" t="s">
        <v>48</v>
      </c>
      <c r="E624" t="s">
        <v>57</v>
      </c>
      <c r="F624" t="s">
        <v>58</v>
      </c>
      <c r="G624" t="s">
        <v>58</v>
      </c>
    </row>
    <row r="625" spans="1:9" x14ac:dyDescent="0.35">
      <c r="A625" t="s">
        <v>332</v>
      </c>
      <c r="B625" t="s">
        <v>160</v>
      </c>
      <c r="C625" t="s">
        <v>4</v>
      </c>
      <c r="D625" t="s">
        <v>48</v>
      </c>
      <c r="E625" t="s">
        <v>57</v>
      </c>
      <c r="F625" t="s">
        <v>58</v>
      </c>
      <c r="G625" t="s">
        <v>58</v>
      </c>
    </row>
    <row r="626" spans="1:9" x14ac:dyDescent="0.35">
      <c r="A626" t="s">
        <v>335</v>
      </c>
      <c r="B626" t="s">
        <v>160</v>
      </c>
      <c r="C626" t="s">
        <v>4</v>
      </c>
      <c r="D626" t="s">
        <v>48</v>
      </c>
      <c r="E626" t="s">
        <v>57</v>
      </c>
      <c r="F626" t="s">
        <v>58</v>
      </c>
      <c r="G626" t="s">
        <v>58</v>
      </c>
    </row>
    <row r="627" spans="1:9" x14ac:dyDescent="0.35">
      <c r="A627" t="s">
        <v>415</v>
      </c>
      <c r="B627" t="s">
        <v>160</v>
      </c>
      <c r="C627" t="s">
        <v>4</v>
      </c>
      <c r="D627" t="s">
        <v>48</v>
      </c>
      <c r="E627" t="s">
        <v>57</v>
      </c>
      <c r="F627" t="s">
        <v>58</v>
      </c>
      <c r="G627" t="s">
        <v>58</v>
      </c>
    </row>
    <row r="628" spans="1:9" x14ac:dyDescent="0.35">
      <c r="A628" t="s">
        <v>553</v>
      </c>
      <c r="B628" t="s">
        <v>160</v>
      </c>
      <c r="C628" t="s">
        <v>4</v>
      </c>
      <c r="D628" t="s">
        <v>48</v>
      </c>
      <c r="E628" t="s">
        <v>57</v>
      </c>
      <c r="F628" t="s">
        <v>58</v>
      </c>
      <c r="G628" t="s">
        <v>58</v>
      </c>
    </row>
    <row r="629" spans="1:9" x14ac:dyDescent="0.35">
      <c r="A629" t="s">
        <v>750</v>
      </c>
      <c r="B629" t="s">
        <v>160</v>
      </c>
      <c r="C629" t="s">
        <v>4</v>
      </c>
      <c r="D629" t="s">
        <v>48</v>
      </c>
      <c r="E629" t="s">
        <v>57</v>
      </c>
      <c r="F629" t="s">
        <v>58</v>
      </c>
      <c r="G629" t="s">
        <v>58</v>
      </c>
    </row>
    <row r="630" spans="1:9" x14ac:dyDescent="0.35">
      <c r="A630" t="s">
        <v>869</v>
      </c>
      <c r="B630" t="s">
        <v>160</v>
      </c>
      <c r="C630" t="s">
        <v>4</v>
      </c>
      <c r="D630" t="s">
        <v>48</v>
      </c>
      <c r="E630" t="s">
        <v>57</v>
      </c>
      <c r="F630" t="s">
        <v>58</v>
      </c>
      <c r="G630" t="s">
        <v>58</v>
      </c>
    </row>
    <row r="631" spans="1:9" x14ac:dyDescent="0.35">
      <c r="A631" t="s">
        <v>1199</v>
      </c>
      <c r="B631" t="s">
        <v>160</v>
      </c>
      <c r="C631" t="s">
        <v>4</v>
      </c>
      <c r="D631" t="s">
        <v>48</v>
      </c>
      <c r="E631" t="s">
        <v>57</v>
      </c>
      <c r="F631" t="s">
        <v>58</v>
      </c>
      <c r="G631" t="s">
        <v>58</v>
      </c>
    </row>
    <row r="632" spans="1:9" x14ac:dyDescent="0.35">
      <c r="A632" t="s">
        <v>584</v>
      </c>
      <c r="B632" t="s">
        <v>160</v>
      </c>
      <c r="C632" t="s">
        <v>4</v>
      </c>
      <c r="D632" t="s">
        <v>48</v>
      </c>
      <c r="E632" t="s">
        <v>57</v>
      </c>
      <c r="F632" t="s">
        <v>58</v>
      </c>
      <c r="G632" t="s">
        <v>58</v>
      </c>
    </row>
    <row r="633" spans="1:9" x14ac:dyDescent="0.35">
      <c r="A633" t="s">
        <v>797</v>
      </c>
      <c r="B633" t="s">
        <v>160</v>
      </c>
      <c r="C633" t="s">
        <v>4</v>
      </c>
      <c r="D633" t="s">
        <v>48</v>
      </c>
      <c r="E633" t="s">
        <v>92</v>
      </c>
      <c r="F633" t="s">
        <v>93</v>
      </c>
      <c r="G633" t="s">
        <v>93</v>
      </c>
    </row>
    <row r="634" spans="1:9" x14ac:dyDescent="0.35">
      <c r="A634" t="s">
        <v>1102</v>
      </c>
      <c r="B634" t="s">
        <v>160</v>
      </c>
      <c r="C634" t="s">
        <v>4</v>
      </c>
      <c r="D634" t="s">
        <v>48</v>
      </c>
      <c r="E634" t="s">
        <v>51</v>
      </c>
      <c r="G634" t="s">
        <v>51</v>
      </c>
    </row>
    <row r="635" spans="1:9" x14ac:dyDescent="0.35">
      <c r="A635" t="s">
        <v>871</v>
      </c>
      <c r="B635" t="s">
        <v>160</v>
      </c>
      <c r="C635" t="s">
        <v>4</v>
      </c>
      <c r="D635" t="s">
        <v>48</v>
      </c>
      <c r="E635" t="s">
        <v>51</v>
      </c>
      <c r="G635" t="s">
        <v>51</v>
      </c>
    </row>
    <row r="636" spans="1:9" x14ac:dyDescent="0.35">
      <c r="A636" t="s">
        <v>1021</v>
      </c>
      <c r="B636" t="s">
        <v>160</v>
      </c>
      <c r="C636" t="s">
        <v>4</v>
      </c>
      <c r="D636" t="s">
        <v>48</v>
      </c>
      <c r="E636" t="s">
        <v>132</v>
      </c>
      <c r="G636" t="s">
        <v>132</v>
      </c>
    </row>
    <row r="637" spans="1:9" x14ac:dyDescent="0.35">
      <c r="A637" t="s">
        <v>348</v>
      </c>
      <c r="B637" t="s">
        <v>160</v>
      </c>
      <c r="C637" t="s">
        <v>4</v>
      </c>
      <c r="D637" t="s">
        <v>48</v>
      </c>
      <c r="E637" t="s">
        <v>55</v>
      </c>
      <c r="F637" t="s">
        <v>56</v>
      </c>
      <c r="G637" t="s">
        <v>56</v>
      </c>
    </row>
    <row r="638" spans="1:9" x14ac:dyDescent="0.35">
      <c r="A638" t="s">
        <v>784</v>
      </c>
      <c r="B638" t="s">
        <v>160</v>
      </c>
      <c r="C638" t="s">
        <v>4</v>
      </c>
      <c r="D638" t="s">
        <v>48</v>
      </c>
      <c r="E638" t="s">
        <v>55</v>
      </c>
      <c r="F638" t="s">
        <v>56</v>
      </c>
      <c r="G638" t="s">
        <v>675</v>
      </c>
    </row>
    <row r="639" spans="1:9" x14ac:dyDescent="0.35">
      <c r="A639" t="s">
        <v>674</v>
      </c>
      <c r="B639" t="s">
        <v>160</v>
      </c>
      <c r="C639" t="s">
        <v>4</v>
      </c>
      <c r="D639" t="s">
        <v>48</v>
      </c>
      <c r="E639" t="s">
        <v>55</v>
      </c>
      <c r="F639" t="s">
        <v>56</v>
      </c>
      <c r="G639" t="s">
        <v>675</v>
      </c>
    </row>
    <row r="640" spans="1:9" x14ac:dyDescent="0.35">
      <c r="A640" t="s">
        <v>292</v>
      </c>
      <c r="B640" t="s">
        <v>160</v>
      </c>
      <c r="C640" t="s">
        <v>4</v>
      </c>
      <c r="D640" t="s">
        <v>48</v>
      </c>
      <c r="E640" t="s">
        <v>55</v>
      </c>
      <c r="F640" t="s">
        <v>56</v>
      </c>
      <c r="G640" t="s">
        <v>293</v>
      </c>
      <c r="H640" t="s">
        <v>294</v>
      </c>
      <c r="I640" t="s">
        <v>295</v>
      </c>
    </row>
    <row r="641" spans="1:7" x14ac:dyDescent="0.35">
      <c r="A641" t="s">
        <v>559</v>
      </c>
      <c r="B641" t="s">
        <v>160</v>
      </c>
      <c r="C641" t="s">
        <v>4</v>
      </c>
      <c r="D641" t="s">
        <v>48</v>
      </c>
      <c r="E641" t="s">
        <v>55</v>
      </c>
      <c r="G641" t="s">
        <v>55</v>
      </c>
    </row>
    <row r="642" spans="1:7" x14ac:dyDescent="0.35">
      <c r="A642" t="s">
        <v>932</v>
      </c>
      <c r="B642" t="s">
        <v>160</v>
      </c>
      <c r="C642" t="s">
        <v>4</v>
      </c>
      <c r="D642" t="s">
        <v>48</v>
      </c>
      <c r="E642" t="s">
        <v>82</v>
      </c>
      <c r="F642" t="s">
        <v>83</v>
      </c>
      <c r="G642" t="s">
        <v>83</v>
      </c>
    </row>
    <row r="643" spans="1:7" x14ac:dyDescent="0.35">
      <c r="A643" t="s">
        <v>767</v>
      </c>
      <c r="B643" t="s">
        <v>160</v>
      </c>
      <c r="C643" t="s">
        <v>4</v>
      </c>
      <c r="D643" t="s">
        <v>48</v>
      </c>
      <c r="E643" t="s">
        <v>82</v>
      </c>
      <c r="F643" t="s">
        <v>83</v>
      </c>
      <c r="G643" t="s">
        <v>83</v>
      </c>
    </row>
    <row r="644" spans="1:7" x14ac:dyDescent="0.35">
      <c r="A644" t="s">
        <v>816</v>
      </c>
      <c r="B644" t="s">
        <v>160</v>
      </c>
      <c r="C644" t="s">
        <v>4</v>
      </c>
      <c r="D644" t="s">
        <v>48</v>
      </c>
      <c r="E644" t="s">
        <v>82</v>
      </c>
      <c r="F644" t="s">
        <v>83</v>
      </c>
      <c r="G644" t="s">
        <v>83</v>
      </c>
    </row>
    <row r="645" spans="1:7" x14ac:dyDescent="0.35">
      <c r="A645" t="s">
        <v>862</v>
      </c>
      <c r="B645" t="s">
        <v>160</v>
      </c>
      <c r="C645" t="s">
        <v>4</v>
      </c>
      <c r="D645" t="s">
        <v>48</v>
      </c>
      <c r="E645" t="s">
        <v>82</v>
      </c>
      <c r="F645" t="s">
        <v>83</v>
      </c>
      <c r="G645" t="s">
        <v>83</v>
      </c>
    </row>
    <row r="646" spans="1:7" x14ac:dyDescent="0.35">
      <c r="A646" t="s">
        <v>556</v>
      </c>
      <c r="B646" t="s">
        <v>160</v>
      </c>
      <c r="C646" t="s">
        <v>4</v>
      </c>
      <c r="D646" t="s">
        <v>48</v>
      </c>
      <c r="E646" t="s">
        <v>82</v>
      </c>
      <c r="F646" t="s">
        <v>83</v>
      </c>
      <c r="G646" t="s">
        <v>557</v>
      </c>
    </row>
    <row r="647" spans="1:7" x14ac:dyDescent="0.35">
      <c r="A647" t="s">
        <v>639</v>
      </c>
      <c r="B647" t="s">
        <v>160</v>
      </c>
      <c r="C647" t="s">
        <v>4</v>
      </c>
      <c r="D647" t="s">
        <v>48</v>
      </c>
      <c r="E647" t="s">
        <v>87</v>
      </c>
      <c r="F647" t="s">
        <v>640</v>
      </c>
      <c r="G647" t="s">
        <v>640</v>
      </c>
    </row>
    <row r="648" spans="1:7" x14ac:dyDescent="0.35">
      <c r="A648" t="s">
        <v>540</v>
      </c>
      <c r="B648" t="s">
        <v>160</v>
      </c>
      <c r="C648" t="s">
        <v>4</v>
      </c>
      <c r="D648" t="s">
        <v>48</v>
      </c>
      <c r="E648" t="s">
        <v>87</v>
      </c>
      <c r="F648" t="s">
        <v>150</v>
      </c>
      <c r="G648" t="s">
        <v>541</v>
      </c>
    </row>
    <row r="649" spans="1:7" x14ac:dyDescent="0.35">
      <c r="A649" t="s">
        <v>1259</v>
      </c>
      <c r="B649" t="s">
        <v>160</v>
      </c>
      <c r="C649" t="s">
        <v>4</v>
      </c>
      <c r="D649" t="s">
        <v>48</v>
      </c>
      <c r="E649" t="s">
        <v>87</v>
      </c>
      <c r="F649" t="s">
        <v>94</v>
      </c>
      <c r="G649" t="s">
        <v>550</v>
      </c>
    </row>
    <row r="650" spans="1:7" x14ac:dyDescent="0.35">
      <c r="A650" t="s">
        <v>1059</v>
      </c>
      <c r="B650" t="s">
        <v>160</v>
      </c>
      <c r="C650" t="s">
        <v>4</v>
      </c>
      <c r="D650" t="s">
        <v>48</v>
      </c>
      <c r="E650" t="s">
        <v>87</v>
      </c>
      <c r="F650" t="s">
        <v>94</v>
      </c>
      <c r="G650" t="s">
        <v>550</v>
      </c>
    </row>
    <row r="651" spans="1:7" x14ac:dyDescent="0.35">
      <c r="A651" t="s">
        <v>743</v>
      </c>
      <c r="B651" t="s">
        <v>160</v>
      </c>
      <c r="C651" t="s">
        <v>4</v>
      </c>
      <c r="D651" t="s">
        <v>48</v>
      </c>
      <c r="E651" t="s">
        <v>87</v>
      </c>
      <c r="F651" t="s">
        <v>94</v>
      </c>
      <c r="G651" t="s">
        <v>550</v>
      </c>
    </row>
    <row r="652" spans="1:7" x14ac:dyDescent="0.35">
      <c r="A652" t="s">
        <v>549</v>
      </c>
      <c r="B652" t="s">
        <v>160</v>
      </c>
      <c r="C652" t="s">
        <v>4</v>
      </c>
      <c r="D652" t="s">
        <v>48</v>
      </c>
      <c r="E652" t="s">
        <v>87</v>
      </c>
      <c r="F652" t="s">
        <v>94</v>
      </c>
      <c r="G652" t="s">
        <v>550</v>
      </c>
    </row>
    <row r="653" spans="1:7" x14ac:dyDescent="0.35">
      <c r="A653" t="s">
        <v>555</v>
      </c>
      <c r="B653" t="s">
        <v>160</v>
      </c>
      <c r="C653" t="s">
        <v>4</v>
      </c>
      <c r="D653" t="s">
        <v>48</v>
      </c>
      <c r="E653" t="s">
        <v>87</v>
      </c>
      <c r="F653" t="s">
        <v>94</v>
      </c>
      <c r="G653" t="s">
        <v>550</v>
      </c>
    </row>
    <row r="654" spans="1:7" x14ac:dyDescent="0.35">
      <c r="A654" t="s">
        <v>1220</v>
      </c>
      <c r="B654" t="s">
        <v>160</v>
      </c>
      <c r="C654" t="s">
        <v>4</v>
      </c>
      <c r="D654" t="s">
        <v>48</v>
      </c>
      <c r="E654" t="s">
        <v>87</v>
      </c>
      <c r="F654" t="s">
        <v>94</v>
      </c>
      <c r="G654" t="s">
        <v>550</v>
      </c>
    </row>
    <row r="655" spans="1:7" x14ac:dyDescent="0.35">
      <c r="A655" t="s">
        <v>472</v>
      </c>
      <c r="B655" t="s">
        <v>160</v>
      </c>
      <c r="C655" t="s">
        <v>4</v>
      </c>
      <c r="D655" t="s">
        <v>48</v>
      </c>
      <c r="E655" t="s">
        <v>87</v>
      </c>
      <c r="F655" t="s">
        <v>124</v>
      </c>
      <c r="G655" t="s">
        <v>124</v>
      </c>
    </row>
    <row r="656" spans="1:7" x14ac:dyDescent="0.35">
      <c r="A656" t="s">
        <v>818</v>
      </c>
      <c r="B656" t="s">
        <v>160</v>
      </c>
      <c r="C656" t="s">
        <v>4</v>
      </c>
      <c r="D656" t="s">
        <v>48</v>
      </c>
      <c r="E656" t="s">
        <v>87</v>
      </c>
      <c r="F656" t="s">
        <v>124</v>
      </c>
      <c r="G656" t="s">
        <v>124</v>
      </c>
    </row>
    <row r="657" spans="1:8" x14ac:dyDescent="0.35">
      <c r="A657" t="s">
        <v>1178</v>
      </c>
      <c r="B657" t="s">
        <v>160</v>
      </c>
      <c r="C657" t="s">
        <v>4</v>
      </c>
      <c r="D657" t="s">
        <v>48</v>
      </c>
      <c r="E657" t="s">
        <v>128</v>
      </c>
      <c r="F657" t="s">
        <v>1179</v>
      </c>
      <c r="G657" t="s">
        <v>1179</v>
      </c>
    </row>
    <row r="658" spans="1:8" x14ac:dyDescent="0.35">
      <c r="A658" t="s">
        <v>953</v>
      </c>
      <c r="B658" t="s">
        <v>160</v>
      </c>
      <c r="C658" t="s">
        <v>4</v>
      </c>
      <c r="D658" t="s">
        <v>48</v>
      </c>
      <c r="E658" t="s">
        <v>128</v>
      </c>
      <c r="F658" t="s">
        <v>954</v>
      </c>
      <c r="G658" t="s">
        <v>955</v>
      </c>
    </row>
    <row r="659" spans="1:8" x14ac:dyDescent="0.35">
      <c r="A659" t="s">
        <v>1082</v>
      </c>
      <c r="B659" t="s">
        <v>160</v>
      </c>
      <c r="C659" t="s">
        <v>4</v>
      </c>
      <c r="D659" t="s">
        <v>48</v>
      </c>
      <c r="E659" t="s">
        <v>128</v>
      </c>
      <c r="F659" t="s">
        <v>954</v>
      </c>
      <c r="G659" t="s">
        <v>1083</v>
      </c>
    </row>
    <row r="660" spans="1:8" x14ac:dyDescent="0.35">
      <c r="A660" t="s">
        <v>927</v>
      </c>
      <c r="B660" t="s">
        <v>160</v>
      </c>
      <c r="C660" t="s">
        <v>4</v>
      </c>
      <c r="D660" t="s">
        <v>48</v>
      </c>
      <c r="E660" t="s">
        <v>128</v>
      </c>
      <c r="G660" t="s">
        <v>128</v>
      </c>
    </row>
    <row r="661" spans="1:8" x14ac:dyDescent="0.35">
      <c r="A661" t="s">
        <v>382</v>
      </c>
      <c r="B661" t="s">
        <v>160</v>
      </c>
      <c r="C661" t="s">
        <v>4</v>
      </c>
      <c r="D661" t="s">
        <v>48</v>
      </c>
      <c r="E661" t="s">
        <v>67</v>
      </c>
      <c r="F661" t="s">
        <v>68</v>
      </c>
      <c r="G661" t="s">
        <v>383</v>
      </c>
      <c r="H661" t="s">
        <v>384</v>
      </c>
    </row>
    <row r="662" spans="1:8" x14ac:dyDescent="0.35">
      <c r="A662" t="s">
        <v>563</v>
      </c>
      <c r="B662" t="s">
        <v>160</v>
      </c>
      <c r="C662" t="s">
        <v>4</v>
      </c>
      <c r="D662" t="s">
        <v>48</v>
      </c>
      <c r="E662" t="s">
        <v>67</v>
      </c>
      <c r="F662" t="s">
        <v>68</v>
      </c>
      <c r="G662" t="s">
        <v>564</v>
      </c>
    </row>
    <row r="663" spans="1:8" x14ac:dyDescent="0.35">
      <c r="A663" t="s">
        <v>608</v>
      </c>
      <c r="B663" t="s">
        <v>160</v>
      </c>
      <c r="C663" t="s">
        <v>4</v>
      </c>
      <c r="D663" t="s">
        <v>48</v>
      </c>
      <c r="E663" t="s">
        <v>67</v>
      </c>
      <c r="F663" t="s">
        <v>68</v>
      </c>
      <c r="G663" t="s">
        <v>383</v>
      </c>
      <c r="H663" t="s">
        <v>384</v>
      </c>
    </row>
    <row r="664" spans="1:8" x14ac:dyDescent="0.35">
      <c r="A664" t="s">
        <v>632</v>
      </c>
      <c r="B664" t="s">
        <v>160</v>
      </c>
      <c r="C664" t="s">
        <v>4</v>
      </c>
      <c r="D664" t="s">
        <v>48</v>
      </c>
      <c r="E664" t="s">
        <v>67</v>
      </c>
      <c r="F664" t="s">
        <v>68</v>
      </c>
      <c r="G664" t="s">
        <v>383</v>
      </c>
      <c r="H664" t="s">
        <v>384</v>
      </c>
    </row>
    <row r="665" spans="1:8" x14ac:dyDescent="0.35">
      <c r="A665" t="s">
        <v>462</v>
      </c>
      <c r="B665" t="s">
        <v>160</v>
      </c>
      <c r="C665" t="s">
        <v>4</v>
      </c>
      <c r="D665" t="s">
        <v>48</v>
      </c>
      <c r="E665" t="s">
        <v>67</v>
      </c>
      <c r="F665" t="s">
        <v>463</v>
      </c>
      <c r="G665" t="s">
        <v>463</v>
      </c>
    </row>
    <row r="666" spans="1:8" x14ac:dyDescent="0.35">
      <c r="A666" t="s">
        <v>390</v>
      </c>
      <c r="B666" t="s">
        <v>160</v>
      </c>
      <c r="C666" t="s">
        <v>4</v>
      </c>
      <c r="D666" t="s">
        <v>48</v>
      </c>
      <c r="E666" t="s">
        <v>67</v>
      </c>
      <c r="F666" t="s">
        <v>391</v>
      </c>
      <c r="G666" t="s">
        <v>392</v>
      </c>
    </row>
    <row r="667" spans="1:8" x14ac:dyDescent="0.35">
      <c r="A667" t="s">
        <v>517</v>
      </c>
      <c r="B667" t="s">
        <v>160</v>
      </c>
      <c r="C667" t="s">
        <v>4</v>
      </c>
      <c r="D667" t="s">
        <v>48</v>
      </c>
      <c r="E667" t="s">
        <v>67</v>
      </c>
      <c r="F667" t="s">
        <v>391</v>
      </c>
      <c r="G667" t="s">
        <v>392</v>
      </c>
    </row>
    <row r="668" spans="1:8" x14ac:dyDescent="0.35">
      <c r="A668" t="s">
        <v>521</v>
      </c>
      <c r="B668" t="s">
        <v>160</v>
      </c>
      <c r="C668" t="s">
        <v>4</v>
      </c>
      <c r="D668" t="s">
        <v>48</v>
      </c>
      <c r="E668" t="s">
        <v>522</v>
      </c>
      <c r="G668" t="s">
        <v>522</v>
      </c>
    </row>
    <row r="669" spans="1:8" x14ac:dyDescent="0.35">
      <c r="A669" t="s">
        <v>909</v>
      </c>
      <c r="B669" t="s">
        <v>160</v>
      </c>
      <c r="C669" t="s">
        <v>4</v>
      </c>
      <c r="D669" t="s">
        <v>48</v>
      </c>
      <c r="E669" t="s">
        <v>522</v>
      </c>
      <c r="G669" t="s">
        <v>522</v>
      </c>
    </row>
    <row r="670" spans="1:8" x14ac:dyDescent="0.35">
      <c r="A670" t="s">
        <v>948</v>
      </c>
      <c r="B670" t="s">
        <v>160</v>
      </c>
      <c r="C670" t="s">
        <v>4</v>
      </c>
      <c r="D670" t="s">
        <v>48</v>
      </c>
      <c r="E670" t="s">
        <v>115</v>
      </c>
      <c r="F670" t="s">
        <v>949</v>
      </c>
      <c r="G670" t="s">
        <v>949</v>
      </c>
    </row>
    <row r="671" spans="1:8" x14ac:dyDescent="0.35">
      <c r="A671" t="s">
        <v>1107</v>
      </c>
      <c r="B671" t="s">
        <v>160</v>
      </c>
      <c r="C671" t="s">
        <v>4</v>
      </c>
      <c r="D671" t="s">
        <v>48</v>
      </c>
      <c r="E671" t="s">
        <v>115</v>
      </c>
      <c r="F671" t="s">
        <v>949</v>
      </c>
      <c r="G671" t="s">
        <v>1108</v>
      </c>
    </row>
    <row r="672" spans="1:8" x14ac:dyDescent="0.35">
      <c r="A672" t="s">
        <v>1145</v>
      </c>
      <c r="B672" t="s">
        <v>160</v>
      </c>
      <c r="C672" t="s">
        <v>4</v>
      </c>
      <c r="D672" t="s">
        <v>612</v>
      </c>
      <c r="E672" t="s">
        <v>1146</v>
      </c>
      <c r="F672" t="s">
        <v>1147</v>
      </c>
      <c r="G672" t="s">
        <v>1147</v>
      </c>
    </row>
    <row r="673" spans="1:8" x14ac:dyDescent="0.35">
      <c r="A673" t="s">
        <v>611</v>
      </c>
      <c r="B673" t="s">
        <v>160</v>
      </c>
      <c r="C673" t="s">
        <v>4</v>
      </c>
      <c r="D673" t="s">
        <v>612</v>
      </c>
      <c r="E673" t="s">
        <v>613</v>
      </c>
      <c r="G673" t="s">
        <v>613</v>
      </c>
    </row>
    <row r="674" spans="1:8" x14ac:dyDescent="0.35">
      <c r="A674" t="s">
        <v>1119</v>
      </c>
      <c r="B674" t="s">
        <v>160</v>
      </c>
      <c r="C674" t="s">
        <v>4</v>
      </c>
      <c r="D674" t="s">
        <v>612</v>
      </c>
      <c r="E674" t="s">
        <v>1120</v>
      </c>
      <c r="F674" t="s">
        <v>1121</v>
      </c>
      <c r="G674" t="s">
        <v>1121</v>
      </c>
    </row>
    <row r="675" spans="1:8" x14ac:dyDescent="0.35">
      <c r="A675" t="s">
        <v>569</v>
      </c>
      <c r="B675" t="s">
        <v>160</v>
      </c>
      <c r="C675" t="s">
        <v>4</v>
      </c>
      <c r="D675" t="s">
        <v>5</v>
      </c>
      <c r="E675" t="s">
        <v>570</v>
      </c>
      <c r="G675" t="s">
        <v>570</v>
      </c>
    </row>
    <row r="676" spans="1:8" x14ac:dyDescent="0.35">
      <c r="A676" t="s">
        <v>224</v>
      </c>
      <c r="B676" t="s">
        <v>160</v>
      </c>
      <c r="C676" t="s">
        <v>4</v>
      </c>
      <c r="D676" t="s">
        <v>5</v>
      </c>
      <c r="E676" t="s">
        <v>70</v>
      </c>
      <c r="G676" t="s">
        <v>70</v>
      </c>
    </row>
    <row r="677" spans="1:8" x14ac:dyDescent="0.35">
      <c r="A677" t="s">
        <v>592</v>
      </c>
      <c r="B677" t="s">
        <v>160</v>
      </c>
      <c r="C677" t="s">
        <v>4</v>
      </c>
      <c r="D677" t="s">
        <v>5</v>
      </c>
      <c r="E677" t="s">
        <v>36</v>
      </c>
      <c r="F677" t="s">
        <v>593</v>
      </c>
      <c r="G677" t="s">
        <v>593</v>
      </c>
    </row>
    <row r="678" spans="1:8" x14ac:dyDescent="0.35">
      <c r="A678" t="s">
        <v>781</v>
      </c>
      <c r="B678" t="s">
        <v>160</v>
      </c>
      <c r="C678" t="s">
        <v>4</v>
      </c>
      <c r="D678" t="s">
        <v>5</v>
      </c>
      <c r="E678" t="s">
        <v>36</v>
      </c>
      <c r="F678" t="s">
        <v>37</v>
      </c>
      <c r="G678" t="s">
        <v>207</v>
      </c>
    </row>
    <row r="679" spans="1:8" x14ac:dyDescent="0.35">
      <c r="A679" t="s">
        <v>386</v>
      </c>
      <c r="B679" t="s">
        <v>160</v>
      </c>
      <c r="C679" t="s">
        <v>4</v>
      </c>
      <c r="D679" t="s">
        <v>5</v>
      </c>
      <c r="E679" t="s">
        <v>36</v>
      </c>
      <c r="F679" t="s">
        <v>37</v>
      </c>
      <c r="G679" t="s">
        <v>37</v>
      </c>
    </row>
    <row r="680" spans="1:8" x14ac:dyDescent="0.35">
      <c r="A680" t="s">
        <v>197</v>
      </c>
      <c r="B680" t="s">
        <v>160</v>
      </c>
      <c r="C680" t="s">
        <v>4</v>
      </c>
      <c r="D680" t="s">
        <v>5</v>
      </c>
      <c r="E680" t="s">
        <v>36</v>
      </c>
      <c r="F680" t="s">
        <v>37</v>
      </c>
      <c r="G680" t="s">
        <v>192</v>
      </c>
      <c r="H680" t="s">
        <v>198</v>
      </c>
    </row>
    <row r="681" spans="1:8" x14ac:dyDescent="0.35">
      <c r="A681" t="s">
        <v>427</v>
      </c>
      <c r="B681" t="s">
        <v>160</v>
      </c>
      <c r="C681" t="s">
        <v>4</v>
      </c>
      <c r="D681" t="s">
        <v>5</v>
      </c>
      <c r="E681" t="s">
        <v>36</v>
      </c>
      <c r="F681" t="s">
        <v>37</v>
      </c>
      <c r="G681" t="s">
        <v>192</v>
      </c>
      <c r="H681" t="s">
        <v>198</v>
      </c>
    </row>
    <row r="682" spans="1:8" x14ac:dyDescent="0.35">
      <c r="A682" t="s">
        <v>443</v>
      </c>
      <c r="B682" t="s">
        <v>160</v>
      </c>
      <c r="C682" t="s">
        <v>4</v>
      </c>
      <c r="D682" t="s">
        <v>5</v>
      </c>
      <c r="E682" t="s">
        <v>36</v>
      </c>
      <c r="F682" t="s">
        <v>37</v>
      </c>
      <c r="G682" t="s">
        <v>192</v>
      </c>
      <c r="H682" t="s">
        <v>193</v>
      </c>
    </row>
    <row r="683" spans="1:8" x14ac:dyDescent="0.35">
      <c r="A683" t="s">
        <v>444</v>
      </c>
      <c r="B683" t="s">
        <v>160</v>
      </c>
      <c r="C683" t="s">
        <v>4</v>
      </c>
      <c r="D683" t="s">
        <v>5</v>
      </c>
      <c r="E683" t="s">
        <v>36</v>
      </c>
      <c r="F683" t="s">
        <v>37</v>
      </c>
      <c r="G683" t="s">
        <v>218</v>
      </c>
      <c r="H683" t="s">
        <v>445</v>
      </c>
    </row>
    <row r="684" spans="1:8" x14ac:dyDescent="0.35">
      <c r="A684" t="s">
        <v>249</v>
      </c>
      <c r="B684" t="s">
        <v>160</v>
      </c>
      <c r="C684" t="s">
        <v>4</v>
      </c>
      <c r="D684" t="s">
        <v>5</v>
      </c>
      <c r="E684" t="s">
        <v>36</v>
      </c>
      <c r="F684" t="s">
        <v>37</v>
      </c>
      <c r="G684" t="s">
        <v>218</v>
      </c>
    </row>
    <row r="685" spans="1:8" x14ac:dyDescent="0.35">
      <c r="A685" t="s">
        <v>1063</v>
      </c>
      <c r="B685" t="s">
        <v>160</v>
      </c>
      <c r="C685" t="s">
        <v>4</v>
      </c>
      <c r="D685" t="s">
        <v>5</v>
      </c>
      <c r="E685" t="s">
        <v>36</v>
      </c>
      <c r="F685" t="s">
        <v>37</v>
      </c>
      <c r="G685" t="s">
        <v>218</v>
      </c>
    </row>
    <row r="686" spans="1:8" x14ac:dyDescent="0.35">
      <c r="A686" t="s">
        <v>680</v>
      </c>
      <c r="B686" t="s">
        <v>160</v>
      </c>
      <c r="C686" t="s">
        <v>4</v>
      </c>
      <c r="D686" t="s">
        <v>5</v>
      </c>
      <c r="E686" t="s">
        <v>36</v>
      </c>
      <c r="F686" t="s">
        <v>37</v>
      </c>
      <c r="G686" t="s">
        <v>37</v>
      </c>
    </row>
    <row r="687" spans="1:8" x14ac:dyDescent="0.35">
      <c r="A687" t="s">
        <v>518</v>
      </c>
      <c r="B687" t="s">
        <v>160</v>
      </c>
      <c r="C687" t="s">
        <v>4</v>
      </c>
      <c r="D687" t="s">
        <v>5</v>
      </c>
      <c r="E687" t="s">
        <v>36</v>
      </c>
      <c r="F687" t="s">
        <v>37</v>
      </c>
      <c r="G687" t="s">
        <v>218</v>
      </c>
    </row>
    <row r="688" spans="1:8" x14ac:dyDescent="0.35">
      <c r="A688" t="s">
        <v>217</v>
      </c>
      <c r="B688" t="s">
        <v>160</v>
      </c>
      <c r="C688" t="s">
        <v>4</v>
      </c>
      <c r="D688" t="s">
        <v>5</v>
      </c>
      <c r="E688" t="s">
        <v>36</v>
      </c>
      <c r="F688" t="s">
        <v>37</v>
      </c>
      <c r="G688" t="s">
        <v>218</v>
      </c>
    </row>
    <row r="689" spans="1:8" x14ac:dyDescent="0.35">
      <c r="A689" t="s">
        <v>206</v>
      </c>
      <c r="B689" t="s">
        <v>160</v>
      </c>
      <c r="C689" t="s">
        <v>4</v>
      </c>
      <c r="D689" t="s">
        <v>5</v>
      </c>
      <c r="E689" t="s">
        <v>36</v>
      </c>
      <c r="F689" t="s">
        <v>37</v>
      </c>
      <c r="G689" t="s">
        <v>207</v>
      </c>
    </row>
    <row r="690" spans="1:8" x14ac:dyDescent="0.35">
      <c r="A690" t="s">
        <v>1161</v>
      </c>
      <c r="B690" t="s">
        <v>160</v>
      </c>
      <c r="C690" t="s">
        <v>4</v>
      </c>
      <c r="D690" t="s">
        <v>5</v>
      </c>
      <c r="E690" t="s">
        <v>36</v>
      </c>
      <c r="F690" t="s">
        <v>37</v>
      </c>
      <c r="G690" t="s">
        <v>218</v>
      </c>
    </row>
    <row r="691" spans="1:8" x14ac:dyDescent="0.35">
      <c r="A691" t="s">
        <v>589</v>
      </c>
      <c r="B691" t="s">
        <v>160</v>
      </c>
      <c r="C691" t="s">
        <v>4</v>
      </c>
      <c r="D691" t="s">
        <v>5</v>
      </c>
      <c r="E691" t="s">
        <v>36</v>
      </c>
      <c r="F691" t="s">
        <v>37</v>
      </c>
      <c r="G691" t="s">
        <v>218</v>
      </c>
    </row>
    <row r="692" spans="1:8" x14ac:dyDescent="0.35">
      <c r="A692" t="s">
        <v>191</v>
      </c>
      <c r="B692" t="s">
        <v>160</v>
      </c>
      <c r="C692" t="s">
        <v>4</v>
      </c>
      <c r="D692" t="s">
        <v>5</v>
      </c>
      <c r="E692" t="s">
        <v>36</v>
      </c>
      <c r="F692" t="s">
        <v>37</v>
      </c>
      <c r="G692" t="s">
        <v>192</v>
      </c>
      <c r="H692" t="s">
        <v>193</v>
      </c>
    </row>
    <row r="693" spans="1:8" x14ac:dyDescent="0.35">
      <c r="A693" t="s">
        <v>622</v>
      </c>
      <c r="B693" t="s">
        <v>160</v>
      </c>
      <c r="C693" t="s">
        <v>4</v>
      </c>
      <c r="D693" t="s">
        <v>5</v>
      </c>
      <c r="E693" t="s">
        <v>36</v>
      </c>
      <c r="F693" t="s">
        <v>37</v>
      </c>
      <c r="G693" t="s">
        <v>218</v>
      </c>
    </row>
    <row r="694" spans="1:8" x14ac:dyDescent="0.35">
      <c r="A694" t="s">
        <v>638</v>
      </c>
      <c r="B694" t="s">
        <v>160</v>
      </c>
      <c r="C694" t="s">
        <v>4</v>
      </c>
      <c r="D694" t="s">
        <v>5</v>
      </c>
      <c r="E694" t="s">
        <v>129</v>
      </c>
      <c r="G694" t="s">
        <v>129</v>
      </c>
    </row>
    <row r="695" spans="1:8" x14ac:dyDescent="0.35">
      <c r="A695" t="s">
        <v>631</v>
      </c>
      <c r="B695" t="s">
        <v>160</v>
      </c>
      <c r="C695" t="s">
        <v>4</v>
      </c>
      <c r="D695" t="s">
        <v>5</v>
      </c>
      <c r="E695" t="s">
        <v>40</v>
      </c>
      <c r="F695" t="s">
        <v>95</v>
      </c>
      <c r="G695" t="s">
        <v>95</v>
      </c>
    </row>
    <row r="696" spans="1:8" x14ac:dyDescent="0.35">
      <c r="A696" t="s">
        <v>1285</v>
      </c>
      <c r="B696" t="s">
        <v>160</v>
      </c>
      <c r="C696" t="s">
        <v>4</v>
      </c>
      <c r="D696" t="s">
        <v>5</v>
      </c>
      <c r="E696" t="s">
        <v>40</v>
      </c>
      <c r="F696" t="s">
        <v>95</v>
      </c>
      <c r="G696" t="s">
        <v>95</v>
      </c>
    </row>
    <row r="697" spans="1:8" x14ac:dyDescent="0.35">
      <c r="A697" t="s">
        <v>327</v>
      </c>
      <c r="B697" t="s">
        <v>160</v>
      </c>
      <c r="C697" t="s">
        <v>4</v>
      </c>
      <c r="D697" t="s">
        <v>5</v>
      </c>
      <c r="E697" t="s">
        <v>40</v>
      </c>
      <c r="F697" t="s">
        <v>63</v>
      </c>
      <c r="G697" t="s">
        <v>328</v>
      </c>
    </row>
    <row r="698" spans="1:8" x14ac:dyDescent="0.35">
      <c r="A698" t="s">
        <v>376</v>
      </c>
      <c r="B698" t="s">
        <v>160</v>
      </c>
      <c r="C698" t="s">
        <v>4</v>
      </c>
      <c r="D698" t="s">
        <v>5</v>
      </c>
      <c r="E698" t="s">
        <v>40</v>
      </c>
      <c r="F698" t="s">
        <v>63</v>
      </c>
      <c r="G698" t="s">
        <v>377</v>
      </c>
      <c r="H698" t="s">
        <v>378</v>
      </c>
    </row>
    <row r="699" spans="1:8" x14ac:dyDescent="0.35">
      <c r="A699" t="s">
        <v>1024</v>
      </c>
      <c r="B699" t="s">
        <v>160</v>
      </c>
      <c r="C699" t="s">
        <v>4</v>
      </c>
      <c r="D699" t="s">
        <v>5</v>
      </c>
      <c r="E699" t="s">
        <v>40</v>
      </c>
      <c r="F699" t="s">
        <v>41</v>
      </c>
      <c r="G699" t="s">
        <v>795</v>
      </c>
    </row>
    <row r="700" spans="1:8" x14ac:dyDescent="0.35">
      <c r="A700" t="s">
        <v>794</v>
      </c>
      <c r="B700" t="s">
        <v>160</v>
      </c>
      <c r="C700" t="s">
        <v>4</v>
      </c>
      <c r="D700" t="s">
        <v>5</v>
      </c>
      <c r="E700" t="s">
        <v>40</v>
      </c>
      <c r="F700" t="s">
        <v>41</v>
      </c>
      <c r="G700" t="s">
        <v>795</v>
      </c>
    </row>
    <row r="701" spans="1:8" x14ac:dyDescent="0.35">
      <c r="A701" t="s">
        <v>799</v>
      </c>
      <c r="B701" t="s">
        <v>160</v>
      </c>
      <c r="C701" t="s">
        <v>4</v>
      </c>
      <c r="D701" t="s">
        <v>5</v>
      </c>
      <c r="E701" t="s">
        <v>40</v>
      </c>
      <c r="F701" t="s">
        <v>41</v>
      </c>
      <c r="G701" t="s">
        <v>800</v>
      </c>
    </row>
    <row r="702" spans="1:8" x14ac:dyDescent="0.35">
      <c r="A702" t="s">
        <v>836</v>
      </c>
      <c r="B702" t="s">
        <v>160</v>
      </c>
      <c r="C702" t="s">
        <v>4</v>
      </c>
      <c r="D702" t="s">
        <v>5</v>
      </c>
      <c r="E702" t="s">
        <v>40</v>
      </c>
      <c r="F702" t="s">
        <v>41</v>
      </c>
      <c r="G702" t="s">
        <v>837</v>
      </c>
    </row>
    <row r="703" spans="1:8" x14ac:dyDescent="0.35">
      <c r="A703" t="s">
        <v>1168</v>
      </c>
      <c r="B703" t="s">
        <v>160</v>
      </c>
      <c r="C703" t="s">
        <v>4</v>
      </c>
      <c r="D703" t="s">
        <v>5</v>
      </c>
      <c r="E703" t="s">
        <v>40</v>
      </c>
      <c r="F703" t="s">
        <v>41</v>
      </c>
      <c r="G703" t="s">
        <v>795</v>
      </c>
    </row>
    <row r="704" spans="1:8" x14ac:dyDescent="0.35">
      <c r="A704" t="s">
        <v>560</v>
      </c>
      <c r="B704" t="s">
        <v>160</v>
      </c>
      <c r="C704" t="s">
        <v>4</v>
      </c>
      <c r="D704" t="s">
        <v>5</v>
      </c>
      <c r="E704" t="s">
        <v>40</v>
      </c>
      <c r="F704" t="s">
        <v>41</v>
      </c>
      <c r="G704" t="s">
        <v>41</v>
      </c>
    </row>
    <row r="705" spans="1:9" x14ac:dyDescent="0.35">
      <c r="A705" t="s">
        <v>590</v>
      </c>
      <c r="B705" t="s">
        <v>160</v>
      </c>
      <c r="C705" t="s">
        <v>4</v>
      </c>
      <c r="D705" t="s">
        <v>5</v>
      </c>
      <c r="E705" t="s">
        <v>40</v>
      </c>
      <c r="F705" t="s">
        <v>41</v>
      </c>
      <c r="G705" t="s">
        <v>591</v>
      </c>
    </row>
    <row r="706" spans="1:9" x14ac:dyDescent="0.35">
      <c r="A706" t="s">
        <v>617</v>
      </c>
      <c r="B706" t="s">
        <v>160</v>
      </c>
      <c r="C706" t="s">
        <v>4</v>
      </c>
      <c r="D706" t="s">
        <v>5</v>
      </c>
      <c r="E706" t="s">
        <v>40</v>
      </c>
      <c r="F706" t="s">
        <v>69</v>
      </c>
      <c r="G706" t="s">
        <v>618</v>
      </c>
    </row>
    <row r="707" spans="1:9" x14ac:dyDescent="0.35">
      <c r="A707" t="s">
        <v>385</v>
      </c>
      <c r="B707" t="s">
        <v>160</v>
      </c>
      <c r="C707" t="s">
        <v>4</v>
      </c>
      <c r="D707" t="s">
        <v>5</v>
      </c>
      <c r="E707" t="s">
        <v>40</v>
      </c>
      <c r="G707" t="s">
        <v>40</v>
      </c>
    </row>
    <row r="708" spans="1:9" x14ac:dyDescent="0.35">
      <c r="A708" t="s">
        <v>461</v>
      </c>
      <c r="B708" t="s">
        <v>160</v>
      </c>
      <c r="C708" t="s">
        <v>4</v>
      </c>
      <c r="D708" t="s">
        <v>5</v>
      </c>
      <c r="E708" t="s">
        <v>40</v>
      </c>
      <c r="G708" t="s">
        <v>40</v>
      </c>
    </row>
    <row r="709" spans="1:9" x14ac:dyDescent="0.35">
      <c r="A709" t="s">
        <v>479</v>
      </c>
      <c r="B709" t="s">
        <v>160</v>
      </c>
      <c r="C709" t="s">
        <v>4</v>
      </c>
      <c r="D709" t="s">
        <v>5</v>
      </c>
      <c r="E709" t="s">
        <v>40</v>
      </c>
      <c r="G709" t="s">
        <v>40</v>
      </c>
    </row>
    <row r="710" spans="1:9" x14ac:dyDescent="0.35">
      <c r="A710" t="s">
        <v>822</v>
      </c>
      <c r="B710" t="s">
        <v>160</v>
      </c>
      <c r="C710" t="s">
        <v>4</v>
      </c>
      <c r="D710" t="s">
        <v>5</v>
      </c>
      <c r="E710" t="s">
        <v>6</v>
      </c>
      <c r="F710" t="s">
        <v>823</v>
      </c>
      <c r="G710" t="s">
        <v>823</v>
      </c>
    </row>
    <row r="711" spans="1:9" x14ac:dyDescent="0.35">
      <c r="A711" t="s">
        <v>902</v>
      </c>
      <c r="B711" t="s">
        <v>160</v>
      </c>
      <c r="C711" t="s">
        <v>4</v>
      </c>
      <c r="D711" t="s">
        <v>5</v>
      </c>
      <c r="E711" t="s">
        <v>6</v>
      </c>
      <c r="F711" t="s">
        <v>823</v>
      </c>
      <c r="G711" t="s">
        <v>823</v>
      </c>
    </row>
    <row r="712" spans="1:9" x14ac:dyDescent="0.35">
      <c r="A712" t="s">
        <v>903</v>
      </c>
      <c r="B712" t="s">
        <v>160</v>
      </c>
      <c r="C712" t="s">
        <v>4</v>
      </c>
      <c r="D712" t="s">
        <v>5</v>
      </c>
      <c r="E712" t="s">
        <v>6</v>
      </c>
      <c r="F712" t="s">
        <v>823</v>
      </c>
      <c r="G712" t="s">
        <v>823</v>
      </c>
    </row>
    <row r="713" spans="1:9" x14ac:dyDescent="0.35">
      <c r="A713" t="s">
        <v>290</v>
      </c>
      <c r="B713" t="s">
        <v>160</v>
      </c>
      <c r="C713" t="s">
        <v>4</v>
      </c>
      <c r="D713" t="s">
        <v>5</v>
      </c>
      <c r="E713" t="s">
        <v>6</v>
      </c>
      <c r="F713" t="s">
        <v>47</v>
      </c>
      <c r="G713" t="s">
        <v>247</v>
      </c>
      <c r="H713" t="s">
        <v>291</v>
      </c>
    </row>
    <row r="714" spans="1:9" x14ac:dyDescent="0.35">
      <c r="A714" t="s">
        <v>280</v>
      </c>
      <c r="B714" t="s">
        <v>160</v>
      </c>
      <c r="C714" t="s">
        <v>4</v>
      </c>
      <c r="D714" t="s">
        <v>5</v>
      </c>
      <c r="E714" t="s">
        <v>6</v>
      </c>
      <c r="F714" t="s">
        <v>47</v>
      </c>
      <c r="G714" t="s">
        <v>247</v>
      </c>
    </row>
    <row r="715" spans="1:9" x14ac:dyDescent="0.35">
      <c r="A715" t="s">
        <v>430</v>
      </c>
      <c r="B715" t="s">
        <v>160</v>
      </c>
      <c r="C715" t="s">
        <v>4</v>
      </c>
      <c r="D715" t="s">
        <v>5</v>
      </c>
      <c r="E715" t="s">
        <v>6</v>
      </c>
      <c r="F715" t="s">
        <v>47</v>
      </c>
      <c r="G715" t="s">
        <v>186</v>
      </c>
      <c r="H715" t="s">
        <v>187</v>
      </c>
      <c r="I715" t="s">
        <v>188</v>
      </c>
    </row>
    <row r="716" spans="1:9" x14ac:dyDescent="0.35">
      <c r="A716" t="s">
        <v>243</v>
      </c>
      <c r="B716" t="s">
        <v>160</v>
      </c>
      <c r="C716" t="s">
        <v>4</v>
      </c>
      <c r="D716" t="s">
        <v>5</v>
      </c>
      <c r="E716" t="s">
        <v>6</v>
      </c>
      <c r="F716" t="s">
        <v>47</v>
      </c>
      <c r="G716" t="s">
        <v>186</v>
      </c>
      <c r="H716" t="s">
        <v>187</v>
      </c>
      <c r="I716" t="s">
        <v>188</v>
      </c>
    </row>
    <row r="717" spans="1:9" x14ac:dyDescent="0.35">
      <c r="A717" t="s">
        <v>501</v>
      </c>
      <c r="B717" t="s">
        <v>160</v>
      </c>
      <c r="C717" t="s">
        <v>4</v>
      </c>
      <c r="D717" t="s">
        <v>5</v>
      </c>
      <c r="E717" t="s">
        <v>6</v>
      </c>
      <c r="F717" t="s">
        <v>47</v>
      </c>
      <c r="G717" t="s">
        <v>502</v>
      </c>
    </row>
    <row r="718" spans="1:9" x14ac:dyDescent="0.35">
      <c r="A718" t="s">
        <v>742</v>
      </c>
      <c r="B718" t="s">
        <v>160</v>
      </c>
      <c r="C718" t="s">
        <v>4</v>
      </c>
      <c r="D718" t="s">
        <v>5</v>
      </c>
      <c r="E718" t="s">
        <v>6</v>
      </c>
      <c r="F718" t="s">
        <v>47</v>
      </c>
      <c r="G718" t="s">
        <v>186</v>
      </c>
      <c r="H718" t="s">
        <v>187</v>
      </c>
    </row>
    <row r="719" spans="1:9" x14ac:dyDescent="0.35">
      <c r="A719" t="s">
        <v>843</v>
      </c>
      <c r="B719" t="s">
        <v>160</v>
      </c>
      <c r="C719" t="s">
        <v>4</v>
      </c>
      <c r="D719" t="s">
        <v>5</v>
      </c>
      <c r="E719" t="s">
        <v>6</v>
      </c>
      <c r="F719" t="s">
        <v>47</v>
      </c>
      <c r="G719" t="s">
        <v>186</v>
      </c>
      <c r="H719" t="s">
        <v>187</v>
      </c>
    </row>
    <row r="720" spans="1:9" x14ac:dyDescent="0.35">
      <c r="A720" t="s">
        <v>210</v>
      </c>
      <c r="B720" t="s">
        <v>160</v>
      </c>
      <c r="C720" t="s">
        <v>4</v>
      </c>
      <c r="D720" t="s">
        <v>5</v>
      </c>
      <c r="E720" t="s">
        <v>6</v>
      </c>
      <c r="F720" t="s">
        <v>47</v>
      </c>
      <c r="G720" t="s">
        <v>211</v>
      </c>
    </row>
    <row r="721" spans="1:9" x14ac:dyDescent="0.35">
      <c r="A721" t="s">
        <v>246</v>
      </c>
      <c r="B721" t="s">
        <v>160</v>
      </c>
      <c r="C721" t="s">
        <v>4</v>
      </c>
      <c r="D721" t="s">
        <v>5</v>
      </c>
      <c r="E721" t="s">
        <v>6</v>
      </c>
      <c r="F721" t="s">
        <v>47</v>
      </c>
      <c r="G721" t="s">
        <v>247</v>
      </c>
    </row>
    <row r="722" spans="1:9" x14ac:dyDescent="0.35">
      <c r="A722" t="s">
        <v>271</v>
      </c>
      <c r="B722" t="s">
        <v>160</v>
      </c>
      <c r="C722" t="s">
        <v>4</v>
      </c>
      <c r="D722" t="s">
        <v>5</v>
      </c>
      <c r="E722" t="s">
        <v>6</v>
      </c>
      <c r="F722" t="s">
        <v>47</v>
      </c>
      <c r="G722" t="s">
        <v>186</v>
      </c>
      <c r="H722" t="s">
        <v>187</v>
      </c>
    </row>
    <row r="723" spans="1:9" x14ac:dyDescent="0.35">
      <c r="A723" t="s">
        <v>558</v>
      </c>
      <c r="B723" t="s">
        <v>160</v>
      </c>
      <c r="C723" t="s">
        <v>4</v>
      </c>
      <c r="D723" t="s">
        <v>5</v>
      </c>
      <c r="E723" t="s">
        <v>6</v>
      </c>
      <c r="F723" t="s">
        <v>47</v>
      </c>
      <c r="G723" t="s">
        <v>247</v>
      </c>
    </row>
    <row r="724" spans="1:9" x14ac:dyDescent="0.35">
      <c r="A724" t="s">
        <v>583</v>
      </c>
      <c r="B724" t="s">
        <v>160</v>
      </c>
      <c r="C724" t="s">
        <v>4</v>
      </c>
      <c r="D724" t="s">
        <v>5</v>
      </c>
      <c r="E724" t="s">
        <v>6</v>
      </c>
      <c r="F724" t="s">
        <v>47</v>
      </c>
      <c r="G724" t="s">
        <v>186</v>
      </c>
    </row>
    <row r="725" spans="1:9" x14ac:dyDescent="0.35">
      <c r="A725" t="s">
        <v>907</v>
      </c>
      <c r="B725" t="s">
        <v>160</v>
      </c>
      <c r="C725" t="s">
        <v>4</v>
      </c>
      <c r="D725" t="s">
        <v>5</v>
      </c>
      <c r="E725" t="s">
        <v>6</v>
      </c>
      <c r="F725" t="s">
        <v>47</v>
      </c>
      <c r="G725" t="s">
        <v>186</v>
      </c>
      <c r="H725" t="s">
        <v>187</v>
      </c>
      <c r="I725" t="s">
        <v>188</v>
      </c>
    </row>
    <row r="726" spans="1:9" x14ac:dyDescent="0.35">
      <c r="A726" t="s">
        <v>185</v>
      </c>
      <c r="B726" t="s">
        <v>160</v>
      </c>
      <c r="C726" t="s">
        <v>4</v>
      </c>
      <c r="D726" t="s">
        <v>5</v>
      </c>
      <c r="E726" t="s">
        <v>6</v>
      </c>
      <c r="F726" t="s">
        <v>47</v>
      </c>
      <c r="G726" t="s">
        <v>186</v>
      </c>
      <c r="H726" t="s">
        <v>187</v>
      </c>
      <c r="I726" t="s">
        <v>188</v>
      </c>
    </row>
    <row r="727" spans="1:9" x14ac:dyDescent="0.35">
      <c r="A727" t="s">
        <v>908</v>
      </c>
      <c r="B727" t="s">
        <v>160</v>
      </c>
      <c r="C727" t="s">
        <v>4</v>
      </c>
      <c r="D727" t="s">
        <v>5</v>
      </c>
      <c r="E727" t="s">
        <v>6</v>
      </c>
      <c r="F727" t="s">
        <v>47</v>
      </c>
      <c r="G727" t="s">
        <v>186</v>
      </c>
      <c r="H727" t="s">
        <v>187</v>
      </c>
      <c r="I727" t="s">
        <v>188</v>
      </c>
    </row>
    <row r="728" spans="1:9" x14ac:dyDescent="0.35">
      <c r="A728" t="s">
        <v>272</v>
      </c>
      <c r="B728" t="s">
        <v>160</v>
      </c>
      <c r="C728" t="s">
        <v>4</v>
      </c>
      <c r="D728" t="s">
        <v>5</v>
      </c>
      <c r="E728" t="s">
        <v>6</v>
      </c>
      <c r="F728" t="s">
        <v>47</v>
      </c>
      <c r="G728" t="s">
        <v>186</v>
      </c>
      <c r="H728" t="s">
        <v>187</v>
      </c>
      <c r="I728" t="s">
        <v>188</v>
      </c>
    </row>
    <row r="729" spans="1:9" x14ac:dyDescent="0.35">
      <c r="A729" t="s">
        <v>333</v>
      </c>
      <c r="B729" t="s">
        <v>160</v>
      </c>
      <c r="C729" t="s">
        <v>4</v>
      </c>
      <c r="D729" t="s">
        <v>5</v>
      </c>
      <c r="E729" t="s">
        <v>6</v>
      </c>
      <c r="F729" t="s">
        <v>7</v>
      </c>
      <c r="G729" t="s">
        <v>268</v>
      </c>
    </row>
    <row r="730" spans="1:9" x14ac:dyDescent="0.35">
      <c r="A730" t="s">
        <v>279</v>
      </c>
      <c r="B730" t="s">
        <v>160</v>
      </c>
      <c r="C730" t="s">
        <v>4</v>
      </c>
      <c r="D730" t="s">
        <v>5</v>
      </c>
      <c r="E730" t="s">
        <v>6</v>
      </c>
      <c r="F730" t="s">
        <v>7</v>
      </c>
      <c r="G730" t="s">
        <v>268</v>
      </c>
    </row>
    <row r="731" spans="1:9" x14ac:dyDescent="0.35">
      <c r="A731" t="s">
        <v>277</v>
      </c>
      <c r="B731" t="s">
        <v>160</v>
      </c>
      <c r="C731" t="s">
        <v>4</v>
      </c>
      <c r="D731" t="s">
        <v>5</v>
      </c>
      <c r="E731" t="s">
        <v>6</v>
      </c>
      <c r="F731" t="s">
        <v>7</v>
      </c>
      <c r="G731" t="s">
        <v>7</v>
      </c>
    </row>
    <row r="732" spans="1:9" x14ac:dyDescent="0.35">
      <c r="A732" t="s">
        <v>267</v>
      </c>
      <c r="B732" t="s">
        <v>160</v>
      </c>
      <c r="C732" t="s">
        <v>4</v>
      </c>
      <c r="D732" t="s">
        <v>5</v>
      </c>
      <c r="E732" t="s">
        <v>6</v>
      </c>
      <c r="F732" t="s">
        <v>7</v>
      </c>
      <c r="G732" t="s">
        <v>268</v>
      </c>
    </row>
    <row r="733" spans="1:9" x14ac:dyDescent="0.35">
      <c r="A733" t="s">
        <v>212</v>
      </c>
      <c r="B733" t="s">
        <v>160</v>
      </c>
      <c r="C733" t="s">
        <v>4</v>
      </c>
      <c r="D733" t="s">
        <v>5</v>
      </c>
      <c r="E733" t="s">
        <v>6</v>
      </c>
      <c r="F733" t="s">
        <v>7</v>
      </c>
      <c r="G733" t="s">
        <v>7</v>
      </c>
    </row>
    <row r="734" spans="1:9" x14ac:dyDescent="0.35">
      <c r="A734" t="s">
        <v>620</v>
      </c>
      <c r="B734" t="s">
        <v>160</v>
      </c>
      <c r="C734" t="s">
        <v>4</v>
      </c>
      <c r="D734" t="s">
        <v>5</v>
      </c>
      <c r="E734" t="s">
        <v>6</v>
      </c>
      <c r="F734" t="s">
        <v>7</v>
      </c>
      <c r="G734" t="s">
        <v>621</v>
      </c>
    </row>
    <row r="735" spans="1:9" x14ac:dyDescent="0.35">
      <c r="A735" t="s">
        <v>630</v>
      </c>
      <c r="B735" t="s">
        <v>160</v>
      </c>
      <c r="C735" t="s">
        <v>4</v>
      </c>
      <c r="D735" t="s">
        <v>5</v>
      </c>
      <c r="E735" t="s">
        <v>6</v>
      </c>
      <c r="F735" t="s">
        <v>7</v>
      </c>
      <c r="G735" t="s">
        <v>268</v>
      </c>
    </row>
    <row r="736" spans="1:9" x14ac:dyDescent="0.35">
      <c r="A736" t="s">
        <v>306</v>
      </c>
      <c r="B736" t="s">
        <v>160</v>
      </c>
      <c r="C736" t="s">
        <v>4</v>
      </c>
      <c r="D736" t="s">
        <v>5</v>
      </c>
      <c r="E736" t="s">
        <v>6</v>
      </c>
      <c r="F736" t="s">
        <v>16</v>
      </c>
      <c r="G736" t="s">
        <v>214</v>
      </c>
    </row>
    <row r="737" spans="1:10" x14ac:dyDescent="0.35">
      <c r="A737" t="s">
        <v>330</v>
      </c>
      <c r="B737" t="s">
        <v>160</v>
      </c>
      <c r="C737" t="s">
        <v>4</v>
      </c>
      <c r="D737" t="s">
        <v>5</v>
      </c>
      <c r="E737" t="s">
        <v>6</v>
      </c>
      <c r="F737" t="s">
        <v>16</v>
      </c>
      <c r="G737" t="s">
        <v>214</v>
      </c>
      <c r="H737" t="s">
        <v>331</v>
      </c>
    </row>
    <row r="738" spans="1:10" x14ac:dyDescent="0.35">
      <c r="A738" t="s">
        <v>779</v>
      </c>
      <c r="B738" t="s">
        <v>160</v>
      </c>
      <c r="C738" t="s">
        <v>4</v>
      </c>
      <c r="D738" t="s">
        <v>5</v>
      </c>
      <c r="E738" t="s">
        <v>6</v>
      </c>
      <c r="F738" t="s">
        <v>16</v>
      </c>
      <c r="G738" t="s">
        <v>214</v>
      </c>
      <c r="H738" t="s">
        <v>498</v>
      </c>
    </row>
    <row r="739" spans="1:10" x14ac:dyDescent="0.35">
      <c r="A739" t="s">
        <v>424</v>
      </c>
      <c r="B739" t="s">
        <v>160</v>
      </c>
      <c r="C739" t="s">
        <v>4</v>
      </c>
      <c r="D739" t="s">
        <v>5</v>
      </c>
      <c r="E739" t="s">
        <v>6</v>
      </c>
      <c r="F739" t="s">
        <v>16</v>
      </c>
      <c r="G739" t="s">
        <v>214</v>
      </c>
      <c r="H739" t="s">
        <v>215</v>
      </c>
    </row>
    <row r="740" spans="1:10" x14ac:dyDescent="0.35">
      <c r="A740" t="s">
        <v>436</v>
      </c>
      <c r="B740" t="s">
        <v>160</v>
      </c>
      <c r="C740" t="s">
        <v>4</v>
      </c>
      <c r="D740" t="s">
        <v>5</v>
      </c>
      <c r="E740" t="s">
        <v>6</v>
      </c>
      <c r="F740" t="s">
        <v>16</v>
      </c>
      <c r="G740" t="s">
        <v>214</v>
      </c>
      <c r="H740" t="s">
        <v>331</v>
      </c>
    </row>
    <row r="741" spans="1:10" x14ac:dyDescent="0.35">
      <c r="A741" t="s">
        <v>213</v>
      </c>
      <c r="B741" t="s">
        <v>160</v>
      </c>
      <c r="C741" t="s">
        <v>4</v>
      </c>
      <c r="D741" t="s">
        <v>5</v>
      </c>
      <c r="E741" t="s">
        <v>6</v>
      </c>
      <c r="F741" t="s">
        <v>16</v>
      </c>
      <c r="G741" t="s">
        <v>214</v>
      </c>
      <c r="H741" t="s">
        <v>215</v>
      </c>
    </row>
    <row r="742" spans="1:10" x14ac:dyDescent="0.35">
      <c r="A742" t="s">
        <v>1060</v>
      </c>
      <c r="B742" t="s">
        <v>160</v>
      </c>
      <c r="C742" t="s">
        <v>4</v>
      </c>
      <c r="D742" t="s">
        <v>5</v>
      </c>
      <c r="E742" t="s">
        <v>6</v>
      </c>
      <c r="F742" t="s">
        <v>16</v>
      </c>
      <c r="G742" t="s">
        <v>214</v>
      </c>
      <c r="H742" t="s">
        <v>215</v>
      </c>
    </row>
    <row r="743" spans="1:10" x14ac:dyDescent="0.35">
      <c r="A743" t="s">
        <v>495</v>
      </c>
      <c r="B743" t="s">
        <v>160</v>
      </c>
      <c r="C743" t="s">
        <v>4</v>
      </c>
      <c r="D743" t="s">
        <v>5</v>
      </c>
      <c r="E743" t="s">
        <v>6</v>
      </c>
      <c r="F743" t="s">
        <v>16</v>
      </c>
      <c r="G743" t="s">
        <v>214</v>
      </c>
      <c r="H743" t="s">
        <v>215</v>
      </c>
    </row>
    <row r="744" spans="1:10" x14ac:dyDescent="0.35">
      <c r="A744" t="s">
        <v>497</v>
      </c>
      <c r="B744" t="s">
        <v>160</v>
      </c>
      <c r="C744" t="s">
        <v>4</v>
      </c>
      <c r="D744" t="s">
        <v>5</v>
      </c>
      <c r="E744" t="s">
        <v>6</v>
      </c>
      <c r="F744" t="s">
        <v>16</v>
      </c>
      <c r="G744" t="s">
        <v>214</v>
      </c>
      <c r="H744" t="s">
        <v>498</v>
      </c>
    </row>
    <row r="745" spans="1:10" x14ac:dyDescent="0.35">
      <c r="A745" t="s">
        <v>508</v>
      </c>
      <c r="B745" t="s">
        <v>160</v>
      </c>
      <c r="C745" t="s">
        <v>4</v>
      </c>
      <c r="D745" t="s">
        <v>5</v>
      </c>
      <c r="E745" t="s">
        <v>6</v>
      </c>
      <c r="F745" t="s">
        <v>16</v>
      </c>
      <c r="G745" t="s">
        <v>214</v>
      </c>
    </row>
    <row r="746" spans="1:10" x14ac:dyDescent="0.35">
      <c r="A746" t="s">
        <v>514</v>
      </c>
      <c r="B746" t="s">
        <v>160</v>
      </c>
      <c r="C746" t="s">
        <v>4</v>
      </c>
      <c r="D746" t="s">
        <v>5</v>
      </c>
      <c r="E746" t="s">
        <v>6</v>
      </c>
      <c r="F746" t="s">
        <v>16</v>
      </c>
      <c r="G746" t="s">
        <v>214</v>
      </c>
      <c r="H746" t="s">
        <v>215</v>
      </c>
    </row>
    <row r="747" spans="1:10" x14ac:dyDescent="0.35">
      <c r="A747" t="s">
        <v>232</v>
      </c>
      <c r="B747" t="s">
        <v>160</v>
      </c>
      <c r="C747" t="s">
        <v>4</v>
      </c>
      <c r="D747" t="s">
        <v>5</v>
      </c>
      <c r="E747" t="s">
        <v>6</v>
      </c>
      <c r="F747" t="s">
        <v>16</v>
      </c>
      <c r="G747" t="s">
        <v>214</v>
      </c>
      <c r="H747" t="s">
        <v>233</v>
      </c>
      <c r="I747" t="s">
        <v>234</v>
      </c>
      <c r="J747" t="s">
        <v>235</v>
      </c>
    </row>
    <row r="748" spans="1:10" x14ac:dyDescent="0.35">
      <c r="A748" t="s">
        <v>855</v>
      </c>
      <c r="B748" t="s">
        <v>160</v>
      </c>
      <c r="C748" t="s">
        <v>4</v>
      </c>
      <c r="D748" t="s">
        <v>5</v>
      </c>
      <c r="E748" t="s">
        <v>6</v>
      </c>
      <c r="F748" t="s">
        <v>16</v>
      </c>
      <c r="G748" t="s">
        <v>214</v>
      </c>
      <c r="H748" t="s">
        <v>498</v>
      </c>
    </row>
    <row r="749" spans="1:10" x14ac:dyDescent="0.35">
      <c r="A749" t="s">
        <v>684</v>
      </c>
      <c r="B749" t="s">
        <v>160</v>
      </c>
      <c r="C749" t="s">
        <v>4</v>
      </c>
      <c r="D749" t="s">
        <v>5</v>
      </c>
      <c r="E749" t="s">
        <v>6</v>
      </c>
      <c r="F749" t="s">
        <v>16</v>
      </c>
      <c r="G749" t="s">
        <v>214</v>
      </c>
      <c r="H749" t="s">
        <v>215</v>
      </c>
    </row>
    <row r="750" spans="1:10" x14ac:dyDescent="0.35">
      <c r="A750" t="s">
        <v>282</v>
      </c>
      <c r="B750" t="s">
        <v>160</v>
      </c>
      <c r="C750" t="s">
        <v>4</v>
      </c>
      <c r="D750" t="s">
        <v>5</v>
      </c>
      <c r="E750" t="s">
        <v>6</v>
      </c>
      <c r="F750" t="s">
        <v>16</v>
      </c>
      <c r="G750" t="s">
        <v>214</v>
      </c>
      <c r="H750" t="s">
        <v>237</v>
      </c>
      <c r="I750" t="s">
        <v>283</v>
      </c>
    </row>
    <row r="751" spans="1:10" x14ac:dyDescent="0.35">
      <c r="A751" t="s">
        <v>266</v>
      </c>
      <c r="B751" t="s">
        <v>160</v>
      </c>
      <c r="C751" t="s">
        <v>4</v>
      </c>
      <c r="D751" t="s">
        <v>5</v>
      </c>
      <c r="E751" t="s">
        <v>6</v>
      </c>
      <c r="F751" t="s">
        <v>16</v>
      </c>
      <c r="G751" t="s">
        <v>214</v>
      </c>
      <c r="H751" t="s">
        <v>215</v>
      </c>
    </row>
    <row r="752" spans="1:10" x14ac:dyDescent="0.35">
      <c r="A752" t="s">
        <v>241</v>
      </c>
      <c r="B752" t="s">
        <v>160</v>
      </c>
      <c r="C752" t="s">
        <v>4</v>
      </c>
      <c r="D752" t="s">
        <v>5</v>
      </c>
      <c r="E752" t="s">
        <v>6</v>
      </c>
      <c r="F752" t="s">
        <v>16</v>
      </c>
      <c r="G752" t="s">
        <v>214</v>
      </c>
      <c r="H752" t="s">
        <v>237</v>
      </c>
      <c r="I752" t="s">
        <v>238</v>
      </c>
    </row>
    <row r="753" spans="1:9" x14ac:dyDescent="0.35">
      <c r="A753" t="s">
        <v>873</v>
      </c>
      <c r="B753" t="s">
        <v>160</v>
      </c>
      <c r="C753" t="s">
        <v>4</v>
      </c>
      <c r="D753" t="s">
        <v>5</v>
      </c>
      <c r="E753" t="s">
        <v>6</v>
      </c>
      <c r="F753" t="s">
        <v>16</v>
      </c>
      <c r="G753" t="s">
        <v>214</v>
      </c>
      <c r="H753" t="s">
        <v>498</v>
      </c>
    </row>
    <row r="754" spans="1:9" x14ac:dyDescent="0.35">
      <c r="A754" t="s">
        <v>242</v>
      </c>
      <c r="B754" t="s">
        <v>160</v>
      </c>
      <c r="C754" t="s">
        <v>4</v>
      </c>
      <c r="D754" t="s">
        <v>5</v>
      </c>
      <c r="E754" t="s">
        <v>6</v>
      </c>
      <c r="F754" t="s">
        <v>16</v>
      </c>
      <c r="G754" t="s">
        <v>214</v>
      </c>
      <c r="H754" t="s">
        <v>237</v>
      </c>
      <c r="I754" t="s">
        <v>238</v>
      </c>
    </row>
    <row r="755" spans="1:9" x14ac:dyDescent="0.35">
      <c r="A755" t="s">
        <v>284</v>
      </c>
      <c r="B755" t="s">
        <v>160</v>
      </c>
      <c r="C755" t="s">
        <v>4</v>
      </c>
      <c r="D755" t="s">
        <v>5</v>
      </c>
      <c r="E755" t="s">
        <v>6</v>
      </c>
      <c r="F755" t="s">
        <v>16</v>
      </c>
      <c r="G755" t="s">
        <v>214</v>
      </c>
      <c r="H755" t="s">
        <v>237</v>
      </c>
      <c r="I755" t="s">
        <v>238</v>
      </c>
    </row>
    <row r="756" spans="1:9" x14ac:dyDescent="0.35">
      <c r="A756" t="s">
        <v>917</v>
      </c>
      <c r="B756" t="s">
        <v>160</v>
      </c>
      <c r="C756" t="s">
        <v>4</v>
      </c>
      <c r="D756" t="s">
        <v>5</v>
      </c>
      <c r="E756" t="s">
        <v>6</v>
      </c>
      <c r="F756" t="s">
        <v>16</v>
      </c>
      <c r="G756" t="s">
        <v>214</v>
      </c>
      <c r="H756" t="s">
        <v>215</v>
      </c>
    </row>
    <row r="757" spans="1:9" x14ac:dyDescent="0.35">
      <c r="A757" t="s">
        <v>219</v>
      </c>
      <c r="B757" t="s">
        <v>160</v>
      </c>
      <c r="C757" t="s">
        <v>4</v>
      </c>
      <c r="D757" t="s">
        <v>5</v>
      </c>
      <c r="E757" t="s">
        <v>6</v>
      </c>
      <c r="F757" t="s">
        <v>16</v>
      </c>
      <c r="G757" t="s">
        <v>214</v>
      </c>
      <c r="H757" t="s">
        <v>215</v>
      </c>
    </row>
    <row r="758" spans="1:9" x14ac:dyDescent="0.35">
      <c r="A758" t="s">
        <v>1231</v>
      </c>
      <c r="B758" t="s">
        <v>160</v>
      </c>
      <c r="C758" t="s">
        <v>4</v>
      </c>
      <c r="D758" t="s">
        <v>5</v>
      </c>
      <c r="E758" t="s">
        <v>6</v>
      </c>
      <c r="F758" t="s">
        <v>16</v>
      </c>
      <c r="G758" t="s">
        <v>214</v>
      </c>
      <c r="H758" t="s">
        <v>215</v>
      </c>
    </row>
    <row r="759" spans="1:9" x14ac:dyDescent="0.35">
      <c r="A759" t="s">
        <v>239</v>
      </c>
      <c r="B759" t="s">
        <v>160</v>
      </c>
      <c r="C759" t="s">
        <v>4</v>
      </c>
      <c r="D759" t="s">
        <v>5</v>
      </c>
      <c r="E759" t="s">
        <v>6</v>
      </c>
      <c r="F759" t="s">
        <v>16</v>
      </c>
      <c r="G759" t="s">
        <v>214</v>
      </c>
      <c r="H759" t="s">
        <v>237</v>
      </c>
      <c r="I759" t="s">
        <v>238</v>
      </c>
    </row>
    <row r="760" spans="1:9" x14ac:dyDescent="0.35">
      <c r="A760" t="s">
        <v>236</v>
      </c>
      <c r="B760" t="s">
        <v>160</v>
      </c>
      <c r="C760" t="s">
        <v>4</v>
      </c>
      <c r="D760" t="s">
        <v>5</v>
      </c>
      <c r="E760" t="s">
        <v>6</v>
      </c>
      <c r="F760" t="s">
        <v>16</v>
      </c>
      <c r="G760" t="s">
        <v>214</v>
      </c>
      <c r="H760" t="s">
        <v>237</v>
      </c>
      <c r="I760" t="s">
        <v>238</v>
      </c>
    </row>
    <row r="761" spans="1:9" x14ac:dyDescent="0.35">
      <c r="A761" t="s">
        <v>1286</v>
      </c>
      <c r="B761" t="s">
        <v>160</v>
      </c>
      <c r="C761" t="s">
        <v>4</v>
      </c>
      <c r="D761" t="s">
        <v>5</v>
      </c>
      <c r="E761" t="s">
        <v>6</v>
      </c>
      <c r="F761" t="s">
        <v>16</v>
      </c>
      <c r="G761" t="s">
        <v>1287</v>
      </c>
    </row>
    <row r="762" spans="1:9" x14ac:dyDescent="0.35">
      <c r="A762" t="s">
        <v>1288</v>
      </c>
      <c r="B762" t="s">
        <v>160</v>
      </c>
      <c r="C762" t="s">
        <v>4</v>
      </c>
      <c r="D762" t="s">
        <v>5</v>
      </c>
      <c r="E762" t="s">
        <v>6</v>
      </c>
      <c r="F762" t="s">
        <v>16</v>
      </c>
      <c r="G762" t="s">
        <v>214</v>
      </c>
    </row>
    <row r="763" spans="1:9" x14ac:dyDescent="0.35">
      <c r="A763" t="s">
        <v>1289</v>
      </c>
      <c r="B763" t="s">
        <v>160</v>
      </c>
      <c r="C763" t="s">
        <v>4</v>
      </c>
      <c r="D763" t="s">
        <v>5</v>
      </c>
      <c r="E763" t="s">
        <v>6</v>
      </c>
      <c r="F763" t="s">
        <v>16</v>
      </c>
      <c r="G763" t="s">
        <v>214</v>
      </c>
      <c r="H763" t="s">
        <v>233</v>
      </c>
    </row>
    <row r="764" spans="1:9" x14ac:dyDescent="0.35">
      <c r="A764" t="s">
        <v>240</v>
      </c>
      <c r="B764" t="s">
        <v>160</v>
      </c>
      <c r="C764" t="s">
        <v>4</v>
      </c>
      <c r="D764" t="s">
        <v>5</v>
      </c>
      <c r="E764" t="s">
        <v>6</v>
      </c>
      <c r="F764" t="s">
        <v>230</v>
      </c>
      <c r="G764" t="s">
        <v>231</v>
      </c>
    </row>
    <row r="765" spans="1:9" x14ac:dyDescent="0.35">
      <c r="A765" t="s">
        <v>229</v>
      </c>
      <c r="B765" t="s">
        <v>160</v>
      </c>
      <c r="C765" t="s">
        <v>4</v>
      </c>
      <c r="D765" t="s">
        <v>5</v>
      </c>
      <c r="E765" t="s">
        <v>6</v>
      </c>
      <c r="F765" t="s">
        <v>230</v>
      </c>
      <c r="G765" t="s">
        <v>231</v>
      </c>
    </row>
    <row r="766" spans="1:9" x14ac:dyDescent="0.35">
      <c r="A766" t="s">
        <v>379</v>
      </c>
      <c r="B766" t="s">
        <v>160</v>
      </c>
      <c r="C766" t="s">
        <v>4</v>
      </c>
      <c r="D766" t="s">
        <v>5</v>
      </c>
      <c r="E766" t="s">
        <v>6</v>
      </c>
      <c r="F766" t="s">
        <v>61</v>
      </c>
      <c r="G766" t="s">
        <v>380</v>
      </c>
    </row>
    <row r="767" spans="1:9" x14ac:dyDescent="0.35">
      <c r="A767" t="s">
        <v>422</v>
      </c>
      <c r="B767" t="s">
        <v>160</v>
      </c>
      <c r="C767" t="s">
        <v>4</v>
      </c>
      <c r="D767" t="s">
        <v>5</v>
      </c>
      <c r="E767" t="s">
        <v>6</v>
      </c>
      <c r="F767" t="s">
        <v>61</v>
      </c>
      <c r="G767" t="s">
        <v>423</v>
      </c>
    </row>
    <row r="768" spans="1:9" x14ac:dyDescent="0.35">
      <c r="A768" t="s">
        <v>503</v>
      </c>
      <c r="B768" t="s">
        <v>160</v>
      </c>
      <c r="C768" t="s">
        <v>4</v>
      </c>
      <c r="D768" t="s">
        <v>5</v>
      </c>
      <c r="E768" t="s">
        <v>6</v>
      </c>
      <c r="F768" t="s">
        <v>61</v>
      </c>
      <c r="G768" t="s">
        <v>504</v>
      </c>
    </row>
    <row r="769" spans="1:7" x14ac:dyDescent="0.35">
      <c r="A769" t="s">
        <v>609</v>
      </c>
      <c r="B769" t="s">
        <v>160</v>
      </c>
      <c r="C769" t="s">
        <v>4</v>
      </c>
      <c r="D769" t="s">
        <v>5</v>
      </c>
      <c r="E769" t="s">
        <v>6</v>
      </c>
      <c r="F769" t="s">
        <v>61</v>
      </c>
      <c r="G769" t="s">
        <v>610</v>
      </c>
    </row>
    <row r="770" spans="1:7" x14ac:dyDescent="0.35">
      <c r="A770" t="s">
        <v>361</v>
      </c>
      <c r="B770" t="s">
        <v>160</v>
      </c>
      <c r="C770" t="s">
        <v>4</v>
      </c>
      <c r="D770" t="s">
        <v>5</v>
      </c>
      <c r="E770" t="s">
        <v>6</v>
      </c>
      <c r="F770" t="s">
        <v>362</v>
      </c>
      <c r="G770" t="s">
        <v>363</v>
      </c>
    </row>
    <row r="771" spans="1:7" x14ac:dyDescent="0.35">
      <c r="A771" t="s">
        <v>811</v>
      </c>
      <c r="B771" t="s">
        <v>160</v>
      </c>
      <c r="C771" t="s">
        <v>4</v>
      </c>
      <c r="D771" t="s">
        <v>5</v>
      </c>
      <c r="E771" t="s">
        <v>812</v>
      </c>
      <c r="G771" t="s">
        <v>812</v>
      </c>
    </row>
    <row r="772" spans="1:7" x14ac:dyDescent="0.35">
      <c r="A772" t="s">
        <v>325</v>
      </c>
      <c r="B772" t="s">
        <v>160</v>
      </c>
      <c r="C772" t="s">
        <v>4</v>
      </c>
      <c r="D772" t="s">
        <v>5</v>
      </c>
      <c r="E772" t="s">
        <v>45</v>
      </c>
      <c r="F772" t="s">
        <v>46</v>
      </c>
      <c r="G772" t="s">
        <v>326</v>
      </c>
    </row>
    <row r="773" spans="1:7" x14ac:dyDescent="0.35">
      <c r="A773" t="s">
        <v>313</v>
      </c>
      <c r="B773" t="s">
        <v>160</v>
      </c>
      <c r="C773" t="s">
        <v>4</v>
      </c>
      <c r="D773" t="s">
        <v>5</v>
      </c>
      <c r="E773" t="s">
        <v>45</v>
      </c>
      <c r="F773" t="s">
        <v>253</v>
      </c>
      <c r="G773" t="s">
        <v>254</v>
      </c>
    </row>
    <row r="774" spans="1:7" x14ac:dyDescent="0.35">
      <c r="A774" t="s">
        <v>252</v>
      </c>
      <c r="B774" t="s">
        <v>160</v>
      </c>
      <c r="C774" t="s">
        <v>4</v>
      </c>
      <c r="D774" t="s">
        <v>5</v>
      </c>
      <c r="E774" t="s">
        <v>45</v>
      </c>
      <c r="F774" t="s">
        <v>253</v>
      </c>
      <c r="G774" t="s">
        <v>254</v>
      </c>
    </row>
    <row r="775" spans="1:7" x14ac:dyDescent="0.35">
      <c r="A775" t="s">
        <v>454</v>
      </c>
      <c r="B775" t="s">
        <v>160</v>
      </c>
      <c r="C775" t="s">
        <v>4</v>
      </c>
      <c r="D775" t="s">
        <v>5</v>
      </c>
      <c r="E775" t="s">
        <v>45</v>
      </c>
      <c r="F775" t="s">
        <v>71</v>
      </c>
      <c r="G775" t="s">
        <v>455</v>
      </c>
    </row>
    <row r="776" spans="1:7" x14ac:dyDescent="0.35">
      <c r="A776" t="s">
        <v>412</v>
      </c>
      <c r="B776" t="s">
        <v>160</v>
      </c>
      <c r="C776" t="s">
        <v>4</v>
      </c>
      <c r="D776" t="s">
        <v>5</v>
      </c>
      <c r="E776" t="s">
        <v>45</v>
      </c>
      <c r="F776" t="s">
        <v>413</v>
      </c>
      <c r="G776" t="s">
        <v>413</v>
      </c>
    </row>
    <row r="777" spans="1:7" x14ac:dyDescent="0.35">
      <c r="A777" t="s">
        <v>307</v>
      </c>
      <c r="B777" t="s">
        <v>160</v>
      </c>
      <c r="C777" t="s">
        <v>4</v>
      </c>
      <c r="D777" t="s">
        <v>5</v>
      </c>
      <c r="E777" t="s">
        <v>45</v>
      </c>
      <c r="F777" t="s">
        <v>308</v>
      </c>
      <c r="G777" t="s">
        <v>308</v>
      </c>
    </row>
    <row r="778" spans="1:7" x14ac:dyDescent="0.35">
      <c r="A778" t="s">
        <v>464</v>
      </c>
      <c r="B778" t="s">
        <v>160</v>
      </c>
      <c r="C778" t="s">
        <v>4</v>
      </c>
      <c r="D778" t="s">
        <v>5</v>
      </c>
      <c r="E778" t="s">
        <v>45</v>
      </c>
      <c r="F778" t="s">
        <v>308</v>
      </c>
      <c r="G778" t="s">
        <v>308</v>
      </c>
    </row>
    <row r="779" spans="1:7" x14ac:dyDescent="0.35">
      <c r="A779" t="s">
        <v>475</v>
      </c>
      <c r="B779" t="s">
        <v>160</v>
      </c>
      <c r="C779" t="s">
        <v>4</v>
      </c>
      <c r="D779" t="s">
        <v>5</v>
      </c>
      <c r="E779" t="s">
        <v>45</v>
      </c>
      <c r="F779" t="s">
        <v>308</v>
      </c>
      <c r="G779" t="s">
        <v>308</v>
      </c>
    </row>
    <row r="780" spans="1:7" x14ac:dyDescent="0.35">
      <c r="A780" t="s">
        <v>571</v>
      </c>
      <c r="B780" t="s">
        <v>160</v>
      </c>
      <c r="C780" t="s">
        <v>4</v>
      </c>
      <c r="D780" t="s">
        <v>5</v>
      </c>
      <c r="E780" t="s">
        <v>45</v>
      </c>
      <c r="F780" t="s">
        <v>308</v>
      </c>
      <c r="G780" t="s">
        <v>308</v>
      </c>
    </row>
    <row r="781" spans="1:7" x14ac:dyDescent="0.35">
      <c r="A781" t="s">
        <v>604</v>
      </c>
      <c r="B781" t="s">
        <v>160</v>
      </c>
      <c r="C781" t="s">
        <v>4</v>
      </c>
      <c r="D781" t="s">
        <v>5</v>
      </c>
      <c r="E781" t="s">
        <v>45</v>
      </c>
      <c r="F781" t="s">
        <v>308</v>
      </c>
      <c r="G781" t="s">
        <v>308</v>
      </c>
    </row>
    <row r="782" spans="1:7" x14ac:dyDescent="0.35">
      <c r="A782" t="s">
        <v>431</v>
      </c>
      <c r="B782" t="s">
        <v>160</v>
      </c>
      <c r="C782" t="s">
        <v>4</v>
      </c>
      <c r="D782" t="s">
        <v>5</v>
      </c>
      <c r="E782" t="s">
        <v>45</v>
      </c>
      <c r="F782" t="s">
        <v>432</v>
      </c>
      <c r="G782" t="s">
        <v>433</v>
      </c>
    </row>
    <row r="783" spans="1:7" x14ac:dyDescent="0.35">
      <c r="A783" t="s">
        <v>633</v>
      </c>
      <c r="B783" t="s">
        <v>160</v>
      </c>
      <c r="C783" t="s">
        <v>4</v>
      </c>
      <c r="D783" t="s">
        <v>5</v>
      </c>
      <c r="E783" t="s">
        <v>45</v>
      </c>
      <c r="F783" t="s">
        <v>432</v>
      </c>
      <c r="G783" t="s">
        <v>634</v>
      </c>
    </row>
    <row r="784" spans="1:7" x14ac:dyDescent="0.35">
      <c r="A784" t="s">
        <v>551</v>
      </c>
      <c r="B784" t="s">
        <v>160</v>
      </c>
      <c r="C784" t="s">
        <v>4</v>
      </c>
      <c r="D784" t="s">
        <v>5</v>
      </c>
      <c r="E784" t="s">
        <v>45</v>
      </c>
      <c r="F784" t="s">
        <v>72</v>
      </c>
      <c r="G784" t="s">
        <v>552</v>
      </c>
    </row>
    <row r="785" spans="1:7" x14ac:dyDescent="0.35">
      <c r="A785" t="s">
        <v>357</v>
      </c>
      <c r="B785" t="s">
        <v>160</v>
      </c>
      <c r="C785" t="s">
        <v>4</v>
      </c>
      <c r="D785" t="s">
        <v>5</v>
      </c>
      <c r="E785" t="s">
        <v>358</v>
      </c>
      <c r="G785" t="s">
        <v>358</v>
      </c>
    </row>
    <row r="786" spans="1:7" x14ac:dyDescent="0.35">
      <c r="A786" t="s">
        <v>402</v>
      </c>
      <c r="B786" t="s">
        <v>160</v>
      </c>
      <c r="C786" t="s">
        <v>4</v>
      </c>
      <c r="D786" t="s">
        <v>5</v>
      </c>
      <c r="E786" t="s">
        <v>358</v>
      </c>
      <c r="G786" t="s">
        <v>358</v>
      </c>
    </row>
    <row r="787" spans="1:7" x14ac:dyDescent="0.35">
      <c r="A787" t="s">
        <v>248</v>
      </c>
      <c r="B787" t="s">
        <v>160</v>
      </c>
      <c r="C787" t="s">
        <v>4</v>
      </c>
      <c r="D787" t="s">
        <v>5</v>
      </c>
      <c r="E787" t="s">
        <v>99</v>
      </c>
      <c r="F787" t="s">
        <v>100</v>
      </c>
      <c r="G787" t="s">
        <v>223</v>
      </c>
    </row>
    <row r="788" spans="1:7" x14ac:dyDescent="0.35">
      <c r="A788" t="s">
        <v>262</v>
      </c>
      <c r="B788" t="s">
        <v>160</v>
      </c>
      <c r="C788" t="s">
        <v>4</v>
      </c>
      <c r="D788" t="s">
        <v>5</v>
      </c>
      <c r="E788" t="s">
        <v>99</v>
      </c>
      <c r="F788" t="s">
        <v>100</v>
      </c>
      <c r="G788" t="s">
        <v>223</v>
      </c>
    </row>
    <row r="789" spans="1:7" x14ac:dyDescent="0.35">
      <c r="A789" t="s">
        <v>222</v>
      </c>
      <c r="B789" t="s">
        <v>160</v>
      </c>
      <c r="C789" t="s">
        <v>4</v>
      </c>
      <c r="D789" t="s">
        <v>5</v>
      </c>
      <c r="E789" t="s">
        <v>99</v>
      </c>
      <c r="F789" t="s">
        <v>100</v>
      </c>
      <c r="G789" t="s">
        <v>223</v>
      </c>
    </row>
    <row r="790" spans="1:7" x14ac:dyDescent="0.35">
      <c r="A790" t="s">
        <v>535</v>
      </c>
      <c r="B790" t="s">
        <v>160</v>
      </c>
      <c r="C790" t="s">
        <v>4</v>
      </c>
      <c r="D790" t="s">
        <v>5</v>
      </c>
      <c r="E790" t="s">
        <v>81</v>
      </c>
      <c r="F790" t="s">
        <v>536</v>
      </c>
      <c r="G790" t="s">
        <v>536</v>
      </c>
    </row>
    <row r="791" spans="1:7" x14ac:dyDescent="0.35">
      <c r="A791" t="s">
        <v>537</v>
      </c>
      <c r="B791" t="s">
        <v>160</v>
      </c>
      <c r="C791" t="s">
        <v>4</v>
      </c>
      <c r="D791" t="s">
        <v>5</v>
      </c>
      <c r="E791" t="s">
        <v>81</v>
      </c>
      <c r="F791" t="s">
        <v>536</v>
      </c>
      <c r="G791" t="s">
        <v>536</v>
      </c>
    </row>
    <row r="792" spans="1:7" x14ac:dyDescent="0.35">
      <c r="A792" t="s">
        <v>425</v>
      </c>
      <c r="B792" t="s">
        <v>160</v>
      </c>
      <c r="C792" t="s">
        <v>4</v>
      </c>
      <c r="D792" t="s">
        <v>5</v>
      </c>
      <c r="E792" t="s">
        <v>81</v>
      </c>
      <c r="G792" t="s">
        <v>81</v>
      </c>
    </row>
    <row r="793" spans="1:7" x14ac:dyDescent="0.35">
      <c r="A793" t="s">
        <v>1045</v>
      </c>
      <c r="B793" t="s">
        <v>160</v>
      </c>
      <c r="C793" t="s">
        <v>4</v>
      </c>
      <c r="D793" t="s">
        <v>5</v>
      </c>
      <c r="E793" t="s">
        <v>81</v>
      </c>
      <c r="G793" t="s">
        <v>81</v>
      </c>
    </row>
    <row r="794" spans="1:7" x14ac:dyDescent="0.35">
      <c r="A794" t="s">
        <v>492</v>
      </c>
      <c r="B794" t="s">
        <v>160</v>
      </c>
      <c r="C794" t="s">
        <v>4</v>
      </c>
      <c r="D794" t="s">
        <v>5</v>
      </c>
      <c r="E794" t="s">
        <v>81</v>
      </c>
      <c r="G794" t="s">
        <v>81</v>
      </c>
    </row>
    <row r="795" spans="1:7" x14ac:dyDescent="0.35">
      <c r="A795" t="s">
        <v>389</v>
      </c>
      <c r="B795" t="s">
        <v>160</v>
      </c>
      <c r="C795" t="s">
        <v>4</v>
      </c>
      <c r="D795" t="s">
        <v>5</v>
      </c>
      <c r="E795" t="s">
        <v>17</v>
      </c>
      <c r="G795" t="s">
        <v>17</v>
      </c>
    </row>
    <row r="796" spans="1:7" x14ac:dyDescent="0.35">
      <c r="A796" t="s">
        <v>1290</v>
      </c>
      <c r="B796" t="s">
        <v>160</v>
      </c>
      <c r="C796" t="s">
        <v>4</v>
      </c>
      <c r="D796" t="s">
        <v>5</v>
      </c>
      <c r="E796" t="s">
        <v>17</v>
      </c>
      <c r="G796" t="s">
        <v>17</v>
      </c>
    </row>
    <row r="853" spans="10:10" x14ac:dyDescent="0.35">
      <c r="J853" t="s">
        <v>144</v>
      </c>
    </row>
    <row r="855" spans="10:10" x14ac:dyDescent="0.35">
      <c r="J855" t="s">
        <v>144</v>
      </c>
    </row>
    <row r="858" spans="10:10" x14ac:dyDescent="0.35">
      <c r="J858" t="s">
        <v>144</v>
      </c>
    </row>
  </sheetData>
  <sortState xmlns:xlrd2="http://schemas.microsoft.com/office/spreadsheetml/2017/richdata2" ref="A2:J851">
    <sortCondition ref="D2:D851"/>
    <sortCondition ref="E2:E851"/>
    <sortCondition ref="F2:F851"/>
    <sortCondition ref="G2:G851"/>
    <sortCondition ref="H2:H851"/>
    <sortCondition ref="I2:I851"/>
    <sortCondition ref="J2:J851"/>
  </sortState>
  <conditionalFormatting sqref="A1">
    <cfRule type="duplicateValues" dxfId="5" priority="5"/>
  </conditionalFormatting>
  <conditionalFormatting sqref="A1">
    <cfRule type="duplicateValues" dxfId="4" priority="3"/>
  </conditionalFormatting>
  <conditionalFormatting sqref="A797:A851">
    <cfRule type="duplicateValues" dxfId="2" priority="82"/>
  </conditionalFormatting>
  <conditionalFormatting sqref="A2">
    <cfRule type="duplicateValues" dxfId="1" priority="2"/>
  </conditionalFormatting>
  <conditionalFormatting sqref="A2:A785">
    <cfRule type="duplicateValues" dxfId="0" priority="1"/>
  </conditionalFormatting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C05AAADC-D6CC-40BE-8256-9239471DCF16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CMN-GNPS</vt:lpstr>
      <vt:lpstr>FBMN-GNPS</vt:lpstr>
      <vt:lpstr>MS-DIAL</vt:lpstr>
      <vt:lpstr>SIRIUS</vt:lpstr>
      <vt:lpstr>ms2compound</vt:lpstr>
      <vt:lpstr>other compounds</vt:lpstr>
      <vt:lpstr>sorting</vt:lpstr>
      <vt:lpstr>phytohormones</vt:lpstr>
      <vt:lpstr>sunburst plot-all compounds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Ainsely Lewis</dc:creator>
  <cp:lastModifiedBy>Ainsely Lewis</cp:lastModifiedBy>
  <dcterms:created xsi:type="dcterms:W3CDTF">2025-01-26T17:55:56Z</dcterms:created>
  <dcterms:modified xsi:type="dcterms:W3CDTF">2025-05-30T19:24:13Z</dcterms:modified>
</cp:coreProperties>
</file>