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D:\TRABAJO\5. Alumnos - internos y tesis doctorales\Tesis Doctoral Ruben Jiménez\1. Artículos y otras publicaciones\NIQEC consumo ciclismo\julio 2024\Final\"/>
    </mc:Choice>
  </mc:AlternateContent>
  <xr:revisionPtr revIDLastSave="0" documentId="13_ncr:1_{38EA3246-5F81-439F-B2E1-61A196D954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ata base NIQEC oct 202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2" roundtripDataChecksum="eCc5tSJSxHIxeX4viChr3YsZ48VVyu9n+LXxYpXSz8o="/>
    </ext>
  </extLst>
</workbook>
</file>

<file path=xl/calcChain.xml><?xml version="1.0" encoding="utf-8"?>
<calcChain xmlns="http://schemas.openxmlformats.org/spreadsheetml/2006/main">
  <c r="D3" i="1" l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</calcChain>
</file>

<file path=xl/sharedStrings.xml><?xml version="1.0" encoding="utf-8"?>
<sst xmlns="http://schemas.openxmlformats.org/spreadsheetml/2006/main" count="159" uniqueCount="76">
  <si>
    <t xml:space="preserve">TIEMPO PRUEBA COD (MINUTOS) </t>
  </si>
  <si>
    <t>Distancia Maratón: 64km +1300m</t>
  </si>
  <si>
    <t>nada</t>
  </si>
  <si>
    <t>Distancia Gran fondo: 143km +2600m</t>
  </si>
  <si>
    <t>Por tanto revuelto de estos productos</t>
  </si>
  <si>
    <t>Gravel: 115km +1900m</t>
  </si>
  <si>
    <t>No tengo costumbre de consumirlos en mi vida diaria</t>
  </si>
  <si>
    <t>Problemas con el desayuno matinal dos horas anterior a la prueba</t>
  </si>
  <si>
    <t>A ver, durante la prueba todo bien, pero después pasado un tiempo, varias horas, sí que noté algún síntoma, tuve que ir al baño rápidamente.</t>
  </si>
  <si>
    <t>Mezcla de tantos productos no naturales junto con el esfuerzo de tantas horas</t>
  </si>
  <si>
    <t xml:space="preserve">Comida día anteriores </t>
  </si>
  <si>
    <t>No he tenido ningún problema. Cuando en alguna tome geles con cafeína me dolía la cabeza y tenía el estómago revuelto. Por eso no suelo tomar nada que no sea agua.</t>
  </si>
  <si>
    <t xml:space="preserve">Geles no me sienta bien </t>
  </si>
  <si>
    <t>ml</t>
  </si>
  <si>
    <t>gramos</t>
  </si>
  <si>
    <t>Kcal</t>
  </si>
  <si>
    <t>HC</t>
  </si>
  <si>
    <t>Proteínas</t>
  </si>
  <si>
    <t>Grasas</t>
  </si>
  <si>
    <t>Sodio</t>
  </si>
  <si>
    <t>Cafeína</t>
  </si>
  <si>
    <t>NOTAS</t>
  </si>
  <si>
    <t>CH LÍQUIDOS  (g)</t>
  </si>
  <si>
    <t>CH SEMI         (g)</t>
  </si>
  <si>
    <t>CH SÓLIDOS  (g)</t>
  </si>
  <si>
    <r>
      <rPr>
        <sz val="10"/>
        <color rgb="FF000000"/>
        <rFont val="Arial"/>
      </rPr>
      <t xml:space="preserve">*Carbohidratos provenientes de </t>
    </r>
    <r>
      <rPr>
        <b/>
        <sz val="10"/>
        <color rgb="FF000000"/>
        <rFont val="Arial"/>
      </rPr>
      <t>líquidos</t>
    </r>
    <r>
      <rPr>
        <sz val="10"/>
        <color rgb="FF000000"/>
        <rFont val="Arial"/>
      </rPr>
      <t xml:space="preserve"> en gramos incluye: bebida bebidas bebidas energéticas, zumos, etc.</t>
    </r>
  </si>
  <si>
    <r>
      <rPr>
        <sz val="10"/>
        <color rgb="FF000000"/>
        <rFont val="Arial"/>
      </rPr>
      <t>*Carbohidratos provenientes de</t>
    </r>
    <r>
      <rPr>
        <b/>
        <sz val="10"/>
        <color rgb="FF000000"/>
        <rFont val="Arial"/>
      </rPr>
      <t xml:space="preserve"> semilíquidos/semisólidos</t>
    </r>
    <r>
      <rPr>
        <sz val="10"/>
        <color rgb="FF000000"/>
        <rFont val="Arial"/>
      </rPr>
      <t xml:space="preserve"> en gramos incluye: geles, gominolas, gelatina, yogur, etc. </t>
    </r>
  </si>
  <si>
    <r>
      <rPr>
        <sz val="10"/>
        <color rgb="FF000000"/>
        <rFont val="Arial"/>
      </rPr>
      <t xml:space="preserve">*Carbohidratos provenientes de </t>
    </r>
    <r>
      <rPr>
        <b/>
        <sz val="10"/>
        <color rgb="FF000000"/>
        <rFont val="Arial"/>
      </rPr>
      <t>sólidos</t>
    </r>
    <r>
      <rPr>
        <sz val="10"/>
        <color rgb="FF000000"/>
        <rFont val="Arial"/>
      </rPr>
      <t xml:space="preserve"> en gramos incluye: fruta, barritas, pan, galletas, platos</t>
    </r>
  </si>
  <si>
    <t>PARTICIPANTE</t>
  </si>
  <si>
    <t>Database NIQEC Gran Fondo Alcaraz competition (oct 2023)</t>
  </si>
  <si>
    <t>Tiempo de finalización de la prueba</t>
  </si>
  <si>
    <t xml:space="preserve">Denominación de la competición y/o distancia de la prueba realizada en km </t>
  </si>
  <si>
    <t>Sexo</t>
  </si>
  <si>
    <t xml:space="preserve">Edad actual en años </t>
  </si>
  <si>
    <t>Comunidad Autónoma de residencia</t>
  </si>
  <si>
    <t>Estatura (cm)</t>
  </si>
  <si>
    <t>Peso actual (kg)</t>
  </si>
  <si>
    <t>¿Estás federado/a actualmente?</t>
  </si>
  <si>
    <t>Principalmente, ¿a qué nivel compites?</t>
  </si>
  <si>
    <t>Actualmente, ¿en que modalidad deportiva compites principalmente?</t>
  </si>
  <si>
    <t>¿Cuántos años llevas realizando dicha modalidad deportiva?</t>
  </si>
  <si>
    <t>Número de sesiones de entrenamiento semanal de manera habitual</t>
  </si>
  <si>
    <t>¿Realizas 2 o más sesiones de entrenamiento algún día a la semana de manera habitual?</t>
  </si>
  <si>
    <t>¿Cuántas horas entrenas a la semana de manera habitual?</t>
  </si>
  <si>
    <t>¿Está diagnosticado de alguna alergia o intolerancia alimentaria?</t>
  </si>
  <si>
    <t>En caso afirmativo indicar cuál.</t>
  </si>
  <si>
    <t>¿Has sufrido algún tipo de problema o malestar gastrointestinal durante la competición?</t>
  </si>
  <si>
    <t xml:space="preserve"> Señala el tipo de problema o malestar gastrointestinal y la intensidad de los síntomas.  [Eructos]</t>
  </si>
  <si>
    <t xml:space="preserve"> Señala el tipo de problema o malestar gastrointestinal y la intensidad de los síntomas.  [Acidez]</t>
  </si>
  <si>
    <t xml:space="preserve"> Señala el tipo de problema o malestar gastrointestinal y la intensidad de los síntomas.  [Reflujo]</t>
  </si>
  <si>
    <t xml:space="preserve"> Señala el tipo de problema o malestar gastrointestinal y la intensidad de los síntomas.  [Hinchazón]</t>
  </si>
  <si>
    <t xml:space="preserve"> Señala el tipo de problema o malestar gastrointestinal y la intensidad de los síntomas.  [Gases]</t>
  </si>
  <si>
    <t>Señala el tipo de problema o malestar gastrointestinal y la intensidad de los síntomas.  [Mareos]</t>
  </si>
  <si>
    <t>Señala el tipo de problema o malestar gastrointestinal y la intensidad de los síntomas.  [Náuseas]</t>
  </si>
  <si>
    <t>Señala el tipo de problema o malestar gastrointestinal y la intensidad de los síntomas.  [Vómitos]</t>
  </si>
  <si>
    <t>Señala el tipo de problema o malestar gastrointestinal y la intensidad de los síntomas.  [Flato]</t>
  </si>
  <si>
    <t>Señala el tipo de problema o malestar gastrointestinal y la intensidad de los síntomas.  [Dolor de Estómago]</t>
  </si>
  <si>
    <t xml:space="preserve"> Señala el tipo de problema o malestar gastrointestinal y la intensidad de los síntomas.  [Dolor intestinal izquierdo]</t>
  </si>
  <si>
    <t xml:space="preserve"> Señala el tipo de problema o malestar gastrointestinal y la intensidad de los síntomas.  [Dolor intestinal derecho]</t>
  </si>
  <si>
    <t>Señala el tipo de problema o malestar gastrointestinal y la intensidad de los síntomas.  [Ganas de defecar]</t>
  </si>
  <si>
    <t>Señala el tipo de problema o malestar gastrointestinal y la intensidad de los síntomas.  [Defecación: consistencia normal]</t>
  </si>
  <si>
    <t>Señala el tipo de problema o malestar gastrointestinal y la intensidad de los síntomas.  [Defecación: anormal heces blandas]</t>
  </si>
  <si>
    <t>Señala el tipo de problema o malestar gastrointestinal y la intensidad de los síntomas.  [Defecación: diarrea]</t>
  </si>
  <si>
    <t>Señala el tipo de problema o malestar gastrointestinal y la intensidad de los síntomas.  [Defecación: heces con sangre]</t>
  </si>
  <si>
    <t>¿Crees que el problema o malestar gastrointestinal sufrido durante la competición se relaciona con el consumo de algún alimento, líquido o suplemento?</t>
  </si>
  <si>
    <t xml:space="preserve"> En caso afirmativo, indicar con qué líquido, alimento o suplemento lo relacionas.</t>
  </si>
  <si>
    <t>Explica los motivos por los que crees que ha podido ocurrir:</t>
  </si>
  <si>
    <t>¿Has realizado una preparación especial para esta competición?</t>
  </si>
  <si>
    <t xml:space="preserve">¿Planificaste la estrategia dietético-nutricional para la competición? </t>
  </si>
  <si>
    <t xml:space="preserve"> ¿Has recibido asesoramiento nutricional para realizar la prueba?</t>
  </si>
  <si>
    <t>Ingesta hora previa total</t>
  </si>
  <si>
    <t>Ingesta hora previa g-ml/kg</t>
  </si>
  <si>
    <t>Ingesta durante previa total</t>
  </si>
  <si>
    <t>Ingesta durante g-ml/hora</t>
  </si>
  <si>
    <t>Ingesta hora posterior total</t>
  </si>
  <si>
    <t>Ingesta hora posterior g-ml/kg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</si>
</sst>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0"/>
      <color theme="1"/>
      <name val="Arial"/>
    </font>
    <font>
      <sz val="10"/>
      <color theme="1"/>
      <name val="Arial"/>
      <scheme val="minor"/>
    </font>
    <font>
      <sz val="10"/>
      <color rgb="FF000000"/>
      <name val="Arial"/>
    </font>
    <font>
      <sz val="10"/>
      <color rgb="FFFF0000"/>
      <name val="Arial"/>
    </font>
    <font>
      <b/>
      <sz val="10"/>
      <color rgb="FF000000"/>
      <name val="Arial"/>
    </font>
    <font>
      <b/>
      <sz val="10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EF1CC"/>
        <bgColor rgb="FFFEF1CC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wrapText="1"/>
    </xf>
    <xf numFmtId="19" fontId="1" fillId="0" borderId="0" xfId="0" applyNumberFormat="1" applyFont="1"/>
    <xf numFmtId="0" fontId="1" fillId="2" borderId="1" xfId="0" applyFont="1" applyFill="1" applyBorder="1"/>
    <xf numFmtId="0" fontId="2" fillId="0" borderId="0" xfId="0" applyFont="1"/>
    <xf numFmtId="0" fontId="4" fillId="0" borderId="0" xfId="0" applyFont="1"/>
    <xf numFmtId="0" fontId="3" fillId="2" borderId="1" xfId="0" applyFont="1" applyFill="1" applyBorder="1"/>
    <xf numFmtId="0" fontId="5" fillId="2" borderId="1" xfId="0" applyFont="1" applyFill="1" applyBorder="1"/>
    <xf numFmtId="2" fontId="0" fillId="0" borderId="0" xfId="0" applyNumberFormat="1"/>
    <xf numFmtId="0" fontId="6" fillId="3" borderId="0" xfId="0" applyFont="1" applyFill="1"/>
    <xf numFmtId="0" fontId="8" fillId="0" borderId="0" xfId="0" applyFont="1"/>
    <xf numFmtId="0" fontId="0" fillId="0" borderId="0" xfId="0" applyAlignment="1"/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12" Type="http://customschemas.google.com/relationships/workbookmetadata" Target="metadata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I1001"/>
  <sheetViews>
    <sheetView tabSelected="1" workbookViewId="0">
      <pane ySplit="2" topLeftCell="A3" activePane="bottomLeft" state="frozen"/>
      <selection pane="bottomLeft" activeCell="R22" sqref="R22"/>
    </sheetView>
  </sheetViews>
  <sheetFormatPr baseColWidth="10" defaultColWidth="12.5703125" defaultRowHeight="15" customHeight="1" x14ac:dyDescent="0.2"/>
  <cols>
    <col min="1" max="1" width="14.140625" bestFit="1" customWidth="1"/>
    <col min="2" max="2" width="32.42578125" customWidth="1"/>
    <col min="3" max="42" width="18.85546875" customWidth="1"/>
    <col min="44" max="44" width="14.5703125" bestFit="1" customWidth="1"/>
    <col min="45" max="45" width="13.5703125" bestFit="1" customWidth="1"/>
    <col min="46" max="46" width="14.5703125" bestFit="1" customWidth="1"/>
    <col min="47" max="47" width="13.5703125" bestFit="1" customWidth="1"/>
    <col min="48" max="49" width="12.7109375" bestFit="1" customWidth="1"/>
    <col min="50" max="51" width="13.5703125" bestFit="1" customWidth="1"/>
    <col min="52" max="52" width="12.7109375" bestFit="1" customWidth="1"/>
    <col min="53" max="54" width="13.5703125" bestFit="1" customWidth="1"/>
    <col min="56" max="62" width="12.7109375" bestFit="1" customWidth="1"/>
    <col min="64" max="66" width="14.5703125" bestFit="1" customWidth="1"/>
    <col min="67" max="67" width="13.5703125" bestFit="1" customWidth="1"/>
    <col min="68" max="69" width="12.7109375" bestFit="1" customWidth="1"/>
    <col min="70" max="70" width="14.5703125" bestFit="1" customWidth="1"/>
    <col min="71" max="74" width="13.5703125" bestFit="1" customWidth="1"/>
    <col min="75" max="75" width="12.5703125" customWidth="1"/>
    <col min="76" max="76" width="14.5703125" bestFit="1" customWidth="1"/>
    <col min="77" max="77" width="13.5703125" bestFit="1" customWidth="1"/>
    <col min="78" max="80" width="12.7109375" bestFit="1" customWidth="1"/>
    <col min="81" max="81" width="13.5703125" bestFit="1" customWidth="1"/>
    <col min="82" max="82" width="12.7109375" bestFit="1" customWidth="1"/>
    <col min="84" max="86" width="14.5703125" bestFit="1" customWidth="1"/>
    <col min="87" max="87" width="13.5703125" bestFit="1" customWidth="1"/>
    <col min="88" max="89" width="12.7109375" bestFit="1" customWidth="1"/>
    <col min="90" max="90" width="14.5703125" bestFit="1" customWidth="1"/>
    <col min="91" max="92" width="13.5703125" bestFit="1" customWidth="1"/>
    <col min="93" max="93" width="12.7109375" bestFit="1" customWidth="1"/>
    <col min="94" max="94" width="13.5703125" bestFit="1" customWidth="1"/>
    <col min="96" max="102" width="12.7109375" bestFit="1" customWidth="1"/>
  </cols>
  <sheetData>
    <row r="1" spans="1:113" ht="15" customHeight="1" thickBot="1" x14ac:dyDescent="0.25">
      <c r="A1" s="10" t="s">
        <v>29</v>
      </c>
      <c r="AR1" s="16" t="s">
        <v>70</v>
      </c>
      <c r="AS1" s="17"/>
      <c r="AT1" s="17"/>
      <c r="AU1" s="17"/>
      <c r="AV1" s="17"/>
      <c r="AW1" s="17"/>
      <c r="AX1" s="17"/>
      <c r="AY1" s="17"/>
      <c r="AZ1" s="17"/>
      <c r="BA1" s="17"/>
      <c r="BB1" s="18"/>
      <c r="BD1" s="13" t="s">
        <v>71</v>
      </c>
      <c r="BE1" s="14"/>
      <c r="BF1" s="14"/>
      <c r="BG1" s="14"/>
      <c r="BH1" s="14"/>
      <c r="BI1" s="14"/>
      <c r="BJ1" s="15"/>
      <c r="BK1" s="12"/>
      <c r="BL1" s="16" t="s">
        <v>72</v>
      </c>
      <c r="BM1" s="17"/>
      <c r="BN1" s="17"/>
      <c r="BO1" s="17"/>
      <c r="BP1" s="17"/>
      <c r="BQ1" s="17"/>
      <c r="BR1" s="17"/>
      <c r="BS1" s="17"/>
      <c r="BT1" s="17"/>
      <c r="BU1" s="17"/>
      <c r="BV1" s="18"/>
      <c r="BX1" s="13" t="s">
        <v>73</v>
      </c>
      <c r="BY1" s="14"/>
      <c r="BZ1" s="14"/>
      <c r="CA1" s="14"/>
      <c r="CB1" s="14"/>
      <c r="CC1" s="14"/>
      <c r="CD1" s="15"/>
      <c r="CF1" s="16" t="s">
        <v>74</v>
      </c>
      <c r="CG1" s="17"/>
      <c r="CH1" s="17"/>
      <c r="CI1" s="17"/>
      <c r="CJ1" s="17"/>
      <c r="CK1" s="17"/>
      <c r="CL1" s="17"/>
      <c r="CM1" s="17"/>
      <c r="CN1" s="17"/>
      <c r="CO1" s="17"/>
      <c r="CP1" s="18"/>
      <c r="CR1" s="13" t="s">
        <v>75</v>
      </c>
      <c r="CS1" s="14"/>
      <c r="CT1" s="14"/>
      <c r="CU1" s="14"/>
      <c r="CV1" s="14"/>
      <c r="CW1" s="14"/>
      <c r="CX1" s="15"/>
      <c r="CZ1" s="8" t="s">
        <v>21</v>
      </c>
      <c r="DA1" s="7"/>
      <c r="DB1" s="7"/>
      <c r="DC1" s="7"/>
      <c r="DD1" s="7"/>
      <c r="DE1" s="7"/>
      <c r="DF1" s="7"/>
      <c r="DG1" s="7"/>
      <c r="DH1" s="7"/>
      <c r="DI1" s="7"/>
    </row>
    <row r="2" spans="1:113" ht="15.75" customHeight="1" x14ac:dyDescent="0.2">
      <c r="A2" s="1" t="s">
        <v>28</v>
      </c>
      <c r="B2" s="11" t="s">
        <v>31</v>
      </c>
      <c r="C2" s="11" t="s">
        <v>30</v>
      </c>
      <c r="D2" s="2" t="s">
        <v>0</v>
      </c>
      <c r="E2" s="11" t="s">
        <v>32</v>
      </c>
      <c r="F2" s="11" t="s">
        <v>33</v>
      </c>
      <c r="G2" s="11" t="s">
        <v>34</v>
      </c>
      <c r="H2" s="11" t="s">
        <v>35</v>
      </c>
      <c r="I2" s="11" t="s">
        <v>36</v>
      </c>
      <c r="J2" s="11" t="s">
        <v>37</v>
      </c>
      <c r="K2" s="11" t="s">
        <v>38</v>
      </c>
      <c r="L2" s="11" t="s">
        <v>39</v>
      </c>
      <c r="M2" s="11" t="s">
        <v>40</v>
      </c>
      <c r="N2" s="11" t="s">
        <v>41</v>
      </c>
      <c r="O2" s="11" t="s">
        <v>42</v>
      </c>
      <c r="P2" s="11" t="s">
        <v>43</v>
      </c>
      <c r="Q2" s="11" t="s">
        <v>44</v>
      </c>
      <c r="R2" s="11" t="s">
        <v>45</v>
      </c>
      <c r="S2" s="11" t="s">
        <v>46</v>
      </c>
      <c r="T2" s="11" t="s">
        <v>47</v>
      </c>
      <c r="U2" s="11" t="s">
        <v>48</v>
      </c>
      <c r="V2" s="11" t="s">
        <v>49</v>
      </c>
      <c r="W2" s="11" t="s">
        <v>50</v>
      </c>
      <c r="X2" s="11" t="s">
        <v>51</v>
      </c>
      <c r="Y2" s="11" t="s">
        <v>52</v>
      </c>
      <c r="Z2" s="11" t="s">
        <v>53</v>
      </c>
      <c r="AA2" s="11" t="s">
        <v>54</v>
      </c>
      <c r="AB2" s="11" t="s">
        <v>55</v>
      </c>
      <c r="AC2" s="11" t="s">
        <v>56</v>
      </c>
      <c r="AD2" s="11" t="s">
        <v>57</v>
      </c>
      <c r="AE2" s="11" t="s">
        <v>58</v>
      </c>
      <c r="AF2" s="11" t="s">
        <v>59</v>
      </c>
      <c r="AG2" s="11" t="s">
        <v>60</v>
      </c>
      <c r="AH2" s="11" t="s">
        <v>61</v>
      </c>
      <c r="AI2" s="11" t="s">
        <v>62</v>
      </c>
      <c r="AJ2" s="11" t="s">
        <v>63</v>
      </c>
      <c r="AK2" s="11" t="s">
        <v>64</v>
      </c>
      <c r="AL2" s="11" t="s">
        <v>65</v>
      </c>
      <c r="AM2" s="11" t="s">
        <v>66</v>
      </c>
      <c r="AN2" s="11" t="s">
        <v>67</v>
      </c>
      <c r="AO2" s="11" t="s">
        <v>68</v>
      </c>
      <c r="AP2" s="11" t="s">
        <v>69</v>
      </c>
      <c r="AR2" t="s">
        <v>13</v>
      </c>
      <c r="AS2" t="s">
        <v>14</v>
      </c>
      <c r="AT2" t="s">
        <v>15</v>
      </c>
      <c r="AU2" t="s">
        <v>16</v>
      </c>
      <c r="AV2" t="s">
        <v>17</v>
      </c>
      <c r="AW2" t="s">
        <v>18</v>
      </c>
      <c r="AX2" t="s">
        <v>19</v>
      </c>
      <c r="AY2" t="s">
        <v>20</v>
      </c>
      <c r="AZ2" t="s">
        <v>22</v>
      </c>
      <c r="BA2" t="s">
        <v>23</v>
      </c>
      <c r="BB2" t="s">
        <v>24</v>
      </c>
      <c r="BD2" t="s">
        <v>13</v>
      </c>
      <c r="BE2" t="s">
        <v>15</v>
      </c>
      <c r="BF2" t="s">
        <v>16</v>
      </c>
      <c r="BG2" t="s">
        <v>17</v>
      </c>
      <c r="BH2" t="s">
        <v>18</v>
      </c>
      <c r="BI2" t="s">
        <v>19</v>
      </c>
      <c r="BJ2" t="s">
        <v>20</v>
      </c>
      <c r="BL2" t="s">
        <v>13</v>
      </c>
      <c r="BM2" t="s">
        <v>14</v>
      </c>
      <c r="BN2" t="s">
        <v>15</v>
      </c>
      <c r="BO2" t="s">
        <v>16</v>
      </c>
      <c r="BP2" t="s">
        <v>17</v>
      </c>
      <c r="BQ2" t="s">
        <v>18</v>
      </c>
      <c r="BR2" t="s">
        <v>19</v>
      </c>
      <c r="BS2" t="s">
        <v>20</v>
      </c>
      <c r="BT2" t="s">
        <v>22</v>
      </c>
      <c r="BU2" t="s">
        <v>23</v>
      </c>
      <c r="BV2" t="s">
        <v>24</v>
      </c>
      <c r="BX2" t="s">
        <v>13</v>
      </c>
      <c r="BY2" t="s">
        <v>15</v>
      </c>
      <c r="BZ2" t="s">
        <v>16</v>
      </c>
      <c r="CA2" t="s">
        <v>17</v>
      </c>
      <c r="CB2" t="s">
        <v>18</v>
      </c>
      <c r="CC2" t="s">
        <v>19</v>
      </c>
      <c r="CD2" t="s">
        <v>20</v>
      </c>
      <c r="CF2" t="s">
        <v>13</v>
      </c>
      <c r="CG2" t="s">
        <v>14</v>
      </c>
      <c r="CH2" t="s">
        <v>15</v>
      </c>
      <c r="CI2" t="s">
        <v>16</v>
      </c>
      <c r="CJ2" t="s">
        <v>17</v>
      </c>
      <c r="CK2" t="s">
        <v>18</v>
      </c>
      <c r="CL2" t="s">
        <v>19</v>
      </c>
      <c r="CM2" t="s">
        <v>20</v>
      </c>
      <c r="CN2" t="s">
        <v>22</v>
      </c>
      <c r="CO2" t="s">
        <v>23</v>
      </c>
      <c r="CP2" t="s">
        <v>24</v>
      </c>
      <c r="CR2" t="s">
        <v>13</v>
      </c>
      <c r="CS2" t="s">
        <v>15</v>
      </c>
      <c r="CT2" t="s">
        <v>16</v>
      </c>
      <c r="CU2" t="s">
        <v>17</v>
      </c>
      <c r="CV2" t="s">
        <v>18</v>
      </c>
      <c r="CW2" t="s">
        <v>19</v>
      </c>
      <c r="CX2" t="s">
        <v>20</v>
      </c>
      <c r="CZ2" s="7" t="s">
        <v>25</v>
      </c>
      <c r="DA2" s="7"/>
      <c r="DB2" s="7"/>
      <c r="DC2" s="7"/>
      <c r="DD2" s="7"/>
      <c r="DE2" s="7"/>
      <c r="DF2" s="7"/>
      <c r="DG2" s="7"/>
      <c r="DH2" s="7"/>
      <c r="DI2" s="7"/>
    </row>
    <row r="3" spans="1:113" ht="15.75" customHeight="1" x14ac:dyDescent="0.2">
      <c r="A3" s="1">
        <v>1</v>
      </c>
      <c r="B3" s="1" t="s">
        <v>1</v>
      </c>
      <c r="C3" s="3">
        <v>0.1875</v>
      </c>
      <c r="D3" s="4">
        <f>(4*60)+30</f>
        <v>270</v>
      </c>
      <c r="E3" s="1">
        <v>0</v>
      </c>
      <c r="F3" s="1">
        <v>56</v>
      </c>
      <c r="G3" s="1">
        <v>8</v>
      </c>
      <c r="H3" s="1">
        <v>178</v>
      </c>
      <c r="I3" s="1">
        <v>104</v>
      </c>
      <c r="J3" s="1">
        <v>1</v>
      </c>
      <c r="K3" s="1">
        <v>0</v>
      </c>
      <c r="L3" s="1">
        <v>1</v>
      </c>
      <c r="M3" s="1">
        <v>20</v>
      </c>
      <c r="N3" s="1">
        <v>3</v>
      </c>
      <c r="O3" s="1">
        <v>0</v>
      </c>
      <c r="P3" s="1">
        <v>8</v>
      </c>
      <c r="Q3" s="1">
        <v>0</v>
      </c>
      <c r="S3" s="1">
        <v>0</v>
      </c>
      <c r="T3" s="1">
        <v>1</v>
      </c>
      <c r="U3" s="1">
        <v>1</v>
      </c>
      <c r="V3" s="1">
        <v>1</v>
      </c>
      <c r="W3" s="1">
        <v>1</v>
      </c>
      <c r="X3" s="1">
        <v>1</v>
      </c>
      <c r="Y3" s="1">
        <v>1</v>
      </c>
      <c r="Z3" s="1">
        <v>1</v>
      </c>
      <c r="AA3" s="1">
        <v>1</v>
      </c>
      <c r="AB3" s="1">
        <v>1</v>
      </c>
      <c r="AC3" s="1">
        <v>1</v>
      </c>
      <c r="AD3" s="1">
        <v>1</v>
      </c>
      <c r="AE3" s="1">
        <v>1</v>
      </c>
      <c r="AF3" s="1">
        <v>1</v>
      </c>
      <c r="AG3" s="1">
        <v>1</v>
      </c>
      <c r="AH3" s="1">
        <v>1</v>
      </c>
      <c r="AI3" s="1">
        <v>1</v>
      </c>
      <c r="AJ3" s="1">
        <v>1</v>
      </c>
      <c r="AK3" s="1">
        <v>0</v>
      </c>
      <c r="AN3" s="1">
        <v>0</v>
      </c>
      <c r="AO3" s="1">
        <v>0</v>
      </c>
      <c r="AP3" s="1">
        <v>14</v>
      </c>
      <c r="AR3" s="9">
        <v>500</v>
      </c>
      <c r="AS3" s="9">
        <v>50</v>
      </c>
      <c r="AT3" s="9">
        <v>313</v>
      </c>
      <c r="AU3" s="9">
        <v>40.25</v>
      </c>
      <c r="AV3" s="9">
        <v>8.0500000000000007</v>
      </c>
      <c r="AW3" s="9">
        <v>9.9499999999999993</v>
      </c>
      <c r="AX3" s="9">
        <v>156.5</v>
      </c>
      <c r="AY3" s="9">
        <v>112.5</v>
      </c>
      <c r="AZ3" s="9">
        <v>0</v>
      </c>
      <c r="BA3" s="9">
        <v>28.5</v>
      </c>
      <c r="BB3" s="9">
        <v>0</v>
      </c>
      <c r="BC3" s="9"/>
      <c r="BD3" s="9">
        <v>4.8076923076923075</v>
      </c>
      <c r="BE3" s="9">
        <v>3.0096153846153846</v>
      </c>
      <c r="BF3" s="9">
        <v>0.38701923076923078</v>
      </c>
      <c r="BG3" s="9">
        <v>7.7403846153846156E-2</v>
      </c>
      <c r="BH3" s="9">
        <v>9.5673076923076916E-2</v>
      </c>
      <c r="BI3" s="9">
        <v>1.5048076923076923</v>
      </c>
      <c r="BJ3" s="9">
        <v>1.0817307692307692</v>
      </c>
      <c r="BK3" s="9"/>
      <c r="BL3" s="9">
        <v>2000</v>
      </c>
      <c r="BM3" s="9">
        <v>150</v>
      </c>
      <c r="BN3" s="9">
        <v>22.7</v>
      </c>
      <c r="BO3" s="9">
        <v>5.3</v>
      </c>
      <c r="BP3" s="9">
        <v>0.7</v>
      </c>
      <c r="BQ3" s="9">
        <v>0</v>
      </c>
      <c r="BR3" s="9">
        <v>11.7</v>
      </c>
      <c r="BS3" s="9">
        <v>0</v>
      </c>
      <c r="BT3" s="9">
        <v>0</v>
      </c>
      <c r="BU3" s="9">
        <v>0</v>
      </c>
      <c r="BV3" s="9">
        <v>5.3</v>
      </c>
      <c r="BW3" s="9"/>
      <c r="BX3" s="9">
        <v>443.55732978487475</v>
      </c>
      <c r="BY3" s="9">
        <v>5.0343756930583279</v>
      </c>
      <c r="BZ3" s="9">
        <v>1.175426923929918</v>
      </c>
      <c r="CA3" s="9">
        <v>0.15524506542470615</v>
      </c>
      <c r="CB3" s="9">
        <v>0</v>
      </c>
      <c r="CC3" s="9">
        <v>2.5948103792415171</v>
      </c>
      <c r="CD3" s="9">
        <v>0</v>
      </c>
      <c r="CE3" s="9"/>
      <c r="CF3" s="9">
        <v>330</v>
      </c>
      <c r="CG3" s="9">
        <v>75</v>
      </c>
      <c r="CH3" s="9">
        <v>363.6</v>
      </c>
      <c r="CI3" s="9">
        <v>34.795999999999999</v>
      </c>
      <c r="CJ3" s="9">
        <v>11.8</v>
      </c>
      <c r="CK3" s="9">
        <v>9.8000000000000007</v>
      </c>
      <c r="CL3" s="9">
        <v>604.52</v>
      </c>
      <c r="CM3" s="9">
        <v>0</v>
      </c>
      <c r="CN3" s="9">
        <v>10.3</v>
      </c>
      <c r="CO3" s="9">
        <v>0</v>
      </c>
      <c r="CP3" s="9">
        <v>24.5</v>
      </c>
      <c r="CQ3" s="9"/>
      <c r="CR3" s="9">
        <v>3.1730769230769229</v>
      </c>
      <c r="CS3" s="9">
        <v>3.4961538461538462</v>
      </c>
      <c r="CT3" s="9">
        <v>0.33457692307692305</v>
      </c>
      <c r="CU3" s="9">
        <v>0.11346153846153847</v>
      </c>
      <c r="CV3" s="9">
        <v>9.4230769230769243E-2</v>
      </c>
      <c r="CW3" s="9">
        <v>5.8126923076923074</v>
      </c>
      <c r="CX3" s="9">
        <v>0</v>
      </c>
      <c r="CZ3" s="7" t="s">
        <v>26</v>
      </c>
      <c r="DA3" s="7"/>
      <c r="DB3" s="7"/>
      <c r="DC3" s="7"/>
      <c r="DD3" s="7"/>
      <c r="DE3" s="7"/>
      <c r="DF3" s="7"/>
      <c r="DG3" s="7"/>
      <c r="DH3" s="7"/>
      <c r="DI3" s="7"/>
    </row>
    <row r="4" spans="1:113" ht="15.75" customHeight="1" x14ac:dyDescent="0.2">
      <c r="A4" s="1">
        <v>2</v>
      </c>
      <c r="B4" s="1" t="s">
        <v>1</v>
      </c>
      <c r="C4" s="3">
        <v>0.15833333333284827</v>
      </c>
      <c r="D4" s="4">
        <f>(3*60)+48</f>
        <v>228</v>
      </c>
      <c r="E4" s="1">
        <v>0</v>
      </c>
      <c r="F4" s="1">
        <v>63</v>
      </c>
      <c r="G4" s="1">
        <v>8</v>
      </c>
      <c r="H4" s="1">
        <v>162</v>
      </c>
      <c r="I4" s="1">
        <v>62</v>
      </c>
      <c r="J4" s="1">
        <v>0</v>
      </c>
      <c r="K4" s="1">
        <v>0</v>
      </c>
      <c r="L4" s="1">
        <v>3</v>
      </c>
      <c r="M4" s="1">
        <v>30</v>
      </c>
      <c r="N4" s="1">
        <v>4</v>
      </c>
      <c r="O4" s="1">
        <v>1</v>
      </c>
      <c r="P4" s="1">
        <v>12</v>
      </c>
      <c r="Q4" s="1">
        <v>0</v>
      </c>
      <c r="S4" s="1">
        <v>0</v>
      </c>
      <c r="T4" s="5">
        <v>1</v>
      </c>
      <c r="U4" s="1">
        <v>1</v>
      </c>
      <c r="V4" s="5">
        <v>1</v>
      </c>
      <c r="W4" s="1">
        <v>1</v>
      </c>
      <c r="X4" s="5">
        <v>1</v>
      </c>
      <c r="Y4" s="1">
        <v>1</v>
      </c>
      <c r="Z4" s="5">
        <v>1</v>
      </c>
      <c r="AA4" s="1">
        <v>1</v>
      </c>
      <c r="AB4" s="5">
        <v>1</v>
      </c>
      <c r="AC4" s="1">
        <v>1</v>
      </c>
      <c r="AD4" s="5">
        <v>1</v>
      </c>
      <c r="AE4" s="1">
        <v>1</v>
      </c>
      <c r="AF4" s="5">
        <v>1</v>
      </c>
      <c r="AG4" s="1">
        <v>1</v>
      </c>
      <c r="AH4" s="5">
        <v>1</v>
      </c>
      <c r="AI4" s="1">
        <v>1</v>
      </c>
      <c r="AJ4" s="5">
        <v>1</v>
      </c>
      <c r="AK4" s="1">
        <v>0</v>
      </c>
      <c r="AN4" s="1">
        <v>1</v>
      </c>
      <c r="AO4" s="1">
        <v>1</v>
      </c>
      <c r="AP4" s="1">
        <v>2</v>
      </c>
      <c r="AR4" s="9">
        <v>300</v>
      </c>
      <c r="AS4" s="9">
        <v>76.5</v>
      </c>
      <c r="AT4" s="9">
        <v>189</v>
      </c>
      <c r="AU4" s="9">
        <v>26</v>
      </c>
      <c r="AV4" s="9">
        <v>21.5</v>
      </c>
      <c r="AW4" s="9">
        <v>0.1</v>
      </c>
      <c r="AX4" s="9">
        <v>335.1</v>
      </c>
      <c r="AY4" s="9">
        <v>200</v>
      </c>
      <c r="AZ4" s="9">
        <v>26</v>
      </c>
      <c r="BA4" s="9">
        <v>0</v>
      </c>
      <c r="BB4" s="9">
        <v>0</v>
      </c>
      <c r="BC4" s="9"/>
      <c r="BD4" s="9">
        <v>4.838709677419355</v>
      </c>
      <c r="BE4" s="9">
        <v>3.0483870967741935</v>
      </c>
      <c r="BF4" s="9">
        <v>0.41935483870967744</v>
      </c>
      <c r="BG4" s="9">
        <v>0.34677419354838712</v>
      </c>
      <c r="BH4" s="9">
        <v>1.6129032258064516E-3</v>
      </c>
      <c r="BI4" s="9">
        <v>5.4048387096774198</v>
      </c>
      <c r="BJ4" s="9">
        <v>3.225806451612903</v>
      </c>
      <c r="BK4" s="9"/>
      <c r="BL4" s="9">
        <v>1500</v>
      </c>
      <c r="BM4" s="9">
        <v>600</v>
      </c>
      <c r="BN4" s="9">
        <v>698.25</v>
      </c>
      <c r="BO4" s="9">
        <v>145.5</v>
      </c>
      <c r="BP4" s="9">
        <v>26.8</v>
      </c>
      <c r="BQ4" s="9">
        <v>0.97499999999999998</v>
      </c>
      <c r="BR4" s="9">
        <v>1276.2249999999999</v>
      </c>
      <c r="BS4" s="9">
        <v>0</v>
      </c>
      <c r="BT4" s="9">
        <v>97.5</v>
      </c>
      <c r="BU4" s="9">
        <v>0</v>
      </c>
      <c r="BV4" s="9">
        <v>48</v>
      </c>
      <c r="BW4" s="9"/>
      <c r="BX4" s="9">
        <v>393.94894421682949</v>
      </c>
      <c r="BY4" s="9">
        <v>183.38323353293413</v>
      </c>
      <c r="BZ4" s="9">
        <v>38.213047589032463</v>
      </c>
      <c r="CA4" s="9">
        <v>7.0385544700073543</v>
      </c>
      <c r="CB4" s="9">
        <v>0.2560668137409392</v>
      </c>
      <c r="CC4" s="9">
        <v>335.17832755541548</v>
      </c>
      <c r="CD4" s="9">
        <v>0</v>
      </c>
      <c r="CE4" s="9"/>
      <c r="CF4" s="9">
        <v>830</v>
      </c>
      <c r="CG4" s="9">
        <v>833</v>
      </c>
      <c r="CH4" s="9">
        <v>1241</v>
      </c>
      <c r="CI4" s="9">
        <v>170.01599999999999</v>
      </c>
      <c r="CJ4" s="9">
        <v>79.149999999999991</v>
      </c>
      <c r="CK4" s="9">
        <v>15.299999999999999</v>
      </c>
      <c r="CL4" s="9">
        <v>1075.6200000000001</v>
      </c>
      <c r="CM4" s="9">
        <v>0</v>
      </c>
      <c r="CN4" s="9">
        <v>37.299999999999997</v>
      </c>
      <c r="CO4" s="9">
        <v>0</v>
      </c>
      <c r="CP4" s="9">
        <v>132.69999999999999</v>
      </c>
      <c r="CQ4" s="9"/>
      <c r="CR4" s="9">
        <v>13.387096774193548</v>
      </c>
      <c r="CS4" s="9">
        <v>20.016129032258064</v>
      </c>
      <c r="CT4" s="9">
        <v>2.7421935483870965</v>
      </c>
      <c r="CU4" s="9">
        <v>1.2766129032258062</v>
      </c>
      <c r="CV4" s="9">
        <v>0.24677419354838709</v>
      </c>
      <c r="CW4" s="9">
        <v>17.348709677419357</v>
      </c>
      <c r="CX4" s="9">
        <v>0</v>
      </c>
      <c r="CZ4" s="7" t="s">
        <v>27</v>
      </c>
      <c r="DA4" s="7"/>
      <c r="DB4" s="7"/>
      <c r="DC4" s="7"/>
      <c r="DD4" s="7"/>
      <c r="DE4" s="7"/>
      <c r="DF4" s="7"/>
      <c r="DG4" s="7"/>
      <c r="DH4" s="7"/>
      <c r="DI4" s="7"/>
    </row>
    <row r="5" spans="1:113" ht="15.75" customHeight="1" x14ac:dyDescent="0.2">
      <c r="A5" s="1">
        <v>3</v>
      </c>
      <c r="B5" s="1" t="s">
        <v>1</v>
      </c>
      <c r="C5" s="3">
        <v>0.12638888889341615</v>
      </c>
      <c r="D5" s="4">
        <f>(3*60)+2</f>
        <v>182</v>
      </c>
      <c r="E5" s="1">
        <v>0</v>
      </c>
      <c r="F5" s="1">
        <v>48</v>
      </c>
      <c r="G5" s="1">
        <v>8</v>
      </c>
      <c r="H5" s="1">
        <v>180</v>
      </c>
      <c r="I5" s="1">
        <v>79</v>
      </c>
      <c r="J5" s="1">
        <v>0</v>
      </c>
      <c r="K5" s="1">
        <v>0</v>
      </c>
      <c r="L5" s="1">
        <v>3</v>
      </c>
      <c r="M5" s="1">
        <v>2</v>
      </c>
      <c r="N5" s="1">
        <v>9</v>
      </c>
      <c r="O5" s="1">
        <v>1</v>
      </c>
      <c r="P5" s="1">
        <v>15</v>
      </c>
      <c r="Q5" s="1">
        <v>0</v>
      </c>
      <c r="S5" s="1">
        <v>0</v>
      </c>
      <c r="T5" s="5">
        <v>1</v>
      </c>
      <c r="U5" s="5">
        <v>1</v>
      </c>
      <c r="V5" s="5">
        <v>1</v>
      </c>
      <c r="W5" s="5">
        <v>1</v>
      </c>
      <c r="X5" s="5">
        <v>1</v>
      </c>
      <c r="Y5" s="5">
        <v>1</v>
      </c>
      <c r="Z5" s="5">
        <v>1</v>
      </c>
      <c r="AA5" s="5">
        <v>1</v>
      </c>
      <c r="AB5" s="5">
        <v>1</v>
      </c>
      <c r="AC5" s="5">
        <v>1</v>
      </c>
      <c r="AD5" s="5">
        <v>1</v>
      </c>
      <c r="AE5" s="5">
        <v>1</v>
      </c>
      <c r="AF5" s="5">
        <v>1</v>
      </c>
      <c r="AG5" s="1">
        <v>1</v>
      </c>
      <c r="AH5" s="5">
        <v>1</v>
      </c>
      <c r="AI5" s="1">
        <v>1</v>
      </c>
      <c r="AJ5" s="5">
        <v>1</v>
      </c>
      <c r="AK5" s="1">
        <v>0</v>
      </c>
      <c r="AN5" s="1">
        <v>0</v>
      </c>
      <c r="AO5" s="1">
        <v>0</v>
      </c>
      <c r="AP5" s="1">
        <v>1</v>
      </c>
      <c r="AR5" s="9">
        <v>350</v>
      </c>
      <c r="AS5" s="9">
        <v>0</v>
      </c>
      <c r="AT5" s="9">
        <v>0</v>
      </c>
      <c r="AU5" s="9">
        <v>0</v>
      </c>
      <c r="AV5" s="9">
        <v>0</v>
      </c>
      <c r="AW5" s="9">
        <v>0</v>
      </c>
      <c r="AX5" s="9">
        <v>0</v>
      </c>
      <c r="AY5" s="9">
        <v>0</v>
      </c>
      <c r="AZ5" s="9">
        <v>0</v>
      </c>
      <c r="BA5" s="9">
        <v>0</v>
      </c>
      <c r="BB5" s="9">
        <v>0</v>
      </c>
      <c r="BC5" s="9"/>
      <c r="BD5" s="9">
        <v>4.4303797468354427</v>
      </c>
      <c r="BE5" s="9">
        <v>0</v>
      </c>
      <c r="BF5" s="9">
        <v>0</v>
      </c>
      <c r="BG5" s="9">
        <v>0</v>
      </c>
      <c r="BH5" s="9">
        <v>0</v>
      </c>
      <c r="BI5" s="9">
        <v>0</v>
      </c>
      <c r="BJ5" s="9">
        <v>0</v>
      </c>
      <c r="BK5" s="9"/>
      <c r="BL5" s="9">
        <v>1175</v>
      </c>
      <c r="BM5" s="9">
        <v>42</v>
      </c>
      <c r="BN5" s="9">
        <v>637</v>
      </c>
      <c r="BO5" s="9">
        <v>158.30000000000001</v>
      </c>
      <c r="BP5" s="9">
        <v>0.1</v>
      </c>
      <c r="BQ5" s="9">
        <v>0.1</v>
      </c>
      <c r="BR5" s="9">
        <v>460</v>
      </c>
      <c r="BS5" s="9">
        <v>102.1</v>
      </c>
      <c r="BT5" s="9">
        <v>116</v>
      </c>
      <c r="BU5" s="9">
        <v>42.3</v>
      </c>
      <c r="BV5" s="9">
        <v>0</v>
      </c>
      <c r="BW5" s="9"/>
      <c r="BX5" s="9">
        <v>386.58945844574583</v>
      </c>
      <c r="BY5" s="9">
        <v>209.58083832335328</v>
      </c>
      <c r="BZ5" s="9">
        <v>52.082647891031129</v>
      </c>
      <c r="CA5" s="9">
        <v>3.2901230506020923E-2</v>
      </c>
      <c r="CB5" s="9">
        <v>3.2901230506020923E-2</v>
      </c>
      <c r="CC5" s="9">
        <v>151.34566032769624</v>
      </c>
      <c r="CD5" s="9">
        <v>33.592156346647364</v>
      </c>
      <c r="CE5" s="9"/>
      <c r="CF5" s="9">
        <v>900</v>
      </c>
      <c r="CG5" s="9">
        <v>675</v>
      </c>
      <c r="CH5" s="9">
        <v>418.75</v>
      </c>
      <c r="CI5" s="9">
        <v>98.9</v>
      </c>
      <c r="CJ5" s="9">
        <v>8</v>
      </c>
      <c r="CK5" s="9">
        <v>0.125</v>
      </c>
      <c r="CL5" s="9">
        <v>471.67500000000001</v>
      </c>
      <c r="CM5" s="9">
        <v>33.200000000000003</v>
      </c>
      <c r="CN5" s="9">
        <v>74.900000000000006</v>
      </c>
      <c r="CO5" s="9">
        <v>0</v>
      </c>
      <c r="CP5" s="9">
        <v>24</v>
      </c>
      <c r="CQ5" s="9"/>
      <c r="CR5" s="9">
        <v>11.39240506329114</v>
      </c>
      <c r="CS5" s="9">
        <v>5.3006329113924053</v>
      </c>
      <c r="CT5" s="9">
        <v>1.2518987341772152</v>
      </c>
      <c r="CU5" s="9">
        <v>0.10126582278481013</v>
      </c>
      <c r="CV5" s="9">
        <v>1.5822784810126582E-3</v>
      </c>
      <c r="CW5" s="9">
        <v>5.9705696202531646</v>
      </c>
      <c r="CX5" s="9">
        <v>0.42025316455696204</v>
      </c>
      <c r="CZ5" s="7"/>
      <c r="DA5" s="7"/>
      <c r="DB5" s="7"/>
      <c r="DC5" s="7"/>
      <c r="DD5" s="7"/>
      <c r="DE5" s="7"/>
      <c r="DF5" s="7"/>
      <c r="DG5" s="7"/>
      <c r="DH5" s="7"/>
      <c r="DI5" s="7"/>
    </row>
    <row r="6" spans="1:113" ht="15.75" customHeight="1" x14ac:dyDescent="0.2">
      <c r="A6" s="1">
        <v>4</v>
      </c>
      <c r="B6" s="1" t="s">
        <v>1</v>
      </c>
      <c r="C6" s="3">
        <v>0.19444444444525288</v>
      </c>
      <c r="D6" s="4">
        <f>(4*60)+40</f>
        <v>280</v>
      </c>
      <c r="E6" s="1">
        <v>0</v>
      </c>
      <c r="F6" s="1">
        <v>59</v>
      </c>
      <c r="G6" s="1">
        <v>8</v>
      </c>
      <c r="H6" s="1">
        <v>175</v>
      </c>
      <c r="I6" s="1">
        <v>79</v>
      </c>
      <c r="J6" s="1">
        <v>0</v>
      </c>
      <c r="K6" s="1">
        <v>0</v>
      </c>
      <c r="L6" s="1">
        <v>3</v>
      </c>
      <c r="M6" s="1">
        <v>22</v>
      </c>
      <c r="N6" s="1">
        <v>3</v>
      </c>
      <c r="O6" s="1">
        <v>0</v>
      </c>
      <c r="P6" s="1">
        <v>7</v>
      </c>
      <c r="Q6" s="1">
        <v>0</v>
      </c>
      <c r="S6" s="1">
        <v>0</v>
      </c>
      <c r="T6" s="5">
        <v>1</v>
      </c>
      <c r="U6" s="5">
        <v>1</v>
      </c>
      <c r="V6" s="5">
        <v>1</v>
      </c>
      <c r="W6" s="5">
        <v>1</v>
      </c>
      <c r="X6" s="5">
        <v>1</v>
      </c>
      <c r="Y6" s="5">
        <v>1</v>
      </c>
      <c r="Z6" s="5">
        <v>1</v>
      </c>
      <c r="AA6" s="5">
        <v>1</v>
      </c>
      <c r="AB6" s="5">
        <v>1</v>
      </c>
      <c r="AC6" s="5">
        <v>1</v>
      </c>
      <c r="AD6" s="5">
        <v>1</v>
      </c>
      <c r="AE6" s="5">
        <v>1</v>
      </c>
      <c r="AF6" s="5">
        <v>1</v>
      </c>
      <c r="AG6" s="1">
        <v>1</v>
      </c>
      <c r="AH6" s="5">
        <v>1</v>
      </c>
      <c r="AI6" s="1">
        <v>1</v>
      </c>
      <c r="AJ6" s="5">
        <v>1</v>
      </c>
      <c r="AK6" s="1">
        <v>0</v>
      </c>
      <c r="AN6" s="1">
        <v>0</v>
      </c>
      <c r="AO6" s="1">
        <v>0</v>
      </c>
      <c r="AP6" s="1">
        <v>14</v>
      </c>
      <c r="AR6" s="9">
        <v>500</v>
      </c>
      <c r="AS6" s="9">
        <v>315</v>
      </c>
      <c r="AT6" s="9">
        <v>624.75</v>
      </c>
      <c r="AU6" s="9">
        <v>124.65</v>
      </c>
      <c r="AV6" s="9">
        <v>14.279999999999998</v>
      </c>
      <c r="AW6" s="9">
        <v>7.13</v>
      </c>
      <c r="AX6" s="9">
        <v>212</v>
      </c>
      <c r="AY6" s="9">
        <v>0</v>
      </c>
      <c r="AZ6" s="9">
        <v>41</v>
      </c>
      <c r="BA6" s="9">
        <v>30.5</v>
      </c>
      <c r="BB6" s="9">
        <v>53.15</v>
      </c>
      <c r="BC6" s="9"/>
      <c r="BD6" s="9">
        <v>6.3291139240506329</v>
      </c>
      <c r="BE6" s="9">
        <v>7.9082278481012658</v>
      </c>
      <c r="BF6" s="9">
        <v>1.5778481012658228</v>
      </c>
      <c r="BG6" s="9">
        <v>0.18075949367088603</v>
      </c>
      <c r="BH6" s="9">
        <v>9.0253164556962029E-2</v>
      </c>
      <c r="BI6" s="9">
        <v>2.6835443037974684</v>
      </c>
      <c r="BJ6" s="9">
        <v>0</v>
      </c>
      <c r="BK6" s="9"/>
      <c r="BL6" s="9">
        <v>1700</v>
      </c>
      <c r="BM6" s="9">
        <v>140</v>
      </c>
      <c r="BN6" s="9">
        <v>360</v>
      </c>
      <c r="BO6" s="9">
        <v>86.6</v>
      </c>
      <c r="BP6" s="9">
        <v>1.2</v>
      </c>
      <c r="BQ6" s="9">
        <v>0.3</v>
      </c>
      <c r="BR6" s="9">
        <v>163</v>
      </c>
      <c r="BS6" s="9">
        <v>0</v>
      </c>
      <c r="BT6" s="9">
        <v>41.6</v>
      </c>
      <c r="BU6" s="9">
        <v>25</v>
      </c>
      <c r="BV6" s="9">
        <v>20</v>
      </c>
      <c r="BW6" s="9"/>
      <c r="BX6" s="9">
        <v>363.55859709153123</v>
      </c>
      <c r="BY6" s="9">
        <v>76.98887938408896</v>
      </c>
      <c r="BZ6" s="9">
        <v>18.520102651839178</v>
      </c>
      <c r="CA6" s="9">
        <v>0.25662959794696322</v>
      </c>
      <c r="CB6" s="9">
        <v>6.4157399486740804E-2</v>
      </c>
      <c r="CC6" s="9">
        <v>34.858853721129172</v>
      </c>
      <c r="CD6" s="9">
        <v>0</v>
      </c>
      <c r="CE6" s="9"/>
      <c r="CF6" s="9">
        <v>0</v>
      </c>
      <c r="CG6" s="9">
        <v>0</v>
      </c>
      <c r="CH6" s="9">
        <v>0</v>
      </c>
      <c r="CI6" s="9">
        <v>0</v>
      </c>
      <c r="CJ6" s="9">
        <v>0</v>
      </c>
      <c r="CK6" s="9">
        <v>0</v>
      </c>
      <c r="CL6" s="9">
        <v>0</v>
      </c>
      <c r="CM6" s="9">
        <v>0</v>
      </c>
      <c r="CN6" s="9">
        <v>0</v>
      </c>
      <c r="CO6" s="9">
        <v>0</v>
      </c>
      <c r="CP6" s="9">
        <v>0</v>
      </c>
      <c r="CQ6" s="9"/>
      <c r="CR6" s="9">
        <v>0</v>
      </c>
      <c r="CS6" s="9">
        <v>0</v>
      </c>
      <c r="CT6" s="9">
        <v>0</v>
      </c>
      <c r="CU6" s="9">
        <v>0</v>
      </c>
      <c r="CV6" s="9">
        <v>0</v>
      </c>
      <c r="CW6" s="9">
        <v>0</v>
      </c>
      <c r="CX6" s="9">
        <v>0</v>
      </c>
    </row>
    <row r="7" spans="1:113" ht="15.75" customHeight="1" x14ac:dyDescent="0.2">
      <c r="A7" s="1">
        <v>5</v>
      </c>
      <c r="B7" s="1" t="s">
        <v>1</v>
      </c>
      <c r="C7" s="3">
        <v>0.15277777778101154</v>
      </c>
      <c r="D7" s="4">
        <f>(3*60)+40</f>
        <v>220</v>
      </c>
      <c r="E7" s="1">
        <v>0</v>
      </c>
      <c r="F7" s="1">
        <v>57</v>
      </c>
      <c r="G7" s="1">
        <v>0</v>
      </c>
      <c r="H7" s="1">
        <v>176</v>
      </c>
      <c r="I7" s="1">
        <v>88</v>
      </c>
      <c r="J7" s="1">
        <v>0</v>
      </c>
      <c r="K7" s="1">
        <v>0</v>
      </c>
      <c r="L7" s="1">
        <v>3</v>
      </c>
      <c r="M7" s="1">
        <v>10</v>
      </c>
      <c r="N7" s="1">
        <v>2</v>
      </c>
      <c r="O7" s="1">
        <v>1</v>
      </c>
      <c r="P7" s="1">
        <v>3</v>
      </c>
      <c r="Q7" s="1">
        <v>0</v>
      </c>
      <c r="R7" s="1"/>
      <c r="S7" s="1">
        <v>0</v>
      </c>
      <c r="T7" s="5">
        <v>1</v>
      </c>
      <c r="U7" s="5">
        <v>1</v>
      </c>
      <c r="V7" s="5">
        <v>1</v>
      </c>
      <c r="W7" s="5">
        <v>1</v>
      </c>
      <c r="X7" s="5">
        <v>1</v>
      </c>
      <c r="Y7" s="5">
        <v>1</v>
      </c>
      <c r="Z7" s="5">
        <v>1</v>
      </c>
      <c r="AA7" s="5">
        <v>1</v>
      </c>
      <c r="AB7" s="5">
        <v>1</v>
      </c>
      <c r="AC7" s="5">
        <v>1</v>
      </c>
      <c r="AD7" s="5">
        <v>1</v>
      </c>
      <c r="AE7" s="5">
        <v>1</v>
      </c>
      <c r="AF7" s="5">
        <v>1</v>
      </c>
      <c r="AG7" s="1">
        <v>1</v>
      </c>
      <c r="AH7" s="5">
        <v>1</v>
      </c>
      <c r="AI7" s="1">
        <v>1</v>
      </c>
      <c r="AJ7" s="5">
        <v>1</v>
      </c>
      <c r="AK7" s="1">
        <v>0</v>
      </c>
      <c r="AM7" s="1" t="s">
        <v>2</v>
      </c>
      <c r="AN7" s="1">
        <v>0</v>
      </c>
      <c r="AO7" s="1">
        <v>1</v>
      </c>
      <c r="AP7" s="1">
        <v>14</v>
      </c>
      <c r="AR7" s="9">
        <v>455</v>
      </c>
      <c r="AS7" s="9">
        <v>221</v>
      </c>
      <c r="AT7" s="9">
        <v>657.35</v>
      </c>
      <c r="AU7" s="9">
        <v>78.399999999999991</v>
      </c>
      <c r="AV7" s="9">
        <v>15.030000000000001</v>
      </c>
      <c r="AW7" s="9">
        <v>28.205000000000002</v>
      </c>
      <c r="AX7" s="9">
        <v>672.59999999999991</v>
      </c>
      <c r="AY7" s="9">
        <v>45</v>
      </c>
      <c r="AZ7" s="9">
        <v>4.7</v>
      </c>
      <c r="BA7" s="9">
        <v>28.5</v>
      </c>
      <c r="BB7" s="9">
        <v>45.199999999999989</v>
      </c>
      <c r="BC7" s="9"/>
      <c r="BD7" s="9">
        <v>5.1704545454545459</v>
      </c>
      <c r="BE7" s="9">
        <v>7.4698863636363635</v>
      </c>
      <c r="BF7" s="9">
        <v>0.89090909090909076</v>
      </c>
      <c r="BG7" s="9">
        <v>0.17079545454545456</v>
      </c>
      <c r="BH7" s="9">
        <v>0.32051136363636368</v>
      </c>
      <c r="BI7" s="9">
        <v>7.6431818181818167</v>
      </c>
      <c r="BJ7" s="9">
        <v>0.51136363636363635</v>
      </c>
      <c r="BK7" s="9"/>
      <c r="BL7" s="9">
        <v>2000</v>
      </c>
      <c r="BM7" s="9">
        <v>275</v>
      </c>
      <c r="BN7" s="9">
        <v>574.5</v>
      </c>
      <c r="BO7" s="9">
        <v>125.19999999999999</v>
      </c>
      <c r="BP7" s="9">
        <v>2.2000000000000002</v>
      </c>
      <c r="BQ7" s="9">
        <v>1.7999999999999998</v>
      </c>
      <c r="BR7" s="9">
        <v>185.5</v>
      </c>
      <c r="BS7" s="9">
        <v>0</v>
      </c>
      <c r="BT7" s="9">
        <v>41.6</v>
      </c>
      <c r="BU7" s="9">
        <v>28.5</v>
      </c>
      <c r="BV7" s="9">
        <v>55.1</v>
      </c>
      <c r="BW7" s="9"/>
      <c r="BX7" s="9">
        <v>544.36581382689167</v>
      </c>
      <c r="BY7" s="9">
        <v>156.36908002177464</v>
      </c>
      <c r="BZ7" s="9">
        <v>34.077299945563418</v>
      </c>
      <c r="CA7" s="9">
        <v>0.5988023952095809</v>
      </c>
      <c r="CB7" s="9">
        <v>0.48992923244420244</v>
      </c>
      <c r="CC7" s="9">
        <v>50.489929232444204</v>
      </c>
      <c r="CD7" s="9">
        <v>0</v>
      </c>
      <c r="CE7" s="9"/>
      <c r="CF7" s="9">
        <v>1060</v>
      </c>
      <c r="CG7" s="9">
        <v>535</v>
      </c>
      <c r="CH7" s="9">
        <v>954.2</v>
      </c>
      <c r="CI7" s="9">
        <v>79.7</v>
      </c>
      <c r="CJ7" s="9">
        <v>47.57</v>
      </c>
      <c r="CK7" s="9">
        <v>19.11</v>
      </c>
      <c r="CL7" s="9">
        <v>300.39999999999998</v>
      </c>
      <c r="CM7" s="9">
        <v>80</v>
      </c>
      <c r="CN7" s="9">
        <v>31.2</v>
      </c>
      <c r="CO7" s="9">
        <v>22</v>
      </c>
      <c r="CP7" s="9">
        <v>26.5</v>
      </c>
      <c r="CQ7" s="9"/>
      <c r="CR7" s="9">
        <v>12.045454545454545</v>
      </c>
      <c r="CS7" s="9">
        <v>10.843181818181819</v>
      </c>
      <c r="CT7" s="9">
        <v>0.90568181818181825</v>
      </c>
      <c r="CU7" s="9">
        <v>0.54056818181818178</v>
      </c>
      <c r="CV7" s="9">
        <v>0.21715909090909091</v>
      </c>
      <c r="CW7" s="9">
        <v>3.4136363636363636</v>
      </c>
      <c r="CX7" s="9">
        <v>0.90909090909090906</v>
      </c>
    </row>
    <row r="8" spans="1:113" ht="15.75" customHeight="1" x14ac:dyDescent="0.2">
      <c r="A8" s="1">
        <v>6</v>
      </c>
      <c r="B8" s="1" t="s">
        <v>3</v>
      </c>
      <c r="C8" s="3">
        <v>0.31597222221898846</v>
      </c>
      <c r="D8" s="4">
        <f>(7*60)+35</f>
        <v>455</v>
      </c>
      <c r="E8" s="1">
        <v>0</v>
      </c>
      <c r="F8" s="1">
        <v>43</v>
      </c>
      <c r="G8" s="1">
        <v>8</v>
      </c>
      <c r="H8" s="1">
        <v>169</v>
      </c>
      <c r="I8" s="1">
        <v>86.2</v>
      </c>
      <c r="J8" s="1">
        <v>0</v>
      </c>
      <c r="K8" s="1">
        <v>0</v>
      </c>
      <c r="L8" s="1">
        <v>3</v>
      </c>
      <c r="M8" s="1">
        <v>10</v>
      </c>
      <c r="N8" s="1">
        <v>4</v>
      </c>
      <c r="O8" s="1">
        <v>0</v>
      </c>
      <c r="P8" s="1">
        <v>3</v>
      </c>
      <c r="Q8" s="1">
        <v>0</v>
      </c>
      <c r="S8" s="1">
        <v>0</v>
      </c>
      <c r="T8" s="5">
        <v>1</v>
      </c>
      <c r="U8" s="5">
        <v>1</v>
      </c>
      <c r="V8" s="5">
        <v>1</v>
      </c>
      <c r="W8" s="5">
        <v>1</v>
      </c>
      <c r="X8" s="5">
        <v>1</v>
      </c>
      <c r="Y8" s="5">
        <v>1</v>
      </c>
      <c r="Z8" s="5">
        <v>1</v>
      </c>
      <c r="AA8" s="5">
        <v>1</v>
      </c>
      <c r="AB8" s="5">
        <v>1</v>
      </c>
      <c r="AC8" s="5">
        <v>1</v>
      </c>
      <c r="AD8" s="5">
        <v>1</v>
      </c>
      <c r="AE8" s="5">
        <v>1</v>
      </c>
      <c r="AF8" s="5">
        <v>1</v>
      </c>
      <c r="AG8" s="1">
        <v>1</v>
      </c>
      <c r="AH8" s="5">
        <v>1</v>
      </c>
      <c r="AI8" s="1">
        <v>1</v>
      </c>
      <c r="AJ8" s="5">
        <v>1</v>
      </c>
      <c r="AK8" s="1">
        <v>0</v>
      </c>
      <c r="AN8" s="1">
        <v>0</v>
      </c>
      <c r="AO8" s="1">
        <v>0</v>
      </c>
      <c r="AP8" s="1">
        <v>14</v>
      </c>
      <c r="AR8" s="9">
        <v>200</v>
      </c>
      <c r="AS8" s="9">
        <v>63</v>
      </c>
      <c r="AT8" s="9">
        <v>263</v>
      </c>
      <c r="AU8" s="9">
        <v>26.8</v>
      </c>
      <c r="AV8" s="9">
        <v>5.2</v>
      </c>
      <c r="AW8" s="9">
        <v>14.8</v>
      </c>
      <c r="AX8" s="9">
        <v>94.2</v>
      </c>
      <c r="AY8" s="9">
        <v>0</v>
      </c>
      <c r="AZ8" s="9">
        <v>0</v>
      </c>
      <c r="BA8" s="9">
        <v>0</v>
      </c>
      <c r="BB8" s="9">
        <v>26.8</v>
      </c>
      <c r="BC8" s="9"/>
      <c r="BD8" s="9">
        <v>2.3201856148491879</v>
      </c>
      <c r="BE8" s="9">
        <v>3.0510440835266821</v>
      </c>
      <c r="BF8" s="9">
        <v>0.3109048723897912</v>
      </c>
      <c r="BG8" s="9">
        <v>6.0324825986078884E-2</v>
      </c>
      <c r="BH8" s="9">
        <v>0.1716937354988399</v>
      </c>
      <c r="BI8" s="9">
        <v>1.0928074245939676</v>
      </c>
      <c r="BJ8" s="9">
        <v>0</v>
      </c>
      <c r="BK8" s="9"/>
      <c r="BL8" s="9">
        <v>4700</v>
      </c>
      <c r="BM8" s="9">
        <v>355</v>
      </c>
      <c r="BN8" s="9">
        <v>827.5</v>
      </c>
      <c r="BO8" s="9">
        <v>188</v>
      </c>
      <c r="BP8" s="9">
        <v>5.2000000000000011</v>
      </c>
      <c r="BQ8" s="9">
        <v>6.3500000000000005</v>
      </c>
      <c r="BR8" s="9">
        <v>115.7</v>
      </c>
      <c r="BS8" s="9">
        <v>58.1</v>
      </c>
      <c r="BT8" s="9">
        <v>74.2</v>
      </c>
      <c r="BU8" s="9">
        <v>84</v>
      </c>
      <c r="BV8" s="9">
        <v>29.8</v>
      </c>
      <c r="BW8" s="9"/>
      <c r="BX8" s="9">
        <v>618.54313351319342</v>
      </c>
      <c r="BY8" s="9">
        <v>108.90307297492927</v>
      </c>
      <c r="BZ8" s="9">
        <v>24.741725340527736</v>
      </c>
      <c r="CA8" s="9">
        <v>0.68434559452523547</v>
      </c>
      <c r="CB8" s="9">
        <v>0.83569125485293161</v>
      </c>
      <c r="CC8" s="9">
        <v>15.226689478186485</v>
      </c>
      <c r="CD8" s="9">
        <v>7.6462459695992635</v>
      </c>
      <c r="CE8" s="9"/>
      <c r="CF8" s="9">
        <v>1060</v>
      </c>
      <c r="CG8" s="9">
        <v>390</v>
      </c>
      <c r="CH8" s="9">
        <v>787.61666666666667</v>
      </c>
      <c r="CI8" s="9">
        <v>133.41333333333333</v>
      </c>
      <c r="CJ8" s="9">
        <v>15.45</v>
      </c>
      <c r="CK8" s="9">
        <v>20.995000000000001</v>
      </c>
      <c r="CL8" s="9">
        <v>284.30666666666667</v>
      </c>
      <c r="CM8" s="9">
        <v>27.4</v>
      </c>
      <c r="CN8" s="9">
        <v>67.97999999999999</v>
      </c>
      <c r="CO8" s="9">
        <v>0</v>
      </c>
      <c r="CP8" s="9">
        <v>65.900000000000006</v>
      </c>
      <c r="CQ8" s="9"/>
      <c r="CR8" s="9">
        <v>12.296983758700696</v>
      </c>
      <c r="CS8" s="9">
        <v>9.1370843000773387</v>
      </c>
      <c r="CT8" s="9">
        <v>1.5477184841453981</v>
      </c>
      <c r="CU8" s="9">
        <v>0.17923433874709976</v>
      </c>
      <c r="CV8" s="9">
        <v>0.24356148491879351</v>
      </c>
      <c r="CW8" s="9">
        <v>3.2982211910286154</v>
      </c>
      <c r="CX8" s="9">
        <v>0.31786542923433875</v>
      </c>
    </row>
    <row r="9" spans="1:113" ht="15.75" customHeight="1" x14ac:dyDescent="0.2">
      <c r="A9" s="1">
        <v>7</v>
      </c>
      <c r="B9" s="1" t="s">
        <v>1</v>
      </c>
      <c r="C9" s="3">
        <v>0.12708333333284827</v>
      </c>
      <c r="D9" s="4">
        <f>(3*60)+3</f>
        <v>183</v>
      </c>
      <c r="E9" s="1">
        <v>0</v>
      </c>
      <c r="F9" s="1">
        <v>62</v>
      </c>
      <c r="G9" s="1">
        <v>8</v>
      </c>
      <c r="H9" s="1">
        <v>178</v>
      </c>
      <c r="I9" s="1">
        <v>67</v>
      </c>
      <c r="J9" s="1">
        <v>0</v>
      </c>
      <c r="K9" s="1">
        <v>0</v>
      </c>
      <c r="L9" s="1">
        <v>3</v>
      </c>
      <c r="M9" s="1">
        <v>8</v>
      </c>
      <c r="N9" s="1">
        <v>3</v>
      </c>
      <c r="O9" s="1">
        <v>1</v>
      </c>
      <c r="P9" s="1">
        <v>12</v>
      </c>
      <c r="Q9" s="1">
        <v>0</v>
      </c>
      <c r="S9" s="1">
        <v>0</v>
      </c>
      <c r="T9" s="5">
        <v>1</v>
      </c>
      <c r="U9" s="5">
        <v>1</v>
      </c>
      <c r="V9" s="5">
        <v>1</v>
      </c>
      <c r="W9" s="5">
        <v>1</v>
      </c>
      <c r="X9" s="5">
        <v>1</v>
      </c>
      <c r="Y9" s="5">
        <v>1</v>
      </c>
      <c r="Z9" s="5">
        <v>1</v>
      </c>
      <c r="AA9" s="5">
        <v>1</v>
      </c>
      <c r="AB9" s="5">
        <v>1</v>
      </c>
      <c r="AC9" s="5">
        <v>1</v>
      </c>
      <c r="AD9" s="5">
        <v>1</v>
      </c>
      <c r="AE9" s="5">
        <v>1</v>
      </c>
      <c r="AF9" s="5">
        <v>1</v>
      </c>
      <c r="AG9" s="1">
        <v>1</v>
      </c>
      <c r="AH9" s="5">
        <v>1</v>
      </c>
      <c r="AI9" s="1">
        <v>1</v>
      </c>
      <c r="AJ9" s="5">
        <v>1</v>
      </c>
      <c r="AK9" s="1">
        <v>0</v>
      </c>
      <c r="AN9" s="1">
        <v>0</v>
      </c>
      <c r="AO9" s="1">
        <v>0</v>
      </c>
      <c r="AP9" s="1">
        <v>14</v>
      </c>
      <c r="AR9" s="9">
        <v>200</v>
      </c>
      <c r="AS9" s="9">
        <v>130</v>
      </c>
      <c r="AT9" s="9">
        <v>228</v>
      </c>
      <c r="AU9" s="9">
        <v>38.799999999999997</v>
      </c>
      <c r="AV9" s="9">
        <v>6.88</v>
      </c>
      <c r="AW9" s="9">
        <v>4.76</v>
      </c>
      <c r="AX9" s="9">
        <v>258</v>
      </c>
      <c r="AY9" s="9">
        <v>45</v>
      </c>
      <c r="AZ9" s="9">
        <v>4.7</v>
      </c>
      <c r="BA9" s="9">
        <v>0</v>
      </c>
      <c r="BB9" s="9">
        <v>34.1</v>
      </c>
      <c r="BC9" s="9"/>
      <c r="BD9" s="9">
        <v>2.9850746268656718</v>
      </c>
      <c r="BE9" s="9">
        <v>3.4029850746268657</v>
      </c>
      <c r="BF9" s="9">
        <v>0.57910447761194028</v>
      </c>
      <c r="BG9" s="9">
        <v>0.10268656716417911</v>
      </c>
      <c r="BH9" s="9">
        <v>7.1044776119402978E-2</v>
      </c>
      <c r="BI9" s="9">
        <v>3.8507462686567164</v>
      </c>
      <c r="BJ9" s="9">
        <v>0.67164179104477617</v>
      </c>
      <c r="BK9" s="9"/>
      <c r="BL9" s="9">
        <v>1000</v>
      </c>
      <c r="BM9" s="9">
        <v>140</v>
      </c>
      <c r="BN9" s="9">
        <v>261.39999999999998</v>
      </c>
      <c r="BO9" s="9">
        <v>47.32</v>
      </c>
      <c r="BP9" s="9">
        <v>4.16</v>
      </c>
      <c r="BQ9" s="9">
        <v>5.8199999999999994</v>
      </c>
      <c r="BR9" s="9">
        <v>201</v>
      </c>
      <c r="BS9" s="9">
        <v>0</v>
      </c>
      <c r="BT9" s="9">
        <v>0</v>
      </c>
      <c r="BU9" s="9">
        <v>0</v>
      </c>
      <c r="BV9" s="9">
        <v>47.32</v>
      </c>
      <c r="BW9" s="9"/>
      <c r="BX9" s="9">
        <v>327.21442361179282</v>
      </c>
      <c r="BY9" s="9">
        <v>85.53385033212264</v>
      </c>
      <c r="BZ9" s="9">
        <v>15.483786525310038</v>
      </c>
      <c r="CA9" s="9">
        <v>1.3612120022250582</v>
      </c>
      <c r="CB9" s="9">
        <v>1.9043879454206341</v>
      </c>
      <c r="CC9" s="9">
        <v>65.770099145970363</v>
      </c>
      <c r="CD9" s="9">
        <v>0</v>
      </c>
      <c r="CE9" s="9"/>
      <c r="CF9" s="9">
        <v>660</v>
      </c>
      <c r="CG9" s="9">
        <v>215</v>
      </c>
      <c r="CH9" s="9">
        <v>717.3</v>
      </c>
      <c r="CI9" s="9">
        <v>79.311999999999998</v>
      </c>
      <c r="CJ9" s="9">
        <v>26.3</v>
      </c>
      <c r="CK9" s="9">
        <v>12.19</v>
      </c>
      <c r="CL9" s="9">
        <v>229.64</v>
      </c>
      <c r="CM9" s="9">
        <v>0</v>
      </c>
      <c r="CN9" s="9">
        <v>20.6</v>
      </c>
      <c r="CO9" s="9">
        <v>0</v>
      </c>
      <c r="CP9" s="9">
        <v>58.7</v>
      </c>
      <c r="CQ9" s="9"/>
      <c r="CR9" s="9">
        <v>9.8507462686567155</v>
      </c>
      <c r="CS9" s="9">
        <v>10.70597014925373</v>
      </c>
      <c r="CT9" s="9">
        <v>1.1837611940298507</v>
      </c>
      <c r="CU9" s="9">
        <v>0.39253731343283582</v>
      </c>
      <c r="CV9" s="9">
        <v>0.18194029850746268</v>
      </c>
      <c r="CW9" s="9">
        <v>3.4274626865671638</v>
      </c>
      <c r="CX9" s="9">
        <v>0</v>
      </c>
    </row>
    <row r="10" spans="1:113" ht="15.75" customHeight="1" x14ac:dyDescent="0.2">
      <c r="A10" s="1">
        <v>8</v>
      </c>
      <c r="B10" s="1" t="s">
        <v>1</v>
      </c>
      <c r="C10" s="3">
        <v>0.10902777777664596</v>
      </c>
      <c r="D10" s="4">
        <f>(2*60)+37</f>
        <v>157</v>
      </c>
      <c r="E10" s="1">
        <v>0</v>
      </c>
      <c r="F10" s="1">
        <v>37</v>
      </c>
      <c r="G10" s="1">
        <v>8</v>
      </c>
      <c r="H10" s="1">
        <v>175</v>
      </c>
      <c r="I10" s="1">
        <v>66</v>
      </c>
      <c r="J10" s="1">
        <v>1</v>
      </c>
      <c r="K10" s="1">
        <v>1</v>
      </c>
      <c r="L10" s="1">
        <v>3</v>
      </c>
      <c r="M10" s="1">
        <v>15</v>
      </c>
      <c r="N10" s="1">
        <v>4</v>
      </c>
      <c r="O10" s="1">
        <v>0</v>
      </c>
      <c r="P10" s="1">
        <v>10</v>
      </c>
      <c r="Q10" s="1">
        <v>0</v>
      </c>
      <c r="S10" s="1">
        <v>0</v>
      </c>
      <c r="T10" s="5">
        <v>1</v>
      </c>
      <c r="U10" s="5">
        <v>1</v>
      </c>
      <c r="V10" s="5">
        <v>1</v>
      </c>
      <c r="W10" s="5">
        <v>1</v>
      </c>
      <c r="X10" s="5">
        <v>1</v>
      </c>
      <c r="Y10" s="5">
        <v>1</v>
      </c>
      <c r="Z10" s="5">
        <v>1</v>
      </c>
      <c r="AA10" s="5">
        <v>1</v>
      </c>
      <c r="AB10" s="5">
        <v>1</v>
      </c>
      <c r="AC10" s="5">
        <v>1</v>
      </c>
      <c r="AD10" s="5">
        <v>1</v>
      </c>
      <c r="AE10" s="5">
        <v>1</v>
      </c>
      <c r="AF10" s="5">
        <v>1</v>
      </c>
      <c r="AG10" s="1">
        <v>1</v>
      </c>
      <c r="AH10" s="5">
        <v>1</v>
      </c>
      <c r="AI10" s="1">
        <v>1</v>
      </c>
      <c r="AJ10" s="5">
        <v>1</v>
      </c>
      <c r="AK10" s="1">
        <v>0</v>
      </c>
      <c r="AN10" s="1">
        <v>0</v>
      </c>
      <c r="AO10" s="1">
        <v>0</v>
      </c>
      <c r="AP10" s="1">
        <v>14</v>
      </c>
      <c r="AR10" s="9">
        <v>500</v>
      </c>
      <c r="AS10" s="9">
        <v>43</v>
      </c>
      <c r="AT10" s="9">
        <v>149.4</v>
      </c>
      <c r="AU10" s="9">
        <v>37.6</v>
      </c>
      <c r="AV10" s="9">
        <v>0.38</v>
      </c>
      <c r="AW10" s="9">
        <v>0</v>
      </c>
      <c r="AX10" s="9">
        <v>377.4</v>
      </c>
      <c r="AY10" s="9">
        <v>0</v>
      </c>
      <c r="AZ10" s="9">
        <v>32</v>
      </c>
      <c r="BA10" s="9">
        <v>5.6</v>
      </c>
      <c r="BB10" s="9">
        <v>0</v>
      </c>
      <c r="BC10" s="9"/>
      <c r="BD10" s="9">
        <v>7.5757575757575761</v>
      </c>
      <c r="BE10" s="9">
        <v>2.2636363636363637</v>
      </c>
      <c r="BF10" s="9">
        <v>0.5696969696969697</v>
      </c>
      <c r="BG10" s="9">
        <v>5.7575757575757574E-3</v>
      </c>
      <c r="BH10" s="9">
        <v>0</v>
      </c>
      <c r="BI10" s="9">
        <v>5.7181818181818178</v>
      </c>
      <c r="BJ10" s="9">
        <v>0</v>
      </c>
      <c r="BK10" s="9"/>
      <c r="BL10" s="9">
        <v>725</v>
      </c>
      <c r="BM10" s="9">
        <v>250</v>
      </c>
      <c r="BN10" s="9">
        <v>463</v>
      </c>
      <c r="BO10" s="9">
        <v>94</v>
      </c>
      <c r="BP10" s="9">
        <v>10.399999999999999</v>
      </c>
      <c r="BQ10" s="9">
        <v>4.5999999999999996</v>
      </c>
      <c r="BR10" s="9">
        <v>136.5</v>
      </c>
      <c r="BS10" s="9">
        <v>0</v>
      </c>
      <c r="BT10" s="9">
        <v>44</v>
      </c>
      <c r="BU10" s="9">
        <v>30</v>
      </c>
      <c r="BV10" s="9">
        <v>20</v>
      </c>
      <c r="BW10" s="9"/>
      <c r="BX10" s="9">
        <v>276.51702963499753</v>
      </c>
      <c r="BY10" s="9">
        <v>176.58949616690185</v>
      </c>
      <c r="BZ10" s="9">
        <v>35.851863152675541</v>
      </c>
      <c r="CA10" s="9">
        <v>3.9665891147641017</v>
      </c>
      <c r="CB10" s="9">
        <v>1.7544528776841219</v>
      </c>
      <c r="CC10" s="9">
        <v>52.061482131278844</v>
      </c>
      <c r="CD10" s="9">
        <v>0</v>
      </c>
      <c r="CE10" s="9"/>
      <c r="CF10" s="9">
        <v>0</v>
      </c>
      <c r="CG10" s="9">
        <v>0</v>
      </c>
      <c r="CH10" s="9">
        <v>0</v>
      </c>
      <c r="CI10" s="9">
        <v>0</v>
      </c>
      <c r="CJ10" s="9">
        <v>0</v>
      </c>
      <c r="CK10" s="9">
        <v>0</v>
      </c>
      <c r="CL10" s="9">
        <v>0</v>
      </c>
      <c r="CM10" s="9">
        <v>0</v>
      </c>
      <c r="CN10" s="9">
        <v>0</v>
      </c>
      <c r="CO10" s="9">
        <v>0</v>
      </c>
      <c r="CP10" s="9">
        <v>0</v>
      </c>
      <c r="CQ10" s="9"/>
      <c r="CR10" s="9">
        <v>0</v>
      </c>
      <c r="CS10" s="9">
        <v>0</v>
      </c>
      <c r="CT10" s="9">
        <v>0</v>
      </c>
      <c r="CU10" s="9">
        <v>0</v>
      </c>
      <c r="CV10" s="9">
        <v>0</v>
      </c>
      <c r="CW10" s="9">
        <v>0</v>
      </c>
      <c r="CX10" s="9">
        <v>0</v>
      </c>
    </row>
    <row r="11" spans="1:113" ht="15.75" customHeight="1" x14ac:dyDescent="0.2">
      <c r="A11" s="1">
        <v>9</v>
      </c>
      <c r="B11" s="1" t="s">
        <v>3</v>
      </c>
      <c r="C11" s="3">
        <v>0.31874999999854481</v>
      </c>
      <c r="D11" s="4">
        <f>(7*60)+39</f>
        <v>459</v>
      </c>
      <c r="E11" s="1">
        <v>0</v>
      </c>
      <c r="F11" s="1">
        <v>44</v>
      </c>
      <c r="G11" s="1">
        <v>8</v>
      </c>
      <c r="H11" s="1">
        <v>168</v>
      </c>
      <c r="I11" s="1">
        <v>84</v>
      </c>
      <c r="J11" s="1">
        <v>0</v>
      </c>
      <c r="K11" s="1">
        <v>1</v>
      </c>
      <c r="L11" s="1">
        <v>2</v>
      </c>
      <c r="M11" s="1">
        <v>12</v>
      </c>
      <c r="N11" s="1">
        <v>2</v>
      </c>
      <c r="O11" s="1">
        <v>1</v>
      </c>
      <c r="P11" s="1">
        <v>7</v>
      </c>
      <c r="Q11" s="1">
        <v>0</v>
      </c>
      <c r="S11" s="1">
        <v>0</v>
      </c>
      <c r="T11" s="5">
        <v>1</v>
      </c>
      <c r="U11" s="5">
        <v>1</v>
      </c>
      <c r="V11" s="5">
        <v>1</v>
      </c>
      <c r="W11" s="5">
        <v>1</v>
      </c>
      <c r="X11" s="5">
        <v>1</v>
      </c>
      <c r="Y11" s="5">
        <v>1</v>
      </c>
      <c r="Z11" s="5">
        <v>1</v>
      </c>
      <c r="AA11" s="5">
        <v>1</v>
      </c>
      <c r="AB11" s="5">
        <v>1</v>
      </c>
      <c r="AC11" s="5">
        <v>1</v>
      </c>
      <c r="AD11" s="5">
        <v>1</v>
      </c>
      <c r="AE11" s="5">
        <v>1</v>
      </c>
      <c r="AF11" s="5">
        <v>1</v>
      </c>
      <c r="AG11" s="1">
        <v>1</v>
      </c>
      <c r="AH11" s="5">
        <v>1</v>
      </c>
      <c r="AI11" s="1">
        <v>1</v>
      </c>
      <c r="AJ11" s="5">
        <v>1</v>
      </c>
      <c r="AK11" s="1">
        <v>1</v>
      </c>
      <c r="AL11" s="1">
        <v>5</v>
      </c>
      <c r="AM11" s="1" t="s">
        <v>4</v>
      </c>
      <c r="AN11" s="1">
        <v>1</v>
      </c>
      <c r="AO11" s="1">
        <v>0</v>
      </c>
      <c r="AP11" s="1">
        <v>14</v>
      </c>
      <c r="AR11" s="9">
        <v>425</v>
      </c>
      <c r="AS11" s="9">
        <v>208</v>
      </c>
      <c r="AT11" s="9">
        <v>587.16000000000008</v>
      </c>
      <c r="AU11" s="9">
        <v>82.24</v>
      </c>
      <c r="AV11" s="9">
        <v>15.507999999999999</v>
      </c>
      <c r="AW11" s="9">
        <v>22.178000000000001</v>
      </c>
      <c r="AX11" s="9">
        <v>502.7</v>
      </c>
      <c r="AY11" s="9">
        <v>0</v>
      </c>
      <c r="AZ11" s="9">
        <v>24.04</v>
      </c>
      <c r="BA11" s="9">
        <v>0</v>
      </c>
      <c r="BB11" s="9">
        <v>58.2</v>
      </c>
      <c r="BC11" s="9"/>
      <c r="BD11" s="9">
        <v>5.0595238095238093</v>
      </c>
      <c r="BE11" s="9">
        <v>6.9900000000000011</v>
      </c>
      <c r="BF11" s="9">
        <v>0.97904761904761894</v>
      </c>
      <c r="BG11" s="9">
        <v>0.1846190476190476</v>
      </c>
      <c r="BH11" s="9">
        <v>0.26402380952380955</v>
      </c>
      <c r="BI11" s="9">
        <v>5.9845238095238091</v>
      </c>
      <c r="BJ11" s="9">
        <v>0</v>
      </c>
      <c r="BK11" s="9"/>
      <c r="BL11" s="9">
        <v>3100</v>
      </c>
      <c r="BM11" s="9">
        <v>427.14</v>
      </c>
      <c r="BN11" s="9">
        <v>1086.5</v>
      </c>
      <c r="BO11" s="9">
        <v>268.60000000000002</v>
      </c>
      <c r="BP11" s="9">
        <v>0.8</v>
      </c>
      <c r="BQ11" s="9">
        <v>0.6</v>
      </c>
      <c r="BR11" s="9">
        <v>1491.5</v>
      </c>
      <c r="BS11" s="9">
        <v>224.8</v>
      </c>
      <c r="BT11" s="9">
        <v>85.6</v>
      </c>
      <c r="BU11" s="9">
        <v>91</v>
      </c>
      <c r="BV11" s="9">
        <v>92</v>
      </c>
      <c r="BW11" s="9"/>
      <c r="BX11" s="9">
        <v>404.41991833326807</v>
      </c>
      <c r="BY11" s="9">
        <v>141.74265847390186</v>
      </c>
      <c r="BZ11" s="9">
        <v>35.041029053005104</v>
      </c>
      <c r="CA11" s="9">
        <v>0.10436643053761757</v>
      </c>
      <c r="CB11" s="9">
        <v>7.8274822903213179E-2</v>
      </c>
      <c r="CC11" s="9">
        <v>194.57816393357075</v>
      </c>
      <c r="CD11" s="9">
        <v>29.326966981070541</v>
      </c>
      <c r="CE11" s="9"/>
      <c r="CF11" s="9">
        <v>860</v>
      </c>
      <c r="CG11" s="9">
        <v>566</v>
      </c>
      <c r="CH11" s="9">
        <v>882.2</v>
      </c>
      <c r="CI11" s="9">
        <v>86.591999999999999</v>
      </c>
      <c r="CJ11" s="9">
        <v>66.3</v>
      </c>
      <c r="CK11" s="9">
        <v>9</v>
      </c>
      <c r="CL11" s="9">
        <v>273.74</v>
      </c>
      <c r="CM11" s="9">
        <v>0</v>
      </c>
      <c r="CN11" s="9">
        <v>20.6</v>
      </c>
      <c r="CO11" s="9">
        <v>0</v>
      </c>
      <c r="CP11" s="9">
        <v>66</v>
      </c>
      <c r="CQ11" s="9"/>
      <c r="CR11" s="9">
        <v>10.238095238095237</v>
      </c>
      <c r="CS11" s="9">
        <v>10.502380952380953</v>
      </c>
      <c r="CT11" s="9">
        <v>1.0308571428571429</v>
      </c>
      <c r="CU11" s="9">
        <v>0.78928571428571426</v>
      </c>
      <c r="CV11" s="9">
        <v>0.10714285714285714</v>
      </c>
      <c r="CW11" s="9">
        <v>3.258809523809524</v>
      </c>
      <c r="CX11" s="9">
        <v>0</v>
      </c>
    </row>
    <row r="12" spans="1:113" ht="15.75" customHeight="1" x14ac:dyDescent="0.2">
      <c r="A12" s="1">
        <v>10</v>
      </c>
      <c r="B12" s="1" t="s">
        <v>1</v>
      </c>
      <c r="C12" s="3">
        <v>0.101388888884685</v>
      </c>
      <c r="D12" s="4">
        <f>(2*60)+26</f>
        <v>146</v>
      </c>
      <c r="E12" s="1">
        <v>0</v>
      </c>
      <c r="F12" s="1">
        <v>20</v>
      </c>
      <c r="G12" s="1">
        <v>8</v>
      </c>
      <c r="H12" s="1">
        <v>173</v>
      </c>
      <c r="I12" s="1">
        <v>63</v>
      </c>
      <c r="J12" s="1">
        <v>1</v>
      </c>
      <c r="K12" s="1">
        <v>1</v>
      </c>
      <c r="L12" s="1">
        <v>1</v>
      </c>
      <c r="M12" s="1">
        <v>7</v>
      </c>
      <c r="N12" s="1">
        <v>6</v>
      </c>
      <c r="O12" s="1">
        <v>1</v>
      </c>
      <c r="P12" s="1">
        <v>11</v>
      </c>
      <c r="Q12" s="1">
        <v>0</v>
      </c>
      <c r="S12" s="1">
        <v>0</v>
      </c>
      <c r="T12" s="5">
        <v>1</v>
      </c>
      <c r="U12" s="5">
        <v>1</v>
      </c>
      <c r="V12" s="5">
        <v>1</v>
      </c>
      <c r="W12" s="5">
        <v>1</v>
      </c>
      <c r="X12" s="5">
        <v>1</v>
      </c>
      <c r="Y12" s="5">
        <v>1</v>
      </c>
      <c r="Z12" s="5">
        <v>1</v>
      </c>
      <c r="AA12" s="5">
        <v>1</v>
      </c>
      <c r="AB12" s="5">
        <v>1</v>
      </c>
      <c r="AC12" s="5">
        <v>1</v>
      </c>
      <c r="AD12" s="5">
        <v>1</v>
      </c>
      <c r="AE12" s="5">
        <v>1</v>
      </c>
      <c r="AF12" s="5">
        <v>1</v>
      </c>
      <c r="AG12" s="1">
        <v>1</v>
      </c>
      <c r="AH12" s="5">
        <v>1</v>
      </c>
      <c r="AI12" s="1">
        <v>1</v>
      </c>
      <c r="AJ12" s="5">
        <v>1</v>
      </c>
      <c r="AK12" s="1">
        <v>0</v>
      </c>
      <c r="AN12" s="1">
        <v>0</v>
      </c>
      <c r="AO12" s="1">
        <v>0</v>
      </c>
      <c r="AP12" s="1">
        <v>14</v>
      </c>
      <c r="AR12" s="9">
        <v>200</v>
      </c>
      <c r="AS12" s="9">
        <v>170</v>
      </c>
      <c r="AT12" s="9">
        <v>327</v>
      </c>
      <c r="AU12" s="9">
        <v>60</v>
      </c>
      <c r="AV12" s="9">
        <v>5.6000000000000005</v>
      </c>
      <c r="AW12" s="9">
        <v>5.7</v>
      </c>
      <c r="AX12" s="9">
        <v>17</v>
      </c>
      <c r="AY12" s="9">
        <v>0</v>
      </c>
      <c r="AZ12" s="9">
        <v>0</v>
      </c>
      <c r="BA12" s="9">
        <v>0</v>
      </c>
      <c r="BB12" s="9">
        <v>60</v>
      </c>
      <c r="BC12" s="9"/>
      <c r="BD12" s="9">
        <v>3.1746031746031744</v>
      </c>
      <c r="BE12" s="9">
        <v>5.1904761904761907</v>
      </c>
      <c r="BF12" s="9">
        <v>0.95238095238095233</v>
      </c>
      <c r="BG12" s="9">
        <v>8.8888888888888892E-2</v>
      </c>
      <c r="BH12" s="9">
        <v>9.0476190476190474E-2</v>
      </c>
      <c r="BI12" s="9">
        <v>0.26984126984126983</v>
      </c>
      <c r="BJ12" s="9">
        <v>0</v>
      </c>
      <c r="BK12" s="9"/>
      <c r="BL12" s="9">
        <v>1532</v>
      </c>
      <c r="BM12" s="9">
        <v>0</v>
      </c>
      <c r="BN12" s="9">
        <v>92</v>
      </c>
      <c r="BO12" s="9">
        <v>23</v>
      </c>
      <c r="BP12" s="9">
        <v>0.1</v>
      </c>
      <c r="BQ12" s="9">
        <v>0.1</v>
      </c>
      <c r="BR12" s="9">
        <v>92</v>
      </c>
      <c r="BS12" s="9">
        <v>0</v>
      </c>
      <c r="BT12" s="9">
        <v>0</v>
      </c>
      <c r="BU12" s="9">
        <v>23</v>
      </c>
      <c r="BV12" s="9">
        <v>0</v>
      </c>
      <c r="BW12" s="9"/>
      <c r="BX12" s="9">
        <v>628.33237634320392</v>
      </c>
      <c r="BY12" s="9">
        <v>37.732753670740706</v>
      </c>
      <c r="BZ12" s="9">
        <v>9.4331884176851766</v>
      </c>
      <c r="CA12" s="9">
        <v>4.1013862685587731E-2</v>
      </c>
      <c r="CB12" s="9">
        <v>4.1013862685587731E-2</v>
      </c>
      <c r="CC12" s="9">
        <v>37.732753670740706</v>
      </c>
      <c r="CD12" s="9">
        <v>0</v>
      </c>
      <c r="CE12" s="9"/>
      <c r="CF12" s="9">
        <v>1160</v>
      </c>
      <c r="CG12" s="9">
        <v>923</v>
      </c>
      <c r="CH12" s="9">
        <v>917.1</v>
      </c>
      <c r="CI12" s="9">
        <v>110.75999999999999</v>
      </c>
      <c r="CJ12" s="9">
        <v>56.300000000000004</v>
      </c>
      <c r="CK12" s="9">
        <v>27.450000000000003</v>
      </c>
      <c r="CL12" s="9">
        <v>572.20000000000005</v>
      </c>
      <c r="CM12" s="9">
        <v>0</v>
      </c>
      <c r="CN12" s="9">
        <v>29.04</v>
      </c>
      <c r="CO12" s="9">
        <v>0</v>
      </c>
      <c r="CP12" s="9">
        <v>81.7</v>
      </c>
      <c r="CQ12" s="9"/>
      <c r="CR12" s="9">
        <v>18.412698412698411</v>
      </c>
      <c r="CS12" s="9">
        <v>14.557142857142857</v>
      </c>
      <c r="CT12" s="9">
        <v>1.7580952380952379</v>
      </c>
      <c r="CU12" s="9">
        <v>0.8936507936507937</v>
      </c>
      <c r="CV12" s="9">
        <v>0.43571428571428578</v>
      </c>
      <c r="CW12" s="9">
        <v>9.082539682539684</v>
      </c>
      <c r="CX12" s="9">
        <v>0</v>
      </c>
    </row>
    <row r="13" spans="1:113" ht="15.75" customHeight="1" x14ac:dyDescent="0.2">
      <c r="A13" s="1">
        <v>11</v>
      </c>
      <c r="B13" s="1" t="s">
        <v>3</v>
      </c>
      <c r="C13" s="3">
        <v>0.26875000000291038</v>
      </c>
      <c r="D13" s="4">
        <f>(6*60)+27</f>
        <v>387</v>
      </c>
      <c r="E13" s="1">
        <v>0</v>
      </c>
      <c r="F13" s="1">
        <v>46</v>
      </c>
      <c r="G13" s="1">
        <v>8</v>
      </c>
      <c r="H13" s="1">
        <v>181</v>
      </c>
      <c r="I13" s="1">
        <v>75</v>
      </c>
      <c r="J13" s="1">
        <v>0</v>
      </c>
      <c r="K13" s="1">
        <v>0</v>
      </c>
      <c r="L13" s="1">
        <v>3</v>
      </c>
      <c r="M13" s="1">
        <v>12</v>
      </c>
      <c r="N13" s="1">
        <v>6</v>
      </c>
      <c r="O13" s="1">
        <v>0</v>
      </c>
      <c r="P13" s="1">
        <v>11</v>
      </c>
      <c r="Q13" s="1">
        <v>0</v>
      </c>
      <c r="S13" s="1">
        <v>0</v>
      </c>
      <c r="T13" s="5">
        <v>1</v>
      </c>
      <c r="U13" s="5">
        <v>1</v>
      </c>
      <c r="V13" s="5">
        <v>1</v>
      </c>
      <c r="W13" s="5">
        <v>1</v>
      </c>
      <c r="X13" s="5">
        <v>1</v>
      </c>
      <c r="Y13" s="5">
        <v>1</v>
      </c>
      <c r="Z13" s="5">
        <v>1</v>
      </c>
      <c r="AA13" s="5">
        <v>1</v>
      </c>
      <c r="AB13" s="5">
        <v>1</v>
      </c>
      <c r="AC13" s="5">
        <v>1</v>
      </c>
      <c r="AD13" s="5">
        <v>1</v>
      </c>
      <c r="AE13" s="5">
        <v>1</v>
      </c>
      <c r="AF13" s="5">
        <v>1</v>
      </c>
      <c r="AG13" s="1">
        <v>1</v>
      </c>
      <c r="AH13" s="5">
        <v>1</v>
      </c>
      <c r="AI13" s="1">
        <v>1</v>
      </c>
      <c r="AJ13" s="5">
        <v>1</v>
      </c>
      <c r="AK13" s="1">
        <v>0</v>
      </c>
      <c r="AN13" s="1">
        <v>1</v>
      </c>
      <c r="AO13" s="1">
        <v>1</v>
      </c>
      <c r="AP13" s="1">
        <v>14</v>
      </c>
      <c r="AR13" s="9">
        <v>620</v>
      </c>
      <c r="AS13" s="9">
        <v>7</v>
      </c>
      <c r="AT13" s="9">
        <v>90.4</v>
      </c>
      <c r="AU13" s="9">
        <v>18</v>
      </c>
      <c r="AV13" s="9">
        <v>3.8400000000000003</v>
      </c>
      <c r="AW13" s="9">
        <v>0.22</v>
      </c>
      <c r="AX13" s="9">
        <v>210.71520000000001</v>
      </c>
      <c r="AY13" s="9">
        <v>160</v>
      </c>
      <c r="AZ13" s="9">
        <v>18</v>
      </c>
      <c r="BA13" s="9">
        <v>0</v>
      </c>
      <c r="BB13" s="9">
        <v>0</v>
      </c>
      <c r="BC13" s="9"/>
      <c r="BD13" s="9">
        <v>8.2666666666666675</v>
      </c>
      <c r="BE13" s="9">
        <v>1.2053333333333334</v>
      </c>
      <c r="BF13" s="9">
        <v>0.24</v>
      </c>
      <c r="BG13" s="9">
        <v>5.1200000000000002E-2</v>
      </c>
      <c r="BH13" s="9">
        <v>2.9333333333333334E-3</v>
      </c>
      <c r="BI13" s="9">
        <v>2.809536</v>
      </c>
      <c r="BJ13" s="9">
        <v>2.1333333333333333</v>
      </c>
      <c r="BK13" s="9"/>
      <c r="BL13" s="9">
        <v>3720</v>
      </c>
      <c r="BM13" s="9">
        <v>341.72</v>
      </c>
      <c r="BN13" s="9">
        <v>1983</v>
      </c>
      <c r="BO13" s="9">
        <v>491.4</v>
      </c>
      <c r="BP13" s="9">
        <v>1.32</v>
      </c>
      <c r="BQ13" s="9">
        <v>0.3</v>
      </c>
      <c r="BR13" s="9">
        <v>1379</v>
      </c>
      <c r="BS13" s="9">
        <v>62.25</v>
      </c>
      <c r="BT13" s="9">
        <v>243.5</v>
      </c>
      <c r="BU13" s="9">
        <v>157</v>
      </c>
      <c r="BV13" s="9">
        <v>90.9</v>
      </c>
      <c r="BW13" s="9"/>
      <c r="BX13" s="9">
        <v>575.59300004641887</v>
      </c>
      <c r="BY13" s="9">
        <v>306.82820405700232</v>
      </c>
      <c r="BZ13" s="9">
        <v>76.033978554518868</v>
      </c>
      <c r="CA13" s="9">
        <v>0.20424267743582605</v>
      </c>
      <c r="CB13" s="9">
        <v>4.6418790326324101E-2</v>
      </c>
      <c r="CC13" s="9">
        <v>213.3717062000031</v>
      </c>
      <c r="CD13" s="9">
        <v>9.6318989927122516</v>
      </c>
      <c r="CE13" s="9"/>
      <c r="CF13" s="9">
        <v>660</v>
      </c>
      <c r="CG13" s="9">
        <v>0</v>
      </c>
      <c r="CH13" s="9">
        <v>126</v>
      </c>
      <c r="CI13" s="9">
        <v>30</v>
      </c>
      <c r="CJ13" s="9">
        <v>0</v>
      </c>
      <c r="CK13" s="9">
        <v>0</v>
      </c>
      <c r="CL13" s="9">
        <v>0</v>
      </c>
      <c r="CM13" s="9">
        <v>0</v>
      </c>
      <c r="CN13" s="9">
        <v>30</v>
      </c>
      <c r="CO13" s="9">
        <v>0</v>
      </c>
      <c r="CP13" s="9">
        <v>0</v>
      </c>
      <c r="CQ13" s="9"/>
      <c r="CR13" s="9">
        <v>8.8000000000000007</v>
      </c>
      <c r="CS13" s="9">
        <v>1.68</v>
      </c>
      <c r="CT13" s="9">
        <v>0.4</v>
      </c>
      <c r="CU13" s="9">
        <v>0</v>
      </c>
      <c r="CV13" s="9">
        <v>0</v>
      </c>
      <c r="CW13" s="9">
        <v>0</v>
      </c>
      <c r="CX13" s="9">
        <v>0</v>
      </c>
    </row>
    <row r="14" spans="1:113" ht="15.75" customHeight="1" x14ac:dyDescent="0.2">
      <c r="A14" s="1">
        <v>12</v>
      </c>
      <c r="B14" s="1" t="s">
        <v>5</v>
      </c>
      <c r="C14" s="3">
        <v>0.23402777777664596</v>
      </c>
      <c r="D14" s="4">
        <f>(5*60)+37</f>
        <v>337</v>
      </c>
      <c r="E14" s="1">
        <v>0</v>
      </c>
      <c r="F14" s="1">
        <v>42</v>
      </c>
      <c r="G14" s="1">
        <v>3</v>
      </c>
      <c r="H14" s="1">
        <v>184</v>
      </c>
      <c r="I14" s="1">
        <v>90</v>
      </c>
      <c r="J14" s="1">
        <v>1</v>
      </c>
      <c r="K14" s="1">
        <v>0</v>
      </c>
      <c r="L14" s="1">
        <v>6</v>
      </c>
      <c r="M14" s="1">
        <v>2</v>
      </c>
      <c r="N14" s="1">
        <v>5</v>
      </c>
      <c r="O14" s="1">
        <v>0</v>
      </c>
      <c r="P14" s="1">
        <v>9</v>
      </c>
      <c r="Q14" s="1">
        <v>1</v>
      </c>
      <c r="R14" s="1">
        <v>2</v>
      </c>
      <c r="S14" s="1">
        <v>0</v>
      </c>
      <c r="T14" s="5">
        <v>1</v>
      </c>
      <c r="U14" s="5">
        <v>1</v>
      </c>
      <c r="V14" s="5">
        <v>1</v>
      </c>
      <c r="W14" s="5">
        <v>1</v>
      </c>
      <c r="X14" s="5">
        <v>1</v>
      </c>
      <c r="Y14" s="5">
        <v>1</v>
      </c>
      <c r="Z14" s="5">
        <v>1</v>
      </c>
      <c r="AA14" s="5">
        <v>1</v>
      </c>
      <c r="AB14" s="5">
        <v>1</v>
      </c>
      <c r="AC14" s="5">
        <v>1</v>
      </c>
      <c r="AD14" s="5">
        <v>1</v>
      </c>
      <c r="AE14" s="5">
        <v>1</v>
      </c>
      <c r="AF14" s="5">
        <v>1</v>
      </c>
      <c r="AG14" s="1">
        <v>1</v>
      </c>
      <c r="AH14" s="5">
        <v>1</v>
      </c>
      <c r="AI14" s="1">
        <v>1</v>
      </c>
      <c r="AJ14" s="5">
        <v>1</v>
      </c>
      <c r="AK14" s="1">
        <v>0</v>
      </c>
      <c r="AN14" s="1">
        <v>1</v>
      </c>
      <c r="AO14" s="1">
        <v>1</v>
      </c>
      <c r="AP14" s="1">
        <v>14</v>
      </c>
      <c r="AR14" s="9">
        <v>500</v>
      </c>
      <c r="AS14" s="9">
        <v>120</v>
      </c>
      <c r="AT14" s="9">
        <v>75</v>
      </c>
      <c r="AU14" s="9">
        <v>17</v>
      </c>
      <c r="AV14" s="9">
        <v>0</v>
      </c>
      <c r="AW14" s="9">
        <v>0</v>
      </c>
      <c r="AX14" s="9">
        <v>1.2</v>
      </c>
      <c r="AY14" s="9">
        <v>0</v>
      </c>
      <c r="AZ14" s="9">
        <v>0</v>
      </c>
      <c r="BA14" s="9">
        <v>17</v>
      </c>
      <c r="BB14" s="9">
        <v>0</v>
      </c>
      <c r="BC14" s="9"/>
      <c r="BD14" s="9">
        <v>5.5555555555555554</v>
      </c>
      <c r="BE14" s="9">
        <v>0.83333333333333337</v>
      </c>
      <c r="BF14" s="9">
        <v>0.18888888888888888</v>
      </c>
      <c r="BG14" s="9">
        <v>0</v>
      </c>
      <c r="BH14" s="9">
        <v>0</v>
      </c>
      <c r="BI14" s="9">
        <v>1.3333333333333332E-2</v>
      </c>
      <c r="BJ14" s="9">
        <v>0</v>
      </c>
      <c r="BK14" s="9"/>
      <c r="BL14" s="9">
        <v>1945</v>
      </c>
      <c r="BM14" s="9">
        <v>312</v>
      </c>
      <c r="BN14" s="9">
        <v>2011.5</v>
      </c>
      <c r="BO14" s="9">
        <v>237.56</v>
      </c>
      <c r="BP14" s="9">
        <v>18.309999999999999</v>
      </c>
      <c r="BQ14" s="9">
        <v>11.950000000000001</v>
      </c>
      <c r="BR14" s="9">
        <v>2069.8000000000002</v>
      </c>
      <c r="BS14" s="9">
        <v>175.7</v>
      </c>
      <c r="BT14" s="9">
        <v>147</v>
      </c>
      <c r="BU14" s="9">
        <v>52.1</v>
      </c>
      <c r="BV14" s="9">
        <v>38.46</v>
      </c>
      <c r="BW14" s="9"/>
      <c r="BX14" s="9">
        <v>345.59960198297767</v>
      </c>
      <c r="BY14" s="9">
        <v>357.41573233355251</v>
      </c>
      <c r="BZ14" s="9">
        <v>42.211126708008322</v>
      </c>
      <c r="CA14" s="9">
        <v>3.253433785248494</v>
      </c>
      <c r="CB14" s="9">
        <v>2.1233497396897603</v>
      </c>
      <c r="CC14" s="9">
        <v>367.77483608450763</v>
      </c>
      <c r="CD14" s="9">
        <v>31.219460189413461</v>
      </c>
      <c r="CE14" s="9"/>
      <c r="CF14" s="9">
        <v>990</v>
      </c>
      <c r="CG14" s="9">
        <v>335</v>
      </c>
      <c r="CH14" s="9">
        <v>1135.55</v>
      </c>
      <c r="CI14" s="9">
        <v>128.792</v>
      </c>
      <c r="CJ14" s="9">
        <v>56.355000000000004</v>
      </c>
      <c r="CK14" s="9">
        <v>26.844999999999999</v>
      </c>
      <c r="CL14" s="9">
        <v>288.74</v>
      </c>
      <c r="CM14" s="9">
        <v>0</v>
      </c>
      <c r="CN14" s="9">
        <v>35.6</v>
      </c>
      <c r="CO14" s="9">
        <v>0</v>
      </c>
      <c r="CP14" s="9">
        <v>93.200000000000017</v>
      </c>
      <c r="CQ14" s="9"/>
      <c r="CR14" s="9">
        <v>11</v>
      </c>
      <c r="CS14" s="9">
        <v>12.617222222222221</v>
      </c>
      <c r="CT14" s="9">
        <v>1.4310222222222222</v>
      </c>
      <c r="CU14" s="9">
        <v>0.62616666666666676</v>
      </c>
      <c r="CV14" s="9">
        <v>0.29827777777777775</v>
      </c>
      <c r="CW14" s="9">
        <v>3.2082222222222225</v>
      </c>
      <c r="CX14" s="9">
        <v>0</v>
      </c>
    </row>
    <row r="15" spans="1:113" ht="15.75" customHeight="1" x14ac:dyDescent="0.2">
      <c r="A15" s="1">
        <v>13</v>
      </c>
      <c r="B15" s="1" t="s">
        <v>3</v>
      </c>
      <c r="C15" s="3">
        <v>0.29861111110949423</v>
      </c>
      <c r="D15" s="4">
        <f>(7*60)+10</f>
        <v>430</v>
      </c>
      <c r="E15" s="1">
        <v>0</v>
      </c>
      <c r="F15" s="1">
        <v>36</v>
      </c>
      <c r="G15" s="1">
        <v>3</v>
      </c>
      <c r="H15" s="1">
        <v>178</v>
      </c>
      <c r="I15" s="1">
        <v>72</v>
      </c>
      <c r="J15" s="1">
        <v>0</v>
      </c>
      <c r="K15" s="1">
        <v>0</v>
      </c>
      <c r="L15" s="1">
        <v>3</v>
      </c>
      <c r="M15" s="1">
        <v>2</v>
      </c>
      <c r="N15" s="1">
        <v>4</v>
      </c>
      <c r="O15" s="1">
        <v>1</v>
      </c>
      <c r="P15" s="1">
        <v>10</v>
      </c>
      <c r="Q15" s="1">
        <v>0</v>
      </c>
      <c r="S15" s="1">
        <v>0</v>
      </c>
      <c r="T15" s="1">
        <v>1</v>
      </c>
      <c r="U15" s="1">
        <v>1</v>
      </c>
      <c r="V15" s="1">
        <v>1</v>
      </c>
      <c r="W15" s="1">
        <v>1</v>
      </c>
      <c r="X15" s="1">
        <v>1</v>
      </c>
      <c r="Y15" s="1">
        <v>1</v>
      </c>
      <c r="Z15" s="1">
        <v>1</v>
      </c>
      <c r="AA15" s="1">
        <v>1</v>
      </c>
      <c r="AB15" s="1">
        <v>2</v>
      </c>
      <c r="AC15" s="1">
        <v>1</v>
      </c>
      <c r="AD15" s="1">
        <v>1</v>
      </c>
      <c r="AE15" s="1">
        <v>1</v>
      </c>
      <c r="AF15" s="1">
        <v>1</v>
      </c>
      <c r="AG15" s="1">
        <v>1</v>
      </c>
      <c r="AH15" s="1">
        <v>1</v>
      </c>
      <c r="AI15" s="1">
        <v>1</v>
      </c>
      <c r="AJ15" s="1">
        <v>1</v>
      </c>
      <c r="AK15" s="1">
        <v>0</v>
      </c>
      <c r="AN15" s="1">
        <v>1</v>
      </c>
      <c r="AO15" s="1">
        <v>1</v>
      </c>
      <c r="AP15" s="1">
        <v>1</v>
      </c>
      <c r="AR15" s="9">
        <v>560</v>
      </c>
      <c r="AS15" s="9">
        <v>358.4</v>
      </c>
      <c r="AT15" s="9">
        <v>829.7</v>
      </c>
      <c r="AU15" s="9">
        <v>129.4</v>
      </c>
      <c r="AV15" s="9">
        <v>9.7899999999999991</v>
      </c>
      <c r="AW15" s="9">
        <v>29.41</v>
      </c>
      <c r="AX15" s="9">
        <v>585.4</v>
      </c>
      <c r="AY15" s="9">
        <v>80</v>
      </c>
      <c r="AZ15" s="9">
        <v>32</v>
      </c>
      <c r="BA15" s="9">
        <v>0</v>
      </c>
      <c r="BB15" s="9">
        <v>97.4</v>
      </c>
      <c r="BC15" s="9"/>
      <c r="BD15" s="9">
        <v>7.7777777777777777</v>
      </c>
      <c r="BE15" s="9">
        <v>11.523611111111112</v>
      </c>
      <c r="BF15" s="9">
        <v>1.7972222222222223</v>
      </c>
      <c r="BG15" s="9">
        <v>0.13597222222222222</v>
      </c>
      <c r="BH15" s="9">
        <v>0.40847222222222224</v>
      </c>
      <c r="BI15" s="9">
        <v>8.1305555555555546</v>
      </c>
      <c r="BJ15" s="9">
        <v>1.1111111111111112</v>
      </c>
      <c r="BK15" s="9"/>
      <c r="BL15" s="9">
        <v>4000</v>
      </c>
      <c r="BM15" s="9">
        <v>823</v>
      </c>
      <c r="BN15" s="9">
        <v>2252</v>
      </c>
      <c r="BO15" s="9">
        <v>534.35</v>
      </c>
      <c r="BP15" s="9">
        <v>11.73</v>
      </c>
      <c r="BQ15" s="9">
        <v>10.93</v>
      </c>
      <c r="BR15" s="9">
        <v>777.75</v>
      </c>
      <c r="BS15" s="9">
        <v>83</v>
      </c>
      <c r="BT15" s="9">
        <v>266</v>
      </c>
      <c r="BU15" s="9">
        <v>150</v>
      </c>
      <c r="BV15" s="9">
        <v>118.35</v>
      </c>
      <c r="BW15" s="9"/>
      <c r="BX15" s="9">
        <v>557.02548391588914</v>
      </c>
      <c r="BY15" s="9">
        <v>313.60534744464559</v>
      </c>
      <c r="BZ15" s="9">
        <v>74.411641832613839</v>
      </c>
      <c r="CA15" s="9">
        <v>1.633477231583345</v>
      </c>
      <c r="CB15" s="9">
        <v>1.5220721348001671</v>
      </c>
      <c r="CC15" s="9">
        <v>108.30664252889569</v>
      </c>
      <c r="CD15" s="9">
        <v>11.5582787912547</v>
      </c>
      <c r="CE15" s="9"/>
      <c r="CF15" s="9">
        <v>2320</v>
      </c>
      <c r="CG15" s="9">
        <v>623</v>
      </c>
      <c r="CH15" s="9">
        <v>1222.8</v>
      </c>
      <c r="CI15" s="9">
        <v>211.95599999999999</v>
      </c>
      <c r="CJ15" s="9">
        <v>46.55</v>
      </c>
      <c r="CK15" s="9">
        <v>10.7</v>
      </c>
      <c r="CL15" s="9">
        <v>614.62</v>
      </c>
      <c r="CM15" s="9">
        <v>82.2</v>
      </c>
      <c r="CN15" s="9">
        <v>139.24</v>
      </c>
      <c r="CO15" s="9">
        <v>0</v>
      </c>
      <c r="CP15" s="9">
        <v>72.72</v>
      </c>
      <c r="CQ15" s="9"/>
      <c r="CR15" s="9">
        <v>32.222222222222221</v>
      </c>
      <c r="CS15" s="9">
        <v>16.983333333333334</v>
      </c>
      <c r="CT15" s="9">
        <v>2.9438333333333331</v>
      </c>
      <c r="CU15" s="9">
        <v>0.6465277777777777</v>
      </c>
      <c r="CV15" s="9">
        <v>0.14861111111111111</v>
      </c>
      <c r="CW15" s="9">
        <v>8.5363888888888884</v>
      </c>
      <c r="CX15" s="9">
        <v>1.1416666666666666</v>
      </c>
    </row>
    <row r="16" spans="1:113" ht="15.75" customHeight="1" x14ac:dyDescent="0.2">
      <c r="A16" s="1">
        <v>14</v>
      </c>
      <c r="B16" s="1" t="s">
        <v>3</v>
      </c>
      <c r="C16" s="3">
        <v>0.37638888889341615</v>
      </c>
      <c r="D16" s="4">
        <f>(9*60)+2</f>
        <v>542</v>
      </c>
      <c r="E16" s="1">
        <v>0</v>
      </c>
      <c r="F16" s="1">
        <v>43</v>
      </c>
      <c r="G16" s="1">
        <v>8</v>
      </c>
      <c r="H16" s="1">
        <v>184</v>
      </c>
      <c r="I16" s="1">
        <v>63</v>
      </c>
      <c r="J16" s="1">
        <v>1</v>
      </c>
      <c r="K16" s="1">
        <v>0</v>
      </c>
      <c r="L16" s="1">
        <v>3</v>
      </c>
      <c r="M16" s="1">
        <v>6</v>
      </c>
      <c r="N16" s="1">
        <v>3</v>
      </c>
      <c r="O16" s="1">
        <v>1</v>
      </c>
      <c r="P16" s="1">
        <v>10</v>
      </c>
      <c r="Q16" s="1">
        <v>0</v>
      </c>
      <c r="S16" s="1">
        <v>0</v>
      </c>
      <c r="T16" s="1">
        <v>1</v>
      </c>
      <c r="U16" s="1">
        <v>1</v>
      </c>
      <c r="V16" s="1">
        <v>1</v>
      </c>
      <c r="W16" s="1">
        <v>1</v>
      </c>
      <c r="X16" s="1">
        <v>3</v>
      </c>
      <c r="Y16" s="1">
        <v>1</v>
      </c>
      <c r="Z16" s="1">
        <v>1</v>
      </c>
      <c r="AA16" s="1">
        <v>1</v>
      </c>
      <c r="AB16" s="1">
        <v>1</v>
      </c>
      <c r="AC16" s="1">
        <v>1</v>
      </c>
      <c r="AD16" s="1">
        <v>1</v>
      </c>
      <c r="AE16" s="1">
        <v>1</v>
      </c>
      <c r="AF16" s="1">
        <v>1</v>
      </c>
      <c r="AG16" s="1">
        <v>1</v>
      </c>
      <c r="AH16" s="1">
        <v>1</v>
      </c>
      <c r="AI16" s="1">
        <v>1</v>
      </c>
      <c r="AJ16" s="1">
        <v>1</v>
      </c>
      <c r="AK16" s="11">
        <v>0</v>
      </c>
      <c r="AL16" s="6"/>
      <c r="AM16" s="1" t="s">
        <v>6</v>
      </c>
      <c r="AN16" s="1">
        <v>1</v>
      </c>
      <c r="AO16" s="1">
        <v>1</v>
      </c>
      <c r="AP16" s="1">
        <v>2</v>
      </c>
      <c r="AR16" s="9">
        <v>1490</v>
      </c>
      <c r="AS16" s="9">
        <v>100</v>
      </c>
      <c r="AT16" s="9">
        <v>217.4</v>
      </c>
      <c r="AU16" s="9">
        <v>34.4</v>
      </c>
      <c r="AV16" s="9">
        <v>8.4700000000000006</v>
      </c>
      <c r="AW16" s="9">
        <v>5.21</v>
      </c>
      <c r="AX16" s="9">
        <v>16.600000000000001</v>
      </c>
      <c r="AY16" s="9">
        <v>80</v>
      </c>
      <c r="AZ16" s="9">
        <v>14.4</v>
      </c>
      <c r="BA16" s="9">
        <v>0</v>
      </c>
      <c r="BB16" s="9">
        <v>20</v>
      </c>
      <c r="BC16" s="9"/>
      <c r="BD16" s="9">
        <v>23.650793650793652</v>
      </c>
      <c r="BE16" s="9">
        <v>3.450793650793651</v>
      </c>
      <c r="BF16" s="9">
        <v>0.54603174603174598</v>
      </c>
      <c r="BG16" s="9">
        <v>0.13444444444444445</v>
      </c>
      <c r="BH16" s="9">
        <v>8.2698412698412702E-2</v>
      </c>
      <c r="BI16" s="9">
        <v>0.2634920634920635</v>
      </c>
      <c r="BJ16" s="9">
        <v>1.2698412698412698</v>
      </c>
      <c r="BK16" s="9"/>
      <c r="BL16" s="9">
        <v>2600</v>
      </c>
      <c r="BM16" s="9">
        <v>1235</v>
      </c>
      <c r="BN16" s="9">
        <v>1519</v>
      </c>
      <c r="BO16" s="9">
        <v>348.3</v>
      </c>
      <c r="BP16" s="9">
        <v>11.94</v>
      </c>
      <c r="BQ16" s="9">
        <v>8.2799999999999994</v>
      </c>
      <c r="BR16" s="9">
        <v>1637.3999999999999</v>
      </c>
      <c r="BS16" s="9">
        <v>33.200000000000003</v>
      </c>
      <c r="BT16" s="9">
        <v>186.4</v>
      </c>
      <c r="BU16" s="9">
        <v>42.8</v>
      </c>
      <c r="BV16" s="9">
        <v>119.1</v>
      </c>
      <c r="BW16" s="9"/>
      <c r="BX16" s="9">
        <v>287.24838146585063</v>
      </c>
      <c r="BY16" s="9">
        <v>167.81934286408733</v>
      </c>
      <c r="BZ16" s="9">
        <v>38.480235101752221</v>
      </c>
      <c r="CA16" s="9">
        <v>1.3191329518085602</v>
      </c>
      <c r="CB16" s="9">
        <v>0.91477561482201653</v>
      </c>
      <c r="CC16" s="9">
        <v>180.90019223545528</v>
      </c>
      <c r="CD16" s="9">
        <v>3.6679408710254773</v>
      </c>
      <c r="CE16" s="9"/>
      <c r="CF16" s="9">
        <v>1330</v>
      </c>
      <c r="CG16" s="9">
        <v>310</v>
      </c>
      <c r="CH16" s="9">
        <v>535.6</v>
      </c>
      <c r="CI16" s="9">
        <v>76.97999999999999</v>
      </c>
      <c r="CJ16" s="9">
        <v>21.2</v>
      </c>
      <c r="CK16" s="9">
        <v>15.3</v>
      </c>
      <c r="CL16" s="9">
        <v>271.5</v>
      </c>
      <c r="CM16" s="9">
        <v>27.4</v>
      </c>
      <c r="CN16" s="9">
        <v>35</v>
      </c>
      <c r="CO16" s="9">
        <v>0</v>
      </c>
      <c r="CP16" s="9">
        <v>42</v>
      </c>
      <c r="CQ16" s="9"/>
      <c r="CR16" s="9">
        <v>21.111111111111111</v>
      </c>
      <c r="CS16" s="9">
        <v>8.5015873015873016</v>
      </c>
      <c r="CT16" s="9">
        <v>1.2219047619047618</v>
      </c>
      <c r="CU16" s="9">
        <v>0.33650793650793648</v>
      </c>
      <c r="CV16" s="9">
        <v>0.24285714285714285</v>
      </c>
      <c r="CW16" s="9">
        <v>4.3095238095238093</v>
      </c>
      <c r="CX16" s="9">
        <v>0.43492063492063487</v>
      </c>
    </row>
    <row r="17" spans="1:102" ht="15.75" customHeight="1" x14ac:dyDescent="0.2">
      <c r="A17" s="1">
        <v>15</v>
      </c>
      <c r="B17" s="1" t="s">
        <v>1</v>
      </c>
      <c r="C17" s="3">
        <v>0.15277777778101154</v>
      </c>
      <c r="D17" s="4">
        <f>(3*60)+40</f>
        <v>220</v>
      </c>
      <c r="E17" s="1">
        <v>0</v>
      </c>
      <c r="F17" s="1">
        <v>49</v>
      </c>
      <c r="G17" s="1">
        <v>8</v>
      </c>
      <c r="H17" s="1">
        <v>179</v>
      </c>
      <c r="I17" s="1">
        <v>87</v>
      </c>
      <c r="J17" s="1">
        <v>0</v>
      </c>
      <c r="K17" s="1">
        <v>0</v>
      </c>
      <c r="L17" s="1">
        <v>3</v>
      </c>
      <c r="M17" s="1">
        <v>11</v>
      </c>
      <c r="N17" s="1">
        <v>5</v>
      </c>
      <c r="O17" s="1">
        <v>0</v>
      </c>
      <c r="P17" s="1">
        <v>9</v>
      </c>
      <c r="Q17" s="1">
        <v>0</v>
      </c>
      <c r="S17" s="1">
        <v>0</v>
      </c>
      <c r="T17" s="5">
        <v>1</v>
      </c>
      <c r="U17" s="5">
        <v>1</v>
      </c>
      <c r="V17" s="5">
        <v>1</v>
      </c>
      <c r="W17" s="5">
        <v>1</v>
      </c>
      <c r="X17" s="5">
        <v>1</v>
      </c>
      <c r="Y17" s="5">
        <v>1</v>
      </c>
      <c r="Z17" s="5">
        <v>1</v>
      </c>
      <c r="AA17" s="5">
        <v>1</v>
      </c>
      <c r="AB17" s="5">
        <v>1</v>
      </c>
      <c r="AC17" s="5">
        <v>1</v>
      </c>
      <c r="AD17" s="5">
        <v>1</v>
      </c>
      <c r="AE17" s="5">
        <v>1</v>
      </c>
      <c r="AF17" s="5">
        <v>1</v>
      </c>
      <c r="AG17" s="5">
        <v>1</v>
      </c>
      <c r="AH17" s="5">
        <v>1</v>
      </c>
      <c r="AI17" s="5">
        <v>1</v>
      </c>
      <c r="AJ17" s="5">
        <v>1</v>
      </c>
      <c r="AK17" s="1">
        <v>0</v>
      </c>
      <c r="AN17" s="1">
        <v>0</v>
      </c>
      <c r="AO17" s="1">
        <v>1</v>
      </c>
      <c r="AP17" s="1">
        <v>14</v>
      </c>
      <c r="AR17" s="9">
        <v>50</v>
      </c>
      <c r="AS17" s="9">
        <v>25</v>
      </c>
      <c r="AT17" s="9">
        <v>147</v>
      </c>
      <c r="AU17" s="9">
        <v>7.3</v>
      </c>
      <c r="AV17" s="9">
        <v>4</v>
      </c>
      <c r="AW17" s="9">
        <v>10.8</v>
      </c>
      <c r="AX17" s="9">
        <v>0.1</v>
      </c>
      <c r="AY17" s="9">
        <v>0</v>
      </c>
      <c r="AZ17" s="9">
        <v>0</v>
      </c>
      <c r="BA17" s="9">
        <v>0</v>
      </c>
      <c r="BB17" s="9">
        <v>7.3</v>
      </c>
      <c r="BC17" s="9"/>
      <c r="BD17" s="9">
        <v>0.57471264367816088</v>
      </c>
      <c r="BE17" s="9">
        <v>1.6896551724137931</v>
      </c>
      <c r="BF17" s="9">
        <v>8.3908045977011486E-2</v>
      </c>
      <c r="BG17" s="9">
        <v>4.5977011494252873E-2</v>
      </c>
      <c r="BH17" s="9">
        <v>0.12413793103448277</v>
      </c>
      <c r="BI17" s="9">
        <v>1.1494252873563218E-3</v>
      </c>
      <c r="BJ17" s="9">
        <v>0</v>
      </c>
      <c r="BK17" s="9"/>
      <c r="BL17" s="9">
        <v>1950</v>
      </c>
      <c r="BM17" s="9">
        <v>220</v>
      </c>
      <c r="BN17" s="9">
        <v>857</v>
      </c>
      <c r="BO17" s="9">
        <v>112.14</v>
      </c>
      <c r="BP17" s="9">
        <v>5.56</v>
      </c>
      <c r="BQ17" s="9">
        <v>11.100000000000001</v>
      </c>
      <c r="BR17" s="9">
        <v>445.5</v>
      </c>
      <c r="BS17" s="9">
        <v>16.600000000000001</v>
      </c>
      <c r="BT17" s="9">
        <v>60.2</v>
      </c>
      <c r="BU17" s="9">
        <v>22</v>
      </c>
      <c r="BV17" s="9">
        <v>29.94</v>
      </c>
      <c r="BW17" s="9"/>
      <c r="BX17" s="9">
        <v>530.75666848121944</v>
      </c>
      <c r="BY17" s="9">
        <v>233.26075122482308</v>
      </c>
      <c r="BZ17" s="9">
        <v>30.522591181273818</v>
      </c>
      <c r="CA17" s="9">
        <v>1.5133369624387587</v>
      </c>
      <c r="CB17" s="9">
        <v>3.0212302667392494</v>
      </c>
      <c r="CC17" s="9">
        <v>121.25748502994013</v>
      </c>
      <c r="CD17" s="9">
        <v>4.5182362547632016</v>
      </c>
      <c r="CE17" s="9"/>
      <c r="CF17" s="9">
        <v>430</v>
      </c>
      <c r="CG17" s="9">
        <v>75</v>
      </c>
      <c r="CH17" s="9">
        <v>363.6</v>
      </c>
      <c r="CI17" s="9">
        <v>34.795999999999999</v>
      </c>
      <c r="CJ17" s="9">
        <v>11.8</v>
      </c>
      <c r="CK17" s="9">
        <v>9.8000000000000007</v>
      </c>
      <c r="CL17" s="9">
        <v>604.52</v>
      </c>
      <c r="CM17" s="9">
        <v>0</v>
      </c>
      <c r="CN17" s="9">
        <v>10.3</v>
      </c>
      <c r="CO17" s="9">
        <v>0</v>
      </c>
      <c r="CP17" s="9">
        <v>24.5</v>
      </c>
      <c r="CQ17" s="9"/>
      <c r="CR17" s="9">
        <v>4.9425287356321839</v>
      </c>
      <c r="CS17" s="9">
        <v>4.1793103448275861</v>
      </c>
      <c r="CT17" s="9">
        <v>0.39995402298850574</v>
      </c>
      <c r="CU17" s="9">
        <v>0.13563218390804599</v>
      </c>
      <c r="CV17" s="9">
        <v>0.11264367816091955</v>
      </c>
      <c r="CW17" s="9">
        <v>6.9485057471264362</v>
      </c>
      <c r="CX17" s="9">
        <v>0</v>
      </c>
    </row>
    <row r="18" spans="1:102" ht="15.75" customHeight="1" x14ac:dyDescent="0.2">
      <c r="A18" s="1">
        <v>16</v>
      </c>
      <c r="B18" s="1" t="s">
        <v>3</v>
      </c>
      <c r="C18" s="3">
        <v>0.2930555555576575</v>
      </c>
      <c r="D18" s="4">
        <f>(7*60)+2</f>
        <v>422</v>
      </c>
      <c r="E18" s="1">
        <v>0</v>
      </c>
      <c r="F18" s="1">
        <v>35</v>
      </c>
      <c r="G18" s="1">
        <v>8</v>
      </c>
      <c r="H18" s="1">
        <v>173</v>
      </c>
      <c r="I18" s="1">
        <v>76</v>
      </c>
      <c r="J18" s="1">
        <v>1</v>
      </c>
      <c r="K18" s="1">
        <v>0</v>
      </c>
      <c r="L18" s="1">
        <v>2</v>
      </c>
      <c r="M18" s="1">
        <v>12</v>
      </c>
      <c r="N18" s="1">
        <v>5</v>
      </c>
      <c r="O18" s="1">
        <v>0</v>
      </c>
      <c r="P18" s="1">
        <v>10</v>
      </c>
      <c r="Q18" s="1">
        <v>0</v>
      </c>
      <c r="S18" s="1">
        <v>0</v>
      </c>
      <c r="T18" s="1">
        <v>2</v>
      </c>
      <c r="U18" s="1">
        <v>1</v>
      </c>
      <c r="V18" s="1">
        <v>1</v>
      </c>
      <c r="W18" s="1">
        <v>1</v>
      </c>
      <c r="X18" s="1">
        <v>1</v>
      </c>
      <c r="Y18" s="1">
        <v>1</v>
      </c>
      <c r="Z18" s="1">
        <v>1</v>
      </c>
      <c r="AA18" s="1">
        <v>1</v>
      </c>
      <c r="AB18" s="1">
        <v>1</v>
      </c>
      <c r="AC18" s="1">
        <v>1</v>
      </c>
      <c r="AD18" s="1">
        <v>1</v>
      </c>
      <c r="AE18" s="1">
        <v>1</v>
      </c>
      <c r="AF18" s="1">
        <v>1</v>
      </c>
      <c r="AG18" s="1">
        <v>1</v>
      </c>
      <c r="AH18" s="1">
        <v>1</v>
      </c>
      <c r="AI18" s="1">
        <v>1</v>
      </c>
      <c r="AJ18" s="1">
        <v>1</v>
      </c>
      <c r="AK18" s="1">
        <v>0</v>
      </c>
      <c r="AN18" s="1">
        <v>1</v>
      </c>
      <c r="AO18" s="1">
        <v>1</v>
      </c>
      <c r="AP18" s="1">
        <v>5</v>
      </c>
      <c r="AR18" s="9">
        <v>700</v>
      </c>
      <c r="AS18" s="9">
        <v>90</v>
      </c>
      <c r="AT18" s="9">
        <v>394.90000000000003</v>
      </c>
      <c r="AU18" s="9">
        <v>61.580000000000005</v>
      </c>
      <c r="AV18" s="9">
        <v>13.379999999999999</v>
      </c>
      <c r="AW18" s="9">
        <v>8.1199999999999992</v>
      </c>
      <c r="AX18" s="9">
        <v>64.100000000000009</v>
      </c>
      <c r="AY18" s="9">
        <v>45</v>
      </c>
      <c r="AZ18" s="9">
        <v>0</v>
      </c>
      <c r="BA18" s="9">
        <v>17.100000000000001</v>
      </c>
      <c r="BB18" s="9">
        <v>44.480000000000004</v>
      </c>
      <c r="BC18" s="9"/>
      <c r="BD18" s="9">
        <v>9.2105263157894743</v>
      </c>
      <c r="BE18" s="9">
        <v>5.1960526315789481</v>
      </c>
      <c r="BF18" s="9">
        <v>0.81026315789473691</v>
      </c>
      <c r="BG18" s="9">
        <v>0.17605263157894735</v>
      </c>
      <c r="BH18" s="9">
        <v>0.10684210526315789</v>
      </c>
      <c r="BI18" s="9">
        <v>0.84342105263157907</v>
      </c>
      <c r="BJ18" s="9">
        <v>0.59210526315789469</v>
      </c>
      <c r="BK18" s="9"/>
      <c r="BL18" s="9">
        <v>3500</v>
      </c>
      <c r="BM18" s="9">
        <v>712.95</v>
      </c>
      <c r="BN18" s="9">
        <v>2419.5</v>
      </c>
      <c r="BO18" s="9">
        <v>583.70000000000005</v>
      </c>
      <c r="BP18" s="9">
        <v>6.3</v>
      </c>
      <c r="BQ18" s="9">
        <v>1.29</v>
      </c>
      <c r="BR18" s="9">
        <v>1591.5</v>
      </c>
      <c r="BS18" s="9">
        <v>200</v>
      </c>
      <c r="BT18" s="9">
        <v>32</v>
      </c>
      <c r="BU18" s="9">
        <v>523.5</v>
      </c>
      <c r="BV18" s="9">
        <v>28.2</v>
      </c>
      <c r="BW18" s="9"/>
      <c r="BX18" s="9">
        <v>496.63705763827795</v>
      </c>
      <c r="BY18" s="9">
        <v>343.31810313023243</v>
      </c>
      <c r="BZ18" s="9">
        <v>82.82487158384653</v>
      </c>
      <c r="CA18" s="9">
        <v>0.89394670374890028</v>
      </c>
      <c r="CB18" s="9">
        <v>0.18304622981525104</v>
      </c>
      <c r="CC18" s="9">
        <v>225.82796492323411</v>
      </c>
      <c r="CD18" s="9">
        <v>28.379260436473025</v>
      </c>
      <c r="CE18" s="9"/>
      <c r="CF18" s="9">
        <v>1300</v>
      </c>
      <c r="CG18" s="9">
        <v>269</v>
      </c>
      <c r="CH18" s="9">
        <v>555</v>
      </c>
      <c r="CI18" s="9">
        <v>93</v>
      </c>
      <c r="CJ18" s="9">
        <v>37</v>
      </c>
      <c r="CK18" s="9">
        <v>3.6</v>
      </c>
      <c r="CL18" s="9">
        <v>225.3</v>
      </c>
      <c r="CM18" s="9">
        <v>0</v>
      </c>
      <c r="CN18" s="9">
        <v>41</v>
      </c>
      <c r="CO18" s="9">
        <v>0</v>
      </c>
      <c r="CP18" s="9">
        <v>52</v>
      </c>
      <c r="CQ18" s="9"/>
      <c r="CR18" s="9">
        <v>17.105263157894736</v>
      </c>
      <c r="CS18" s="9">
        <v>7.3026315789473681</v>
      </c>
      <c r="CT18" s="9">
        <v>1.2236842105263157</v>
      </c>
      <c r="CU18" s="9">
        <v>0.48684210526315791</v>
      </c>
      <c r="CV18" s="9">
        <v>4.736842105263158E-2</v>
      </c>
      <c r="CW18" s="9">
        <v>2.9644736842105264</v>
      </c>
      <c r="CX18" s="9">
        <v>0</v>
      </c>
    </row>
    <row r="19" spans="1:102" ht="16.5" customHeight="1" x14ac:dyDescent="0.2">
      <c r="A19" s="1">
        <v>17</v>
      </c>
      <c r="B19" s="1" t="s">
        <v>3</v>
      </c>
      <c r="C19" s="3">
        <v>0.2618055555576575</v>
      </c>
      <c r="D19" s="4">
        <f>(6*60)+17</f>
        <v>377</v>
      </c>
      <c r="E19" s="1">
        <v>0</v>
      </c>
      <c r="F19" s="1">
        <v>39</v>
      </c>
      <c r="G19" s="1">
        <v>8</v>
      </c>
      <c r="H19" s="1">
        <v>170</v>
      </c>
      <c r="I19" s="1">
        <v>63</v>
      </c>
      <c r="J19" s="1">
        <v>1</v>
      </c>
      <c r="K19" s="1">
        <v>0</v>
      </c>
      <c r="L19" s="1">
        <v>3</v>
      </c>
      <c r="M19" s="1">
        <v>6</v>
      </c>
      <c r="N19" s="1">
        <v>6</v>
      </c>
      <c r="O19" s="1">
        <v>0</v>
      </c>
      <c r="P19" s="1">
        <v>10</v>
      </c>
      <c r="Q19" s="1">
        <v>0</v>
      </c>
      <c r="S19" s="1">
        <v>0</v>
      </c>
      <c r="T19" s="1">
        <v>1</v>
      </c>
      <c r="U19" s="1">
        <v>1</v>
      </c>
      <c r="V19" s="1">
        <v>1</v>
      </c>
      <c r="W19" s="1">
        <v>1</v>
      </c>
      <c r="X19" s="1">
        <v>1</v>
      </c>
      <c r="Y19" s="1">
        <v>1</v>
      </c>
      <c r="Z19" s="1">
        <v>1</v>
      </c>
      <c r="AA19" s="1">
        <v>1</v>
      </c>
      <c r="AB19" s="1">
        <v>1</v>
      </c>
      <c r="AC19" s="1">
        <v>1</v>
      </c>
      <c r="AD19" s="1">
        <v>1</v>
      </c>
      <c r="AE19" s="1">
        <v>1</v>
      </c>
      <c r="AF19" s="1">
        <v>1</v>
      </c>
      <c r="AG19" s="1">
        <v>1</v>
      </c>
      <c r="AH19" s="1">
        <v>1</v>
      </c>
      <c r="AI19" s="1">
        <v>1</v>
      </c>
      <c r="AJ19" s="1">
        <v>1</v>
      </c>
      <c r="AK19" s="1">
        <v>0</v>
      </c>
      <c r="AN19" s="1">
        <v>0</v>
      </c>
      <c r="AO19" s="1">
        <v>1</v>
      </c>
      <c r="AP19" s="1">
        <v>14</v>
      </c>
      <c r="AR19" s="9">
        <v>200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/>
      <c r="BD19" s="9">
        <v>3.1746031746031744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0</v>
      </c>
      <c r="BK19" s="9"/>
      <c r="BL19" s="9">
        <v>2850</v>
      </c>
      <c r="BM19" s="9">
        <v>975</v>
      </c>
      <c r="BN19" s="9">
        <v>1287</v>
      </c>
      <c r="BO19" s="9">
        <v>215.32</v>
      </c>
      <c r="BP19" s="9">
        <v>22.4</v>
      </c>
      <c r="BQ19" s="9">
        <v>35.339999999999996</v>
      </c>
      <c r="BR19" s="9">
        <v>2080</v>
      </c>
      <c r="BS19" s="9">
        <v>360</v>
      </c>
      <c r="BT19" s="9">
        <v>0</v>
      </c>
      <c r="BU19" s="9">
        <v>78.8</v>
      </c>
      <c r="BV19" s="9">
        <v>136.52000000000001</v>
      </c>
      <c r="BW19" s="9"/>
      <c r="BX19" s="9">
        <v>452.67555075525343</v>
      </c>
      <c r="BY19" s="9">
        <v>204.4187487094776</v>
      </c>
      <c r="BZ19" s="9">
        <v>34.200034943375847</v>
      </c>
      <c r="CA19" s="9">
        <v>3.557870995409711</v>
      </c>
      <c r="CB19" s="9">
        <v>5.6131768293651421</v>
      </c>
      <c r="CC19" s="9">
        <v>330.3737352880446</v>
      </c>
      <c r="CD19" s="9">
        <v>57.180069569084644</v>
      </c>
      <c r="CE19" s="9"/>
      <c r="CF19" s="9">
        <v>1730</v>
      </c>
      <c r="CG19" s="9">
        <v>1240</v>
      </c>
      <c r="CH19" s="9">
        <v>410.9</v>
      </c>
      <c r="CI19" s="9">
        <v>86</v>
      </c>
      <c r="CJ19" s="9">
        <v>15.399999999999999</v>
      </c>
      <c r="CK19" s="9">
        <v>0.1</v>
      </c>
      <c r="CL19" s="9">
        <v>650.1</v>
      </c>
      <c r="CM19" s="9">
        <v>0</v>
      </c>
      <c r="CN19" s="9">
        <v>40</v>
      </c>
      <c r="CO19" s="9">
        <v>0</v>
      </c>
      <c r="CP19" s="9">
        <v>46</v>
      </c>
      <c r="CQ19" s="9"/>
      <c r="CR19" s="9">
        <v>27.460317460317459</v>
      </c>
      <c r="CS19" s="9">
        <v>6.5222222222222221</v>
      </c>
      <c r="CT19" s="9">
        <v>1.3650793650793651</v>
      </c>
      <c r="CU19" s="9">
        <v>0.24444444444444441</v>
      </c>
      <c r="CV19" s="9">
        <v>1.5873015873015873E-3</v>
      </c>
      <c r="CW19" s="9">
        <v>10.31904761904762</v>
      </c>
      <c r="CX19" s="9">
        <v>0</v>
      </c>
    </row>
    <row r="20" spans="1:102" ht="15.75" customHeight="1" x14ac:dyDescent="0.2">
      <c r="A20" s="1">
        <v>18</v>
      </c>
      <c r="B20" s="1" t="s">
        <v>1</v>
      </c>
      <c r="C20" s="3">
        <v>0.12013888888759539</v>
      </c>
      <c r="D20" s="4">
        <f>(2*60)+53</f>
        <v>173</v>
      </c>
      <c r="E20" s="1">
        <v>0</v>
      </c>
      <c r="F20" s="1">
        <v>39</v>
      </c>
      <c r="G20" s="1">
        <v>8</v>
      </c>
      <c r="H20" s="1">
        <v>175</v>
      </c>
      <c r="I20" s="1">
        <v>69</v>
      </c>
      <c r="J20" s="1">
        <v>0</v>
      </c>
      <c r="K20" s="1">
        <v>0</v>
      </c>
      <c r="L20" s="1">
        <v>3</v>
      </c>
      <c r="M20" s="1">
        <v>6</v>
      </c>
      <c r="N20" s="1">
        <v>4</v>
      </c>
      <c r="O20" s="1">
        <v>0</v>
      </c>
      <c r="P20" s="1">
        <v>9</v>
      </c>
      <c r="Q20" s="1">
        <v>1</v>
      </c>
      <c r="R20" s="1">
        <v>3</v>
      </c>
      <c r="S20" s="1">
        <v>0</v>
      </c>
      <c r="T20" s="1">
        <v>1</v>
      </c>
      <c r="U20" s="1">
        <v>1</v>
      </c>
      <c r="V20" s="1">
        <v>1</v>
      </c>
      <c r="W20" s="1">
        <v>1</v>
      </c>
      <c r="X20" s="1">
        <v>1</v>
      </c>
      <c r="Y20" s="1">
        <v>1</v>
      </c>
      <c r="Z20" s="1">
        <v>1</v>
      </c>
      <c r="AA20" s="1">
        <v>1</v>
      </c>
      <c r="AB20" s="1">
        <v>1</v>
      </c>
      <c r="AC20" s="1">
        <v>1</v>
      </c>
      <c r="AD20" s="1">
        <v>1</v>
      </c>
      <c r="AE20" s="1">
        <v>1</v>
      </c>
      <c r="AF20" s="1">
        <v>1</v>
      </c>
      <c r="AG20" s="1">
        <v>1</v>
      </c>
      <c r="AH20" s="1">
        <v>1</v>
      </c>
      <c r="AI20" s="1">
        <v>1</v>
      </c>
      <c r="AJ20" s="1">
        <v>1</v>
      </c>
      <c r="AK20" s="1">
        <v>0</v>
      </c>
      <c r="AN20" s="1">
        <v>1</v>
      </c>
      <c r="AO20" s="1">
        <v>1</v>
      </c>
      <c r="AP20" s="1">
        <v>14</v>
      </c>
      <c r="AR20" s="9">
        <v>750</v>
      </c>
      <c r="AS20" s="9">
        <v>136</v>
      </c>
      <c r="AT20" s="9">
        <v>461.5</v>
      </c>
      <c r="AU20" s="9">
        <v>82.1</v>
      </c>
      <c r="AV20" s="9">
        <v>18.68</v>
      </c>
      <c r="AW20" s="9">
        <v>7.94</v>
      </c>
      <c r="AX20" s="9">
        <v>668.6</v>
      </c>
      <c r="AY20" s="9">
        <v>0</v>
      </c>
      <c r="AZ20" s="9">
        <v>26</v>
      </c>
      <c r="BA20" s="9">
        <v>0</v>
      </c>
      <c r="BB20" s="9">
        <v>56.2</v>
      </c>
      <c r="BC20" s="9"/>
      <c r="BD20" s="9">
        <v>10.869565217391305</v>
      </c>
      <c r="BE20" s="9">
        <v>6.6884057971014492</v>
      </c>
      <c r="BF20" s="9">
        <v>1.189855072463768</v>
      </c>
      <c r="BG20" s="9">
        <v>0.2707246376811594</v>
      </c>
      <c r="BH20" s="9">
        <v>0.11507246376811595</v>
      </c>
      <c r="BI20" s="9">
        <v>9.689855072463768</v>
      </c>
      <c r="BJ20" s="9">
        <v>0</v>
      </c>
      <c r="BK20" s="9"/>
      <c r="BL20" s="9">
        <v>750</v>
      </c>
      <c r="BM20" s="9">
        <v>146</v>
      </c>
      <c r="BN20" s="9">
        <v>442</v>
      </c>
      <c r="BO20" s="9">
        <v>89.2</v>
      </c>
      <c r="BP20" s="9">
        <v>8.2999999999999989</v>
      </c>
      <c r="BQ20" s="9">
        <v>7.2</v>
      </c>
      <c r="BR20" s="9">
        <v>512</v>
      </c>
      <c r="BS20" s="9">
        <v>265.89999999999998</v>
      </c>
      <c r="BT20" s="9">
        <v>35</v>
      </c>
      <c r="BU20" s="9">
        <v>27.1</v>
      </c>
      <c r="BV20" s="9">
        <v>27.1</v>
      </c>
      <c r="BW20" s="9"/>
      <c r="BX20" s="9">
        <v>259.59641410819978</v>
      </c>
      <c r="BY20" s="9">
        <v>152.98882004776573</v>
      </c>
      <c r="BZ20" s="9">
        <v>30.874666851268561</v>
      </c>
      <c r="CA20" s="9">
        <v>2.8728669827974107</v>
      </c>
      <c r="CB20" s="9">
        <v>2.4921255754387182</v>
      </c>
      <c r="CC20" s="9">
        <v>177.21781869786437</v>
      </c>
      <c r="CD20" s="9">
        <v>92.035582015160429</v>
      </c>
      <c r="CE20" s="9"/>
      <c r="CF20" s="9">
        <v>730</v>
      </c>
      <c r="CG20" s="9">
        <v>0</v>
      </c>
      <c r="CH20" s="9">
        <v>306.60000000000002</v>
      </c>
      <c r="CI20" s="9">
        <v>52.695999999999998</v>
      </c>
      <c r="CJ20" s="9">
        <v>1.65</v>
      </c>
      <c r="CK20" s="9">
        <v>0</v>
      </c>
      <c r="CL20" s="9">
        <v>14.52</v>
      </c>
      <c r="CM20" s="9">
        <v>33.200000000000003</v>
      </c>
      <c r="CN20" s="9">
        <v>52.7</v>
      </c>
      <c r="CO20" s="9">
        <v>0</v>
      </c>
      <c r="CP20" s="9">
        <v>0</v>
      </c>
      <c r="CQ20" s="9"/>
      <c r="CR20" s="9">
        <v>10.579710144927537</v>
      </c>
      <c r="CS20" s="9">
        <v>4.4434782608695658</v>
      </c>
      <c r="CT20" s="9">
        <v>0.76371014492753619</v>
      </c>
      <c r="CU20" s="9">
        <v>2.3913043478260867E-2</v>
      </c>
      <c r="CV20" s="9">
        <v>0</v>
      </c>
      <c r="CW20" s="9">
        <v>0.21043478260869564</v>
      </c>
      <c r="CX20" s="9">
        <v>0.48115942028985509</v>
      </c>
    </row>
    <row r="21" spans="1:102" ht="15.75" customHeight="1" x14ac:dyDescent="0.2">
      <c r="A21" s="1">
        <v>19</v>
      </c>
      <c r="B21" s="1" t="s">
        <v>1</v>
      </c>
      <c r="C21" s="3">
        <v>0.19861111111094942</v>
      </c>
      <c r="D21" s="4">
        <f t="shared" ref="D21:D22" si="0">(4*60)+46</f>
        <v>286</v>
      </c>
      <c r="E21" s="1">
        <v>0</v>
      </c>
      <c r="F21" s="1">
        <v>67</v>
      </c>
      <c r="G21" s="1">
        <v>8</v>
      </c>
      <c r="H21" s="1">
        <v>172</v>
      </c>
      <c r="I21" s="1">
        <v>79</v>
      </c>
      <c r="J21" s="1">
        <v>0</v>
      </c>
      <c r="K21" s="1">
        <v>0</v>
      </c>
      <c r="L21" s="1">
        <v>3</v>
      </c>
      <c r="M21" s="1">
        <v>24</v>
      </c>
      <c r="N21" s="1">
        <v>4</v>
      </c>
      <c r="O21" s="1">
        <v>0</v>
      </c>
      <c r="P21" s="1">
        <v>14</v>
      </c>
      <c r="Q21" s="1">
        <v>0</v>
      </c>
      <c r="S21" s="1">
        <v>1</v>
      </c>
      <c r="T21" s="1">
        <v>1</v>
      </c>
      <c r="U21" s="1">
        <v>1</v>
      </c>
      <c r="V21" s="1">
        <v>1</v>
      </c>
      <c r="W21" s="1">
        <v>1</v>
      </c>
      <c r="X21" s="1">
        <v>1</v>
      </c>
      <c r="Y21" s="1">
        <v>1</v>
      </c>
      <c r="Z21" s="1">
        <v>4</v>
      </c>
      <c r="AA21" s="1">
        <v>1</v>
      </c>
      <c r="AB21" s="1">
        <v>1</v>
      </c>
      <c r="AC21" s="1">
        <v>4</v>
      </c>
      <c r="AD21" s="1">
        <v>1</v>
      </c>
      <c r="AE21" s="1">
        <v>1</v>
      </c>
      <c r="AF21" s="1">
        <v>4</v>
      </c>
      <c r="AG21" s="1">
        <v>1</v>
      </c>
      <c r="AH21" s="1">
        <v>4</v>
      </c>
      <c r="AI21" s="1">
        <v>1</v>
      </c>
      <c r="AJ21" s="1">
        <v>1</v>
      </c>
      <c r="AK21" s="1">
        <v>0</v>
      </c>
      <c r="AM21" s="1" t="s">
        <v>7</v>
      </c>
      <c r="AN21" s="1">
        <v>0</v>
      </c>
      <c r="AO21" s="1">
        <v>1</v>
      </c>
      <c r="AP21" s="1">
        <v>14</v>
      </c>
      <c r="AR21" s="9">
        <v>300</v>
      </c>
      <c r="AS21" s="9">
        <v>100</v>
      </c>
      <c r="AT21" s="9">
        <v>89</v>
      </c>
      <c r="AU21" s="9">
        <v>20</v>
      </c>
      <c r="AV21" s="9">
        <v>1.2</v>
      </c>
      <c r="AW21" s="9">
        <v>0.3</v>
      </c>
      <c r="AX21" s="9">
        <v>1</v>
      </c>
      <c r="AY21" s="9">
        <v>0</v>
      </c>
      <c r="AZ21" s="9">
        <v>0</v>
      </c>
      <c r="BA21" s="9">
        <v>0</v>
      </c>
      <c r="BB21" s="9">
        <v>20</v>
      </c>
      <c r="BC21" s="9"/>
      <c r="BD21" s="9">
        <v>3.7974683544303796</v>
      </c>
      <c r="BE21" s="9">
        <v>1.1265822784810127</v>
      </c>
      <c r="BF21" s="9">
        <v>0.25316455696202533</v>
      </c>
      <c r="BG21" s="9">
        <v>1.5189873417721518E-2</v>
      </c>
      <c r="BH21" s="9">
        <v>3.7974683544303796E-3</v>
      </c>
      <c r="BI21" s="9">
        <v>1.2658227848101266E-2</v>
      </c>
      <c r="BJ21" s="9">
        <v>0</v>
      </c>
      <c r="BK21" s="9"/>
      <c r="BL21" s="9">
        <v>3300</v>
      </c>
      <c r="BM21" s="9">
        <v>174.79</v>
      </c>
      <c r="BN21" s="9">
        <v>390.5</v>
      </c>
      <c r="BO21" s="9">
        <v>93.59</v>
      </c>
      <c r="BP21" s="9">
        <v>1.9950000000000001</v>
      </c>
      <c r="BQ21" s="9">
        <v>0.53</v>
      </c>
      <c r="BR21" s="9">
        <v>400.15</v>
      </c>
      <c r="BS21" s="9">
        <v>0</v>
      </c>
      <c r="BT21" s="9">
        <v>13.2</v>
      </c>
      <c r="BU21" s="9">
        <v>46</v>
      </c>
      <c r="BV21" s="9">
        <v>34.39</v>
      </c>
      <c r="BW21" s="9"/>
      <c r="BX21" s="9">
        <v>690.92584062643937</v>
      </c>
      <c r="BY21" s="9">
        <v>81.759557807462002</v>
      </c>
      <c r="BZ21" s="9">
        <v>19.595075583099536</v>
      </c>
      <c r="CA21" s="9">
        <v>0.41769607637871109</v>
      </c>
      <c r="CB21" s="9">
        <v>0.1109668774339433</v>
      </c>
      <c r="CC21" s="9">
        <v>83.779992462627177</v>
      </c>
      <c r="CD21" s="9">
        <v>0</v>
      </c>
      <c r="CE21" s="9"/>
      <c r="CF21" s="9">
        <v>800</v>
      </c>
      <c r="CG21" s="9">
        <v>120</v>
      </c>
      <c r="CH21" s="9">
        <v>86.1</v>
      </c>
      <c r="CI21" s="9">
        <v>20.540000000000003</v>
      </c>
      <c r="CJ21" s="9">
        <v>0.24</v>
      </c>
      <c r="CK21" s="9">
        <v>4.7</v>
      </c>
      <c r="CL21" s="9">
        <v>98.4</v>
      </c>
      <c r="CM21" s="9">
        <v>0</v>
      </c>
      <c r="CN21" s="9">
        <v>17.600000000000001</v>
      </c>
      <c r="CO21" s="9">
        <v>0</v>
      </c>
      <c r="CP21" s="9">
        <v>2.94</v>
      </c>
      <c r="CQ21" s="9"/>
      <c r="CR21" s="9">
        <v>10.126582278481013</v>
      </c>
      <c r="CS21" s="9">
        <v>1.089873417721519</v>
      </c>
      <c r="CT21" s="9">
        <v>0.26</v>
      </c>
      <c r="CU21" s="9">
        <v>3.0379746835443038E-3</v>
      </c>
      <c r="CV21" s="9">
        <v>5.9493670886075954E-2</v>
      </c>
      <c r="CW21" s="9">
        <v>1.2455696202531645</v>
      </c>
      <c r="CX21" s="9">
        <v>0</v>
      </c>
    </row>
    <row r="22" spans="1:102" ht="15.75" customHeight="1" x14ac:dyDescent="0.2">
      <c r="A22" s="1">
        <v>20</v>
      </c>
      <c r="B22" s="1" t="s">
        <v>1</v>
      </c>
      <c r="C22" s="3">
        <v>0.19861111111094942</v>
      </c>
      <c r="D22" s="4">
        <f t="shared" si="0"/>
        <v>286</v>
      </c>
      <c r="E22" s="1">
        <v>0</v>
      </c>
      <c r="F22" s="1">
        <v>64</v>
      </c>
      <c r="G22" s="1">
        <v>8</v>
      </c>
      <c r="H22" s="1">
        <v>175</v>
      </c>
      <c r="I22" s="1">
        <v>76</v>
      </c>
      <c r="J22" s="1">
        <v>0</v>
      </c>
      <c r="K22" s="1">
        <v>0</v>
      </c>
      <c r="L22" s="1">
        <v>3</v>
      </c>
      <c r="M22" s="1">
        <v>13</v>
      </c>
      <c r="N22" s="1">
        <v>3</v>
      </c>
      <c r="O22" s="1">
        <v>0</v>
      </c>
      <c r="P22" s="1">
        <v>9</v>
      </c>
      <c r="Q22" s="1">
        <v>0</v>
      </c>
      <c r="S22" s="1">
        <v>0</v>
      </c>
      <c r="T22" s="1">
        <v>1</v>
      </c>
      <c r="U22" s="1">
        <v>1</v>
      </c>
      <c r="V22" s="1">
        <v>1</v>
      </c>
      <c r="W22" s="1">
        <v>1</v>
      </c>
      <c r="X22" s="1">
        <v>1</v>
      </c>
      <c r="Y22" s="1">
        <v>1</v>
      </c>
      <c r="Z22" s="1">
        <v>1</v>
      </c>
      <c r="AA22" s="1">
        <v>1</v>
      </c>
      <c r="AB22" s="1">
        <v>1</v>
      </c>
      <c r="AC22" s="1">
        <v>1</v>
      </c>
      <c r="AD22" s="1">
        <v>1</v>
      </c>
      <c r="AE22" s="1">
        <v>1</v>
      </c>
      <c r="AF22" s="1">
        <v>1</v>
      </c>
      <c r="AG22" s="1">
        <v>1</v>
      </c>
      <c r="AH22" s="1">
        <v>1</v>
      </c>
      <c r="AI22" s="1">
        <v>1</v>
      </c>
      <c r="AJ22" s="1">
        <v>1</v>
      </c>
      <c r="AK22" s="1">
        <v>0</v>
      </c>
      <c r="AM22" s="1" t="s">
        <v>8</v>
      </c>
      <c r="AN22" s="1">
        <v>0</v>
      </c>
      <c r="AO22" s="1">
        <v>1</v>
      </c>
      <c r="AP22" s="1">
        <v>10</v>
      </c>
      <c r="AR22" s="9">
        <v>500</v>
      </c>
      <c r="AS22" s="9">
        <v>263.32</v>
      </c>
      <c r="AT22" s="9">
        <v>407</v>
      </c>
      <c r="AU22" s="9">
        <v>83.375</v>
      </c>
      <c r="AV22" s="9">
        <v>14.115</v>
      </c>
      <c r="AW22" s="9">
        <v>0.7649999999999999</v>
      </c>
      <c r="AX22" s="9">
        <v>156.375</v>
      </c>
      <c r="AY22" s="9">
        <v>0</v>
      </c>
      <c r="AZ22" s="9">
        <v>35</v>
      </c>
      <c r="BA22" s="9">
        <v>0</v>
      </c>
      <c r="BB22" s="9">
        <v>48.4</v>
      </c>
      <c r="BC22" s="9"/>
      <c r="BD22" s="9">
        <v>6.5789473684210522</v>
      </c>
      <c r="BE22" s="9">
        <v>5.3552631578947372</v>
      </c>
      <c r="BF22" s="9">
        <v>1.0970394736842106</v>
      </c>
      <c r="BG22" s="9">
        <v>0.18572368421052632</v>
      </c>
      <c r="BH22" s="9">
        <v>1.0065789473684209E-2</v>
      </c>
      <c r="BI22" s="9">
        <v>2.0575657894736841</v>
      </c>
      <c r="BJ22" s="9">
        <v>0</v>
      </c>
      <c r="BK22" s="9"/>
      <c r="BL22" s="9">
        <v>2500</v>
      </c>
      <c r="BM22" s="9">
        <v>299</v>
      </c>
      <c r="BN22" s="9">
        <v>1108.0999999999999</v>
      </c>
      <c r="BO22" s="9">
        <v>148.13999999999999</v>
      </c>
      <c r="BP22" s="9">
        <v>8.8899999999999988</v>
      </c>
      <c r="BQ22" s="9">
        <v>20.87</v>
      </c>
      <c r="BR22" s="9">
        <v>712.6</v>
      </c>
      <c r="BS22" s="9">
        <v>65.900000000000006</v>
      </c>
      <c r="BT22" s="9">
        <v>63</v>
      </c>
      <c r="BU22" s="9">
        <v>27.1</v>
      </c>
      <c r="BV22" s="9">
        <v>58.04</v>
      </c>
      <c r="BW22" s="9"/>
      <c r="BX22" s="9">
        <v>523.42866714124193</v>
      </c>
      <c r="BY22" s="9">
        <v>232.00452242368408</v>
      </c>
      <c r="BZ22" s="9">
        <v>31.01628910012143</v>
      </c>
      <c r="CA22" s="9">
        <v>1.8613123403542562</v>
      </c>
      <c r="CB22" s="9">
        <v>4.3695825132950885</v>
      </c>
      <c r="CC22" s="9">
        <v>149.19810728193963</v>
      </c>
      <c r="CD22" s="9">
        <v>13.79757966584314</v>
      </c>
      <c r="CE22" s="9"/>
      <c r="CF22" s="9">
        <v>500</v>
      </c>
      <c r="CG22" s="9">
        <v>0</v>
      </c>
      <c r="CH22" s="9">
        <v>0</v>
      </c>
      <c r="CI22" s="9">
        <v>0</v>
      </c>
      <c r="CJ22" s="9">
        <v>0</v>
      </c>
      <c r="CK22" s="9">
        <v>0</v>
      </c>
      <c r="CL22" s="9">
        <v>0</v>
      </c>
      <c r="CM22" s="9">
        <v>0</v>
      </c>
      <c r="CN22" s="9">
        <v>0</v>
      </c>
      <c r="CO22" s="9">
        <v>0</v>
      </c>
      <c r="CP22" s="9">
        <v>0</v>
      </c>
      <c r="CQ22" s="9"/>
      <c r="CR22" s="9">
        <v>6.5789473684210522</v>
      </c>
      <c r="CS22" s="9">
        <v>0</v>
      </c>
      <c r="CT22" s="9">
        <v>0</v>
      </c>
      <c r="CU22" s="9">
        <v>0</v>
      </c>
      <c r="CV22" s="9">
        <v>0</v>
      </c>
      <c r="CW22" s="9">
        <v>0</v>
      </c>
      <c r="CX22" s="9">
        <v>0</v>
      </c>
    </row>
    <row r="23" spans="1:102" ht="15.75" customHeight="1" x14ac:dyDescent="0.2">
      <c r="A23" s="1">
        <v>21</v>
      </c>
      <c r="B23" s="1" t="s">
        <v>3</v>
      </c>
      <c r="C23" s="3">
        <v>0.36944444444088731</v>
      </c>
      <c r="D23" s="4">
        <f>(8*60)+52</f>
        <v>532</v>
      </c>
      <c r="E23" s="1">
        <v>0</v>
      </c>
      <c r="F23" s="1">
        <v>54</v>
      </c>
      <c r="G23" s="1">
        <v>9</v>
      </c>
      <c r="H23" s="1">
        <v>168</v>
      </c>
      <c r="I23" s="1">
        <v>67</v>
      </c>
      <c r="J23" s="1">
        <v>1</v>
      </c>
      <c r="K23" s="1">
        <v>0</v>
      </c>
      <c r="L23" s="1">
        <v>3</v>
      </c>
      <c r="M23" s="1">
        <v>10</v>
      </c>
      <c r="N23" s="1">
        <v>2</v>
      </c>
      <c r="O23" s="1">
        <v>1</v>
      </c>
      <c r="P23" s="1">
        <v>7</v>
      </c>
      <c r="Q23" s="1">
        <v>0</v>
      </c>
      <c r="S23" s="1">
        <v>0</v>
      </c>
      <c r="T23" s="1">
        <v>1</v>
      </c>
      <c r="U23" s="1">
        <v>1</v>
      </c>
      <c r="V23" s="1">
        <v>1</v>
      </c>
      <c r="W23" s="1">
        <v>1</v>
      </c>
      <c r="X23" s="1">
        <v>1</v>
      </c>
      <c r="Y23" s="1">
        <v>1</v>
      </c>
      <c r="Z23" s="1">
        <v>1</v>
      </c>
      <c r="AA23" s="1">
        <v>1</v>
      </c>
      <c r="AB23" s="1">
        <v>1</v>
      </c>
      <c r="AC23" s="1">
        <v>1</v>
      </c>
      <c r="AD23" s="1">
        <v>1</v>
      </c>
      <c r="AE23" s="1">
        <v>1</v>
      </c>
      <c r="AF23" s="1">
        <v>1</v>
      </c>
      <c r="AG23" s="1">
        <v>1</v>
      </c>
      <c r="AH23" s="1">
        <v>1</v>
      </c>
      <c r="AI23" s="1">
        <v>1</v>
      </c>
      <c r="AJ23" s="1">
        <v>1</v>
      </c>
      <c r="AK23" s="1">
        <v>0</v>
      </c>
      <c r="AN23" s="1">
        <v>1</v>
      </c>
      <c r="AO23" s="1">
        <v>0</v>
      </c>
      <c r="AP23" s="1">
        <v>14</v>
      </c>
      <c r="AR23" s="9">
        <v>1000</v>
      </c>
      <c r="AS23" s="9">
        <v>190</v>
      </c>
      <c r="AT23" s="9">
        <v>537</v>
      </c>
      <c r="AU23" s="9">
        <v>127</v>
      </c>
      <c r="AV23" s="9">
        <v>4.7</v>
      </c>
      <c r="AW23" s="9">
        <v>0.75</v>
      </c>
      <c r="AX23" s="9">
        <v>471</v>
      </c>
      <c r="AY23" s="9">
        <v>0</v>
      </c>
      <c r="AZ23" s="9">
        <v>40</v>
      </c>
      <c r="BA23" s="9">
        <v>25</v>
      </c>
      <c r="BB23" s="9">
        <v>62</v>
      </c>
      <c r="BC23" s="9"/>
      <c r="BD23" s="9">
        <v>14.925373134328359</v>
      </c>
      <c r="BE23" s="9">
        <v>8.0149253731343286</v>
      </c>
      <c r="BF23" s="9">
        <v>1.8955223880597014</v>
      </c>
      <c r="BG23" s="9">
        <v>7.0149253731343286E-2</v>
      </c>
      <c r="BH23" s="9">
        <v>1.1194029850746268E-2</v>
      </c>
      <c r="BI23" s="9">
        <v>7.0298507462686564</v>
      </c>
      <c r="BJ23" s="9">
        <v>0</v>
      </c>
      <c r="BK23" s="9"/>
      <c r="BL23" s="9">
        <v>2500</v>
      </c>
      <c r="BM23" s="9">
        <v>605</v>
      </c>
      <c r="BN23" s="9">
        <v>1541.6</v>
      </c>
      <c r="BO23" s="9">
        <v>232.69</v>
      </c>
      <c r="BP23" s="9">
        <v>14.805</v>
      </c>
      <c r="BQ23" s="9">
        <v>18.439999999999998</v>
      </c>
      <c r="BR23" s="9">
        <v>1321.1</v>
      </c>
      <c r="BS23" s="9">
        <v>0</v>
      </c>
      <c r="BT23" s="9">
        <v>52</v>
      </c>
      <c r="BU23" s="9">
        <v>75</v>
      </c>
      <c r="BV23" s="9">
        <v>105.69</v>
      </c>
      <c r="BW23" s="9"/>
      <c r="BX23" s="9">
        <v>281.3921030120211</v>
      </c>
      <c r="BY23" s="9">
        <v>173.51762640133268</v>
      </c>
      <c r="BZ23" s="9">
        <v>26.190851379946874</v>
      </c>
      <c r="CA23" s="9">
        <v>1.6664040340371888</v>
      </c>
      <c r="CB23" s="9">
        <v>2.0755481518166672</v>
      </c>
      <c r="CC23" s="9">
        <v>148.6988429156724</v>
      </c>
      <c r="CD23" s="9">
        <v>0</v>
      </c>
      <c r="CE23" s="9"/>
      <c r="CF23" s="9">
        <v>900</v>
      </c>
      <c r="CG23" s="9">
        <v>255</v>
      </c>
      <c r="CH23" s="9">
        <v>575.1</v>
      </c>
      <c r="CI23" s="9">
        <v>82.72</v>
      </c>
      <c r="CJ23" s="9">
        <v>32.200000000000003</v>
      </c>
      <c r="CK23" s="9">
        <v>12.29</v>
      </c>
      <c r="CL23" s="9">
        <v>670.6</v>
      </c>
      <c r="CM23" s="9">
        <v>0</v>
      </c>
      <c r="CN23" s="9">
        <v>24</v>
      </c>
      <c r="CO23" s="9">
        <v>0</v>
      </c>
      <c r="CP23" s="9">
        <v>58.72</v>
      </c>
      <c r="CQ23" s="9"/>
      <c r="CR23" s="9">
        <v>13.432835820895523</v>
      </c>
      <c r="CS23" s="9">
        <v>8.5835820895522392</v>
      </c>
      <c r="CT23" s="9">
        <v>1.2346268656716417</v>
      </c>
      <c r="CU23" s="9">
        <v>0.48059701492537316</v>
      </c>
      <c r="CV23" s="9">
        <v>0.18343283582089551</v>
      </c>
      <c r="CW23" s="9">
        <v>10.008955223880598</v>
      </c>
      <c r="CX23" s="9">
        <v>0</v>
      </c>
    </row>
    <row r="24" spans="1:102" ht="15.75" customHeight="1" x14ac:dyDescent="0.2">
      <c r="A24" s="1">
        <v>22</v>
      </c>
      <c r="B24" s="1" t="s">
        <v>3</v>
      </c>
      <c r="C24" s="3">
        <v>0.27222222222189885</v>
      </c>
      <c r="D24" s="4">
        <f>(6*60)+32</f>
        <v>392</v>
      </c>
      <c r="E24" s="1">
        <v>0</v>
      </c>
      <c r="F24" s="1">
        <v>20</v>
      </c>
      <c r="G24" s="1">
        <v>8</v>
      </c>
      <c r="H24" s="1">
        <v>179</v>
      </c>
      <c r="I24" s="1">
        <v>64</v>
      </c>
      <c r="J24" s="1">
        <v>0</v>
      </c>
      <c r="K24" s="1">
        <v>0</v>
      </c>
      <c r="L24" s="1">
        <v>3</v>
      </c>
      <c r="M24" s="1">
        <v>4</v>
      </c>
      <c r="N24" s="1">
        <v>5</v>
      </c>
      <c r="O24" s="1">
        <v>0</v>
      </c>
      <c r="P24" s="1">
        <v>11</v>
      </c>
      <c r="Q24" s="1">
        <v>0</v>
      </c>
      <c r="S24" s="1">
        <v>1</v>
      </c>
      <c r="T24" s="1">
        <v>5</v>
      </c>
      <c r="U24" s="1">
        <v>1</v>
      </c>
      <c r="V24" s="1">
        <v>1</v>
      </c>
      <c r="W24" s="1">
        <v>3</v>
      </c>
      <c r="X24" s="1">
        <v>8</v>
      </c>
      <c r="Y24" s="1">
        <v>1</v>
      </c>
      <c r="Z24" s="1">
        <v>1</v>
      </c>
      <c r="AA24" s="1">
        <v>1</v>
      </c>
      <c r="AB24" s="1">
        <v>1</v>
      </c>
      <c r="AC24" s="1">
        <v>8</v>
      </c>
      <c r="AD24" s="1">
        <v>1</v>
      </c>
      <c r="AE24" s="1">
        <v>1</v>
      </c>
      <c r="AF24" s="1">
        <v>8</v>
      </c>
      <c r="AG24" s="1">
        <v>1</v>
      </c>
      <c r="AH24" s="1">
        <v>8</v>
      </c>
      <c r="AI24" s="1">
        <v>1</v>
      </c>
      <c r="AJ24" s="1">
        <v>1</v>
      </c>
      <c r="AK24" s="1">
        <v>1</v>
      </c>
      <c r="AL24" s="1">
        <v>0</v>
      </c>
      <c r="AM24" s="1" t="s">
        <v>9</v>
      </c>
      <c r="AN24" s="1">
        <v>0</v>
      </c>
      <c r="AO24" s="1">
        <v>1</v>
      </c>
      <c r="AP24" s="1">
        <v>14</v>
      </c>
      <c r="AR24" s="9">
        <v>500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/>
      <c r="BD24" s="9">
        <v>7.8125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0</v>
      </c>
      <c r="BK24" s="9"/>
      <c r="BL24" s="9">
        <v>2384</v>
      </c>
      <c r="BM24" s="9">
        <v>776</v>
      </c>
      <c r="BN24" s="9">
        <v>1454</v>
      </c>
      <c r="BO24" s="9">
        <v>336.7</v>
      </c>
      <c r="BP24" s="9">
        <v>8.8000000000000007</v>
      </c>
      <c r="BQ24" s="9">
        <v>9.3000000000000007</v>
      </c>
      <c r="BR24" s="9">
        <v>1798.6799999999998</v>
      </c>
      <c r="BS24" s="9">
        <v>200</v>
      </c>
      <c r="BT24" s="9">
        <v>113.5</v>
      </c>
      <c r="BU24" s="9">
        <v>108.6</v>
      </c>
      <c r="BV24" s="9">
        <v>114.6</v>
      </c>
      <c r="BW24" s="9"/>
      <c r="BX24" s="9">
        <v>364.1696199437859</v>
      </c>
      <c r="BY24" s="9">
        <v>222.10680679457411</v>
      </c>
      <c r="BZ24" s="9">
        <v>51.432848588537205</v>
      </c>
      <c r="CA24" s="9">
        <v>1.3442502749602836</v>
      </c>
      <c r="CB24" s="9">
        <v>1.4206281314921179</v>
      </c>
      <c r="CC24" s="9">
        <v>274.75864597335936</v>
      </c>
      <c r="CD24" s="9">
        <v>30.551142612733717</v>
      </c>
      <c r="CE24" s="9"/>
      <c r="CF24" s="9">
        <v>330</v>
      </c>
      <c r="CG24" s="9">
        <v>603</v>
      </c>
      <c r="CH24" s="9">
        <v>899.4</v>
      </c>
      <c r="CI24" s="9">
        <v>127.5</v>
      </c>
      <c r="CJ24" s="9">
        <v>37.830000000000005</v>
      </c>
      <c r="CK24" s="9">
        <v>25.9</v>
      </c>
      <c r="CL24" s="9">
        <v>203.9</v>
      </c>
      <c r="CM24" s="9">
        <v>0</v>
      </c>
      <c r="CN24" s="9">
        <v>11.6</v>
      </c>
      <c r="CO24" s="9">
        <v>0</v>
      </c>
      <c r="CP24" s="9">
        <v>115.9</v>
      </c>
      <c r="CQ24" s="9"/>
      <c r="CR24" s="9">
        <v>5.15625</v>
      </c>
      <c r="CS24" s="9">
        <v>14.053125</v>
      </c>
      <c r="CT24" s="9">
        <v>1.9921875</v>
      </c>
      <c r="CU24" s="9">
        <v>0.59109375000000008</v>
      </c>
      <c r="CV24" s="9">
        <v>0.40468749999999998</v>
      </c>
      <c r="CW24" s="9">
        <v>3.1859375000000001</v>
      </c>
      <c r="CX24" s="9">
        <v>0</v>
      </c>
    </row>
    <row r="25" spans="1:102" ht="15.75" customHeight="1" x14ac:dyDescent="0.2">
      <c r="A25" s="1">
        <v>23</v>
      </c>
      <c r="B25" s="1" t="s">
        <v>1</v>
      </c>
      <c r="C25" s="3">
        <v>0.11805555555474712</v>
      </c>
      <c r="D25" s="4">
        <f>(2*60)+50</f>
        <v>170</v>
      </c>
      <c r="E25" s="1">
        <v>0</v>
      </c>
      <c r="F25" s="1">
        <v>20</v>
      </c>
      <c r="G25" s="1">
        <v>8</v>
      </c>
      <c r="H25" s="1">
        <v>173</v>
      </c>
      <c r="I25" s="1">
        <v>55</v>
      </c>
      <c r="J25" s="1">
        <v>0</v>
      </c>
      <c r="K25" s="1">
        <v>0</v>
      </c>
      <c r="L25" s="1">
        <v>3</v>
      </c>
      <c r="M25" s="1">
        <v>5</v>
      </c>
      <c r="N25" s="1">
        <v>3</v>
      </c>
      <c r="O25" s="1">
        <v>0</v>
      </c>
      <c r="P25" s="1">
        <v>6</v>
      </c>
      <c r="Q25" s="1">
        <v>0</v>
      </c>
      <c r="S25" s="1">
        <v>0</v>
      </c>
      <c r="T25" s="1">
        <v>1</v>
      </c>
      <c r="U25" s="1">
        <v>1</v>
      </c>
      <c r="V25" s="1">
        <v>1</v>
      </c>
      <c r="W25" s="1">
        <v>1</v>
      </c>
      <c r="X25" s="1">
        <v>1</v>
      </c>
      <c r="Y25" s="1">
        <v>1</v>
      </c>
      <c r="Z25" s="1">
        <v>1</v>
      </c>
      <c r="AA25" s="1">
        <v>1</v>
      </c>
      <c r="AB25" s="1">
        <v>1</v>
      </c>
      <c r="AC25" s="1">
        <v>1</v>
      </c>
      <c r="AD25" s="1">
        <v>1</v>
      </c>
      <c r="AE25" s="1">
        <v>1</v>
      </c>
      <c r="AF25" s="1">
        <v>1</v>
      </c>
      <c r="AG25" s="1">
        <v>1</v>
      </c>
      <c r="AH25" s="1">
        <v>1</v>
      </c>
      <c r="AI25" s="1">
        <v>1</v>
      </c>
      <c r="AJ25" s="1">
        <v>1</v>
      </c>
      <c r="AK25" s="1">
        <v>0</v>
      </c>
      <c r="AN25" s="1">
        <v>0</v>
      </c>
      <c r="AO25" s="1">
        <v>1</v>
      </c>
      <c r="AP25" s="1">
        <v>14</v>
      </c>
      <c r="AR25" s="9">
        <v>550</v>
      </c>
      <c r="AS25" s="9">
        <v>200</v>
      </c>
      <c r="AT25" s="9">
        <v>702.48</v>
      </c>
      <c r="AU25" s="9">
        <v>94.740000000000009</v>
      </c>
      <c r="AV25" s="9">
        <v>20.795000000000002</v>
      </c>
      <c r="AW25" s="9">
        <v>26.689999999999998</v>
      </c>
      <c r="AX25" s="9">
        <v>951</v>
      </c>
      <c r="AY25" s="9">
        <v>45</v>
      </c>
      <c r="AZ25" s="9">
        <v>50.34</v>
      </c>
      <c r="BA25" s="9">
        <v>0</v>
      </c>
      <c r="BB25" s="9">
        <v>44.400000000000006</v>
      </c>
      <c r="BC25" s="9"/>
      <c r="BD25" s="9">
        <v>10</v>
      </c>
      <c r="BE25" s="9">
        <v>12.772363636363636</v>
      </c>
      <c r="BF25" s="9">
        <v>1.7225454545454546</v>
      </c>
      <c r="BG25" s="9">
        <v>0.37809090909090914</v>
      </c>
      <c r="BH25" s="9">
        <v>0.48527272727272724</v>
      </c>
      <c r="BI25" s="9">
        <v>17.290909090909089</v>
      </c>
      <c r="BJ25" s="9">
        <v>0.81818181818181823</v>
      </c>
      <c r="BK25" s="9"/>
      <c r="BL25" s="9">
        <v>1500</v>
      </c>
      <c r="BM25" s="9">
        <v>25</v>
      </c>
      <c r="BN25" s="9">
        <v>263</v>
      </c>
      <c r="BO25" s="9">
        <v>66</v>
      </c>
      <c r="BP25" s="9">
        <v>0.7</v>
      </c>
      <c r="BQ25" s="9">
        <v>0.7</v>
      </c>
      <c r="BR25" s="9">
        <v>152</v>
      </c>
      <c r="BS25" s="9">
        <v>0</v>
      </c>
      <c r="BT25" s="9">
        <v>0</v>
      </c>
      <c r="BU25" s="9">
        <v>66</v>
      </c>
      <c r="BV25" s="9">
        <v>0</v>
      </c>
      <c r="BW25" s="9"/>
      <c r="BX25" s="9">
        <v>528.355054596689</v>
      </c>
      <c r="BY25" s="9">
        <v>92.638252905952797</v>
      </c>
      <c r="BZ25" s="9">
        <v>23.247622402254315</v>
      </c>
      <c r="CA25" s="9">
        <v>0.2465656921451215</v>
      </c>
      <c r="CB25" s="9">
        <v>0.2465656921451215</v>
      </c>
      <c r="CC25" s="9">
        <v>53.539978865797814</v>
      </c>
      <c r="CD25" s="9">
        <v>0</v>
      </c>
      <c r="CE25" s="9"/>
      <c r="CF25" s="9">
        <v>860</v>
      </c>
      <c r="CG25" s="9">
        <v>385</v>
      </c>
      <c r="CH25" s="9">
        <v>600.4</v>
      </c>
      <c r="CI25" s="9">
        <v>98.919999999999987</v>
      </c>
      <c r="CJ25" s="9">
        <v>38.305</v>
      </c>
      <c r="CK25" s="9">
        <v>6</v>
      </c>
      <c r="CL25" s="9">
        <v>184.7</v>
      </c>
      <c r="CM25" s="9">
        <v>0</v>
      </c>
      <c r="CN25" s="9">
        <v>26.119999999999997</v>
      </c>
      <c r="CO25" s="9">
        <v>0</v>
      </c>
      <c r="CP25" s="9">
        <v>72.800000000000011</v>
      </c>
      <c r="CQ25" s="9"/>
      <c r="CR25" s="9">
        <v>15.636363636363637</v>
      </c>
      <c r="CS25" s="9">
        <v>10.916363636363636</v>
      </c>
      <c r="CT25" s="9">
        <v>1.7985454545454542</v>
      </c>
      <c r="CU25" s="9">
        <v>0.69645454545454544</v>
      </c>
      <c r="CV25" s="9">
        <v>0.10909090909090909</v>
      </c>
      <c r="CW25" s="9">
        <v>3.3581818181818179</v>
      </c>
      <c r="CX25" s="9">
        <v>0</v>
      </c>
    </row>
    <row r="26" spans="1:102" ht="15.75" customHeight="1" x14ac:dyDescent="0.2">
      <c r="A26" s="1">
        <v>24</v>
      </c>
      <c r="B26" s="1" t="s">
        <v>3</v>
      </c>
      <c r="C26" s="3">
        <v>0.34027777778101154</v>
      </c>
      <c r="D26" s="4">
        <f>(8*60)+10</f>
        <v>490</v>
      </c>
      <c r="E26" s="1">
        <v>0</v>
      </c>
      <c r="F26" s="1">
        <v>63</v>
      </c>
      <c r="G26" s="1">
        <v>8</v>
      </c>
      <c r="H26" s="1">
        <v>169</v>
      </c>
      <c r="I26" s="1">
        <v>65.75</v>
      </c>
      <c r="J26" s="1">
        <v>1</v>
      </c>
      <c r="K26" s="1">
        <v>0</v>
      </c>
      <c r="L26" s="1">
        <v>3</v>
      </c>
      <c r="M26" s="1">
        <v>25</v>
      </c>
      <c r="N26" s="1">
        <v>4</v>
      </c>
      <c r="O26" s="1">
        <v>0</v>
      </c>
      <c r="P26" s="1">
        <v>12</v>
      </c>
      <c r="Q26" s="1">
        <v>0</v>
      </c>
      <c r="S26" s="1">
        <v>1</v>
      </c>
      <c r="T26" s="1">
        <v>1</v>
      </c>
      <c r="U26" s="1">
        <v>1</v>
      </c>
      <c r="V26" s="1">
        <v>1</v>
      </c>
      <c r="W26" s="1">
        <v>1</v>
      </c>
      <c r="X26" s="1">
        <v>3</v>
      </c>
      <c r="Y26" s="1">
        <v>1</v>
      </c>
      <c r="Z26" s="1">
        <v>1</v>
      </c>
      <c r="AA26" s="1">
        <v>1</v>
      </c>
      <c r="AB26" s="1">
        <v>1</v>
      </c>
      <c r="AC26" s="1">
        <v>1</v>
      </c>
      <c r="AD26" s="1">
        <v>1</v>
      </c>
      <c r="AE26" s="1">
        <v>1</v>
      </c>
      <c r="AF26" s="1">
        <v>1</v>
      </c>
      <c r="AG26" s="1">
        <v>1</v>
      </c>
      <c r="AH26" s="1">
        <v>1</v>
      </c>
      <c r="AI26" s="1">
        <v>1</v>
      </c>
      <c r="AJ26" s="1">
        <v>1</v>
      </c>
      <c r="AK26" s="1">
        <v>0</v>
      </c>
      <c r="AM26" s="1" t="s">
        <v>10</v>
      </c>
      <c r="AN26" s="1">
        <v>0</v>
      </c>
      <c r="AO26" s="1">
        <v>0</v>
      </c>
      <c r="AP26" s="1">
        <v>14</v>
      </c>
      <c r="AR26" s="9">
        <v>500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/>
      <c r="BD26" s="9">
        <v>7.6045627376425857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0</v>
      </c>
      <c r="BK26" s="9"/>
      <c r="BL26" s="9">
        <v>2814</v>
      </c>
      <c r="BM26" s="9">
        <v>343.36</v>
      </c>
      <c r="BN26" s="9">
        <v>799</v>
      </c>
      <c r="BO26" s="9">
        <v>191.5</v>
      </c>
      <c r="BP26" s="9">
        <v>3.8000000000000003</v>
      </c>
      <c r="BQ26" s="9">
        <v>1.1000000000000001</v>
      </c>
      <c r="BR26" s="9">
        <v>1765.7</v>
      </c>
      <c r="BS26" s="9">
        <v>320</v>
      </c>
      <c r="BT26" s="9">
        <v>39.5</v>
      </c>
      <c r="BU26" s="9">
        <v>92</v>
      </c>
      <c r="BV26" s="9">
        <v>60</v>
      </c>
      <c r="BW26" s="9"/>
      <c r="BX26" s="9">
        <v>343.88366124893071</v>
      </c>
      <c r="BY26" s="9">
        <v>97.641451790296955</v>
      </c>
      <c r="BZ26" s="9">
        <v>23.402175241354026</v>
      </c>
      <c r="CA26" s="9">
        <v>0.46437736771355254</v>
      </c>
      <c r="CB26" s="9">
        <v>0.13442502749602836</v>
      </c>
      <c r="CC26" s="9">
        <v>215.7766100452157</v>
      </c>
      <c r="CD26" s="9">
        <v>39.105462544299158</v>
      </c>
      <c r="CE26" s="9"/>
      <c r="CF26" s="9">
        <v>1060</v>
      </c>
      <c r="CG26" s="9">
        <v>390</v>
      </c>
      <c r="CH26" s="9">
        <v>1305.3000000000002</v>
      </c>
      <c r="CI26" s="9">
        <v>149.512</v>
      </c>
      <c r="CJ26" s="9">
        <v>53.6</v>
      </c>
      <c r="CK26" s="9">
        <v>33.79</v>
      </c>
      <c r="CL26" s="9">
        <v>1669.34</v>
      </c>
      <c r="CM26" s="9">
        <v>16.600000000000001</v>
      </c>
      <c r="CN26" s="9">
        <v>41.8</v>
      </c>
      <c r="CO26" s="9">
        <v>0</v>
      </c>
      <c r="CP26" s="9">
        <v>107.72</v>
      </c>
      <c r="CQ26" s="9"/>
      <c r="CR26" s="9">
        <v>16.121673003802282</v>
      </c>
      <c r="CS26" s="9">
        <v>19.852471482889737</v>
      </c>
      <c r="CT26" s="9">
        <v>2.2739467680608363</v>
      </c>
      <c r="CU26" s="9">
        <v>0.81520912547528523</v>
      </c>
      <c r="CV26" s="9">
        <v>0.51391634980988588</v>
      </c>
      <c r="CW26" s="9">
        <v>25.389201520912547</v>
      </c>
      <c r="CX26" s="9">
        <v>0.25247148288973387</v>
      </c>
    </row>
    <row r="27" spans="1:102" ht="15.75" customHeight="1" x14ac:dyDescent="0.2">
      <c r="A27" s="1">
        <v>25</v>
      </c>
      <c r="B27" s="1" t="s">
        <v>3</v>
      </c>
      <c r="C27" s="3">
        <v>0.30902777778101154</v>
      </c>
      <c r="D27" s="4">
        <f>(7*60)+25</f>
        <v>445</v>
      </c>
      <c r="E27" s="1">
        <v>0</v>
      </c>
      <c r="F27" s="1">
        <v>34</v>
      </c>
      <c r="G27" s="1">
        <v>8</v>
      </c>
      <c r="H27" s="1">
        <v>180</v>
      </c>
      <c r="I27" s="1">
        <v>81</v>
      </c>
      <c r="J27" s="1">
        <v>0</v>
      </c>
      <c r="K27" s="1">
        <v>0</v>
      </c>
      <c r="L27" s="1">
        <v>3</v>
      </c>
      <c r="M27" s="1">
        <v>3</v>
      </c>
      <c r="N27" s="1">
        <v>5</v>
      </c>
      <c r="O27" s="1">
        <v>0</v>
      </c>
      <c r="P27" s="1">
        <v>12</v>
      </c>
      <c r="Q27" s="1">
        <v>0</v>
      </c>
      <c r="S27" s="1">
        <v>0</v>
      </c>
      <c r="T27" s="5">
        <v>1</v>
      </c>
      <c r="U27" s="1">
        <v>1</v>
      </c>
      <c r="V27" s="5">
        <v>1</v>
      </c>
      <c r="W27" s="1">
        <v>1</v>
      </c>
      <c r="X27" s="5">
        <v>1</v>
      </c>
      <c r="Y27" s="1">
        <v>1</v>
      </c>
      <c r="Z27" s="5">
        <v>1</v>
      </c>
      <c r="AA27" s="1">
        <v>1</v>
      </c>
      <c r="AB27" s="5">
        <v>1</v>
      </c>
      <c r="AC27" s="1">
        <v>1</v>
      </c>
      <c r="AD27" s="5">
        <v>1</v>
      </c>
      <c r="AE27" s="1">
        <v>1</v>
      </c>
      <c r="AF27" s="5">
        <v>1</v>
      </c>
      <c r="AG27" s="1">
        <v>1</v>
      </c>
      <c r="AH27" s="5">
        <v>1</v>
      </c>
      <c r="AI27" s="1">
        <v>1</v>
      </c>
      <c r="AJ27" s="5">
        <v>1</v>
      </c>
      <c r="AK27" s="1">
        <v>0</v>
      </c>
      <c r="AN27" s="1">
        <v>0</v>
      </c>
      <c r="AO27" s="1">
        <v>0</v>
      </c>
      <c r="AP27" s="1">
        <v>14</v>
      </c>
      <c r="AR27" s="9">
        <v>1000</v>
      </c>
      <c r="AS27" s="9">
        <v>107</v>
      </c>
      <c r="AT27" s="9">
        <v>343</v>
      </c>
      <c r="AU27" s="9">
        <v>62.9</v>
      </c>
      <c r="AV27" s="9">
        <v>8.1999999999999993</v>
      </c>
      <c r="AW27" s="9">
        <v>5.79</v>
      </c>
      <c r="AX27" s="9">
        <v>630</v>
      </c>
      <c r="AY27" s="9">
        <v>0</v>
      </c>
      <c r="AZ27" s="9">
        <v>26</v>
      </c>
      <c r="BA27" s="9">
        <v>0</v>
      </c>
      <c r="BB27" s="9">
        <v>36.9</v>
      </c>
      <c r="BC27" s="9"/>
      <c r="BD27" s="9">
        <v>12.345679012345679</v>
      </c>
      <c r="BE27" s="9">
        <v>4.2345679012345681</v>
      </c>
      <c r="BF27" s="9">
        <v>0.77654320987654324</v>
      </c>
      <c r="BG27" s="9">
        <v>0.10123456790123456</v>
      </c>
      <c r="BH27" s="9">
        <v>7.1481481481481479E-2</v>
      </c>
      <c r="BI27" s="9">
        <v>7.7777777777777777</v>
      </c>
      <c r="BJ27" s="9">
        <v>0</v>
      </c>
      <c r="BK27" s="9"/>
      <c r="BL27" s="9">
        <v>6500</v>
      </c>
      <c r="BM27" s="9">
        <v>492.96000000000004</v>
      </c>
      <c r="BN27" s="9">
        <v>1243.93</v>
      </c>
      <c r="BO27" s="9">
        <v>286.09000000000003</v>
      </c>
      <c r="BP27" s="9">
        <v>6.843</v>
      </c>
      <c r="BQ27" s="9">
        <v>3.867</v>
      </c>
      <c r="BR27" s="9">
        <v>2833.6</v>
      </c>
      <c r="BS27" s="9">
        <v>184.4</v>
      </c>
      <c r="BT27" s="9">
        <v>36.200000000000003</v>
      </c>
      <c r="BU27" s="9">
        <v>210.2</v>
      </c>
      <c r="BV27" s="9">
        <v>39.32</v>
      </c>
      <c r="BW27" s="9"/>
      <c r="BX27" s="9">
        <v>874.65518401399447</v>
      </c>
      <c r="BY27" s="9">
        <v>167.38612662315819</v>
      </c>
      <c r="BZ27" s="9">
        <v>38.496938706855957</v>
      </c>
      <c r="CA27" s="9">
        <v>0.92081006526273301</v>
      </c>
      <c r="CB27" s="9">
        <v>0.52035255332032571</v>
      </c>
      <c r="CC27" s="9">
        <v>381.29583529570073</v>
      </c>
      <c r="CD27" s="9">
        <v>24.813294758797014</v>
      </c>
      <c r="CE27" s="9"/>
      <c r="CF27" s="9">
        <v>1160</v>
      </c>
      <c r="CG27" s="9">
        <v>425</v>
      </c>
      <c r="CH27" s="9">
        <v>1132</v>
      </c>
      <c r="CI27" s="9">
        <v>79.311999999999998</v>
      </c>
      <c r="CJ27" s="9">
        <v>56.3</v>
      </c>
      <c r="CK27" s="9">
        <v>38.18</v>
      </c>
      <c r="CL27" s="9">
        <v>301.64</v>
      </c>
      <c r="CM27" s="9">
        <v>0</v>
      </c>
      <c r="CN27" s="9">
        <v>20.6</v>
      </c>
      <c r="CO27" s="9">
        <v>0</v>
      </c>
      <c r="CP27" s="9">
        <v>58.72</v>
      </c>
      <c r="CQ27" s="9"/>
      <c r="CR27" s="9">
        <v>14.320987654320987</v>
      </c>
      <c r="CS27" s="9">
        <v>13.975308641975309</v>
      </c>
      <c r="CT27" s="9">
        <v>0.97916049382716042</v>
      </c>
      <c r="CU27" s="9">
        <v>0.69506172839506164</v>
      </c>
      <c r="CV27" s="9">
        <v>0.47135802469135801</v>
      </c>
      <c r="CW27" s="9">
        <v>3.7239506172839505</v>
      </c>
      <c r="CX27" s="9">
        <v>0</v>
      </c>
    </row>
    <row r="28" spans="1:102" ht="15.75" customHeight="1" x14ac:dyDescent="0.2">
      <c r="A28" s="1">
        <v>26</v>
      </c>
      <c r="B28" s="1" t="s">
        <v>5</v>
      </c>
      <c r="C28" s="3">
        <v>0.25277777777955635</v>
      </c>
      <c r="D28" s="4">
        <f>(6*60)+4</f>
        <v>364</v>
      </c>
      <c r="E28" s="1">
        <v>0</v>
      </c>
      <c r="F28" s="1">
        <v>29</v>
      </c>
      <c r="G28" s="1">
        <v>9</v>
      </c>
      <c r="H28" s="1">
        <v>180</v>
      </c>
      <c r="I28" s="1">
        <v>73</v>
      </c>
      <c r="J28" s="1">
        <v>0</v>
      </c>
      <c r="K28" s="1">
        <v>0</v>
      </c>
      <c r="L28" s="1">
        <v>2</v>
      </c>
      <c r="M28" s="1">
        <v>5</v>
      </c>
      <c r="N28" s="1">
        <v>3</v>
      </c>
      <c r="O28" s="1">
        <v>0</v>
      </c>
      <c r="P28" s="1">
        <v>6</v>
      </c>
      <c r="Q28" s="1">
        <v>0</v>
      </c>
      <c r="S28" s="1">
        <v>0</v>
      </c>
      <c r="T28" s="5">
        <v>1</v>
      </c>
      <c r="U28" s="5">
        <v>1</v>
      </c>
      <c r="V28" s="5">
        <v>1</v>
      </c>
      <c r="W28" s="5">
        <v>1</v>
      </c>
      <c r="X28" s="5">
        <v>1</v>
      </c>
      <c r="Y28" s="5">
        <v>1</v>
      </c>
      <c r="Z28" s="5">
        <v>1</v>
      </c>
      <c r="AA28" s="5">
        <v>1</v>
      </c>
      <c r="AB28" s="5">
        <v>1</v>
      </c>
      <c r="AC28" s="5">
        <v>1</v>
      </c>
      <c r="AD28" s="5">
        <v>1</v>
      </c>
      <c r="AE28" s="5">
        <v>1</v>
      </c>
      <c r="AF28" s="5">
        <v>1</v>
      </c>
      <c r="AG28" s="1">
        <v>1</v>
      </c>
      <c r="AH28" s="5">
        <v>1</v>
      </c>
      <c r="AI28" s="1">
        <v>1</v>
      </c>
      <c r="AJ28" s="5">
        <v>1</v>
      </c>
      <c r="AK28" s="1">
        <v>0</v>
      </c>
      <c r="AN28" s="1">
        <v>0</v>
      </c>
      <c r="AO28" s="1">
        <v>1</v>
      </c>
      <c r="AP28" s="1">
        <v>14</v>
      </c>
      <c r="AR28" s="9">
        <v>200</v>
      </c>
      <c r="AS28" s="9">
        <v>315</v>
      </c>
      <c r="AT28" s="9">
        <v>1005.25</v>
      </c>
      <c r="AU28" s="9">
        <v>168.82</v>
      </c>
      <c r="AV28" s="9">
        <v>38.26</v>
      </c>
      <c r="AW28" s="9">
        <v>18.080000000000002</v>
      </c>
      <c r="AX28" s="9">
        <v>75.099999999999994</v>
      </c>
      <c r="AY28" s="9">
        <v>45</v>
      </c>
      <c r="AZ28" s="9">
        <v>4.7</v>
      </c>
      <c r="BA28" s="9">
        <v>0</v>
      </c>
      <c r="BB28" s="9">
        <v>164.12</v>
      </c>
      <c r="BC28" s="9"/>
      <c r="BD28" s="9">
        <v>2.7397260273972601</v>
      </c>
      <c r="BE28" s="9">
        <v>13.770547945205479</v>
      </c>
      <c r="BF28" s="9">
        <v>2.3126027397260271</v>
      </c>
      <c r="BG28" s="9">
        <v>0.52410958904109584</v>
      </c>
      <c r="BH28" s="9">
        <v>0.24767123287671236</v>
      </c>
      <c r="BI28" s="9">
        <v>1.0287671232876712</v>
      </c>
      <c r="BJ28" s="9">
        <v>0.61643835616438358</v>
      </c>
      <c r="BK28" s="9"/>
      <c r="BL28" s="9">
        <v>2000</v>
      </c>
      <c r="BM28" s="9">
        <v>522</v>
      </c>
      <c r="BN28" s="9">
        <v>1390</v>
      </c>
      <c r="BO28" s="9">
        <v>337.3</v>
      </c>
      <c r="BP28" s="9">
        <v>2.1</v>
      </c>
      <c r="BQ28" s="9">
        <v>0.6</v>
      </c>
      <c r="BR28" s="9">
        <v>197</v>
      </c>
      <c r="BS28" s="9">
        <v>20.8</v>
      </c>
      <c r="BT28" s="9">
        <v>180.5</v>
      </c>
      <c r="BU28" s="9">
        <v>116.8</v>
      </c>
      <c r="BV28" s="9">
        <v>40</v>
      </c>
      <c r="BW28" s="9"/>
      <c r="BX28" s="9">
        <v>329.01230506020926</v>
      </c>
      <c r="BY28" s="9">
        <v>228.66355201684541</v>
      </c>
      <c r="BZ28" s="9">
        <v>55.487925248404288</v>
      </c>
      <c r="CA28" s="9">
        <v>0.34546292031321973</v>
      </c>
      <c r="CB28" s="9">
        <v>9.8703691518062769E-2</v>
      </c>
      <c r="CC28" s="9">
        <v>32.407712048430611</v>
      </c>
      <c r="CD28" s="9">
        <v>3.4217279726261762</v>
      </c>
      <c r="CE28" s="9"/>
      <c r="CF28" s="9">
        <v>910</v>
      </c>
      <c r="CG28" s="9">
        <v>440</v>
      </c>
      <c r="CH28" s="9">
        <v>963.3</v>
      </c>
      <c r="CI28" s="9">
        <v>154.98000000000002</v>
      </c>
      <c r="CJ28" s="9">
        <v>45.8</v>
      </c>
      <c r="CK28" s="9">
        <v>17.689999999999998</v>
      </c>
      <c r="CL28" s="9">
        <v>986.6</v>
      </c>
      <c r="CM28" s="9">
        <v>54.8</v>
      </c>
      <c r="CN28" s="9">
        <v>70</v>
      </c>
      <c r="CO28" s="9">
        <v>0</v>
      </c>
      <c r="CP28" s="9">
        <v>85</v>
      </c>
      <c r="CQ28" s="9"/>
      <c r="CR28" s="9">
        <v>12.465753424657533</v>
      </c>
      <c r="CS28" s="9">
        <v>13.195890410958903</v>
      </c>
      <c r="CT28" s="9">
        <v>2.1230136986301371</v>
      </c>
      <c r="CU28" s="9">
        <v>0.62739726027397258</v>
      </c>
      <c r="CV28" s="9">
        <v>0.24232876712328763</v>
      </c>
      <c r="CW28" s="9">
        <v>13.515068493150686</v>
      </c>
      <c r="CX28" s="9">
        <v>0.75068493150684923</v>
      </c>
    </row>
    <row r="29" spans="1:102" ht="15.75" customHeight="1" x14ac:dyDescent="0.2">
      <c r="A29" s="1">
        <v>27</v>
      </c>
      <c r="B29" s="1" t="s">
        <v>1</v>
      </c>
      <c r="C29" s="3">
        <v>0.11111111110949423</v>
      </c>
      <c r="D29" s="4">
        <f>(2*60)+40</f>
        <v>160</v>
      </c>
      <c r="E29" s="1">
        <v>0</v>
      </c>
      <c r="F29" s="1">
        <v>40</v>
      </c>
      <c r="G29" s="1">
        <v>8</v>
      </c>
      <c r="H29" s="1">
        <v>178</v>
      </c>
      <c r="I29" s="1">
        <v>76</v>
      </c>
      <c r="J29" s="1">
        <v>0</v>
      </c>
      <c r="K29" s="1">
        <v>0</v>
      </c>
      <c r="L29" s="1">
        <v>3</v>
      </c>
      <c r="M29" s="1">
        <v>8</v>
      </c>
      <c r="N29" s="1">
        <v>5</v>
      </c>
      <c r="O29" s="1">
        <v>0</v>
      </c>
      <c r="P29" s="1">
        <v>9</v>
      </c>
      <c r="Q29" s="1">
        <v>0</v>
      </c>
      <c r="S29" s="1">
        <v>0</v>
      </c>
      <c r="T29" s="5">
        <v>1</v>
      </c>
      <c r="U29" s="5">
        <v>1</v>
      </c>
      <c r="V29" s="5">
        <v>1</v>
      </c>
      <c r="W29" s="5">
        <v>1</v>
      </c>
      <c r="X29" s="5">
        <v>1</v>
      </c>
      <c r="Y29" s="5">
        <v>1</v>
      </c>
      <c r="Z29" s="5">
        <v>1</v>
      </c>
      <c r="AA29" s="5">
        <v>1</v>
      </c>
      <c r="AB29" s="5">
        <v>1</v>
      </c>
      <c r="AC29" s="5">
        <v>1</v>
      </c>
      <c r="AD29" s="5">
        <v>1</v>
      </c>
      <c r="AE29" s="5">
        <v>1</v>
      </c>
      <c r="AF29" s="5">
        <v>1</v>
      </c>
      <c r="AG29" s="1">
        <v>1</v>
      </c>
      <c r="AH29" s="5">
        <v>1</v>
      </c>
      <c r="AI29" s="1">
        <v>1</v>
      </c>
      <c r="AJ29" s="5">
        <v>1</v>
      </c>
      <c r="AK29" s="1">
        <v>0</v>
      </c>
      <c r="AN29" s="1">
        <v>0</v>
      </c>
      <c r="AO29" s="1">
        <v>0</v>
      </c>
      <c r="AP29" s="1">
        <v>14</v>
      </c>
      <c r="AR29" s="9">
        <v>250</v>
      </c>
      <c r="AS29" s="9">
        <v>24</v>
      </c>
      <c r="AT29" s="9">
        <v>80.5</v>
      </c>
      <c r="AU29" s="9">
        <v>20</v>
      </c>
      <c r="AV29" s="9">
        <v>0</v>
      </c>
      <c r="AW29" s="9">
        <v>0</v>
      </c>
      <c r="AX29" s="9">
        <v>60</v>
      </c>
      <c r="AY29" s="9">
        <v>200</v>
      </c>
      <c r="AZ29" s="9">
        <v>20</v>
      </c>
      <c r="BA29" s="9">
        <v>0</v>
      </c>
      <c r="BB29" s="9">
        <v>0</v>
      </c>
      <c r="BC29" s="9"/>
      <c r="BD29" s="9">
        <v>3.2894736842105261</v>
      </c>
      <c r="BE29" s="9">
        <v>1.0592105263157894</v>
      </c>
      <c r="BF29" s="9">
        <v>0.26315789473684209</v>
      </c>
      <c r="BG29" s="9">
        <v>0</v>
      </c>
      <c r="BH29" s="9">
        <v>0</v>
      </c>
      <c r="BI29" s="9">
        <v>0.78947368421052633</v>
      </c>
      <c r="BJ29" s="9">
        <v>2.6315789473684212</v>
      </c>
      <c r="BK29" s="9"/>
      <c r="BL29" s="9">
        <v>1500</v>
      </c>
      <c r="BM29" s="9">
        <v>140</v>
      </c>
      <c r="BN29" s="9">
        <v>369</v>
      </c>
      <c r="BO29" s="9">
        <v>92</v>
      </c>
      <c r="BP29" s="9">
        <v>0</v>
      </c>
      <c r="BQ29" s="9">
        <v>0</v>
      </c>
      <c r="BR29" s="9">
        <v>636</v>
      </c>
      <c r="BS29" s="9">
        <v>0</v>
      </c>
      <c r="BT29" s="9">
        <v>70</v>
      </c>
      <c r="BU29" s="9">
        <v>22</v>
      </c>
      <c r="BV29" s="9">
        <v>0</v>
      </c>
      <c r="BW29" s="9"/>
      <c r="BX29" s="9">
        <v>561.37724550898213</v>
      </c>
      <c r="BY29" s="9">
        <v>138.09880239520959</v>
      </c>
      <c r="BZ29" s="9">
        <v>34.431137724550901</v>
      </c>
      <c r="CA29" s="9">
        <v>0</v>
      </c>
      <c r="CB29" s="9">
        <v>0</v>
      </c>
      <c r="CC29" s="9">
        <v>238.0239520958084</v>
      </c>
      <c r="CD29" s="9">
        <v>0</v>
      </c>
      <c r="CE29" s="9"/>
      <c r="CF29" s="9">
        <v>1000</v>
      </c>
      <c r="CG29" s="9">
        <v>335</v>
      </c>
      <c r="CH29" s="9">
        <v>797.05</v>
      </c>
      <c r="CI29" s="9">
        <v>57.099999999999994</v>
      </c>
      <c r="CJ29" s="9">
        <v>60.050000000000004</v>
      </c>
      <c r="CK29" s="9">
        <v>32.994999999999997</v>
      </c>
      <c r="CL29" s="9">
        <v>196.1</v>
      </c>
      <c r="CM29" s="9">
        <v>0</v>
      </c>
      <c r="CN29" s="9">
        <v>0.4</v>
      </c>
      <c r="CO29" s="9">
        <v>0</v>
      </c>
      <c r="CP29" s="9">
        <v>56.7</v>
      </c>
      <c r="CQ29" s="9"/>
      <c r="CR29" s="9">
        <v>13.157894736842104</v>
      </c>
      <c r="CS29" s="9">
        <v>10.487499999999999</v>
      </c>
      <c r="CT29" s="9">
        <v>0.75131578947368416</v>
      </c>
      <c r="CU29" s="9">
        <v>0.79013157894736852</v>
      </c>
      <c r="CV29" s="9">
        <v>0.43414473684210525</v>
      </c>
      <c r="CW29" s="9">
        <v>2.5802631578947368</v>
      </c>
      <c r="CX29" s="9">
        <v>0</v>
      </c>
    </row>
    <row r="30" spans="1:102" ht="15.75" customHeight="1" x14ac:dyDescent="0.2">
      <c r="A30" s="1">
        <v>28</v>
      </c>
      <c r="B30" s="1" t="s">
        <v>3</v>
      </c>
      <c r="C30" s="3">
        <v>0.25347222221898846</v>
      </c>
      <c r="D30" s="4">
        <f>(6*60)+5</f>
        <v>365</v>
      </c>
      <c r="E30" s="1">
        <v>0</v>
      </c>
      <c r="F30" s="1">
        <v>52</v>
      </c>
      <c r="G30" s="1">
        <v>3</v>
      </c>
      <c r="H30" s="1">
        <v>168</v>
      </c>
      <c r="I30" s="1">
        <v>65.5</v>
      </c>
      <c r="J30" s="1">
        <v>0</v>
      </c>
      <c r="K30" s="1">
        <v>0</v>
      </c>
      <c r="L30" s="1">
        <v>3</v>
      </c>
      <c r="M30" s="1">
        <v>15</v>
      </c>
      <c r="N30" s="1">
        <v>4</v>
      </c>
      <c r="O30" s="1">
        <v>0</v>
      </c>
      <c r="P30" s="1">
        <v>10</v>
      </c>
      <c r="Q30" s="1">
        <v>0</v>
      </c>
      <c r="S30" s="1">
        <v>0</v>
      </c>
      <c r="T30" s="5">
        <v>1</v>
      </c>
      <c r="U30" s="5">
        <v>1</v>
      </c>
      <c r="V30" s="5">
        <v>1</v>
      </c>
      <c r="W30" s="5">
        <v>1</v>
      </c>
      <c r="X30" s="5">
        <v>1</v>
      </c>
      <c r="Y30" s="5">
        <v>1</v>
      </c>
      <c r="Z30" s="5">
        <v>1</v>
      </c>
      <c r="AA30" s="5">
        <v>1</v>
      </c>
      <c r="AB30" s="5">
        <v>1</v>
      </c>
      <c r="AC30" s="5">
        <v>1</v>
      </c>
      <c r="AD30" s="5">
        <v>1</v>
      </c>
      <c r="AE30" s="5">
        <v>1</v>
      </c>
      <c r="AF30" s="5">
        <v>1</v>
      </c>
      <c r="AG30" s="1">
        <v>1</v>
      </c>
      <c r="AH30" s="5">
        <v>1</v>
      </c>
      <c r="AI30" s="1">
        <v>1</v>
      </c>
      <c r="AJ30" s="5">
        <v>1</v>
      </c>
      <c r="AK30" s="1">
        <v>0</v>
      </c>
      <c r="AN30" s="1">
        <v>1</v>
      </c>
      <c r="AO30" s="1">
        <v>1</v>
      </c>
      <c r="AP30" s="1">
        <v>14</v>
      </c>
      <c r="AR30" s="9">
        <v>345</v>
      </c>
      <c r="AS30" s="9">
        <v>115</v>
      </c>
      <c r="AT30" s="9">
        <v>439.38</v>
      </c>
      <c r="AU30" s="9">
        <v>75.600000000000009</v>
      </c>
      <c r="AV30" s="9">
        <v>3.7149999999999999</v>
      </c>
      <c r="AW30" s="9">
        <v>0.76</v>
      </c>
      <c r="AX30" s="9">
        <v>44.2</v>
      </c>
      <c r="AY30" s="9">
        <v>0</v>
      </c>
      <c r="AZ30" s="9">
        <v>44.34</v>
      </c>
      <c r="BA30" s="9">
        <v>0</v>
      </c>
      <c r="BB30" s="9">
        <v>31.25</v>
      </c>
      <c r="BC30" s="9"/>
      <c r="BD30" s="9">
        <v>5.2671755725190836</v>
      </c>
      <c r="BE30" s="9">
        <v>6.7080916030534352</v>
      </c>
      <c r="BF30" s="9">
        <v>1.1541984732824428</v>
      </c>
      <c r="BG30" s="9">
        <v>5.6717557251908392E-2</v>
      </c>
      <c r="BH30" s="9">
        <v>1.1603053435114504E-2</v>
      </c>
      <c r="BI30" s="9">
        <v>0.67480916030534355</v>
      </c>
      <c r="BJ30" s="9">
        <v>0</v>
      </c>
      <c r="BK30" s="9"/>
      <c r="BL30" s="9">
        <v>2500</v>
      </c>
      <c r="BM30" s="9">
        <v>416</v>
      </c>
      <c r="BN30" s="9">
        <v>1534.6</v>
      </c>
      <c r="BO30" s="9">
        <v>377.6</v>
      </c>
      <c r="BP30" s="9">
        <v>5.89</v>
      </c>
      <c r="BQ30" s="9">
        <v>0.5</v>
      </c>
      <c r="BR30" s="9">
        <v>1087</v>
      </c>
      <c r="BS30" s="9">
        <v>292.7</v>
      </c>
      <c r="BT30" s="9">
        <v>190</v>
      </c>
      <c r="BU30" s="9">
        <v>167.6</v>
      </c>
      <c r="BV30" s="9">
        <v>20</v>
      </c>
      <c r="BW30" s="9"/>
      <c r="BX30" s="9">
        <v>410.13862685587731</v>
      </c>
      <c r="BY30" s="9">
        <v>251.75949470921171</v>
      </c>
      <c r="BZ30" s="9">
        <v>61.947338200311712</v>
      </c>
      <c r="CA30" s="9">
        <v>0.96628660487244689</v>
      </c>
      <c r="CB30" s="9">
        <v>8.2027725371175461E-2</v>
      </c>
      <c r="CC30" s="9">
        <v>178.32827495693547</v>
      </c>
      <c r="CD30" s="9">
        <v>48.019030432286115</v>
      </c>
      <c r="CE30" s="9"/>
      <c r="CF30" s="9">
        <v>930</v>
      </c>
      <c r="CG30" s="9">
        <v>798</v>
      </c>
      <c r="CH30" s="9">
        <v>509</v>
      </c>
      <c r="CI30" s="9">
        <v>111.6</v>
      </c>
      <c r="CJ30" s="9">
        <v>13.2</v>
      </c>
      <c r="CK30" s="9">
        <v>0.1</v>
      </c>
      <c r="CL30" s="9">
        <v>1032.1100000000001</v>
      </c>
      <c r="CM30" s="9">
        <v>0</v>
      </c>
      <c r="CN30" s="9">
        <v>78.599999999999994</v>
      </c>
      <c r="CO30" s="9">
        <v>0</v>
      </c>
      <c r="CP30" s="9">
        <v>33</v>
      </c>
      <c r="CQ30" s="9"/>
      <c r="CR30" s="9">
        <v>14.198473282442748</v>
      </c>
      <c r="CS30" s="9">
        <v>7.770992366412214</v>
      </c>
      <c r="CT30" s="9">
        <v>1.7038167938931297</v>
      </c>
      <c r="CU30" s="9">
        <v>0.20152671755725191</v>
      </c>
      <c r="CV30" s="9">
        <v>1.5267175572519084E-3</v>
      </c>
      <c r="CW30" s="9">
        <v>15.757404580152674</v>
      </c>
      <c r="CX30" s="9">
        <v>0</v>
      </c>
    </row>
    <row r="31" spans="1:102" ht="15" customHeight="1" x14ac:dyDescent="0.2">
      <c r="A31" s="1">
        <v>29</v>
      </c>
      <c r="B31" s="1" t="s">
        <v>3</v>
      </c>
      <c r="C31" s="3">
        <v>0.32569444444379769</v>
      </c>
      <c r="D31" s="4">
        <f>(7*60)+49</f>
        <v>469</v>
      </c>
      <c r="E31" s="1">
        <v>0</v>
      </c>
      <c r="F31" s="1">
        <v>46</v>
      </c>
      <c r="G31" s="1">
        <v>8</v>
      </c>
      <c r="H31" s="1">
        <v>178</v>
      </c>
      <c r="I31" s="1">
        <v>70</v>
      </c>
      <c r="J31" s="1">
        <v>0</v>
      </c>
      <c r="K31" s="1">
        <v>0</v>
      </c>
      <c r="L31" s="1">
        <v>1</v>
      </c>
      <c r="M31" s="1">
        <v>7</v>
      </c>
      <c r="N31" s="1">
        <v>4</v>
      </c>
      <c r="O31" s="1">
        <v>0</v>
      </c>
      <c r="P31" s="1">
        <v>10</v>
      </c>
      <c r="Q31" s="1">
        <v>0</v>
      </c>
      <c r="S31" s="1">
        <v>0</v>
      </c>
      <c r="T31" s="5">
        <v>1</v>
      </c>
      <c r="U31" s="5">
        <v>1</v>
      </c>
      <c r="V31" s="5">
        <v>1</v>
      </c>
      <c r="W31" s="5">
        <v>1</v>
      </c>
      <c r="X31" s="5">
        <v>1</v>
      </c>
      <c r="Y31" s="5">
        <v>1</v>
      </c>
      <c r="Z31" s="5">
        <v>1</v>
      </c>
      <c r="AA31" s="5">
        <v>1</v>
      </c>
      <c r="AB31" s="5">
        <v>1</v>
      </c>
      <c r="AC31" s="5">
        <v>1</v>
      </c>
      <c r="AD31" s="5">
        <v>1</v>
      </c>
      <c r="AE31" s="5">
        <v>1</v>
      </c>
      <c r="AF31" s="5">
        <v>1</v>
      </c>
      <c r="AG31" s="1">
        <v>1</v>
      </c>
      <c r="AH31" s="5">
        <v>1</v>
      </c>
      <c r="AI31" s="1">
        <v>1</v>
      </c>
      <c r="AJ31" s="5">
        <v>1</v>
      </c>
      <c r="AK31" s="1">
        <v>0</v>
      </c>
      <c r="AN31" s="1">
        <v>0</v>
      </c>
      <c r="AO31" s="1">
        <v>0</v>
      </c>
      <c r="AP31" s="1">
        <v>14</v>
      </c>
      <c r="AR31" s="9">
        <v>1060</v>
      </c>
      <c r="AS31" s="9">
        <v>0</v>
      </c>
      <c r="AT31" s="9">
        <v>1.2</v>
      </c>
      <c r="AU31" s="9">
        <v>0</v>
      </c>
      <c r="AV31" s="9">
        <v>7.0000000000000007E-2</v>
      </c>
      <c r="AW31" s="9">
        <v>0.11</v>
      </c>
      <c r="AX31" s="9">
        <v>8.4</v>
      </c>
      <c r="AY31" s="9">
        <v>80</v>
      </c>
      <c r="AZ31" s="9">
        <v>0</v>
      </c>
      <c r="BA31" s="9">
        <v>0</v>
      </c>
      <c r="BB31" s="9">
        <v>0</v>
      </c>
      <c r="BC31" s="9"/>
      <c r="BD31" s="9">
        <v>15.142857142857142</v>
      </c>
      <c r="BE31" s="9">
        <v>1.7142857142857144E-2</v>
      </c>
      <c r="BF31" s="9">
        <v>0</v>
      </c>
      <c r="BG31" s="9">
        <v>1E-3</v>
      </c>
      <c r="BH31" s="9">
        <v>1.5714285714285715E-3</v>
      </c>
      <c r="BI31" s="9">
        <v>0.12000000000000001</v>
      </c>
      <c r="BJ31" s="9">
        <v>1.1428571428571428</v>
      </c>
      <c r="BK31" s="9"/>
      <c r="BL31" s="9">
        <v>6500</v>
      </c>
      <c r="BM31" s="9">
        <v>1113.1199999999999</v>
      </c>
      <c r="BN31" s="9">
        <v>2491.1999999999998</v>
      </c>
      <c r="BO31" s="9">
        <v>483.22</v>
      </c>
      <c r="BP31" s="9">
        <v>53.07</v>
      </c>
      <c r="BQ31" s="9">
        <v>35.5</v>
      </c>
      <c r="BR31" s="9">
        <v>7665.7999999999993</v>
      </c>
      <c r="BS31" s="9">
        <v>89.8</v>
      </c>
      <c r="BT31" s="9">
        <v>345.6</v>
      </c>
      <c r="BU31" s="9">
        <v>28.8</v>
      </c>
      <c r="BV31" s="9">
        <v>108.82</v>
      </c>
      <c r="BW31" s="9"/>
      <c r="BX31" s="9">
        <v>829.89670977873675</v>
      </c>
      <c r="BY31" s="9">
        <v>318.06748975396749</v>
      </c>
      <c r="BZ31" s="9">
        <v>61.695798169120188</v>
      </c>
      <c r="CA31" s="9">
        <v>6.7757874443011632</v>
      </c>
      <c r="CB31" s="9">
        <v>4.5325127995607932</v>
      </c>
      <c r="CC31" s="9">
        <v>978.7418765879753</v>
      </c>
      <c r="CD31" s="9">
        <v>11.46534223663547</v>
      </c>
      <c r="CE31" s="9"/>
      <c r="CF31" s="9">
        <v>1390</v>
      </c>
      <c r="CG31" s="9">
        <v>200</v>
      </c>
      <c r="CH31" s="9">
        <v>625.875</v>
      </c>
      <c r="CI31" s="9">
        <v>110.01</v>
      </c>
      <c r="CJ31" s="9">
        <v>28.5</v>
      </c>
      <c r="CK31" s="9">
        <v>9.8975000000000009</v>
      </c>
      <c r="CL31" s="9">
        <v>738.85</v>
      </c>
      <c r="CM31" s="9">
        <v>134.80000000000001</v>
      </c>
      <c r="CN31" s="9">
        <v>77.900000000000006</v>
      </c>
      <c r="CO31" s="9">
        <v>0</v>
      </c>
      <c r="CP31" s="9">
        <v>32.099999999999994</v>
      </c>
      <c r="CQ31" s="9"/>
      <c r="CR31" s="9">
        <v>19.857142857142858</v>
      </c>
      <c r="CS31" s="9">
        <v>8.9410714285714281</v>
      </c>
      <c r="CT31" s="9">
        <v>1.5715714285714286</v>
      </c>
      <c r="CU31" s="9">
        <v>0.40714285714285714</v>
      </c>
      <c r="CV31" s="9">
        <v>0.14139285714285715</v>
      </c>
      <c r="CW31" s="9">
        <v>10.555</v>
      </c>
      <c r="CX31" s="9">
        <v>1.9257142857142859</v>
      </c>
    </row>
    <row r="32" spans="1:102" ht="15.75" customHeight="1" x14ac:dyDescent="0.2">
      <c r="A32" s="1">
        <v>30</v>
      </c>
      <c r="B32" s="1" t="s">
        <v>3</v>
      </c>
      <c r="C32" s="3">
        <v>0.31319444444670808</v>
      </c>
      <c r="D32" s="4">
        <f>(7*60)+31</f>
        <v>451</v>
      </c>
      <c r="E32" s="1">
        <v>0</v>
      </c>
      <c r="F32" s="1">
        <v>49</v>
      </c>
      <c r="G32" s="1">
        <v>9</v>
      </c>
      <c r="H32" s="1">
        <v>172</v>
      </c>
      <c r="I32" s="1">
        <v>77</v>
      </c>
      <c r="J32" s="1">
        <v>1</v>
      </c>
      <c r="K32" s="1">
        <v>0</v>
      </c>
      <c r="L32" s="1">
        <v>3</v>
      </c>
      <c r="M32" s="1">
        <v>5</v>
      </c>
      <c r="N32" s="1">
        <v>4</v>
      </c>
      <c r="O32" s="1">
        <v>0</v>
      </c>
      <c r="P32" s="1">
        <v>9</v>
      </c>
      <c r="Q32" s="1">
        <v>0</v>
      </c>
      <c r="S32" s="1">
        <v>0</v>
      </c>
      <c r="T32" s="5">
        <v>1</v>
      </c>
      <c r="U32" s="5">
        <v>1</v>
      </c>
      <c r="V32" s="5">
        <v>1</v>
      </c>
      <c r="W32" s="5">
        <v>1</v>
      </c>
      <c r="X32" s="5">
        <v>1</v>
      </c>
      <c r="Y32" s="5">
        <v>1</v>
      </c>
      <c r="Z32" s="5">
        <v>1</v>
      </c>
      <c r="AA32" s="5">
        <v>1</v>
      </c>
      <c r="AB32" s="5">
        <v>1</v>
      </c>
      <c r="AC32" s="5">
        <v>1</v>
      </c>
      <c r="AD32" s="5">
        <v>1</v>
      </c>
      <c r="AE32" s="5">
        <v>1</v>
      </c>
      <c r="AF32" s="5">
        <v>1</v>
      </c>
      <c r="AG32" s="1">
        <v>1</v>
      </c>
      <c r="AH32" s="5">
        <v>1</v>
      </c>
      <c r="AI32" s="1">
        <v>1</v>
      </c>
      <c r="AJ32" s="5">
        <v>1</v>
      </c>
      <c r="AK32" s="1">
        <v>0</v>
      </c>
      <c r="AN32" s="1">
        <v>1</v>
      </c>
      <c r="AO32" s="1">
        <v>1</v>
      </c>
      <c r="AP32" s="1">
        <v>2</v>
      </c>
      <c r="AR32" s="9">
        <v>1000</v>
      </c>
      <c r="AS32" s="9">
        <v>103</v>
      </c>
      <c r="AT32" s="9">
        <v>338</v>
      </c>
      <c r="AU32" s="9">
        <v>80.900000000000006</v>
      </c>
      <c r="AV32" s="9">
        <v>2.5</v>
      </c>
      <c r="AW32" s="9">
        <v>0.1</v>
      </c>
      <c r="AX32" s="9">
        <v>285.91520000000003</v>
      </c>
      <c r="AY32" s="9">
        <v>20</v>
      </c>
      <c r="AZ32" s="9">
        <v>58.900000000000006</v>
      </c>
      <c r="BA32" s="9">
        <v>22</v>
      </c>
      <c r="BB32" s="9">
        <v>0</v>
      </c>
      <c r="BC32" s="9"/>
      <c r="BD32" s="9">
        <v>12.987012987012987</v>
      </c>
      <c r="BE32" s="9">
        <v>4.3896103896103895</v>
      </c>
      <c r="BF32" s="9">
        <v>1.0506493506493508</v>
      </c>
      <c r="BG32" s="9">
        <v>3.2467532467532464E-2</v>
      </c>
      <c r="BH32" s="9">
        <v>1.2987012987012987E-3</v>
      </c>
      <c r="BI32" s="9">
        <v>3.7131844155844158</v>
      </c>
      <c r="BJ32" s="9">
        <v>0.25974025974025972</v>
      </c>
      <c r="BK32" s="9"/>
      <c r="BL32" s="9">
        <v>5400</v>
      </c>
      <c r="BM32" s="9">
        <v>752.8</v>
      </c>
      <c r="BN32" s="9">
        <v>1602.2</v>
      </c>
      <c r="BO32" s="9">
        <v>343.3</v>
      </c>
      <c r="BP32" s="9">
        <v>16.399999999999999</v>
      </c>
      <c r="BQ32" s="9">
        <v>16.05</v>
      </c>
      <c r="BR32" s="9">
        <v>997.2</v>
      </c>
      <c r="BS32" s="9">
        <v>381.5</v>
      </c>
      <c r="BT32" s="9">
        <v>33</v>
      </c>
      <c r="BU32" s="9">
        <v>150</v>
      </c>
      <c r="BV32" s="9">
        <v>160.30000000000001</v>
      </c>
      <c r="BW32" s="9"/>
      <c r="BX32" s="9">
        <v>716.96960845493049</v>
      </c>
      <c r="BY32" s="9">
        <v>212.72753827157217</v>
      </c>
      <c r="BZ32" s="9">
        <v>45.580678996773642</v>
      </c>
      <c r="CA32" s="9">
        <v>2.1774632553075666</v>
      </c>
      <c r="CB32" s="9">
        <v>2.1309930029077102</v>
      </c>
      <c r="CC32" s="9">
        <v>132.40038769467716</v>
      </c>
      <c r="CD32" s="9">
        <v>50.652575115843703</v>
      </c>
      <c r="CE32" s="9"/>
      <c r="CF32" s="9">
        <v>1410</v>
      </c>
      <c r="CG32" s="9">
        <v>619</v>
      </c>
      <c r="CH32" s="9">
        <v>1573.6</v>
      </c>
      <c r="CI32" s="9">
        <v>160.31200000000001</v>
      </c>
      <c r="CJ32" s="9">
        <v>96.45</v>
      </c>
      <c r="CK32" s="9">
        <v>40.6</v>
      </c>
      <c r="CL32" s="9">
        <v>2059.14</v>
      </c>
      <c r="CM32" s="9">
        <v>200</v>
      </c>
      <c r="CN32" s="9">
        <v>25.1</v>
      </c>
      <c r="CO32" s="9">
        <v>0</v>
      </c>
      <c r="CP32" s="9">
        <v>135.22</v>
      </c>
      <c r="CQ32" s="9"/>
      <c r="CR32" s="9">
        <v>18.311688311688311</v>
      </c>
      <c r="CS32" s="9">
        <v>20.436363636363634</v>
      </c>
      <c r="CT32" s="9">
        <v>2.0819740259740263</v>
      </c>
      <c r="CU32" s="9">
        <v>1.2525974025974027</v>
      </c>
      <c r="CV32" s="9">
        <v>0.52727272727272734</v>
      </c>
      <c r="CW32" s="9">
        <v>26.742077922077922</v>
      </c>
      <c r="CX32" s="9">
        <v>2.5974025974025974</v>
      </c>
    </row>
    <row r="33" spans="1:102" ht="15.75" customHeight="1" x14ac:dyDescent="0.2">
      <c r="A33" s="1">
        <v>31</v>
      </c>
      <c r="B33" s="1" t="s">
        <v>3</v>
      </c>
      <c r="C33" s="3">
        <v>0.32222222222480923</v>
      </c>
      <c r="D33" s="4">
        <f>(7*60)+44</f>
        <v>464</v>
      </c>
      <c r="E33" s="1">
        <v>0</v>
      </c>
      <c r="F33" s="1">
        <v>43</v>
      </c>
      <c r="G33" s="1">
        <v>3</v>
      </c>
      <c r="H33" s="1">
        <v>172</v>
      </c>
      <c r="I33" s="1">
        <v>77</v>
      </c>
      <c r="J33" s="1">
        <v>1</v>
      </c>
      <c r="K33" s="1">
        <v>0</v>
      </c>
      <c r="L33" s="1">
        <v>3</v>
      </c>
      <c r="M33" s="1">
        <v>4</v>
      </c>
      <c r="N33" s="1">
        <v>5</v>
      </c>
      <c r="O33" s="1">
        <v>0</v>
      </c>
      <c r="P33" s="1">
        <v>12</v>
      </c>
      <c r="Q33" s="1">
        <v>0</v>
      </c>
      <c r="S33" s="1">
        <v>0</v>
      </c>
      <c r="T33" s="5">
        <v>1</v>
      </c>
      <c r="U33" s="5">
        <v>1</v>
      </c>
      <c r="V33" s="5">
        <v>1</v>
      </c>
      <c r="W33" s="5">
        <v>1</v>
      </c>
      <c r="X33" s="5">
        <v>1</v>
      </c>
      <c r="Y33" s="5">
        <v>1</v>
      </c>
      <c r="Z33" s="5">
        <v>1</v>
      </c>
      <c r="AA33" s="5">
        <v>1</v>
      </c>
      <c r="AB33" s="5">
        <v>1</v>
      </c>
      <c r="AC33" s="5">
        <v>1</v>
      </c>
      <c r="AD33" s="5">
        <v>1</v>
      </c>
      <c r="AE33" s="5">
        <v>1</v>
      </c>
      <c r="AF33" s="5">
        <v>1</v>
      </c>
      <c r="AG33" s="1">
        <v>1</v>
      </c>
      <c r="AH33" s="5">
        <v>1</v>
      </c>
      <c r="AI33" s="1">
        <v>1</v>
      </c>
      <c r="AJ33" s="5">
        <v>1</v>
      </c>
      <c r="AK33" s="1">
        <v>0</v>
      </c>
      <c r="AN33" s="1">
        <v>0</v>
      </c>
      <c r="AO33" s="1">
        <v>1</v>
      </c>
      <c r="AP33" s="1">
        <v>14</v>
      </c>
      <c r="AR33" s="9">
        <v>760</v>
      </c>
      <c r="AS33" s="9">
        <v>370</v>
      </c>
      <c r="AT33" s="9">
        <v>739.40000000000009</v>
      </c>
      <c r="AU33" s="9">
        <v>147.85999999999999</v>
      </c>
      <c r="AV33" s="9">
        <v>8.9499999999999993</v>
      </c>
      <c r="AW33" s="9">
        <v>12.57</v>
      </c>
      <c r="AX33" s="9">
        <v>437.4</v>
      </c>
      <c r="AY33" s="9">
        <v>80</v>
      </c>
      <c r="AZ33" s="9">
        <v>56.6</v>
      </c>
      <c r="BA33" s="9">
        <v>0</v>
      </c>
      <c r="BB33" s="9">
        <v>91.260000000000019</v>
      </c>
      <c r="BC33" s="9"/>
      <c r="BD33" s="9">
        <v>9.8701298701298708</v>
      </c>
      <c r="BE33" s="9">
        <v>9.6025974025974037</v>
      </c>
      <c r="BF33" s="9">
        <v>1.9202597402597401</v>
      </c>
      <c r="BG33" s="9">
        <v>0.11623376623376623</v>
      </c>
      <c r="BH33" s="9">
        <v>0.16324675324675325</v>
      </c>
      <c r="BI33" s="9">
        <v>5.6805194805194805</v>
      </c>
      <c r="BJ33" s="9">
        <v>1.0389610389610389</v>
      </c>
      <c r="BK33" s="9"/>
      <c r="BL33" s="9">
        <v>4300</v>
      </c>
      <c r="BM33" s="9">
        <v>868.16</v>
      </c>
      <c r="BN33" s="9">
        <v>1921.8</v>
      </c>
      <c r="BO33" s="9">
        <v>421.5</v>
      </c>
      <c r="BP33" s="9">
        <v>14.3</v>
      </c>
      <c r="BQ33" s="9">
        <v>18.299999999999997</v>
      </c>
      <c r="BR33" s="9">
        <v>1192.5999999999999</v>
      </c>
      <c r="BS33" s="9">
        <v>0</v>
      </c>
      <c r="BT33" s="9">
        <v>157.19999999999999</v>
      </c>
      <c r="BU33" s="9">
        <v>160</v>
      </c>
      <c r="BV33" s="9">
        <v>104.30000000000001</v>
      </c>
      <c r="BW33" s="9"/>
      <c r="BX33" s="9">
        <v>554.92463349163745</v>
      </c>
      <c r="BY33" s="9">
        <v>248.01259549865784</v>
      </c>
      <c r="BZ33" s="9">
        <v>54.395519306215157</v>
      </c>
      <c r="CA33" s="9">
        <v>1.8454470369605618</v>
      </c>
      <c r="CB33" s="9">
        <v>2.3616559983481311</v>
      </c>
      <c r="CC33" s="9">
        <v>153.90770183770388</v>
      </c>
      <c r="CD33" s="9">
        <v>0</v>
      </c>
      <c r="CE33" s="9"/>
      <c r="CF33" s="9">
        <v>860</v>
      </c>
      <c r="CG33" s="9">
        <v>5.76</v>
      </c>
      <c r="CH33" s="9">
        <v>342.2</v>
      </c>
      <c r="CI33" s="9">
        <v>36.591999999999999</v>
      </c>
      <c r="CJ33" s="9">
        <v>3.3</v>
      </c>
      <c r="CK33" s="9">
        <v>0</v>
      </c>
      <c r="CL33" s="9">
        <v>849.43999999999994</v>
      </c>
      <c r="CM33" s="9">
        <v>0</v>
      </c>
      <c r="CN33" s="9">
        <v>36.6</v>
      </c>
      <c r="CO33" s="9">
        <v>0</v>
      </c>
      <c r="CP33" s="9">
        <v>0</v>
      </c>
      <c r="CQ33" s="9"/>
      <c r="CR33" s="9">
        <v>11.168831168831169</v>
      </c>
      <c r="CS33" s="9">
        <v>4.4441558441558442</v>
      </c>
      <c r="CT33" s="9">
        <v>0.47522077922077921</v>
      </c>
      <c r="CU33" s="9">
        <v>4.2857142857142858E-2</v>
      </c>
      <c r="CV33" s="9">
        <v>0</v>
      </c>
      <c r="CW33" s="9">
        <v>11.031688311688312</v>
      </c>
      <c r="CX33" s="9">
        <v>0</v>
      </c>
    </row>
    <row r="34" spans="1:102" ht="15" customHeight="1" x14ac:dyDescent="0.2">
      <c r="A34" s="1">
        <v>32</v>
      </c>
      <c r="B34" s="1" t="s">
        <v>3</v>
      </c>
      <c r="C34" s="3">
        <v>0.31805555555911269</v>
      </c>
      <c r="D34" s="4">
        <f>(7*60)+38</f>
        <v>458</v>
      </c>
      <c r="E34" s="1">
        <v>0</v>
      </c>
      <c r="F34" s="1">
        <v>43</v>
      </c>
      <c r="G34" s="1">
        <v>8</v>
      </c>
      <c r="H34" s="1">
        <v>180</v>
      </c>
      <c r="I34" s="1">
        <v>72</v>
      </c>
      <c r="J34" s="1">
        <v>1</v>
      </c>
      <c r="K34" s="1">
        <v>1</v>
      </c>
      <c r="L34" s="1">
        <v>3</v>
      </c>
      <c r="M34" s="1">
        <v>5</v>
      </c>
      <c r="N34" s="1">
        <v>5</v>
      </c>
      <c r="O34" s="1">
        <v>1</v>
      </c>
      <c r="P34" s="1">
        <v>10</v>
      </c>
      <c r="Q34" s="1">
        <v>0</v>
      </c>
      <c r="S34" s="1">
        <v>0</v>
      </c>
      <c r="T34" s="5">
        <v>1</v>
      </c>
      <c r="U34" s="5">
        <v>1</v>
      </c>
      <c r="V34" s="5">
        <v>1</v>
      </c>
      <c r="W34" s="5">
        <v>1</v>
      </c>
      <c r="X34" s="5">
        <v>1</v>
      </c>
      <c r="Y34" s="5">
        <v>1</v>
      </c>
      <c r="Z34" s="5">
        <v>1</v>
      </c>
      <c r="AA34" s="5">
        <v>1</v>
      </c>
      <c r="AB34" s="5">
        <v>1</v>
      </c>
      <c r="AC34" s="5">
        <v>1</v>
      </c>
      <c r="AD34" s="5">
        <v>1</v>
      </c>
      <c r="AE34" s="5">
        <v>1</v>
      </c>
      <c r="AF34" s="5">
        <v>1</v>
      </c>
      <c r="AG34" s="1">
        <v>1</v>
      </c>
      <c r="AH34" s="5">
        <v>1</v>
      </c>
      <c r="AI34" s="1">
        <v>1</v>
      </c>
      <c r="AJ34" s="5">
        <v>1</v>
      </c>
      <c r="AK34" s="1">
        <v>0</v>
      </c>
      <c r="AN34" s="1">
        <v>0</v>
      </c>
      <c r="AO34" s="1">
        <v>1</v>
      </c>
      <c r="AP34" s="1">
        <v>14</v>
      </c>
      <c r="AR34" s="9">
        <v>660</v>
      </c>
      <c r="AS34" s="9">
        <v>200</v>
      </c>
      <c r="AT34" s="9">
        <v>607.6</v>
      </c>
      <c r="AU34" s="9">
        <v>71.28</v>
      </c>
      <c r="AV34" s="9">
        <v>28.59</v>
      </c>
      <c r="AW34" s="9">
        <v>21.77</v>
      </c>
      <c r="AX34" s="9">
        <v>56.800000000000004</v>
      </c>
      <c r="AY34" s="9">
        <v>80</v>
      </c>
      <c r="AZ34" s="9">
        <v>6</v>
      </c>
      <c r="BA34" s="9">
        <v>0</v>
      </c>
      <c r="BB34" s="9">
        <v>65.28</v>
      </c>
      <c r="BC34" s="9"/>
      <c r="BD34" s="9">
        <v>9.1666666666666661</v>
      </c>
      <c r="BE34" s="9">
        <v>8.43888888888889</v>
      </c>
      <c r="BF34" s="9">
        <v>0.99</v>
      </c>
      <c r="BG34" s="9">
        <v>0.39708333333333334</v>
      </c>
      <c r="BH34" s="9">
        <v>0.30236111111111108</v>
      </c>
      <c r="BI34" s="9">
        <v>0.78888888888888897</v>
      </c>
      <c r="BJ34" s="9">
        <v>1.1111111111111112</v>
      </c>
      <c r="BK34" s="9"/>
      <c r="BL34" s="9">
        <v>2830</v>
      </c>
      <c r="BM34" s="9">
        <v>470</v>
      </c>
      <c r="BN34" s="9">
        <v>1209.0999999999999</v>
      </c>
      <c r="BO34" s="9">
        <v>266.88</v>
      </c>
      <c r="BP34" s="9">
        <v>15.28</v>
      </c>
      <c r="BQ34" s="9">
        <v>8.379999999999999</v>
      </c>
      <c r="BR34" s="9">
        <v>835.6</v>
      </c>
      <c r="BS34" s="9">
        <v>155.4</v>
      </c>
      <c r="BT34" s="9">
        <v>99.97999999999999</v>
      </c>
      <c r="BU34" s="9">
        <v>50.8</v>
      </c>
      <c r="BV34" s="9">
        <v>116.1</v>
      </c>
      <c r="BW34" s="9"/>
      <c r="BX34" s="9">
        <v>370.00235337185887</v>
      </c>
      <c r="BY34" s="9">
        <v>158.08121747770832</v>
      </c>
      <c r="BZ34" s="9">
        <v>34.892660094657842</v>
      </c>
      <c r="CA34" s="9">
        <v>1.9977512224459377</v>
      </c>
      <c r="CB34" s="9">
        <v>1.0956253432000627</v>
      </c>
      <c r="CC34" s="9">
        <v>109.24875140548598</v>
      </c>
      <c r="CD34" s="9">
        <v>20.317443715189707</v>
      </c>
      <c r="CE34" s="9"/>
      <c r="CF34" s="9">
        <v>750</v>
      </c>
      <c r="CG34" s="9">
        <v>50</v>
      </c>
      <c r="CH34" s="9">
        <v>72.599999999999994</v>
      </c>
      <c r="CI34" s="9">
        <v>9.3000000000000007</v>
      </c>
      <c r="CJ34" s="9">
        <v>5.2</v>
      </c>
      <c r="CK34" s="9">
        <v>1.6</v>
      </c>
      <c r="CL34" s="9">
        <v>18</v>
      </c>
      <c r="CM34" s="9">
        <v>0</v>
      </c>
      <c r="CN34" s="9">
        <v>0</v>
      </c>
      <c r="CO34" s="9">
        <v>0</v>
      </c>
      <c r="CP34" s="9">
        <v>9.3000000000000007</v>
      </c>
      <c r="CQ34" s="9"/>
      <c r="CR34" s="9">
        <v>10.416666666666666</v>
      </c>
      <c r="CS34" s="9">
        <v>1.0083333333333333</v>
      </c>
      <c r="CT34" s="9">
        <v>0.12916666666666668</v>
      </c>
      <c r="CU34" s="9">
        <v>7.2222222222222229E-2</v>
      </c>
      <c r="CV34" s="9">
        <v>2.2222222222222223E-2</v>
      </c>
      <c r="CW34" s="9">
        <v>0.25</v>
      </c>
      <c r="CX34" s="9">
        <v>0</v>
      </c>
    </row>
    <row r="35" spans="1:102" ht="15.75" customHeight="1" x14ac:dyDescent="0.2">
      <c r="A35" s="1">
        <v>33</v>
      </c>
      <c r="B35" s="1" t="s">
        <v>1</v>
      </c>
      <c r="C35" s="3">
        <v>0.19305555555911269</v>
      </c>
      <c r="D35" s="4">
        <f>(4*60)+38</f>
        <v>278</v>
      </c>
      <c r="E35" s="1">
        <v>0</v>
      </c>
      <c r="F35" s="1">
        <v>56</v>
      </c>
      <c r="G35" s="1">
        <v>8</v>
      </c>
      <c r="H35" s="1">
        <v>178</v>
      </c>
      <c r="I35" s="1">
        <v>104</v>
      </c>
      <c r="J35" s="1">
        <v>1</v>
      </c>
      <c r="K35" s="1">
        <v>0</v>
      </c>
      <c r="L35" s="1">
        <v>3</v>
      </c>
      <c r="M35" s="1">
        <v>16</v>
      </c>
      <c r="N35" s="1">
        <v>3</v>
      </c>
      <c r="O35" s="1">
        <v>0</v>
      </c>
      <c r="P35" s="1">
        <v>7</v>
      </c>
      <c r="Q35" s="1">
        <v>0</v>
      </c>
      <c r="S35" s="1">
        <v>0</v>
      </c>
      <c r="T35" s="1">
        <v>1</v>
      </c>
      <c r="U35" s="1">
        <v>1</v>
      </c>
      <c r="V35" s="1">
        <v>1</v>
      </c>
      <c r="W35" s="1">
        <v>1</v>
      </c>
      <c r="X35" s="1">
        <v>1</v>
      </c>
      <c r="Y35" s="1">
        <v>1</v>
      </c>
      <c r="Z35" s="1">
        <v>1</v>
      </c>
      <c r="AA35" s="1">
        <v>1</v>
      </c>
      <c r="AB35" s="1">
        <v>1</v>
      </c>
      <c r="AC35" s="1">
        <v>1</v>
      </c>
      <c r="AD35" s="1">
        <v>1</v>
      </c>
      <c r="AE35" s="1">
        <v>1</v>
      </c>
      <c r="AF35" s="1">
        <v>1</v>
      </c>
      <c r="AG35" s="1">
        <v>1</v>
      </c>
      <c r="AH35" s="1">
        <v>1</v>
      </c>
      <c r="AI35" s="1">
        <v>1</v>
      </c>
      <c r="AJ35" s="1">
        <v>1</v>
      </c>
      <c r="AK35" s="1">
        <v>0</v>
      </c>
      <c r="AM35" s="1" t="s">
        <v>11</v>
      </c>
      <c r="AN35" s="1">
        <v>0</v>
      </c>
      <c r="AO35" s="1">
        <v>0</v>
      </c>
      <c r="AP35" s="1">
        <v>14</v>
      </c>
      <c r="AR35" s="9">
        <v>500</v>
      </c>
      <c r="AS35" s="9">
        <v>76</v>
      </c>
      <c r="AT35" s="9">
        <v>297</v>
      </c>
      <c r="AU35" s="9">
        <v>30</v>
      </c>
      <c r="AV35" s="9">
        <v>4.2916666667000003</v>
      </c>
      <c r="AW35" s="9">
        <v>18.458333333300001</v>
      </c>
      <c r="AX35" s="9">
        <v>199.4</v>
      </c>
      <c r="AY35" s="9">
        <v>333.33333329999999</v>
      </c>
      <c r="AZ35" s="9">
        <v>0</v>
      </c>
      <c r="BA35" s="9">
        <v>0</v>
      </c>
      <c r="BB35" s="9">
        <v>30</v>
      </c>
      <c r="BC35" s="9"/>
      <c r="BD35" s="9">
        <v>4.8076923076923075</v>
      </c>
      <c r="BE35" s="9">
        <v>2.8557692307692308</v>
      </c>
      <c r="BF35" s="9">
        <v>0.28846153846153844</v>
      </c>
      <c r="BG35" s="9">
        <v>4.1266025641346155E-2</v>
      </c>
      <c r="BH35" s="9">
        <v>0.17748397435865385</v>
      </c>
      <c r="BI35" s="9">
        <v>1.9173076923076924</v>
      </c>
      <c r="BJ35" s="9">
        <v>3.2051282048076923</v>
      </c>
      <c r="BK35" s="9"/>
      <c r="BL35" s="9">
        <v>2500</v>
      </c>
      <c r="BM35" s="9">
        <v>450</v>
      </c>
      <c r="BN35" s="9">
        <v>77.8</v>
      </c>
      <c r="BO35" s="9">
        <v>17.700000000000003</v>
      </c>
      <c r="BP35" s="9">
        <v>1.9000000000000001</v>
      </c>
      <c r="BQ35" s="9">
        <v>0</v>
      </c>
      <c r="BR35" s="9">
        <v>27.6</v>
      </c>
      <c r="BS35" s="9">
        <v>0</v>
      </c>
      <c r="BT35" s="9">
        <v>0</v>
      </c>
      <c r="BU35" s="9">
        <v>0</v>
      </c>
      <c r="BV35" s="9">
        <v>17.700000000000003</v>
      </c>
      <c r="BW35" s="9"/>
      <c r="BX35" s="9">
        <v>538.4913625985439</v>
      </c>
      <c r="BY35" s="9">
        <v>16.757851204066686</v>
      </c>
      <c r="BZ35" s="9">
        <v>3.8125188471976919</v>
      </c>
      <c r="CA35" s="9">
        <v>0.40925343557489341</v>
      </c>
      <c r="CB35" s="9">
        <v>0</v>
      </c>
      <c r="CC35" s="9">
        <v>5.9449446430879256</v>
      </c>
      <c r="CD35" s="9">
        <v>0</v>
      </c>
      <c r="CE35" s="9"/>
      <c r="CF35" s="9">
        <v>500</v>
      </c>
      <c r="CG35" s="9">
        <v>75</v>
      </c>
      <c r="CH35" s="9">
        <v>435</v>
      </c>
      <c r="CI35" s="9">
        <v>40.1</v>
      </c>
      <c r="CJ35" s="9">
        <v>12.65</v>
      </c>
      <c r="CK35" s="9">
        <v>9.8000000000000007</v>
      </c>
      <c r="CL35" s="9">
        <v>612</v>
      </c>
      <c r="CM35" s="9">
        <v>0</v>
      </c>
      <c r="CN35" s="9">
        <v>15.6</v>
      </c>
      <c r="CO35" s="9">
        <v>0</v>
      </c>
      <c r="CP35" s="9">
        <v>24.5</v>
      </c>
      <c r="CQ35" s="9"/>
      <c r="CR35" s="9">
        <v>4.8076923076923075</v>
      </c>
      <c r="CS35" s="9">
        <v>4.1826923076923075</v>
      </c>
      <c r="CT35" s="9">
        <v>0.38557692307692309</v>
      </c>
      <c r="CU35" s="9">
        <v>0.12163461538461538</v>
      </c>
      <c r="CV35" s="9">
        <v>9.4230769230769243E-2</v>
      </c>
      <c r="CW35" s="9">
        <v>5.884615384615385</v>
      </c>
      <c r="CX35" s="9">
        <v>0</v>
      </c>
    </row>
    <row r="36" spans="1:102" ht="15.75" customHeight="1" x14ac:dyDescent="0.2">
      <c r="A36" s="1">
        <v>34</v>
      </c>
      <c r="B36" s="1" t="s">
        <v>3</v>
      </c>
      <c r="C36" s="3">
        <v>0.25277777777955635</v>
      </c>
      <c r="D36" s="4">
        <f>(6*60)+4</f>
        <v>364</v>
      </c>
      <c r="E36" s="1">
        <v>0</v>
      </c>
      <c r="F36" s="1">
        <v>42</v>
      </c>
      <c r="G36" s="1">
        <v>3</v>
      </c>
      <c r="H36" s="1">
        <v>179</v>
      </c>
      <c r="I36" s="1">
        <v>74</v>
      </c>
      <c r="J36" s="1">
        <v>1</v>
      </c>
      <c r="K36" s="1">
        <v>1</v>
      </c>
      <c r="L36" s="1">
        <v>3</v>
      </c>
      <c r="M36" s="1">
        <v>12</v>
      </c>
      <c r="N36" s="1">
        <v>5</v>
      </c>
      <c r="O36" s="1">
        <v>0</v>
      </c>
      <c r="P36" s="1">
        <v>12</v>
      </c>
      <c r="Q36" s="1">
        <v>0</v>
      </c>
      <c r="S36" s="1">
        <v>0</v>
      </c>
      <c r="T36" s="1">
        <v>1</v>
      </c>
      <c r="U36" s="1">
        <v>1</v>
      </c>
      <c r="V36" s="1">
        <v>1</v>
      </c>
      <c r="W36" s="1">
        <v>4</v>
      </c>
      <c r="X36" s="1">
        <v>1</v>
      </c>
      <c r="Y36" s="1">
        <v>1</v>
      </c>
      <c r="Z36" s="1">
        <v>1</v>
      </c>
      <c r="AA36" s="1">
        <v>1</v>
      </c>
      <c r="AB36" s="1">
        <v>1</v>
      </c>
      <c r="AC36" s="1">
        <v>1</v>
      </c>
      <c r="AD36" s="1">
        <v>1</v>
      </c>
      <c r="AE36" s="1">
        <v>1</v>
      </c>
      <c r="AF36" s="1">
        <v>1</v>
      </c>
      <c r="AG36" s="1">
        <v>1</v>
      </c>
      <c r="AH36" s="1">
        <v>1</v>
      </c>
      <c r="AI36" s="1">
        <v>1</v>
      </c>
      <c r="AJ36" s="1">
        <v>1</v>
      </c>
      <c r="AK36" s="1">
        <v>0</v>
      </c>
      <c r="AN36" s="1">
        <v>0</v>
      </c>
      <c r="AO36" s="1">
        <v>1</v>
      </c>
      <c r="AP36" s="1">
        <v>14</v>
      </c>
      <c r="AR36" s="9">
        <v>560</v>
      </c>
      <c r="AS36" s="9">
        <v>150</v>
      </c>
      <c r="AT36" s="9">
        <v>428.02499999999998</v>
      </c>
      <c r="AU36" s="9">
        <v>77.625</v>
      </c>
      <c r="AV36" s="9">
        <v>13.42</v>
      </c>
      <c r="AW36" s="9">
        <v>7.0950000000000006</v>
      </c>
      <c r="AX36" s="9">
        <v>87.7</v>
      </c>
      <c r="AY36" s="9">
        <v>160</v>
      </c>
      <c r="AZ36" s="9">
        <v>0</v>
      </c>
      <c r="BA36" s="9">
        <v>0</v>
      </c>
      <c r="BB36" s="9">
        <v>77.599999999999994</v>
      </c>
      <c r="BC36" s="9"/>
      <c r="BD36" s="9">
        <v>7.5675675675675675</v>
      </c>
      <c r="BE36" s="9">
        <v>5.7841216216216216</v>
      </c>
      <c r="BF36" s="9">
        <v>1.0489864864864864</v>
      </c>
      <c r="BG36" s="9">
        <v>0.18135135135135136</v>
      </c>
      <c r="BH36" s="9">
        <v>9.5878378378378384E-2</v>
      </c>
      <c r="BI36" s="9">
        <v>1.1851351351351351</v>
      </c>
      <c r="BJ36" s="9">
        <v>2.1621621621621623</v>
      </c>
      <c r="BK36" s="9"/>
      <c r="BL36" s="9">
        <v>3150</v>
      </c>
      <c r="BM36" s="9">
        <v>655.32000000000005</v>
      </c>
      <c r="BN36" s="9">
        <v>2020</v>
      </c>
      <c r="BO36" s="9">
        <v>486.20000000000005</v>
      </c>
      <c r="BP36" s="9">
        <v>9.7199999999999989</v>
      </c>
      <c r="BQ36" s="9">
        <v>6.11</v>
      </c>
      <c r="BR36" s="9">
        <v>1699</v>
      </c>
      <c r="BS36" s="9">
        <v>233.2</v>
      </c>
      <c r="BT36" s="9">
        <v>86.4</v>
      </c>
      <c r="BU36" s="9">
        <v>383</v>
      </c>
      <c r="BV36" s="9">
        <v>16.8</v>
      </c>
      <c r="BW36" s="9"/>
      <c r="BX36" s="9">
        <v>518.19438046982953</v>
      </c>
      <c r="BY36" s="9">
        <v>332.30242811081132</v>
      </c>
      <c r="BZ36" s="9">
        <v>79.982891360136875</v>
      </c>
      <c r="CA36" s="9">
        <v>1.5989998025926166</v>
      </c>
      <c r="CB36" s="9">
        <v>1.0051325919589393</v>
      </c>
      <c r="CC36" s="9">
        <v>279.49595314864774</v>
      </c>
      <c r="CD36" s="9">
        <v>38.362834770020399</v>
      </c>
      <c r="CE36" s="9"/>
      <c r="CF36" s="9">
        <v>500</v>
      </c>
      <c r="CG36" s="9">
        <v>50</v>
      </c>
      <c r="CH36" s="9">
        <v>182</v>
      </c>
      <c r="CI36" s="9">
        <v>15</v>
      </c>
      <c r="CJ36" s="9">
        <v>21</v>
      </c>
      <c r="CK36" s="9">
        <v>2.8</v>
      </c>
      <c r="CL36" s="9">
        <v>44</v>
      </c>
      <c r="CM36" s="9">
        <v>0</v>
      </c>
      <c r="CN36" s="9">
        <v>15</v>
      </c>
      <c r="CO36" s="9">
        <v>0</v>
      </c>
      <c r="CP36" s="9">
        <v>0</v>
      </c>
      <c r="CQ36" s="9"/>
      <c r="CR36" s="9">
        <v>6.756756756756757</v>
      </c>
      <c r="CS36" s="9">
        <v>2.4594594594594597</v>
      </c>
      <c r="CT36" s="9">
        <v>0.20270270270270271</v>
      </c>
      <c r="CU36" s="9">
        <v>0.28378378378378377</v>
      </c>
      <c r="CV36" s="9">
        <v>3.7837837837837833E-2</v>
      </c>
      <c r="CW36" s="9">
        <v>0.59459459459459463</v>
      </c>
      <c r="CX36" s="9">
        <v>0</v>
      </c>
    </row>
    <row r="37" spans="1:102" ht="15.75" customHeight="1" x14ac:dyDescent="0.2">
      <c r="A37" s="1">
        <v>35</v>
      </c>
      <c r="B37" s="1" t="s">
        <v>1</v>
      </c>
      <c r="C37" s="3">
        <v>0.12638888889341615</v>
      </c>
      <c r="D37" s="4">
        <f>(3*60)+2</f>
        <v>182</v>
      </c>
      <c r="E37" s="1">
        <v>0</v>
      </c>
      <c r="F37" s="1">
        <v>36</v>
      </c>
      <c r="G37" s="1">
        <v>8</v>
      </c>
      <c r="H37" s="1">
        <v>178</v>
      </c>
      <c r="I37" s="1">
        <v>87.5</v>
      </c>
      <c r="J37" s="1">
        <v>0</v>
      </c>
      <c r="K37" s="1">
        <v>0</v>
      </c>
      <c r="L37" s="1">
        <v>3</v>
      </c>
      <c r="M37" s="1">
        <v>2</v>
      </c>
      <c r="N37" s="1">
        <v>3</v>
      </c>
      <c r="O37" s="1">
        <v>0</v>
      </c>
      <c r="P37" s="1">
        <v>5</v>
      </c>
      <c r="Q37" s="1">
        <v>0</v>
      </c>
      <c r="S37" s="1">
        <v>0</v>
      </c>
      <c r="T37" s="5">
        <v>1</v>
      </c>
      <c r="U37" s="5">
        <v>1</v>
      </c>
      <c r="V37" s="5">
        <v>1</v>
      </c>
      <c r="W37" s="5">
        <v>1</v>
      </c>
      <c r="X37" s="5">
        <v>1</v>
      </c>
      <c r="Y37" s="5">
        <v>1</v>
      </c>
      <c r="Z37" s="5">
        <v>1</v>
      </c>
      <c r="AA37" s="5">
        <v>1</v>
      </c>
      <c r="AB37" s="5">
        <v>1</v>
      </c>
      <c r="AC37" s="5">
        <v>1</v>
      </c>
      <c r="AD37" s="5">
        <v>1</v>
      </c>
      <c r="AE37" s="5">
        <v>1</v>
      </c>
      <c r="AF37" s="5">
        <v>1</v>
      </c>
      <c r="AG37" s="5">
        <v>1</v>
      </c>
      <c r="AH37" s="5">
        <v>1</v>
      </c>
      <c r="AI37" s="5">
        <v>1</v>
      </c>
      <c r="AJ37" s="5">
        <v>1</v>
      </c>
      <c r="AK37" s="1">
        <v>0</v>
      </c>
      <c r="AN37" s="1">
        <v>0</v>
      </c>
      <c r="AO37" s="1">
        <v>0</v>
      </c>
      <c r="AP37" s="1">
        <v>14</v>
      </c>
      <c r="AR37" s="9">
        <v>500</v>
      </c>
      <c r="AS37" s="9">
        <v>140</v>
      </c>
      <c r="AT37" s="9">
        <v>244.1</v>
      </c>
      <c r="AU37" s="9">
        <v>27.83</v>
      </c>
      <c r="AV37" s="9">
        <v>24.94</v>
      </c>
      <c r="AW37" s="9">
        <v>3.6799999999999997</v>
      </c>
      <c r="AX37" s="9">
        <v>211</v>
      </c>
      <c r="AY37" s="9">
        <v>0</v>
      </c>
      <c r="AZ37" s="9">
        <v>1</v>
      </c>
      <c r="BA37" s="9">
        <v>0</v>
      </c>
      <c r="BB37" s="9">
        <v>26.8</v>
      </c>
      <c r="BC37" s="9"/>
      <c r="BD37" s="9">
        <v>5.7142857142857144</v>
      </c>
      <c r="BE37" s="9">
        <v>2.7897142857142856</v>
      </c>
      <c r="BF37" s="9">
        <v>0.31805714285714282</v>
      </c>
      <c r="BG37" s="9">
        <v>0.28502857142857146</v>
      </c>
      <c r="BH37" s="9">
        <v>4.2057142857142855E-2</v>
      </c>
      <c r="BI37" s="9">
        <v>2.4114285714285715</v>
      </c>
      <c r="BJ37" s="9">
        <v>0</v>
      </c>
      <c r="BK37" s="9"/>
      <c r="BL37" s="9">
        <v>2000</v>
      </c>
      <c r="BM37" s="9">
        <v>245</v>
      </c>
      <c r="BN37" s="9">
        <v>766</v>
      </c>
      <c r="BO37" s="9">
        <v>191</v>
      </c>
      <c r="BP37" s="9">
        <v>0</v>
      </c>
      <c r="BQ37" s="9">
        <v>0</v>
      </c>
      <c r="BR37" s="9">
        <v>1645</v>
      </c>
      <c r="BS37" s="9">
        <v>0</v>
      </c>
      <c r="BT37" s="9">
        <v>41</v>
      </c>
      <c r="BU37" s="9">
        <v>150</v>
      </c>
      <c r="BV37" s="9">
        <v>0</v>
      </c>
      <c r="BW37" s="9"/>
      <c r="BX37" s="9">
        <v>658.02461012041852</v>
      </c>
      <c r="BY37" s="9">
        <v>252.02342567612027</v>
      </c>
      <c r="BZ37" s="9">
        <v>62.841350266499965</v>
      </c>
      <c r="CA37" s="9">
        <v>0</v>
      </c>
      <c r="CB37" s="9">
        <v>0</v>
      </c>
      <c r="CC37" s="9">
        <v>541.22524182404425</v>
      </c>
      <c r="CD37" s="9">
        <v>0</v>
      </c>
      <c r="CE37" s="9"/>
      <c r="CF37" s="9">
        <v>960</v>
      </c>
      <c r="CG37" s="9">
        <v>30</v>
      </c>
      <c r="CH37" s="9">
        <v>230.6</v>
      </c>
      <c r="CI37" s="9">
        <v>35.299999999999997</v>
      </c>
      <c r="CJ37" s="9">
        <v>21.6</v>
      </c>
      <c r="CK37" s="9">
        <v>0.6</v>
      </c>
      <c r="CL37" s="9">
        <v>180.00000000000003</v>
      </c>
      <c r="CM37" s="9">
        <v>0</v>
      </c>
      <c r="CN37" s="9">
        <v>35.299999999999997</v>
      </c>
      <c r="CO37" s="9">
        <v>0</v>
      </c>
      <c r="CP37" s="9">
        <v>0</v>
      </c>
      <c r="CQ37" s="9"/>
      <c r="CR37" s="9">
        <v>10.971428571428572</v>
      </c>
      <c r="CS37" s="9">
        <v>2.6354285714285712</v>
      </c>
      <c r="CT37" s="9">
        <v>0.40342857142857141</v>
      </c>
      <c r="CU37" s="9">
        <v>0.24685714285714289</v>
      </c>
      <c r="CV37" s="9">
        <v>6.8571428571428568E-3</v>
      </c>
      <c r="CW37" s="9">
        <v>2.0571428571428574</v>
      </c>
      <c r="CX37" s="9">
        <v>0</v>
      </c>
    </row>
    <row r="38" spans="1:102" ht="15.75" customHeight="1" x14ac:dyDescent="0.2">
      <c r="A38" s="1">
        <v>36</v>
      </c>
      <c r="B38" s="1" t="s">
        <v>1</v>
      </c>
      <c r="C38" s="3">
        <v>0.15972222221898846</v>
      </c>
      <c r="D38" s="4">
        <f>(3*60)+50</f>
        <v>230</v>
      </c>
      <c r="E38" s="1">
        <v>0</v>
      </c>
      <c r="F38" s="1">
        <v>41</v>
      </c>
      <c r="G38" s="1">
        <v>8</v>
      </c>
      <c r="H38" s="1">
        <v>187</v>
      </c>
      <c r="I38" s="1">
        <v>95</v>
      </c>
      <c r="J38" s="1">
        <v>0</v>
      </c>
      <c r="K38" s="1">
        <v>0</v>
      </c>
      <c r="L38" s="1">
        <v>3</v>
      </c>
      <c r="M38" s="1">
        <v>13</v>
      </c>
      <c r="N38" s="1">
        <v>2</v>
      </c>
      <c r="O38" s="1">
        <v>1</v>
      </c>
      <c r="P38" s="1">
        <v>7</v>
      </c>
      <c r="Q38" s="1">
        <v>0</v>
      </c>
      <c r="S38" s="1">
        <v>0</v>
      </c>
      <c r="T38" s="5">
        <v>1</v>
      </c>
      <c r="U38" s="5">
        <v>1</v>
      </c>
      <c r="V38" s="5">
        <v>1</v>
      </c>
      <c r="W38" s="5">
        <v>1</v>
      </c>
      <c r="X38" s="5">
        <v>1</v>
      </c>
      <c r="Y38" s="5">
        <v>1</v>
      </c>
      <c r="Z38" s="5">
        <v>1</v>
      </c>
      <c r="AA38" s="5">
        <v>1</v>
      </c>
      <c r="AB38" s="5">
        <v>1</v>
      </c>
      <c r="AC38" s="5">
        <v>1</v>
      </c>
      <c r="AD38" s="5">
        <v>1</v>
      </c>
      <c r="AE38" s="5">
        <v>1</v>
      </c>
      <c r="AF38" s="5">
        <v>1</v>
      </c>
      <c r="AG38" s="5">
        <v>1</v>
      </c>
      <c r="AH38" s="5">
        <v>1</v>
      </c>
      <c r="AI38" s="5">
        <v>1</v>
      </c>
      <c r="AJ38" s="5">
        <v>1</v>
      </c>
      <c r="AK38" s="1">
        <v>0</v>
      </c>
      <c r="AN38" s="1">
        <v>0</v>
      </c>
      <c r="AO38" s="1">
        <v>0</v>
      </c>
      <c r="AP38" s="1">
        <v>14</v>
      </c>
      <c r="AR38" s="9">
        <v>725</v>
      </c>
      <c r="AS38" s="9">
        <v>50</v>
      </c>
      <c r="AT38" s="9">
        <v>335.2</v>
      </c>
      <c r="AU38" s="9">
        <v>44.36</v>
      </c>
      <c r="AV38" s="9">
        <v>11.58</v>
      </c>
      <c r="AW38" s="9">
        <v>12.459999999999999</v>
      </c>
      <c r="AX38" s="9">
        <v>268.89999999999998</v>
      </c>
      <c r="AY38" s="9">
        <v>0</v>
      </c>
      <c r="AZ38" s="9">
        <v>10</v>
      </c>
      <c r="BA38" s="9">
        <v>0</v>
      </c>
      <c r="BB38" s="9">
        <v>34.36</v>
      </c>
      <c r="BC38" s="9"/>
      <c r="BD38" s="9">
        <v>7.6315789473684212</v>
      </c>
      <c r="BE38" s="9">
        <v>3.5284210526315789</v>
      </c>
      <c r="BF38" s="9">
        <v>0.46694736842105261</v>
      </c>
      <c r="BG38" s="9">
        <v>0.12189473684210526</v>
      </c>
      <c r="BH38" s="9">
        <v>0.13115789473684208</v>
      </c>
      <c r="BI38" s="9">
        <v>2.8305263157894736</v>
      </c>
      <c r="BJ38" s="9">
        <v>0</v>
      </c>
      <c r="BK38" s="9"/>
      <c r="BL38" s="9">
        <v>2400</v>
      </c>
      <c r="BM38" s="9">
        <v>320</v>
      </c>
      <c r="BN38" s="9">
        <v>614</v>
      </c>
      <c r="BO38" s="9">
        <v>150</v>
      </c>
      <c r="BP38" s="9">
        <v>0.8</v>
      </c>
      <c r="BQ38" s="9">
        <v>0.6</v>
      </c>
      <c r="BR38" s="9">
        <v>74</v>
      </c>
      <c r="BS38" s="9">
        <v>16.600000000000001</v>
      </c>
      <c r="BT38" s="9">
        <v>30</v>
      </c>
      <c r="BU38" s="9">
        <v>80</v>
      </c>
      <c r="BV38" s="9">
        <v>40</v>
      </c>
      <c r="BW38" s="9"/>
      <c r="BX38" s="9">
        <v>624.83728195782351</v>
      </c>
      <c r="BY38" s="9">
        <v>159.85420463420985</v>
      </c>
      <c r="BZ38" s="9">
        <v>39.052330122363969</v>
      </c>
      <c r="CA38" s="9">
        <v>0.20827909398594119</v>
      </c>
      <c r="CB38" s="9">
        <v>0.15620932048945588</v>
      </c>
      <c r="CC38" s="9">
        <v>19.26581619369956</v>
      </c>
      <c r="CD38" s="9">
        <v>4.3217912002082794</v>
      </c>
      <c r="CE38" s="9"/>
      <c r="CF38" s="9">
        <v>990</v>
      </c>
      <c r="CG38" s="9">
        <v>0</v>
      </c>
      <c r="CH38" s="9">
        <v>415.8</v>
      </c>
      <c r="CI38" s="9">
        <v>30.888000000000002</v>
      </c>
      <c r="CJ38" s="9">
        <v>4.95</v>
      </c>
      <c r="CK38" s="9">
        <v>0</v>
      </c>
      <c r="CL38" s="9">
        <v>43.56</v>
      </c>
      <c r="CM38" s="9">
        <v>0</v>
      </c>
      <c r="CN38" s="9">
        <v>30.88</v>
      </c>
      <c r="CO38" s="9">
        <v>0</v>
      </c>
      <c r="CP38" s="9">
        <v>0</v>
      </c>
      <c r="CQ38" s="9"/>
      <c r="CR38" s="9">
        <v>10.421052631578947</v>
      </c>
      <c r="CS38" s="9">
        <v>4.3768421052631581</v>
      </c>
      <c r="CT38" s="9">
        <v>0.32513684210526317</v>
      </c>
      <c r="CU38" s="9">
        <v>5.2105263157894738E-2</v>
      </c>
      <c r="CV38" s="9">
        <v>0</v>
      </c>
      <c r="CW38" s="9">
        <v>0.45852631578947373</v>
      </c>
      <c r="CX38" s="9">
        <v>0</v>
      </c>
    </row>
    <row r="39" spans="1:102" ht="15.75" customHeight="1" x14ac:dyDescent="0.2">
      <c r="A39" s="1">
        <v>37</v>
      </c>
      <c r="B39" s="1" t="s">
        <v>3</v>
      </c>
      <c r="C39" s="3">
        <v>0.35416666666424135</v>
      </c>
      <c r="D39" s="4">
        <f>(8*60)+30</f>
        <v>510</v>
      </c>
      <c r="E39" s="1">
        <v>0</v>
      </c>
      <c r="F39" s="1">
        <v>54</v>
      </c>
      <c r="G39" s="1">
        <v>8</v>
      </c>
      <c r="H39" s="1">
        <v>169</v>
      </c>
      <c r="I39" s="1">
        <v>76</v>
      </c>
      <c r="J39" s="1">
        <v>1</v>
      </c>
      <c r="K39" s="1">
        <v>1</v>
      </c>
      <c r="L39" s="1">
        <v>3</v>
      </c>
      <c r="M39" s="1">
        <v>25</v>
      </c>
      <c r="N39" s="1">
        <v>4</v>
      </c>
      <c r="O39" s="1">
        <v>0</v>
      </c>
      <c r="P39" s="1">
        <v>10</v>
      </c>
      <c r="Q39" s="1">
        <v>0</v>
      </c>
      <c r="S39" s="1">
        <v>0</v>
      </c>
      <c r="T39" s="5">
        <v>1</v>
      </c>
      <c r="U39" s="5">
        <v>1</v>
      </c>
      <c r="V39" s="5">
        <v>1</v>
      </c>
      <c r="W39" s="5">
        <v>1</v>
      </c>
      <c r="X39" s="5">
        <v>1</v>
      </c>
      <c r="Y39" s="5">
        <v>1</v>
      </c>
      <c r="Z39" s="5">
        <v>1</v>
      </c>
      <c r="AA39" s="5">
        <v>1</v>
      </c>
      <c r="AB39" s="5">
        <v>1</v>
      </c>
      <c r="AC39" s="5">
        <v>1</v>
      </c>
      <c r="AD39" s="5">
        <v>1</v>
      </c>
      <c r="AE39" s="5">
        <v>1</v>
      </c>
      <c r="AF39" s="5">
        <v>1</v>
      </c>
      <c r="AG39" s="5">
        <v>1</v>
      </c>
      <c r="AH39" s="5">
        <v>1</v>
      </c>
      <c r="AI39" s="5">
        <v>1</v>
      </c>
      <c r="AJ39" s="5">
        <v>1</v>
      </c>
      <c r="AK39" s="1">
        <v>0</v>
      </c>
      <c r="AN39" s="1">
        <v>1</v>
      </c>
      <c r="AO39" s="1">
        <v>0</v>
      </c>
      <c r="AP39" s="1">
        <v>14</v>
      </c>
      <c r="AR39" s="9">
        <v>560</v>
      </c>
      <c r="AS39" s="9">
        <v>0</v>
      </c>
      <c r="AT39" s="9">
        <v>1.2</v>
      </c>
      <c r="AU39" s="9">
        <v>0</v>
      </c>
      <c r="AV39" s="9">
        <v>7.0000000000000007E-2</v>
      </c>
      <c r="AW39" s="9">
        <v>0.11</v>
      </c>
      <c r="AX39" s="9">
        <v>8.4</v>
      </c>
      <c r="AY39" s="9">
        <v>80</v>
      </c>
      <c r="AZ39" s="9">
        <v>0</v>
      </c>
      <c r="BA39" s="9">
        <v>0</v>
      </c>
      <c r="BB39" s="9">
        <v>0</v>
      </c>
      <c r="BC39" s="9"/>
      <c r="BD39" s="9">
        <v>7.3684210526315788</v>
      </c>
      <c r="BE39" s="9">
        <v>1.5789473684210527E-2</v>
      </c>
      <c r="BF39" s="9">
        <v>0</v>
      </c>
      <c r="BG39" s="9">
        <v>9.2105263157894746E-4</v>
      </c>
      <c r="BH39" s="9">
        <v>1.4473684210526317E-3</v>
      </c>
      <c r="BI39" s="9">
        <v>0.11052631578947369</v>
      </c>
      <c r="BJ39" s="9">
        <v>1.0526315789473684</v>
      </c>
      <c r="BK39" s="9"/>
      <c r="BL39" s="9">
        <v>4680</v>
      </c>
      <c r="BM39" s="9">
        <v>1090</v>
      </c>
      <c r="BN39" s="9">
        <v>2265</v>
      </c>
      <c r="BO39" s="9">
        <v>556.32000000000005</v>
      </c>
      <c r="BP39" s="9">
        <v>3.3200000000000003</v>
      </c>
      <c r="BQ39" s="9">
        <v>0.6</v>
      </c>
      <c r="BR39" s="9">
        <v>2748.2</v>
      </c>
      <c r="BS39" s="9">
        <v>132.80000000000001</v>
      </c>
      <c r="BT39" s="9">
        <v>332.6</v>
      </c>
      <c r="BU39" s="9">
        <v>156</v>
      </c>
      <c r="BV39" s="9">
        <v>67.72</v>
      </c>
      <c r="BW39" s="9"/>
      <c r="BX39" s="9">
        <v>549.48925678055662</v>
      </c>
      <c r="BY39" s="9">
        <v>265.93871081366677</v>
      </c>
      <c r="BZ39" s="9">
        <v>65.31877421627334</v>
      </c>
      <c r="CA39" s="9">
        <v>0.38980861805800171</v>
      </c>
      <c r="CB39" s="9">
        <v>7.0447340612891859E-2</v>
      </c>
      <c r="CC39" s="9">
        <v>322.67230245391568</v>
      </c>
      <c r="CD39" s="9">
        <v>15.592344722320068</v>
      </c>
      <c r="CE39" s="9"/>
      <c r="CF39" s="9">
        <v>1520</v>
      </c>
      <c r="CG39" s="9">
        <v>428</v>
      </c>
      <c r="CH39" s="9">
        <v>1507.8</v>
      </c>
      <c r="CI39" s="9">
        <v>134.904</v>
      </c>
      <c r="CJ39" s="9">
        <v>49.2</v>
      </c>
      <c r="CK39" s="9">
        <v>28.6</v>
      </c>
      <c r="CL39" s="9">
        <v>562.18000000000006</v>
      </c>
      <c r="CM39" s="9">
        <v>0</v>
      </c>
      <c r="CN39" s="9">
        <v>42.18</v>
      </c>
      <c r="CO39" s="9">
        <v>0</v>
      </c>
      <c r="CP39" s="9">
        <v>92.72</v>
      </c>
      <c r="CQ39" s="9"/>
      <c r="CR39" s="9">
        <v>20</v>
      </c>
      <c r="CS39" s="9">
        <v>19.839473684210525</v>
      </c>
      <c r="CT39" s="9">
        <v>1.7750526315789472</v>
      </c>
      <c r="CU39" s="9">
        <v>0.64736842105263159</v>
      </c>
      <c r="CV39" s="9">
        <v>0.37631578947368421</v>
      </c>
      <c r="CW39" s="9">
        <v>7.3971052631578953</v>
      </c>
      <c r="CX39" s="9">
        <v>0</v>
      </c>
    </row>
    <row r="40" spans="1:102" ht="15.75" customHeight="1" x14ac:dyDescent="0.2">
      <c r="A40" s="1">
        <v>38</v>
      </c>
      <c r="B40" s="1" t="s">
        <v>1</v>
      </c>
      <c r="C40" s="3">
        <v>0.10902777777664596</v>
      </c>
      <c r="D40" s="4">
        <f>(2*60)+37</f>
        <v>157</v>
      </c>
      <c r="E40" s="1">
        <v>0</v>
      </c>
      <c r="F40" s="1">
        <v>33</v>
      </c>
      <c r="G40" s="1">
        <v>8</v>
      </c>
      <c r="H40" s="1">
        <v>182</v>
      </c>
      <c r="I40" s="1">
        <v>78</v>
      </c>
      <c r="J40" s="1">
        <v>0</v>
      </c>
      <c r="K40" s="1">
        <v>0</v>
      </c>
      <c r="L40" s="1">
        <v>3</v>
      </c>
      <c r="M40" s="1">
        <v>2</v>
      </c>
      <c r="N40" s="1">
        <v>5</v>
      </c>
      <c r="O40" s="1">
        <v>1</v>
      </c>
      <c r="P40" s="1">
        <v>9</v>
      </c>
      <c r="Q40" s="1">
        <v>0</v>
      </c>
      <c r="S40" s="1">
        <v>0</v>
      </c>
      <c r="T40" s="1">
        <v>1</v>
      </c>
      <c r="U40" s="1">
        <v>1</v>
      </c>
      <c r="V40" s="1">
        <v>1</v>
      </c>
      <c r="W40" s="1">
        <v>1</v>
      </c>
      <c r="X40" s="1">
        <v>1</v>
      </c>
      <c r="Y40" s="1">
        <v>1</v>
      </c>
      <c r="Z40" s="1">
        <v>1</v>
      </c>
      <c r="AA40" s="1">
        <v>1</v>
      </c>
      <c r="AB40" s="1">
        <v>1</v>
      </c>
      <c r="AC40" s="1">
        <v>1</v>
      </c>
      <c r="AD40" s="1">
        <v>1</v>
      </c>
      <c r="AE40" s="1">
        <v>1</v>
      </c>
      <c r="AF40" s="1">
        <v>1</v>
      </c>
      <c r="AG40" s="1">
        <v>1</v>
      </c>
      <c r="AH40" s="1">
        <v>1</v>
      </c>
      <c r="AI40" s="1">
        <v>1</v>
      </c>
      <c r="AJ40" s="1">
        <v>1</v>
      </c>
      <c r="AK40" s="1">
        <v>0</v>
      </c>
      <c r="AN40" s="1">
        <v>0</v>
      </c>
      <c r="AO40" s="1">
        <v>0</v>
      </c>
      <c r="AP40" s="1">
        <v>14</v>
      </c>
      <c r="AR40" s="9">
        <v>610</v>
      </c>
      <c r="AS40" s="9">
        <v>505</v>
      </c>
      <c r="AT40" s="9">
        <v>728.95</v>
      </c>
      <c r="AU40" s="9">
        <v>112.67</v>
      </c>
      <c r="AV40" s="9">
        <v>43.8</v>
      </c>
      <c r="AW40" s="9">
        <v>10.860000000000001</v>
      </c>
      <c r="AX40" s="9">
        <v>342.5</v>
      </c>
      <c r="AY40" s="9">
        <v>155</v>
      </c>
      <c r="AZ40" s="9">
        <v>0</v>
      </c>
      <c r="BA40" s="9">
        <v>112.67</v>
      </c>
      <c r="BB40" s="9">
        <v>0</v>
      </c>
      <c r="BC40" s="9"/>
      <c r="BD40" s="9">
        <v>7.8205128205128203</v>
      </c>
      <c r="BE40" s="9">
        <v>9.3455128205128215</v>
      </c>
      <c r="BF40" s="9">
        <v>1.4444871794871794</v>
      </c>
      <c r="BG40" s="9">
        <v>0.56153846153846154</v>
      </c>
      <c r="BH40" s="9">
        <v>0.13923076923076924</v>
      </c>
      <c r="BI40" s="9">
        <v>4.3910256410256414</v>
      </c>
      <c r="BJ40" s="9">
        <v>1.9871794871794872</v>
      </c>
      <c r="BK40" s="9"/>
      <c r="BL40" s="9">
        <v>3000</v>
      </c>
      <c r="BM40" s="9">
        <v>60</v>
      </c>
      <c r="BN40" s="9">
        <v>186</v>
      </c>
      <c r="BO40" s="9">
        <v>46</v>
      </c>
      <c r="BP40" s="9">
        <v>0</v>
      </c>
      <c r="BQ40" s="9">
        <v>0</v>
      </c>
      <c r="BR40" s="9">
        <v>44</v>
      </c>
      <c r="BS40" s="9">
        <v>0</v>
      </c>
      <c r="BT40" s="9">
        <v>0</v>
      </c>
      <c r="BU40" s="9">
        <v>46</v>
      </c>
      <c r="BV40" s="9">
        <v>0</v>
      </c>
      <c r="BW40" s="9"/>
      <c r="BX40" s="9">
        <v>1144.2083984896449</v>
      </c>
      <c r="BY40" s="9">
        <v>70.940920706357986</v>
      </c>
      <c r="BZ40" s="9">
        <v>17.544528776841222</v>
      </c>
      <c r="CA40" s="9">
        <v>0</v>
      </c>
      <c r="CB40" s="9">
        <v>0</v>
      </c>
      <c r="CC40" s="9">
        <v>16.781723177848125</v>
      </c>
      <c r="CD40" s="9">
        <v>0</v>
      </c>
      <c r="CE40" s="9"/>
      <c r="CF40" s="9">
        <v>1300</v>
      </c>
      <c r="CG40" s="9">
        <v>269.39999999999998</v>
      </c>
      <c r="CH40" s="9">
        <v>332.90000000000003</v>
      </c>
      <c r="CI40" s="9">
        <v>30.360000000000003</v>
      </c>
      <c r="CJ40" s="9">
        <v>46.86</v>
      </c>
      <c r="CK40" s="9">
        <v>2</v>
      </c>
      <c r="CL40" s="9">
        <v>786.6</v>
      </c>
      <c r="CM40" s="9">
        <v>0</v>
      </c>
      <c r="CN40" s="9">
        <v>23.1</v>
      </c>
      <c r="CO40" s="9">
        <v>0</v>
      </c>
      <c r="CP40" s="9">
        <v>7.26</v>
      </c>
      <c r="CQ40" s="9"/>
      <c r="CR40" s="9">
        <v>16.666666666666668</v>
      </c>
      <c r="CS40" s="9">
        <v>4.2679487179487188</v>
      </c>
      <c r="CT40" s="9">
        <v>0.38923076923076927</v>
      </c>
      <c r="CU40" s="9">
        <v>0.60076923076923072</v>
      </c>
      <c r="CV40" s="9">
        <v>2.564102564102564E-2</v>
      </c>
      <c r="CW40" s="9">
        <v>10.084615384615384</v>
      </c>
      <c r="CX40" s="9">
        <v>0</v>
      </c>
    </row>
    <row r="41" spans="1:102" ht="15.75" customHeight="1" x14ac:dyDescent="0.2">
      <c r="A41" s="1">
        <v>39</v>
      </c>
      <c r="B41" s="1" t="s">
        <v>5</v>
      </c>
      <c r="C41" s="3">
        <v>0.21875</v>
      </c>
      <c r="D41" s="4">
        <f>(5*60)+15</f>
        <v>315</v>
      </c>
      <c r="E41" s="1">
        <v>0</v>
      </c>
      <c r="F41" s="1">
        <v>31</v>
      </c>
      <c r="G41" s="1">
        <v>3</v>
      </c>
      <c r="H41" s="1">
        <v>170</v>
      </c>
      <c r="I41" s="1">
        <v>55.5</v>
      </c>
      <c r="J41" s="1">
        <v>1</v>
      </c>
      <c r="K41" s="1">
        <v>1</v>
      </c>
      <c r="L41" s="1">
        <v>6</v>
      </c>
      <c r="M41" s="1">
        <v>2</v>
      </c>
      <c r="N41" s="1">
        <v>5</v>
      </c>
      <c r="O41" s="1">
        <v>1</v>
      </c>
      <c r="P41" s="1">
        <v>12</v>
      </c>
      <c r="Q41" s="1">
        <v>0</v>
      </c>
      <c r="S41" s="1">
        <v>0</v>
      </c>
      <c r="T41" s="1">
        <v>1</v>
      </c>
      <c r="U41" s="1">
        <v>1</v>
      </c>
      <c r="V41" s="1">
        <v>1</v>
      </c>
      <c r="W41" s="1">
        <v>1</v>
      </c>
      <c r="X41" s="1">
        <v>1</v>
      </c>
      <c r="Y41" s="1">
        <v>1</v>
      </c>
      <c r="Z41" s="1">
        <v>1</v>
      </c>
      <c r="AA41" s="1">
        <v>1</v>
      </c>
      <c r="AB41" s="1">
        <v>1</v>
      </c>
      <c r="AC41" s="1">
        <v>1</v>
      </c>
      <c r="AD41" s="1">
        <v>1</v>
      </c>
      <c r="AE41" s="1">
        <v>1</v>
      </c>
      <c r="AF41" s="1">
        <v>6</v>
      </c>
      <c r="AG41" s="1">
        <v>9</v>
      </c>
      <c r="AH41" s="1">
        <v>1</v>
      </c>
      <c r="AI41" s="1">
        <v>1</v>
      </c>
      <c r="AJ41" s="1">
        <v>1</v>
      </c>
      <c r="AK41" s="1">
        <v>0</v>
      </c>
      <c r="AN41" s="1">
        <v>1</v>
      </c>
      <c r="AO41" s="1">
        <v>1</v>
      </c>
      <c r="AP41" s="1">
        <v>14</v>
      </c>
      <c r="AR41" s="9">
        <v>1060</v>
      </c>
      <c r="AS41" s="9">
        <v>80</v>
      </c>
      <c r="AT41" s="9">
        <v>306</v>
      </c>
      <c r="AU41" s="9">
        <v>32</v>
      </c>
      <c r="AV41" s="9">
        <v>5.67</v>
      </c>
      <c r="AW41" s="9">
        <v>17.71</v>
      </c>
      <c r="AX41" s="9">
        <v>45.199999999999996</v>
      </c>
      <c r="AY41" s="9">
        <v>80</v>
      </c>
      <c r="AZ41" s="9">
        <v>0</v>
      </c>
      <c r="BA41" s="9">
        <v>0</v>
      </c>
      <c r="BB41" s="9">
        <v>32</v>
      </c>
      <c r="BC41" s="9"/>
      <c r="BD41" s="9">
        <v>19.099099099099099</v>
      </c>
      <c r="BE41" s="9">
        <v>5.5135135135135132</v>
      </c>
      <c r="BF41" s="9">
        <v>0.57657657657657657</v>
      </c>
      <c r="BG41" s="9">
        <v>0.10216216216216216</v>
      </c>
      <c r="BH41" s="9">
        <v>0.31909909909909911</v>
      </c>
      <c r="BI41" s="9">
        <v>0.81441441441441431</v>
      </c>
      <c r="BJ41" s="9">
        <v>1.4414414414414414</v>
      </c>
      <c r="BK41" s="9"/>
      <c r="BL41" s="9">
        <v>4750</v>
      </c>
      <c r="BM41" s="9">
        <v>360</v>
      </c>
      <c r="BN41" s="9">
        <v>1542</v>
      </c>
      <c r="BO41" s="9">
        <v>342</v>
      </c>
      <c r="BP41" s="9">
        <v>8</v>
      </c>
      <c r="BQ41" s="9">
        <v>15</v>
      </c>
      <c r="BR41" s="9">
        <v>284</v>
      </c>
      <c r="BS41" s="9">
        <v>158</v>
      </c>
      <c r="BT41" s="9">
        <v>270</v>
      </c>
      <c r="BU41" s="9">
        <v>31</v>
      </c>
      <c r="BV41" s="9">
        <v>41</v>
      </c>
      <c r="BW41" s="9"/>
      <c r="BX41" s="9">
        <v>902.9559927763521</v>
      </c>
      <c r="BY41" s="9">
        <v>293.12802965497576</v>
      </c>
      <c r="BZ41" s="9">
        <v>65.012831479897358</v>
      </c>
      <c r="CA41" s="9">
        <v>1.5207679878338562</v>
      </c>
      <c r="CB41" s="9">
        <v>2.8514399771884804</v>
      </c>
      <c r="CC41" s="9">
        <v>53.987263568101895</v>
      </c>
      <c r="CD41" s="9">
        <v>30.035167759718661</v>
      </c>
      <c r="CE41" s="9"/>
      <c r="CF41" s="9">
        <v>2500</v>
      </c>
      <c r="CG41" s="9">
        <v>653</v>
      </c>
      <c r="CH41" s="9">
        <v>558.4</v>
      </c>
      <c r="CI41" s="9">
        <v>77.72</v>
      </c>
      <c r="CJ41" s="9">
        <v>35.700000000000003</v>
      </c>
      <c r="CK41" s="9">
        <v>10.6</v>
      </c>
      <c r="CL41" s="9">
        <v>221.6</v>
      </c>
      <c r="CM41" s="9">
        <v>0</v>
      </c>
      <c r="CN41" s="9">
        <v>16</v>
      </c>
      <c r="CO41" s="9">
        <v>0</v>
      </c>
      <c r="CP41" s="9">
        <v>61.72</v>
      </c>
      <c r="CQ41" s="9"/>
      <c r="CR41" s="9">
        <v>45.045045045045043</v>
      </c>
      <c r="CS41" s="9">
        <v>10.061261261261262</v>
      </c>
      <c r="CT41" s="9">
        <v>1.4003603603603603</v>
      </c>
      <c r="CU41" s="9">
        <v>0.64324324324324333</v>
      </c>
      <c r="CV41" s="9">
        <v>0.19099099099099098</v>
      </c>
      <c r="CW41" s="9">
        <v>3.9927927927927929</v>
      </c>
      <c r="CX41" s="9">
        <v>0</v>
      </c>
    </row>
    <row r="42" spans="1:102" ht="15.75" customHeight="1" x14ac:dyDescent="0.2">
      <c r="A42" s="1">
        <v>40</v>
      </c>
      <c r="B42" s="1" t="s">
        <v>1</v>
      </c>
      <c r="C42" s="3">
        <v>0.12777777777955635</v>
      </c>
      <c r="D42" s="4">
        <f>(3*60)+4</f>
        <v>184</v>
      </c>
      <c r="E42" s="1">
        <v>0</v>
      </c>
      <c r="F42" s="1">
        <v>40</v>
      </c>
      <c r="G42" s="1">
        <v>8</v>
      </c>
      <c r="H42" s="1">
        <v>170</v>
      </c>
      <c r="I42" s="1">
        <v>59</v>
      </c>
      <c r="J42" s="1">
        <v>0</v>
      </c>
      <c r="K42" s="1">
        <v>0</v>
      </c>
      <c r="L42" s="1">
        <v>3</v>
      </c>
      <c r="M42" s="1">
        <v>15</v>
      </c>
      <c r="N42" s="1">
        <v>4</v>
      </c>
      <c r="O42" s="1">
        <v>0</v>
      </c>
      <c r="P42" s="1">
        <v>8</v>
      </c>
      <c r="Q42" s="1">
        <v>0</v>
      </c>
      <c r="S42" s="1">
        <v>0</v>
      </c>
      <c r="T42" s="5">
        <v>1</v>
      </c>
      <c r="U42" s="1">
        <v>1</v>
      </c>
      <c r="V42" s="5">
        <v>1</v>
      </c>
      <c r="W42" s="1">
        <v>1</v>
      </c>
      <c r="X42" s="1">
        <v>2</v>
      </c>
      <c r="Y42" s="1">
        <v>1</v>
      </c>
      <c r="Z42" s="1">
        <v>1</v>
      </c>
      <c r="AA42" s="1">
        <v>1</v>
      </c>
      <c r="AB42" s="1">
        <v>1</v>
      </c>
      <c r="AC42" s="1">
        <v>6</v>
      </c>
      <c r="AD42" s="1">
        <v>1</v>
      </c>
      <c r="AE42" s="1">
        <v>7</v>
      </c>
      <c r="AF42" s="1">
        <v>10</v>
      </c>
      <c r="AG42" s="1">
        <v>1</v>
      </c>
      <c r="AH42" s="1">
        <v>1</v>
      </c>
      <c r="AI42" s="1">
        <v>10</v>
      </c>
      <c r="AJ42" s="1">
        <v>1</v>
      </c>
      <c r="AK42" s="1">
        <v>1</v>
      </c>
      <c r="AL42" s="1">
        <v>0</v>
      </c>
      <c r="AM42" s="1" t="s">
        <v>12</v>
      </c>
      <c r="AN42" s="1">
        <v>0</v>
      </c>
      <c r="AO42" s="1">
        <v>0</v>
      </c>
      <c r="AP42" s="1">
        <v>14</v>
      </c>
      <c r="AR42" s="9">
        <v>0</v>
      </c>
      <c r="AS42" s="9">
        <v>120</v>
      </c>
      <c r="AT42" s="9">
        <v>175.2</v>
      </c>
      <c r="AU42" s="9">
        <v>33.659999999999997</v>
      </c>
      <c r="AV42" s="9">
        <v>2.6799999999999997</v>
      </c>
      <c r="AW42" s="9">
        <v>3.0599999999999996</v>
      </c>
      <c r="AX42" s="9">
        <v>101</v>
      </c>
      <c r="AY42" s="9">
        <v>0</v>
      </c>
      <c r="AZ42" s="9">
        <v>0</v>
      </c>
      <c r="BA42" s="9">
        <v>0</v>
      </c>
      <c r="BB42" s="9">
        <v>33.659999999999997</v>
      </c>
      <c r="BC42" s="9"/>
      <c r="BD42" s="9">
        <v>0</v>
      </c>
      <c r="BE42" s="9">
        <v>2.9694915254237286</v>
      </c>
      <c r="BF42" s="9">
        <v>0.57050847457627107</v>
      </c>
      <c r="BG42" s="9">
        <v>4.5423728813559321E-2</v>
      </c>
      <c r="BH42" s="9">
        <v>5.1864406779661011E-2</v>
      </c>
      <c r="BI42" s="9">
        <v>1.7118644067796611</v>
      </c>
      <c r="BJ42" s="9">
        <v>0</v>
      </c>
      <c r="BK42" s="9"/>
      <c r="BL42" s="9">
        <v>1500</v>
      </c>
      <c r="BM42" s="9">
        <v>240</v>
      </c>
      <c r="BN42" s="9">
        <v>698</v>
      </c>
      <c r="BO42" s="9">
        <v>184</v>
      </c>
      <c r="BP42" s="9">
        <v>0.8</v>
      </c>
      <c r="BQ42" s="9">
        <v>0.2</v>
      </c>
      <c r="BR42" s="9">
        <v>832</v>
      </c>
      <c r="BS42" s="9">
        <v>0</v>
      </c>
      <c r="BT42" s="9">
        <v>70</v>
      </c>
      <c r="BU42" s="9">
        <v>114</v>
      </c>
      <c r="BV42" s="9">
        <v>0</v>
      </c>
      <c r="BW42" s="9"/>
      <c r="BX42" s="9">
        <v>488.15412652954961</v>
      </c>
      <c r="BY42" s="9">
        <v>227.15438687841709</v>
      </c>
      <c r="BZ42" s="9">
        <v>59.880239520958085</v>
      </c>
      <c r="CA42" s="9">
        <v>0.26034886748242647</v>
      </c>
      <c r="CB42" s="9">
        <v>6.5087216870606618E-2</v>
      </c>
      <c r="CC42" s="9">
        <v>270.76282218172349</v>
      </c>
      <c r="CD42" s="9">
        <v>0</v>
      </c>
      <c r="CE42" s="9"/>
      <c r="CF42" s="9">
        <v>500</v>
      </c>
      <c r="CG42" s="9">
        <v>130</v>
      </c>
      <c r="CH42" s="9">
        <v>173</v>
      </c>
      <c r="CI42" s="9">
        <v>40</v>
      </c>
      <c r="CJ42" s="9">
        <v>1.6</v>
      </c>
      <c r="CK42" s="9">
        <v>0.4</v>
      </c>
      <c r="CL42" s="9">
        <v>41</v>
      </c>
      <c r="CM42" s="9">
        <v>0</v>
      </c>
      <c r="CN42" s="9">
        <v>0</v>
      </c>
      <c r="CO42" s="9">
        <v>20</v>
      </c>
      <c r="CP42" s="9">
        <v>20</v>
      </c>
      <c r="CQ42" s="9"/>
      <c r="CR42" s="9">
        <v>8.4745762711864412</v>
      </c>
      <c r="CS42" s="9">
        <v>2.9322033898305087</v>
      </c>
      <c r="CT42" s="9">
        <v>0.67796610169491522</v>
      </c>
      <c r="CU42" s="9">
        <v>2.7118644067796613E-2</v>
      </c>
      <c r="CV42" s="9">
        <v>6.7796610169491532E-3</v>
      </c>
      <c r="CW42" s="9">
        <v>0.69491525423728817</v>
      </c>
      <c r="CX42" s="9">
        <v>0</v>
      </c>
    </row>
    <row r="43" spans="1:102" ht="15.75" customHeight="1" x14ac:dyDescent="0.2">
      <c r="A43" s="1">
        <v>41</v>
      </c>
      <c r="B43" s="1" t="s">
        <v>3</v>
      </c>
      <c r="C43" s="3">
        <v>0.31319444444670808</v>
      </c>
      <c r="D43" s="4">
        <f>(7*60)+31</f>
        <v>451</v>
      </c>
      <c r="E43" s="1">
        <v>0</v>
      </c>
      <c r="F43" s="1">
        <v>32</v>
      </c>
      <c r="G43" s="1">
        <v>8</v>
      </c>
      <c r="H43" s="1">
        <v>171</v>
      </c>
      <c r="I43" s="1">
        <v>67.5</v>
      </c>
      <c r="J43" s="1">
        <v>1</v>
      </c>
      <c r="K43" s="1">
        <v>0</v>
      </c>
      <c r="L43" s="1">
        <v>1</v>
      </c>
      <c r="M43" s="1">
        <v>3</v>
      </c>
      <c r="N43" s="1">
        <v>3</v>
      </c>
      <c r="O43" s="1">
        <v>0</v>
      </c>
      <c r="P43" s="1">
        <v>9</v>
      </c>
      <c r="Q43" s="1">
        <v>0</v>
      </c>
      <c r="S43" s="1">
        <v>0</v>
      </c>
      <c r="T43" s="5">
        <v>1</v>
      </c>
      <c r="U43" s="5">
        <v>1</v>
      </c>
      <c r="V43" s="5">
        <v>1</v>
      </c>
      <c r="W43" s="5">
        <v>1</v>
      </c>
      <c r="X43" s="5">
        <v>1</v>
      </c>
      <c r="Y43" s="5">
        <v>1</v>
      </c>
      <c r="Z43" s="5">
        <v>1</v>
      </c>
      <c r="AA43" s="5">
        <v>1</v>
      </c>
      <c r="AB43" s="5">
        <v>1</v>
      </c>
      <c r="AC43" s="5">
        <v>1</v>
      </c>
      <c r="AD43" s="5">
        <v>1</v>
      </c>
      <c r="AE43" s="5">
        <v>1</v>
      </c>
      <c r="AF43" s="5">
        <v>1</v>
      </c>
      <c r="AG43" s="5">
        <v>1</v>
      </c>
      <c r="AH43" s="5">
        <v>1</v>
      </c>
      <c r="AI43" s="5">
        <v>1</v>
      </c>
      <c r="AJ43" s="5">
        <v>1</v>
      </c>
      <c r="AK43" s="1">
        <v>0</v>
      </c>
      <c r="AN43" s="1">
        <v>1</v>
      </c>
      <c r="AO43" s="1">
        <v>1</v>
      </c>
      <c r="AP43" s="1">
        <v>10</v>
      </c>
      <c r="AR43" s="9">
        <v>800</v>
      </c>
      <c r="AS43" s="9">
        <v>235</v>
      </c>
      <c r="AT43" s="9">
        <v>666.3</v>
      </c>
      <c r="AU43" s="9">
        <v>98.75</v>
      </c>
      <c r="AV43" s="9">
        <v>14.91</v>
      </c>
      <c r="AW43" s="9">
        <v>22.91</v>
      </c>
      <c r="AX43" s="9">
        <v>432</v>
      </c>
      <c r="AY43" s="9">
        <v>67.5</v>
      </c>
      <c r="AZ43" s="9">
        <v>7.05</v>
      </c>
      <c r="BA43" s="9">
        <v>0</v>
      </c>
      <c r="BB43" s="9">
        <v>91.7</v>
      </c>
      <c r="BC43" s="9"/>
      <c r="BD43" s="9">
        <v>11.851851851851851</v>
      </c>
      <c r="BE43" s="9">
        <v>9.8711111111111105</v>
      </c>
      <c r="BF43" s="9">
        <v>1.462962962962963</v>
      </c>
      <c r="BG43" s="9">
        <v>0.22088888888888888</v>
      </c>
      <c r="BH43" s="9">
        <v>0.33940740740740744</v>
      </c>
      <c r="BI43" s="9">
        <v>6.4</v>
      </c>
      <c r="BJ43" s="9">
        <v>1</v>
      </c>
      <c r="BK43" s="9"/>
      <c r="BL43" s="9">
        <v>5100</v>
      </c>
      <c r="BM43" s="9">
        <v>170</v>
      </c>
      <c r="BN43" s="9">
        <v>1665.5</v>
      </c>
      <c r="BO43" s="9">
        <v>390</v>
      </c>
      <c r="BP43" s="9">
        <v>16.259999999999998</v>
      </c>
      <c r="BQ43" s="9">
        <v>4.3</v>
      </c>
      <c r="BR43" s="9">
        <v>763.8</v>
      </c>
      <c r="BS43" s="9">
        <v>33.200000000000003</v>
      </c>
      <c r="BT43" s="9">
        <v>288</v>
      </c>
      <c r="BU43" s="9">
        <v>90</v>
      </c>
      <c r="BV43" s="9">
        <v>12</v>
      </c>
      <c r="BW43" s="9"/>
      <c r="BX43" s="9">
        <v>677.13796354076771</v>
      </c>
      <c r="BY43" s="9">
        <v>221.1320153484605</v>
      </c>
      <c r="BZ43" s="9">
        <v>51.781138388411648</v>
      </c>
      <c r="CA43" s="9">
        <v>2.1588751543476237</v>
      </c>
      <c r="CB43" s="9">
        <v>0.57092024376966688</v>
      </c>
      <c r="CC43" s="9">
        <v>101.4113679514585</v>
      </c>
      <c r="CD43" s="9">
        <v>4.4080353705006843</v>
      </c>
      <c r="CE43" s="9"/>
      <c r="CF43" s="9">
        <v>400</v>
      </c>
      <c r="CG43" s="9">
        <v>50</v>
      </c>
      <c r="CH43" s="9">
        <v>164</v>
      </c>
      <c r="CI43" s="9">
        <v>27</v>
      </c>
      <c r="CJ43" s="9">
        <v>14</v>
      </c>
      <c r="CK43" s="9">
        <v>0.1</v>
      </c>
      <c r="CL43" s="9">
        <v>837.6</v>
      </c>
      <c r="CM43" s="9">
        <v>0</v>
      </c>
      <c r="CN43" s="9">
        <v>27</v>
      </c>
      <c r="CO43" s="9">
        <v>0</v>
      </c>
      <c r="CP43" s="9">
        <v>0</v>
      </c>
      <c r="CQ43" s="9"/>
      <c r="CR43" s="9">
        <v>5.9259259259259256</v>
      </c>
      <c r="CS43" s="9">
        <v>2.4296296296296296</v>
      </c>
      <c r="CT43" s="9">
        <v>0.4</v>
      </c>
      <c r="CU43" s="9">
        <v>0.2074074074074074</v>
      </c>
      <c r="CV43" s="9">
        <v>1.4814814814814816E-3</v>
      </c>
      <c r="CW43" s="9">
        <v>12.408888888888889</v>
      </c>
      <c r="CX43" s="9">
        <v>0</v>
      </c>
    </row>
    <row r="44" spans="1:102" ht="15.75" customHeight="1" x14ac:dyDescent="0.2">
      <c r="A44" s="1">
        <v>42</v>
      </c>
      <c r="B44" s="1" t="s">
        <v>3</v>
      </c>
      <c r="C44" s="3">
        <v>0.32638888889050577</v>
      </c>
      <c r="D44" s="4">
        <f>(7*60)+50</f>
        <v>470</v>
      </c>
      <c r="E44" s="1">
        <v>0</v>
      </c>
      <c r="F44" s="1">
        <v>53</v>
      </c>
      <c r="G44" s="1">
        <v>3</v>
      </c>
      <c r="H44" s="1">
        <v>1.7</v>
      </c>
      <c r="I44" s="1">
        <v>59</v>
      </c>
      <c r="J44" s="1">
        <v>0</v>
      </c>
      <c r="K44" s="1">
        <v>0</v>
      </c>
      <c r="L44" s="1">
        <v>3</v>
      </c>
      <c r="M44" s="1">
        <v>30</v>
      </c>
      <c r="N44" s="1">
        <v>5</v>
      </c>
      <c r="O44" s="1">
        <v>0</v>
      </c>
      <c r="P44" s="1">
        <v>14</v>
      </c>
      <c r="Q44" s="1">
        <v>0</v>
      </c>
      <c r="S44" s="1">
        <v>0</v>
      </c>
      <c r="T44" s="5">
        <v>1</v>
      </c>
      <c r="U44" s="1">
        <v>1</v>
      </c>
      <c r="V44" s="5">
        <v>1</v>
      </c>
      <c r="W44" s="1">
        <v>1</v>
      </c>
      <c r="X44" s="1">
        <v>3</v>
      </c>
      <c r="Y44" s="1">
        <v>1</v>
      </c>
      <c r="Z44" s="1">
        <v>1</v>
      </c>
      <c r="AA44" s="1">
        <v>1</v>
      </c>
      <c r="AB44" s="1">
        <v>1</v>
      </c>
      <c r="AC44" s="1">
        <v>1</v>
      </c>
      <c r="AD44" s="1">
        <v>1</v>
      </c>
      <c r="AE44" s="1">
        <v>1</v>
      </c>
      <c r="AF44" s="1">
        <v>1</v>
      </c>
      <c r="AG44" s="1">
        <v>1</v>
      </c>
      <c r="AH44" s="1">
        <v>1</v>
      </c>
      <c r="AI44" s="1">
        <v>1</v>
      </c>
      <c r="AJ44" s="1">
        <v>1</v>
      </c>
      <c r="AK44" s="1">
        <v>0</v>
      </c>
      <c r="AN44" s="1">
        <v>0</v>
      </c>
      <c r="AO44" s="1">
        <v>0</v>
      </c>
      <c r="AP44" s="1">
        <v>14</v>
      </c>
      <c r="AR44" s="9">
        <v>225</v>
      </c>
      <c r="AS44" s="9">
        <v>105</v>
      </c>
      <c r="AT44" s="9">
        <v>494.4</v>
      </c>
      <c r="AU44" s="9">
        <v>92.740000000000009</v>
      </c>
      <c r="AV44" s="9">
        <v>8.5</v>
      </c>
      <c r="AW44" s="9">
        <v>9.4600000000000009</v>
      </c>
      <c r="AX44" s="9">
        <v>523.79999999999995</v>
      </c>
      <c r="AY44" s="9">
        <v>0</v>
      </c>
      <c r="AZ44" s="9">
        <v>50.04</v>
      </c>
      <c r="BA44" s="9">
        <v>0</v>
      </c>
      <c r="BB44" s="9">
        <v>42.7</v>
      </c>
      <c r="BC44" s="9"/>
      <c r="BD44" s="9">
        <v>3.8135593220338984</v>
      </c>
      <c r="BE44" s="9">
        <v>8.3796610169491519</v>
      </c>
      <c r="BF44" s="9">
        <v>1.5718644067796612</v>
      </c>
      <c r="BG44" s="9">
        <v>0.1440677966101695</v>
      </c>
      <c r="BH44" s="9">
        <v>0.16033898305084748</v>
      </c>
      <c r="BI44" s="9">
        <v>8.8779661016949145</v>
      </c>
      <c r="BJ44" s="9">
        <v>0</v>
      </c>
      <c r="BK44" s="9"/>
      <c r="BL44" s="9">
        <v>3750</v>
      </c>
      <c r="BM44" s="9">
        <v>1576.32</v>
      </c>
      <c r="BN44" s="9">
        <v>3186.8</v>
      </c>
      <c r="BO44" s="9">
        <v>601.54</v>
      </c>
      <c r="BP44" s="9">
        <v>62.600000000000009</v>
      </c>
      <c r="BQ44" s="9">
        <v>63.34</v>
      </c>
      <c r="BR44" s="9">
        <v>1880.76</v>
      </c>
      <c r="BS44" s="9">
        <v>37.4</v>
      </c>
      <c r="BT44" s="9">
        <v>227.7</v>
      </c>
      <c r="BU44" s="9">
        <v>150</v>
      </c>
      <c r="BV44" s="9">
        <v>223.83999999999997</v>
      </c>
      <c r="BW44" s="9"/>
      <c r="BX44" s="9">
        <v>477.76786851828257</v>
      </c>
      <c r="BY44" s="9">
        <v>406.01350490508344</v>
      </c>
      <c r="BZ44" s="9">
        <v>76.63906230093005</v>
      </c>
      <c r="CA44" s="9">
        <v>7.975538285131865</v>
      </c>
      <c r="CB44" s="9">
        <v>8.0698178111861392</v>
      </c>
      <c r="CC44" s="9">
        <v>239.61778570518536</v>
      </c>
      <c r="CD44" s="9">
        <v>4.7649382086890046</v>
      </c>
      <c r="CE44" s="9"/>
      <c r="CF44" s="9">
        <v>500</v>
      </c>
      <c r="CG44" s="9">
        <v>363</v>
      </c>
      <c r="CH44" s="9">
        <v>618.4</v>
      </c>
      <c r="CI44" s="9">
        <v>85.72</v>
      </c>
      <c r="CJ44" s="9">
        <v>43.900000000000006</v>
      </c>
      <c r="CK44" s="9">
        <v>10.7</v>
      </c>
      <c r="CL44" s="9">
        <v>590.1</v>
      </c>
      <c r="CM44" s="9">
        <v>0</v>
      </c>
      <c r="CN44" s="9">
        <v>24</v>
      </c>
      <c r="CO44" s="9">
        <v>0</v>
      </c>
      <c r="CP44" s="9">
        <v>61.72</v>
      </c>
      <c r="CQ44" s="9"/>
      <c r="CR44" s="9">
        <v>8.4745762711864412</v>
      </c>
      <c r="CS44" s="9">
        <v>10.481355932203389</v>
      </c>
      <c r="CT44" s="9">
        <v>1.4528813559322034</v>
      </c>
      <c r="CU44" s="9">
        <v>0.74406779661016964</v>
      </c>
      <c r="CV44" s="9">
        <v>0.18135593220338983</v>
      </c>
      <c r="CW44" s="9">
        <v>10.001694915254237</v>
      </c>
      <c r="CX44" s="9">
        <v>0</v>
      </c>
    </row>
    <row r="45" spans="1:102" ht="15.75" customHeight="1" x14ac:dyDescent="0.2">
      <c r="A45" s="1">
        <v>43</v>
      </c>
      <c r="B45" s="1" t="s">
        <v>1</v>
      </c>
      <c r="C45" s="3">
        <v>0.11111111110949423</v>
      </c>
      <c r="D45" s="4">
        <f>(2*60)+40</f>
        <v>160</v>
      </c>
      <c r="E45" s="1">
        <v>0</v>
      </c>
      <c r="F45" s="1">
        <v>41</v>
      </c>
      <c r="G45" s="1">
        <v>8</v>
      </c>
      <c r="H45" s="1">
        <v>167</v>
      </c>
      <c r="I45" s="1">
        <v>57</v>
      </c>
      <c r="J45" s="1">
        <v>0</v>
      </c>
      <c r="K45" s="1">
        <v>0</v>
      </c>
      <c r="L45" s="1">
        <v>3</v>
      </c>
      <c r="M45" s="1">
        <v>12</v>
      </c>
      <c r="N45" s="1">
        <v>4</v>
      </c>
      <c r="O45" s="1">
        <v>0</v>
      </c>
      <c r="P45" s="1">
        <v>8</v>
      </c>
      <c r="Q45" s="1">
        <v>0</v>
      </c>
      <c r="S45" s="1">
        <v>0</v>
      </c>
      <c r="T45" s="5">
        <v>1</v>
      </c>
      <c r="U45" s="5">
        <v>1</v>
      </c>
      <c r="V45" s="5">
        <v>1</v>
      </c>
      <c r="W45" s="5">
        <v>1</v>
      </c>
      <c r="X45" s="5">
        <v>1</v>
      </c>
      <c r="Y45" s="5">
        <v>1</v>
      </c>
      <c r="Z45" s="5">
        <v>1</v>
      </c>
      <c r="AA45" s="5">
        <v>1</v>
      </c>
      <c r="AB45" s="5">
        <v>1</v>
      </c>
      <c r="AC45" s="5">
        <v>1</v>
      </c>
      <c r="AD45" s="5">
        <v>1</v>
      </c>
      <c r="AE45" s="5">
        <v>1</v>
      </c>
      <c r="AF45" s="5">
        <v>1</v>
      </c>
      <c r="AG45" s="5">
        <v>1</v>
      </c>
      <c r="AH45" s="5">
        <v>1</v>
      </c>
      <c r="AI45" s="5">
        <v>1</v>
      </c>
      <c r="AJ45" s="5">
        <v>1</v>
      </c>
      <c r="AK45" s="1">
        <v>0</v>
      </c>
      <c r="AN45" s="1">
        <v>0</v>
      </c>
      <c r="AO45" s="1">
        <v>1</v>
      </c>
      <c r="AP45" s="1">
        <v>14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/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0</v>
      </c>
      <c r="BK45" s="9"/>
      <c r="BL45" s="9">
        <v>1050</v>
      </c>
      <c r="BM45" s="9">
        <v>23.8</v>
      </c>
      <c r="BN45" s="9">
        <v>526</v>
      </c>
      <c r="BO45" s="9">
        <v>131</v>
      </c>
      <c r="BP45" s="9">
        <v>0</v>
      </c>
      <c r="BQ45" s="9">
        <v>0</v>
      </c>
      <c r="BR45" s="9">
        <v>230</v>
      </c>
      <c r="BS45" s="9">
        <v>200</v>
      </c>
      <c r="BT45" s="9">
        <v>41</v>
      </c>
      <c r="BU45" s="9">
        <v>90</v>
      </c>
      <c r="BV45" s="9">
        <v>0</v>
      </c>
      <c r="BW45" s="9"/>
      <c r="BX45" s="9">
        <v>392.96407185628749</v>
      </c>
      <c r="BY45" s="9">
        <v>196.85628742514973</v>
      </c>
      <c r="BZ45" s="9">
        <v>49.02694610778444</v>
      </c>
      <c r="CA45" s="9">
        <v>0</v>
      </c>
      <c r="CB45" s="9">
        <v>0</v>
      </c>
      <c r="CC45" s="9">
        <v>86.077844311377248</v>
      </c>
      <c r="CD45" s="9">
        <v>74.850299401197617</v>
      </c>
      <c r="CE45" s="9"/>
      <c r="CF45" s="9">
        <v>1000</v>
      </c>
      <c r="CG45" s="9">
        <v>598</v>
      </c>
      <c r="CH45" s="9">
        <v>886.4</v>
      </c>
      <c r="CI45" s="9">
        <v>126.22</v>
      </c>
      <c r="CJ45" s="9">
        <v>45.650000000000006</v>
      </c>
      <c r="CK45" s="9">
        <v>21</v>
      </c>
      <c r="CL45" s="9">
        <v>712.1</v>
      </c>
      <c r="CM45" s="9">
        <v>0</v>
      </c>
      <c r="CN45" s="9">
        <v>0</v>
      </c>
      <c r="CO45" s="9">
        <v>0</v>
      </c>
      <c r="CP45" s="9">
        <v>126.22</v>
      </c>
      <c r="CQ45" s="9"/>
      <c r="CR45" s="9">
        <v>17.543859649122808</v>
      </c>
      <c r="CS45" s="9">
        <v>15.550877192982457</v>
      </c>
      <c r="CT45" s="9">
        <v>2.2143859649122808</v>
      </c>
      <c r="CU45" s="9">
        <v>0.80087719298245619</v>
      </c>
      <c r="CV45" s="9">
        <v>0.36842105263157893</v>
      </c>
      <c r="CW45" s="9">
        <v>12.492982456140352</v>
      </c>
      <c r="CX45" s="9">
        <v>0</v>
      </c>
    </row>
    <row r="46" spans="1:102" ht="15.75" customHeight="1" x14ac:dyDescent="0.2"/>
    <row r="47" spans="1:102" ht="15.75" customHeight="1" x14ac:dyDescent="0.2"/>
    <row r="48" spans="1:102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</sheetData>
  <mergeCells count="6">
    <mergeCell ref="BX1:CD1"/>
    <mergeCell ref="CF1:CP1"/>
    <mergeCell ref="CR1:CX1"/>
    <mergeCell ref="AR1:BB1"/>
    <mergeCell ref="BD1:BJ1"/>
    <mergeCell ref="BL1:BV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base NIQEC oct 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Lucía Herrera</dc:creator>
  <cp:lastModifiedBy>JOSE MIGUEL MARTINEZ SANZ</cp:lastModifiedBy>
  <dcterms:created xsi:type="dcterms:W3CDTF">2023-11-14T14:01:33Z</dcterms:created>
  <dcterms:modified xsi:type="dcterms:W3CDTF">2025-07-06T23:29:01Z</dcterms:modified>
</cp:coreProperties>
</file>