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https://nuigalwayie-my.sharepoint.com/personal/0121302s_universityofgalway_ie/Documents/03. RESEARCH/01. LIVE PROEJCTS/RADIANT/15. Outputs/D4.5/"/>
    </mc:Choice>
  </mc:AlternateContent>
  <xr:revisionPtr revIDLastSave="1" documentId="13_ncr:1_{9AEDAF2D-AAEB-9F4F-ABF9-D7210B2EDC45}" xr6:coauthVersionLast="47" xr6:coauthVersionMax="47" xr10:uidLastSave="{E2E3B196-5D57-46B6-8543-1BAAD56A0A04}"/>
  <bookViews>
    <workbookView xWindow="28680" yWindow="-120" windowWidth="29040" windowHeight="15840" activeTab="1" xr2:uid="{00000000-000D-0000-FFFF-FFFF00000000}"/>
  </bookViews>
  <sheets>
    <sheet name="Guidance" sheetId="9" r:id="rId1"/>
    <sheet name="Input Data" sheetId="11" r:id="rId2"/>
    <sheet name="Dashboard" sheetId="10" r:id="rId3"/>
    <sheet name="Normalisation &amp; Calcs" sheetId="12" r:id="rId4"/>
    <sheet name="ES Rating" sheetId="13" r:id="rId5"/>
    <sheet name="Econ.  Rating" sheetId="14"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0" i="10" l="1"/>
  <c r="I110" i="10"/>
  <c r="H110" i="10"/>
  <c r="E37" i="12"/>
  <c r="D37" i="12"/>
  <c r="G37" i="12"/>
  <c r="E36" i="12"/>
  <c r="D36" i="12"/>
  <c r="J105" i="10"/>
  <c r="J106" i="10"/>
  <c r="J107" i="10"/>
  <c r="J108" i="10"/>
  <c r="J109" i="10"/>
  <c r="I105" i="10"/>
  <c r="I106" i="10"/>
  <c r="I107" i="10"/>
  <c r="I108" i="10"/>
  <c r="I109" i="10"/>
  <c r="H105" i="10"/>
  <c r="H106" i="10"/>
  <c r="H107" i="10"/>
  <c r="H108" i="10"/>
  <c r="H109" i="10"/>
  <c r="E31" i="12"/>
  <c r="E32" i="12"/>
  <c r="E33" i="12"/>
  <c r="E34" i="12"/>
  <c r="E35" i="12"/>
  <c r="D31" i="12"/>
  <c r="D32" i="12"/>
  <c r="D33" i="12"/>
  <c r="D34" i="12"/>
  <c r="D35" i="12"/>
  <c r="E16" i="12"/>
  <c r="E18" i="12" s="1"/>
  <c r="G18" i="12" s="1"/>
  <c r="D19" i="12" s="1"/>
  <c r="D16" i="12"/>
  <c r="D18" i="12"/>
  <c r="E13" i="12"/>
  <c r="D13" i="12"/>
  <c r="G13" i="12"/>
  <c r="D7" i="12"/>
  <c r="E7" i="12"/>
  <c r="D8" i="12"/>
  <c r="E8" i="12"/>
  <c r="D9" i="12"/>
  <c r="E9" i="12"/>
  <c r="D10" i="12"/>
  <c r="E10" i="12"/>
  <c r="D11" i="12"/>
  <c r="E11" i="12"/>
  <c r="I17" i="10" l="1"/>
  <c r="I63" i="10"/>
  <c r="E19" i="12"/>
  <c r="F55" i="12"/>
  <c r="E55" i="12"/>
  <c r="D23" i="12" s="1"/>
  <c r="I85" i="10" s="1"/>
  <c r="B21" i="12"/>
  <c r="H83" i="10" s="1"/>
  <c r="H85" i="10"/>
  <c r="H86" i="10"/>
  <c r="B22" i="12"/>
  <c r="H84" i="10" s="1"/>
  <c r="B23" i="12"/>
  <c r="B24" i="12"/>
  <c r="B25" i="12"/>
  <c r="H87" i="10" s="1"/>
  <c r="B26" i="12"/>
  <c r="H88" i="10" s="1"/>
  <c r="G24" i="12"/>
  <c r="G23" i="12"/>
  <c r="F58" i="12"/>
  <c r="E26" i="12" s="1"/>
  <c r="J88" i="10" s="1"/>
  <c r="E58" i="12"/>
  <c r="F57" i="12"/>
  <c r="E25" i="12" s="1"/>
  <c r="J87" i="10" s="1"/>
  <c r="E57" i="12"/>
  <c r="F56" i="12"/>
  <c r="E56" i="12"/>
  <c r="D24" i="12" s="1"/>
  <c r="I86" i="10" s="1"/>
  <c r="F54" i="12"/>
  <c r="E22" i="12" s="1"/>
  <c r="J84" i="10" s="1"/>
  <c r="E54" i="12"/>
  <c r="F53" i="12"/>
  <c r="E53" i="12"/>
  <c r="H41" i="10"/>
  <c r="G17" i="12"/>
  <c r="E17" i="12" s="1"/>
  <c r="J63" i="10" l="1"/>
  <c r="J17" i="10"/>
  <c r="D21" i="12"/>
  <c r="D25" i="12"/>
  <c r="I87" i="10" s="1"/>
  <c r="E24" i="12"/>
  <c r="J86" i="10" s="1"/>
  <c r="E21" i="12"/>
  <c r="E23" i="12"/>
  <c r="J85" i="10" s="1"/>
  <c r="D22" i="12"/>
  <c r="I84" i="10" s="1"/>
  <c r="D26" i="12"/>
  <c r="I88" i="10" s="1"/>
  <c r="D17" i="12"/>
  <c r="I3" i="10"/>
  <c r="I4" i="10"/>
  <c r="H19" i="10"/>
  <c r="H18" i="10"/>
  <c r="H17" i="10"/>
  <c r="H16" i="10"/>
  <c r="H40" i="10"/>
  <c r="H35" i="10"/>
  <c r="H36" i="10"/>
  <c r="H37" i="10"/>
  <c r="H38" i="10"/>
  <c r="H39" i="10"/>
  <c r="H34" i="10"/>
  <c r="H104" i="10"/>
  <c r="H61" i="10"/>
  <c r="H62" i="10"/>
  <c r="H60" i="10"/>
  <c r="J81" i="10"/>
  <c r="J58" i="10" s="1"/>
  <c r="J32" i="10" s="1"/>
  <c r="J14" i="10" s="1"/>
  <c r="I81" i="10"/>
  <c r="I58" i="10" s="1"/>
  <c r="I32" i="10" s="1"/>
  <c r="I14" i="10" s="1"/>
  <c r="J83" i="10" l="1"/>
  <c r="E27" i="12"/>
  <c r="D27" i="12"/>
  <c r="I102" i="10"/>
  <c r="J102" i="10"/>
  <c r="E6" i="12"/>
  <c r="J34" i="10" s="1"/>
  <c r="J35" i="10"/>
  <c r="J36" i="10"/>
  <c r="J37" i="10"/>
  <c r="J38" i="10"/>
  <c r="I38" i="10"/>
  <c r="I37" i="10"/>
  <c r="I36" i="10"/>
  <c r="I35" i="10"/>
  <c r="D6" i="12"/>
  <c r="I34" i="10" s="1"/>
  <c r="D28" i="12" l="1"/>
  <c r="G27" i="12"/>
  <c r="E28" i="12"/>
  <c r="I39" i="10"/>
  <c r="D12" i="12"/>
  <c r="E12" i="12"/>
  <c r="J40" i="10" s="1"/>
  <c r="J39" i="10"/>
  <c r="J89" i="10" l="1"/>
  <c r="J18" i="10"/>
  <c r="I89" i="10"/>
  <c r="I18" i="10"/>
  <c r="I40" i="10"/>
  <c r="I62" i="10"/>
  <c r="J62" i="10"/>
  <c r="J61" i="10"/>
  <c r="I61" i="10"/>
  <c r="E15" i="12"/>
  <c r="D15" i="12"/>
  <c r="I83" i="10"/>
  <c r="J82" i="10"/>
  <c r="I82" i="10"/>
  <c r="E30" i="12"/>
  <c r="J104" i="10" s="1"/>
  <c r="D30" i="12"/>
  <c r="I104" i="10" s="1"/>
  <c r="J41" i="10" l="1"/>
  <c r="J16" i="10"/>
  <c r="J60" i="10"/>
  <c r="I60" i="10"/>
  <c r="I59" i="10"/>
  <c r="I33" i="10" s="1"/>
  <c r="I15" i="10" s="1"/>
  <c r="I103" i="10"/>
  <c r="J59" i="10"/>
  <c r="J33" i="10" s="1"/>
  <c r="J15" i="10" s="1"/>
  <c r="J103" i="10"/>
  <c r="D4" i="12"/>
  <c r="E4" i="12"/>
  <c r="I41" i="10" l="1"/>
  <c r="I16" i="10"/>
  <c r="I19" i="10" l="1"/>
  <c r="J1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tc={39ECFED6-3DE8-FA46-BAE9-76899FE15564}</author>
    <author>tc={ACEAFCF3-C40D-5443-A5D9-2868C5858190}</author>
    <author>tc={918FEAC0-5BF2-1F44-9008-9D674B3153A6}</author>
    <author/>
    <author>tc={5B158363-0A79-394B-B339-66FF2AB488B0}</author>
    <author>tc={5EB86056-2F3E-6F4F-B357-91CD11FFCBCC}</author>
    <author>tc={5567DC79-8F7D-6C46-8A7F-265968980A38}</author>
    <author>tc={613DD0E6-616F-6E45-A357-E3C08D9ECB56}</author>
    <author>tc={CCB3F754-BA87-144B-8ACE-1C395B2DE09E}</author>
    <author>tc={434E9F16-430B-684B-86B8-1F01664CD8C9}</author>
    <author>tc={35D5EE97-BB5B-471E-894F-B95AC6C8CDB7}</author>
    <author>tc={57EF9C19-51D0-4005-9EAF-482E4FD5F480}</author>
    <author>tc={5B2C101D-1FBB-43BC-BDCF-80CCD32CA77E}</author>
    <author>tc={76AAD372-29D2-4875-A744-DCF3E931B856}</author>
    <author>tc={F643F342-B7E3-4663-B20A-6E1F7A64898A}</author>
    <author>tc={FD8B34B3-D542-47E0-A4A8-7643A9FAA3AD}</author>
  </authors>
  <commentList>
    <comment ref="C16" authorId="0" shapeId="0" xr:uid="{39ECFED6-3DE8-FA46-BAE9-76899FE15564}">
      <text>
        <t>[Threaded comment]
Your version of Excel allows you to read this threaded comment; however, any edits to it will get removed if the file is opened in a newer version of Excel. Learn more: https://go.microsoft.com/fwlink/?linkid=870924
Comment:
    Value &gt;0</t>
      </text>
    </comment>
    <comment ref="C18" authorId="1" shapeId="0" xr:uid="{ACEAFCF3-C40D-5443-A5D9-2868C5858190}">
      <text>
        <t xml:space="preserve">[Threaded comment]
Your version of Excel allows you to read this threaded comment; however, any edits to it will get removed if the file is opened in a newer version of Excel. Learn more: https://go.microsoft.com/fwlink/?linkid=870924
Comment:
    0 = Deep ploughing (more than 30 cm in depth) or rotavating one or more time per year 
1 = Ploughing maximum 30 cm in depth and/or using power harrow once a year 
2=Reduced tillage up to 5 cm (e.g., superficial disc-harrowin g, wide-cutter or rotary hoe), strip tillage, ridge tillage 
3=No-till 
</t>
      </text>
    </comment>
    <comment ref="C19" authorId="2" shapeId="0" xr:uid="{918FEAC0-5BF2-1F44-9008-9D674B3153A6}">
      <text>
        <t xml:space="preserve">[Threaded comment]
Your version of Excel allows you to read this threaded comment; however, any edits to it will get removed if the file is opened in a newer version of Excel. Learn more: https://go.microsoft.com/fwlink/?linkid=870924
Comment:
    0= mainly monocrop 
1= 2-3 year- rotation 
2= 4-5 year rotation 
3=more than 6 years-rotation 
</t>
      </text>
    </comment>
    <comment ref="D19" authorId="3" shapeId="0" xr:uid="{3B099F55-5AEF-C74F-867C-641752B34DE9}">
      <text>
        <r>
          <rPr>
            <sz val="10"/>
            <color rgb="FF000000"/>
            <rFont val="Arial"/>
            <family val="2"/>
            <scheme val="minor"/>
          </rPr>
          <t>======
ID#AAABgyXi1Uo
Chiara Flora Bassignana    (2025-03-26 08:41:45)
crop rotation actually is totally not applicable to both systems, since they are agroforestry systems, and you do not rotate crops. so we should skip it for these case studies</t>
        </r>
      </text>
    </comment>
    <comment ref="C20" authorId="4" shapeId="0" xr:uid="{5B158363-0A79-394B-B339-66FF2AB488B0}">
      <text>
        <t xml:space="preserve">[Threaded comment]
Your version of Excel allows you to read this threaded comment; however, any edits to it will get removed if the file is opened in a newer version of Excel. Learn more: https://go.microsoft.com/fwlink/?linkid=870924
Comment:
    0= 0 intercropping on uaa 
1= 30% uaa 
2= 30%-50% uua
3= &gt;50% uua 
</t>
      </text>
    </comment>
    <comment ref="C21" authorId="5" shapeId="0" xr:uid="{5EB86056-2F3E-6F4F-B357-91CD11FFCBCC}">
      <text>
        <t xml:space="preserve">[Threaded comment]
Your version of Excel allows you to read this threaded comment; however, any edits to it will get removed if the file is opened in a newer version of Excel. Learn more: https://go.microsoft.com/fwlink/?linkid=870924
Comment:
    0= The soil is covered with plants less than 6 months of the year on the total farm land 
1= The soil is covered for 6 to 8 months a year on the total farm land 
2= The soil is covered for 8 to 10 months a year 
3= The soil is covered at least 11 months of the year 
</t>
      </text>
    </comment>
    <comment ref="C22" authorId="6" shapeId="0" xr:uid="{5567DC79-8F7D-6C46-8A7F-265968980A38}">
      <text>
        <t xml:space="preserve">[Threaded comment]
Your version of Excel allows you to read this threaded comment; however, any edits to it will get removed if the file is opened in a newer version of Excel. Learn more: https://go.microsoft.com/fwlink/?linkid=870924
Comment:
    0= No organic matter inputs (the fertility management is completely based on synthetic fertilisers) 
1= Rarely used Organic inputs and/or only in a small part of the farm (up to 30% of used farmed land) 
2= Moderate use of practice and/or in up to one half of the farmed land 
3=Several strategies are implemented in at least 75% of the farmland 
</t>
      </text>
    </comment>
    <comment ref="C23" authorId="7" shapeId="0" xr:uid="{613DD0E6-616F-6E45-A357-E3C08D9ECB56}">
      <text>
        <t xml:space="preserve">[Threaded comment]
Your version of Excel allows you to read this threaded comment; however, any edits to it will get removed if the file is opened in a newer version of Excel. Learn more: https://go.microsoft.com/fwlink/?linkid=870924
Comment:
    0= Chemicals inputs, not include organic products 
1= 30 % Organic pest control, purchased 
2= 30% - 50% Organic pest control, purchased 
3= Only organic pest control and 50% self-produced 
</t>
      </text>
    </comment>
    <comment ref="C24" authorId="8" shapeId="0" xr:uid="{CCB3F754-BA87-144B-8ACE-1C395B2DE09E}">
      <text>
        <t xml:space="preserve">[Threaded comment]
Your version of Excel allows you to read this threaded comment; however, any edits to it will get removed if the file is opened in a newer version of Excel. Learn more: https://go.microsoft.com/fwlink/?linkid=870924
Comment:
    0= No implementation of techniques, practices and strategies for conserving water, noticeable inefficient water use in the farm 
1= Water conservation practices used rarely and/or only in a small part of the farm (up to 30% of the farmed land (on land where applicable) 
2= Moderate use of water conservation practices, in 31-50% of the farmed land 
3= Water conservation practices often used on more than 50% of the farmed land 
</t>
      </text>
    </comment>
    <comment ref="C25" authorId="9" shapeId="0" xr:uid="{434E9F16-430B-684B-86B8-1F01664CD8C9}">
      <text>
        <t xml:space="preserve">[Threaded comment]
Your version of Excel allows you to read this threaded comment; however, any edits to it will get removed if the file is opened in a newer version of Excel. Learn more: https://go.microsoft.com/fwlink/?linkid=870924
Comment:
    0= Not implemented at all 
1= Rarely used and/or only in a small part of the farmed land (less than 25% 
2= Moderate use, in up to one half of the farmed land (25-50%) 
3= Often used, in more than one half of the farmed land 
</t>
      </text>
    </comment>
    <comment ref="C27" authorId="10" shapeId="0" xr:uid="{35D5EE97-BB5B-471E-894F-B95AC6C8CDB7}">
      <text>
        <t>[Threaded comment]
Your version of Excel allows you to read this threaded comment; however, any edits to it will get removed if the file is opened in a newer version of Excel. Learn more: https://go.microsoft.com/fwlink/?linkid=870924
Comment:
    1 = Highly unprofitable (losses are made, farm survival is at high risk)	
2 = Poor profitability (farm is making marginal losses or breaking even)	
3 = Moderate profitability (small profits are generated, but the farm remains vulnerable)		
4 = Good profitability (consistent and sufficient profit is generated)	
5 = High profitability (strong financial performance by the farm, well above average)</t>
      </text>
    </comment>
    <comment ref="C28" authorId="11" shapeId="0" xr:uid="{57EF9C19-51D0-4005-9EAF-482E4FD5F480}">
      <text>
        <t>[Threaded comment]
Your version of Excel allows you to read this threaded comment; however, any edits to it will get removed if the file is opened in a newer version of Excel. Learn more: https://go.microsoft.com/fwlink/?linkid=870924
Comment:
    1 = Extremely high risk (Profit volatility is severe and unpredictable
2 = High risk (profit fluctuates significantly but remains somewhat manageable)			
3 = Moderate risk (profit shows some expected fluctuations but remains within acceptable bounds)	
4 = Low risk (profit is stable with minor, predictable fluctuations)	
5 = "Very low risk (profit is highly stable with minimal fluctuations)</t>
      </text>
    </comment>
    <comment ref="C29" authorId="12" shapeId="0" xr:uid="{5B2C101D-1FBB-43BC-BDCF-80CCD32CA77E}">
      <text>
        <t>[Threaded comment]
Your version of Excel allows you to read this threaded comment; however, any edits to it will get removed if the file is opened in a newer version of Excel. Learn more: https://go.microsoft.com/fwlink/?linkid=870924
Comment:
    1 = No diversification (farm relies on a single crop / revenue stream)
2 = Limited diversification (farm relies on a handful of main crops/activitie	
3 = Moderate diversification (a small mix of crops and/or activities is present on the farm)			
4 = Well diversified (multiple revenue streams exist across different crops and activities)		
5 = Highly diversified (the farm has a wide variety of crops and income sources where no single source dominates)</t>
      </text>
    </comment>
    <comment ref="C30" authorId="13" shapeId="0" xr:uid="{76AAD372-29D2-4875-A744-DCF3E931B856}">
      <text>
        <t>[Threaded comment]
Your version of Excel allows you to read this threaded comment; however, any edits to it will get removed if the file is opened in a newer version of Excel. Learn more: https://go.microsoft.com/fwlink/?linkid=870924
Comment:
    1 = Long and complex (multiple intermediaries and low level of organisation)			
2 = Long (long chain but some level of organisation emerging)		
3 = Moderate (chain or reasonable length, balancing efficiency and reach
4 = Short (short value chain with good organisation)			
5 = Short and efficient (streamlined value chain with only key partners that coordinate well)</t>
      </text>
    </comment>
    <comment ref="C31" authorId="14" shapeId="0" xr:uid="{F643F342-B7E3-4663-B20A-6E1F7A64898A}">
      <text>
        <t>[Threaded comment]
Your version of Excel allows you to read this threaded comment; however, any edits to it will get removed if the file is opened in a newer version of Excel. Learn more: https://go.microsoft.com/fwlink/?linkid=870924
Comment:
    1 = Extreme power imbalance and no trust (one dominant actor controls the entire value chain)
2 = High power imbalance - low trust (large players exert significant control leaving smaller actors with limited negotiating power; leading to unfair value distribution
3 = Moderate trust - some power imbalances (larger players may still dominate, but negotiations are becoming more balanced leaing to fairer contracts and cooperation)	
4 = Good trust - balanced power (value chain actors collaborate effectively, trust is strong allowing for long-term partnerships)
5 = High trust and power balance (all value chain actors operate with mutual trust and transparency, with equal opportunities for all)</t>
      </text>
    </comment>
    <comment ref="C32" authorId="15" shapeId="0" xr:uid="{FD8B34B3-D542-47E0-A4A8-7643A9FAA3AD}">
      <text>
        <t xml:space="preserve">[Threaded comment]
Your version of Excel allows you to read this threaded comment; however, any edits to it will get removed if the file is opened in a newer version of Excel. Learn more: https://go.microsoft.com/fwlink/?linkid=870924
Comment:
    1 = No Autonomy (the value chain heavily relies on external support to function, without external financing or aid it would collapse)
2 = High Dependence (the value chain still relies significantly on external support, but some internal mechanisms exist)		
3 = Moderate Dependence (the value chain has a mix of internal and external dependencies with steps being taken to reduce reliance)	
4 = Low Dependence (the value chain is largely self-sustaining, with minimal reliance on external forces)	
5 = Fully Autonomous (the value chain operates independently and is considered self-sustaining)	</t>
      </text>
    </comment>
  </commentList>
</comments>
</file>

<file path=xl/sharedStrings.xml><?xml version="1.0" encoding="utf-8"?>
<sst xmlns="http://schemas.openxmlformats.org/spreadsheetml/2006/main" count="355" uniqueCount="204">
  <si>
    <t>Indicator</t>
  </si>
  <si>
    <t>Unit</t>
  </si>
  <si>
    <t>Carbon footprint</t>
  </si>
  <si>
    <t>Land occupation</t>
  </si>
  <si>
    <t>Agroecological indicators (ecosystem Services &amp; resilience)</t>
  </si>
  <si>
    <t>Economic indicators (economic viability &amp; resilience)</t>
  </si>
  <si>
    <t>Ecosystem Services</t>
  </si>
  <si>
    <t>Increase N fixation</t>
  </si>
  <si>
    <t>Pollination</t>
  </si>
  <si>
    <t>x</t>
  </si>
  <si>
    <t>Eutrophication (marine)</t>
  </si>
  <si>
    <t>Eutrophication (freshwater)</t>
  </si>
  <si>
    <t>Alternative 1</t>
  </si>
  <si>
    <t>Alternative 2</t>
  </si>
  <si>
    <t>Water consumption (AWARE)</t>
  </si>
  <si>
    <t>Resources depletion - mineral</t>
  </si>
  <si>
    <t>Resources depletion - non renewable energy</t>
  </si>
  <si>
    <t>Summary</t>
  </si>
  <si>
    <t>Scale 0-1 (1 = Worst)</t>
  </si>
  <si>
    <t>Normalisation</t>
  </si>
  <si>
    <t>ES rating</t>
  </si>
  <si>
    <t>Normalisation value</t>
  </si>
  <si>
    <t>1 =Worst</t>
  </si>
  <si>
    <t>Scale 1-5 , 5= best</t>
  </si>
  <si>
    <t xml:space="preserve">Diversification of activities </t>
  </si>
  <si>
    <t>Definition</t>
  </si>
  <si>
    <t>Rating</t>
  </si>
  <si>
    <t xml:space="preserve">   Rating description</t>
  </si>
  <si>
    <t>Increased N fixation</t>
  </si>
  <si>
    <t>Life Cycle Assessment and Life Cycle Inventory (environmental efficiency)</t>
  </si>
  <si>
    <t>0-1, 1=worst</t>
  </si>
  <si>
    <t>N Balance</t>
  </si>
  <si>
    <t>P Balance</t>
  </si>
  <si>
    <t>N-Balance (kg/ha)</t>
  </si>
  <si>
    <t>P-Balance (kg/ha)</t>
  </si>
  <si>
    <t>-50&lt;x&lt;-30</t>
  </si>
  <si>
    <t xml:space="preserve"> </t>
  </si>
  <si>
    <t>Agricultural indicators (AI)</t>
  </si>
  <si>
    <t>N and P normalisation</t>
  </si>
  <si>
    <t xml:space="preserve">Realizing dynamic value chains for underutilised crops </t>
  </si>
  <si>
    <t>Overview</t>
  </si>
  <si>
    <t>Disclaimer</t>
  </si>
  <si>
    <t>Input Data</t>
  </si>
  <si>
    <t>Dashboard</t>
  </si>
  <si>
    <t>Normalisation &amp; Calcs</t>
  </si>
  <si>
    <t>Purpose of the tool</t>
  </si>
  <si>
    <r>
      <t>D4.5 RADIANT-</t>
    </r>
    <r>
      <rPr>
        <b/>
        <i/>
        <sz val="11"/>
        <color theme="0"/>
        <rFont val="TimesNewRomanPS"/>
      </rPr>
      <t>Metrics</t>
    </r>
    <r>
      <rPr>
        <b/>
        <sz val="11"/>
        <color theme="0"/>
        <rFont val="TimesNewRomanPSMT"/>
      </rPr>
      <t>, state-of-the-art quantitative framework &amp; decision support tool</t>
    </r>
  </si>
  <si>
    <t>Crop rotation</t>
  </si>
  <si>
    <t>Average of the ratings of the ES marked with an X in the above correlation</t>
  </si>
  <si>
    <t xml:space="preserve">Ecosystem services (ES)  and Agriculture Indicators Correlation </t>
  </si>
  <si>
    <t>Normalization step:</t>
  </si>
  <si>
    <t>30&lt;x&lt;50</t>
  </si>
  <si>
    <t>&gt;=50</t>
  </si>
  <si>
    <t>x&lt;=-50</t>
  </si>
  <si>
    <t>-30&lt;=x&lt;=30</t>
  </si>
  <si>
    <t>0-1, 1=worst (comparatively)</t>
  </si>
  <si>
    <t>kg CO2 eq. per Funcional Unit</t>
  </si>
  <si>
    <t>kg N eq per Funcional Unit</t>
  </si>
  <si>
    <t>kg P eq per Funcional Unit</t>
  </si>
  <si>
    <t xml:space="preserve"> m3 depriv.  per Funcional Unit per Funcional Unit</t>
  </si>
  <si>
    <t xml:space="preserve"> kg Sb eq per Funcional Unit</t>
  </si>
  <si>
    <t>MJ, net calorific value per Funcional Unit</t>
  </si>
  <si>
    <t>Resources depletion - non renewable energy (Fossils)</t>
  </si>
  <si>
    <t>Functional Unit:</t>
  </si>
  <si>
    <t>PEF Normalisation value</t>
  </si>
  <si>
    <t xml:space="preserve">Ecosystem Services </t>
  </si>
  <si>
    <t>Yields</t>
  </si>
  <si>
    <t>kg/ha</t>
  </si>
  <si>
    <t>Sum of normalised values, equal weights for single score (higher worst)</t>
  </si>
  <si>
    <r>
      <t>person per yr</t>
    </r>
    <r>
      <rPr>
        <sz val="8"/>
        <color theme="1" tint="0.499984740745262"/>
        <rFont val="Calibri"/>
        <family val="2"/>
      </rPr>
      <t xml:space="preserve"> </t>
    </r>
    <r>
      <rPr>
        <sz val="10"/>
        <color theme="1" tint="0.499984740745262"/>
        <rFont val="Calibri"/>
        <family val="2"/>
      </rPr>
      <t>(higher worst)</t>
    </r>
  </si>
  <si>
    <t>normalised by the min LU</t>
  </si>
  <si>
    <t>normalisation between 0-1 (1=worst)</t>
  </si>
  <si>
    <t>+ (Better)</t>
  </si>
  <si>
    <t>- (Worse)</t>
  </si>
  <si>
    <t>Conservation and no-tillage systems</t>
  </si>
  <si>
    <t>The soil is disturbed minimally (no more than 3-5 cm deep) and with no inversion (soil ‘cracking’ up to 25 cm is allowed to de-com- pact the soil). The crop is seeded directly into a mulch or living crop (which is usually mown, rolled or tarped prior to seed), without any soil disturbance preceding.</t>
  </si>
  <si>
    <t>Deep ploughing (more than 30 cm in depth) or rotavating one or more time per year</t>
  </si>
  <si>
    <t>Ploughing maximum 30 cm in depth and/or using power harrow once a year</t>
  </si>
  <si>
    <t>Reduced tillage up to 5 cm (e.g., superficial disc-harrowin g, wide-cutter or rotary hoe), strip tillage, ridge tillage</t>
  </si>
  <si>
    <t>No-till</t>
  </si>
  <si>
    <t>Mainly monocrop</t>
  </si>
  <si>
    <t>Intercropping</t>
  </si>
  <si>
    <t>30% uaa</t>
  </si>
  <si>
    <t>0 intercropping on uaa</t>
  </si>
  <si>
    <t>30-50 uaa</t>
  </si>
  <si>
    <t xml:space="preserve">
&gt;50</t>
  </si>
  <si>
    <t>Cover crops</t>
  </si>
  <si>
    <t>Mixtures of legume-based green manure, Cover crops, Soil fertility management with complex mixtures of green manures, Complex mixtures of green manures (cover crops), Main crop sown in green</t>
  </si>
  <si>
    <t>The soil is covered with plants less than 6 months of the year on the total farm land</t>
  </si>
  <si>
    <t>The soil is covered for 6 to 8 months a year on the total farm land</t>
  </si>
  <si>
    <t>The soil is covered for 8 to 10 months a year</t>
  </si>
  <si>
    <t>The soil is covered at least 11 months of the year</t>
  </si>
  <si>
    <t>Soil organic matter input</t>
  </si>
  <si>
    <t>No organic matter inputs (the fertility management is completely based on synthetic fertilizers)</t>
  </si>
  <si>
    <t>Rarely used Organic inputs and/or only in a small part of the farm (up to 30% of used farmed land)</t>
  </si>
  <si>
    <t>Several strategies are implemented in at least 75% of the farmland</t>
  </si>
  <si>
    <t>Moderate use of practice and/or in up to one half of the farmed land</t>
  </si>
  <si>
    <t>Water management practices</t>
  </si>
  <si>
    <t>Water conservation practices used rarely and/or only in a small part
of the farm (up to 30% of the farmed land (on land where applicable)</t>
  </si>
  <si>
    <t xml:space="preserve">No implementation of techniques, practices and strategies for conserving water, noticeable inefficient water use in the farm </t>
  </si>
  <si>
    <t>Moderate use of water conservation practices, in 31-50% of the farmed land</t>
  </si>
  <si>
    <t>Water conservation practices often used on more than 50% of the farmed land</t>
  </si>
  <si>
    <t>Agroforestry</t>
  </si>
  <si>
    <t>Windbreaks, use of shading trees, etc., Trees and other woody species can produce fruit, timber, firewood, forage, etc., Hedges, wooded strips, and tree lines, Traditional European agroforestry systems include the ‘bocage’ (hedge-row network) in livestock breeding regions, grazed traditional orchards, pollard tree rows, and the Mediterranean open forest associating several oak species and grazed by cattle, sheep and pig (Dehesa/Montado). Silvoarable systems. Silvopastoral systems. Forest farming.</t>
  </si>
  <si>
    <t>Not implemented at all</t>
  </si>
  <si>
    <t>Rarely used and/or only in a small part of the farmed land (less than 25%)</t>
  </si>
  <si>
    <t>Moderate use, in up to one half of the farmed land (25-50%)</t>
  </si>
  <si>
    <t>Often used, in more than one half of the farmed land</t>
  </si>
  <si>
    <t>Organic pest and disease control</t>
  </si>
  <si>
    <t>Organic Pest and disease control derived from plants and plant extract</t>
  </si>
  <si>
    <t>Chemicals inputs, not include organic products</t>
  </si>
  <si>
    <t>30 % Organic pest control, purchased</t>
  </si>
  <si>
    <t>30% - 50% Organic pest control, purchased</t>
  </si>
  <si>
    <t>Only organic pest control and 50% self-produced</t>
  </si>
  <si>
    <t>Long and diverse crop rotation, legume-based temporary grasslands in crop rotations, pulses in crop rotation</t>
  </si>
  <si>
    <t>Simple crop mix-tures (e.g., cereal and pulse), polycultures with push-pull crops, permanent soil cover with companion species of the main crop(s), using allelopathic crops, Inter-row permanent crops on the uua (utilised agricultural area)</t>
  </si>
  <si>
    <t>Compost tea, Green manure, composting, Balanced fertilisation, using organic manure - farmyard manure, recycled crop waste, Wood chips (or ramial wood chip (RWC), organic agroindustrial waste, biochar, straw mulching, in- oculation with mycorrhiza</t>
  </si>
  <si>
    <t>Drip irrigation, mulching, dryland farming, proper irrigation scheduling (e.g.,irrigating at night), buried clay pot irrigation in market gardening, drainage</t>
  </si>
  <si>
    <t xml:space="preserve"> Carbon Sequestration</t>
  </si>
  <si>
    <t>Pest and Disease Control</t>
  </si>
  <si>
    <t xml:space="preserve">Biodiversity </t>
  </si>
  <si>
    <t xml:space="preserve">Minimise soil erosion  </t>
  </si>
  <si>
    <t>Correlation AI and ES by Bassignana et al 2025</t>
  </si>
  <si>
    <t>Scale 0-3, 3 = best</t>
  </si>
  <si>
    <t>Carbon Sequestration</t>
  </si>
  <si>
    <t>General Information</t>
  </si>
  <si>
    <t xml:space="preserve">Life Cycle Assessment </t>
  </si>
  <si>
    <t>Agricultural environmental efficiency</t>
  </si>
  <si>
    <t>Life Cycle Assessment</t>
  </si>
  <si>
    <t>Economic Indicators:</t>
  </si>
  <si>
    <t>This tool is developed by the University of Galway in collaboration with Trinity College Dublin, the University of Gastronomic Sciences (Pollenzo), and Wageningen University, under the RADIANT project (Grant No. 101000622 - RADIANT - H2020-SFS-2018-2020 / H2020-SFS-2020-2).</t>
  </si>
  <si>
    <t>Life Cycle Assessment (LCA)</t>
  </si>
  <si>
    <t>Provides a general analysis across four macro themes (LCA, Agricultural Efficiency, Ecosystem Services, and Economic Indicators) using a spider web graphic. Lines closer to the edges indicate higher impacts and lower performance.</t>
  </si>
  <si>
    <t>• Clearly name the alternatives under comparison. These names will appear in the summary and subtitles of the dashboard graphics.</t>
  </si>
  <si>
    <t>• Rate indicators from 0 to 3 based on farm-level practices for each alternative. Detailed rating descriptions are available in the "ES Rating" tab.</t>
  </si>
  <si>
    <t>• Rate indicators from 1 to 5 based on farm-level activities for each alternative. Detailed descriptions are provided in the "Econ. Rating" tab.</t>
  </si>
  <si>
    <t>• Environmental agricultural efficiency: Left Graphic: Displays agricultural efficiency indicators. Lines closer to the edges indicate lower efficiency.
• Right Graphic: Consolidates all efficiency indicators. Lower-positioned bubbles indicate better performance. 
• A table summarizes the final normalized results.</t>
  </si>
  <si>
    <t>• Left Graphic: Displays economic indicator ratings. Lines closer to the edges indicate weaker economic performance.
• Right Graphic: Consolidates economic indicators. Lower-positioned bubbles indicate better economic resilience and viability. 
• A table summarizes the final normalized results.</t>
  </si>
  <si>
    <t>This tab facilitates intermediate calculations and normalization based on user input. Users should not alter this tab to maintain the integrity of calculations. It remains openly accessible to ensure methodological transparency, with final results displayed on the dashboard.</t>
  </si>
  <si>
    <t>normalised by the max</t>
  </si>
  <si>
    <t>2-3 year rotation cycle</t>
  </si>
  <si>
    <t>4-5 year rotation cycle</t>
  </si>
  <si>
    <t>more than 6 years rotation cycle</t>
  </si>
  <si>
    <t>Pickled Olives</t>
  </si>
  <si>
    <t>Fermented Acorns (Focused approach)</t>
  </si>
  <si>
    <t>Environmental efficiency indicators</t>
  </si>
  <si>
    <t>• The tool is designed to present results from comparative case studies of underutilised crop (UC) value chains, versus conventional comparator value chains, within a novel framework that combines indicators pertinent to sustainability and resilience. It captures key metrics such as ecosystem services, economic indicators, life cycle assessment (LCA), and agricultural efficiency, all integrated into an interactive dashboard.
• Users are encouraged to adapt the tool for other comparisons involving UC versus conventional crop value chains. Note that the tool does not support animal production. For detailed methodology, please refer to Deliverable 4.5 of the RADIANT project.</t>
  </si>
  <si>
    <t>• Use external tools to calculate carbon footprints and other environmental impacts, following the EU Product Environmental Footprint impact assessment methodology. Paste relevant impact assessment results into the specified cells.
• Specify the functional unit at the top of the LCA results. Ensure that each alternative reflects the achievement of the same functional unit (e.g., "Alternative 1: Barley flour from UC system" vs. "Alternative 2: Barley flour from conventional cropping").</t>
  </si>
  <si>
    <t>These indicators assess environmental efficiency, focusing on nitrogen (N) and phosphorus (P) use efficiency, as well as crop yields. Unlike Life Cycle Assessment (LCA), these indicators evaluate efficiency on a per-hectare basis for each alternative under analysis. Users can calculate these indicators using information on farm-level inputs (e.g. compost or synthetic fertilisers) and outputs (yields).</t>
  </si>
  <si>
    <t xml:space="preserve">The dashboard automatically calculates and presents results based on “Input Data” and the "Normalisation &amp; Calcs" tab. Users should not modify the dashboard tab.
</t>
  </si>
  <si>
    <t>Summary is simply a recap of the alternatives under analysis, informed by the user in the 'Input data' tab.</t>
  </si>
  <si>
    <t>• Left Graphic: Displays environmental and resource efficiency indicators. Lines closer to the edges indicate lower efficiency.
• Right Graphic: Shows consolidated single scores. Lower-positioned bubbles indicate better environmental performance.
• A table summarizes the final normalized results.</t>
  </si>
  <si>
    <t xml:space="preserve">Environmental efficiency </t>
  </si>
  <si>
    <t>• Left Graphic: Displays ecosystem service indicators. Lines closer to the edges indicate weaker delivery of ecosystem services.
• Right Graphic: Consolidates all ecosystem service indicators. Lower-positioned bubbles represent better outcomes. 
• A table summarizes the final normalized results.</t>
  </si>
  <si>
    <t>1 kg pickled food</t>
  </si>
  <si>
    <t xml:space="preserve">Sum of normalised values, equal weights </t>
  </si>
  <si>
    <t>Profit</t>
  </si>
  <si>
    <t>Risk</t>
  </si>
  <si>
    <t>Value chain lenght</t>
  </si>
  <si>
    <t>Power/trust</t>
  </si>
  <si>
    <t>Autonomy</t>
  </si>
  <si>
    <t>Sufficient profit is being made in order to sustain the business over time. When a comparison between structurally similar alternatives is being made, net pre-tax profit can be used (revenue - all costs). In the case of more diverse alternatives (e.g. marked differences in size or capital structure), EBITDA (earnings before interest, taxes, depreciation, and amortization) should be used instead to focus on operational profits before taking capital structure into account.</t>
  </si>
  <si>
    <t>Highly unprofitable (losses are made, farm survival is at high risk)</t>
  </si>
  <si>
    <t>Poor profitability (farm is making marginal losses or breaking even)</t>
  </si>
  <si>
    <t>Moderate profitability (small profits are generated, but farm remains vulnerable)</t>
  </si>
  <si>
    <t>Good profitability (consistent and sufficient profit is generated)</t>
  </si>
  <si>
    <t>High profitability (strong financial performance by the farm, well above average)</t>
  </si>
  <si>
    <t>Volatility of profit (as selected under economic indicator #1) is acceptable over a period of time. While some fluctuations are to be expected, these should be within reasonable and manageable bounds. Farmers can take risk management efforts to reduce their risk.</t>
  </si>
  <si>
    <t>Extremely high risk (Profit volatility is severe and unpredictable)</t>
  </si>
  <si>
    <t>High risk (profit fluctuates significantly but remains somewhat manageable)</t>
  </si>
  <si>
    <t>Moderate risk (profit shows some expected fluctuations but remains within acceptable bounds)</t>
  </si>
  <si>
    <t>Low risk (profit is stable with minor, predictable fluctuations)</t>
  </si>
  <si>
    <t>Very low risk (profit is highly stable with minimal fluctuations)</t>
  </si>
  <si>
    <t>Diversification</t>
  </si>
  <si>
    <t>Activities and revenue streams are sufficiently diversified in order to deal with changes. Diversification could be either within the farm between different crops/varieties or between farm and non-farming activities. Diversification can help farms to reduce their economic vulnerability and enhance their  economic resilience.</t>
  </si>
  <si>
    <t>No diversification (farm relies on a single crop / revenue stream)</t>
  </si>
  <si>
    <t>Limited diversification (farm relies on a handful of main crops/activities)</t>
  </si>
  <si>
    <t>Moderate diversification (a small mix of crops and/or activities is present on the farm)</t>
  </si>
  <si>
    <t>Well diversified (multiple revenue streams exist across different crops and activities)</t>
  </si>
  <si>
    <t>Highly diversified (the farm has a wide variety of crops and income sources where no single source dominates)</t>
  </si>
  <si>
    <t>Value chain length</t>
  </si>
  <si>
    <t xml:space="preserve">Value chains are dynamic and not overly complex and long. Short value chains constitute an excellent way to gain higher added value, especially for small and medium size farms by removal of excessive middlemen. </t>
  </si>
  <si>
    <t>Long and complex (multiple intermediaries and low level of organisation)</t>
  </si>
  <si>
    <t>Long (long chain but some level of organisation emerging)</t>
  </si>
  <si>
    <t>Moderate (chain or reasonable length, balancing efficiency and reach)</t>
  </si>
  <si>
    <t>Short (short value chain with good organisation)</t>
  </si>
  <si>
    <t>Short and efficient (streamlined value chain with only key partners that coordinate well)</t>
  </si>
  <si>
    <t>Value chain actors trust each other and hence collaborate well, without significant power imbalances. Equality within the value chain leading to more win/win scenario's.</t>
  </si>
  <si>
    <t>Extreme power imbalance and no trust (one dominant actor controls the entire value chain)</t>
  </si>
  <si>
    <t>High power imbalance - low trust (large players exert significant control leaving smaller actors with limited negotiating power; leading to unfair value distribution</t>
  </si>
  <si>
    <t>Moderate trust - some power imbalances (larger players may still dominate, but negotiations are becoming more balanced leading to fairer contracts and cooperation)</t>
  </si>
  <si>
    <t>Good trust - balanced power (value chain actors collaborate effectively, trust is strong allowing for long-term partnerships)</t>
  </si>
  <si>
    <t>High trust and power balance (all value chain actors operate with mutual trust and transparency, with equal opportunities for all)</t>
  </si>
  <si>
    <t>The value chain is not overly reliant on external parties to ensure its survival. Examples include government subsidies, debt through external financers, dependency or on global markets.</t>
  </si>
  <si>
    <t>No Autonomy (the value chain heavily relies on external support to function, without external financing or aid it would collapse)</t>
  </si>
  <si>
    <t>High Dependence (the value chain still relies significantly on external support, but some internal mechanisms exist)</t>
  </si>
  <si>
    <t>Moderate Dependence (the value chain has a mix of internal and external dependencies with steps being taken to reduce reliance)</t>
  </si>
  <si>
    <t>Low Dependence (the value chain is largely self-sustaining, with minimal reliance on external forces)</t>
  </si>
  <si>
    <t>Fully Autonomous (the value chain operates independently and is considered self-sustaining)</t>
  </si>
  <si>
    <t>-5&lt;=x&lt;=5</t>
  </si>
  <si>
    <t>&gt;=10</t>
  </si>
  <si>
    <t>5&lt;x&lt;10</t>
  </si>
  <si>
    <t>x&lt;=-10</t>
  </si>
  <si>
    <t>-10&lt;x&lt;-5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</si>
</sst>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_(* \(#,##0.00\);_(* &quot;-&quot;??_);_(@_)"/>
    <numFmt numFmtId="165" formatCode="_(* #,##0.0000_);_(* \(#,##0.0000\);_(* &quot;-&quot;??_);_(@_)"/>
    <numFmt numFmtId="166" formatCode="_(* #,##0.00000_);_(* \(#,##0.00000\);_(* &quot;-&quot;??_);_(@_)"/>
    <numFmt numFmtId="167" formatCode="_(* #,##0.0000000_);_(* \(#,##0.0000000\);_(* &quot;-&quot;??_);_(@_)"/>
    <numFmt numFmtId="168" formatCode="_(* #,##0.0_);_(* \(#,##0.0\);_(* &quot;-&quot;??_);_(@_)"/>
    <numFmt numFmtId="169" formatCode="_(* #,##0_);_(* \(#,##0\);_(* &quot;-&quot;??_);_(@_)"/>
  </numFmts>
  <fonts count="43">
    <font>
      <sz val="10"/>
      <color rgb="FF000000"/>
      <name val="Arial"/>
      <scheme val="minor"/>
    </font>
    <font>
      <sz val="10"/>
      <color theme="1"/>
      <name val="Arial"/>
      <family val="2"/>
      <scheme val="minor"/>
    </font>
    <font>
      <sz val="8"/>
      <name val="Arial"/>
      <family val="2"/>
      <scheme val="minor"/>
    </font>
    <font>
      <sz val="10"/>
      <color theme="0"/>
      <name val="Arial"/>
      <family val="2"/>
      <scheme val="minor"/>
    </font>
    <font>
      <sz val="12"/>
      <color theme="0"/>
      <name val="Calibri"/>
      <family val="2"/>
    </font>
    <font>
      <sz val="12"/>
      <color theme="0"/>
      <name val="Arial"/>
      <family val="2"/>
      <scheme val="minor"/>
    </font>
    <font>
      <sz val="10"/>
      <color theme="0"/>
      <name val="Arial"/>
      <family val="2"/>
    </font>
    <font>
      <b/>
      <sz val="10"/>
      <color theme="0"/>
      <name val="Arial"/>
      <family val="2"/>
      <scheme val="minor"/>
    </font>
    <font>
      <sz val="10"/>
      <color theme="1" tint="0.34998626667073579"/>
      <name val="Arial"/>
      <family val="2"/>
      <scheme val="minor"/>
    </font>
    <font>
      <sz val="10"/>
      <color theme="1" tint="0.34998626667073579"/>
      <name val="Arial"/>
      <family val="2"/>
    </font>
    <font>
      <b/>
      <sz val="12"/>
      <color theme="1" tint="0.34998626667073579"/>
      <name val="Calibri"/>
      <family val="2"/>
    </font>
    <font>
      <sz val="10"/>
      <color theme="1" tint="0.499984740745262"/>
      <name val="Arial"/>
      <family val="2"/>
      <scheme val="minor"/>
    </font>
    <font>
      <b/>
      <sz val="12"/>
      <color theme="1"/>
      <name val="Calibri"/>
      <family val="2"/>
    </font>
    <font>
      <b/>
      <i/>
      <sz val="11"/>
      <color theme="0"/>
      <name val="TimesNewRomanPS"/>
    </font>
    <font>
      <b/>
      <sz val="11"/>
      <color theme="0"/>
      <name val="TimesNewRomanPSMT"/>
    </font>
    <font>
      <sz val="10"/>
      <color rgb="FF000000"/>
      <name val="Arial"/>
      <family val="2"/>
      <scheme val="minor"/>
    </font>
    <font>
      <b/>
      <u/>
      <sz val="10"/>
      <color theme="0"/>
      <name val="Arial"/>
      <family val="2"/>
      <scheme val="minor"/>
    </font>
    <font>
      <sz val="10"/>
      <color rgb="FF000000"/>
      <name val="Arial"/>
      <family val="2"/>
      <scheme val="minor"/>
    </font>
    <font>
      <sz val="12"/>
      <color theme="0" tint="-0.499984740745262"/>
      <name val="Calibri"/>
      <family val="2"/>
    </font>
    <font>
      <b/>
      <sz val="12"/>
      <color theme="8" tint="-0.249977111117893"/>
      <name val="Calibri"/>
      <family val="2"/>
    </font>
    <font>
      <sz val="12"/>
      <color theme="8" tint="-0.249977111117893"/>
      <name val="Calibri"/>
      <family val="2"/>
    </font>
    <font>
      <sz val="12"/>
      <color theme="6" tint="-0.499984740745262"/>
      <name val="Calibri"/>
      <family val="2"/>
    </font>
    <font>
      <sz val="10"/>
      <color theme="1" tint="0.34998626667073579"/>
      <name val="Calibri"/>
      <family val="2"/>
    </font>
    <font>
      <sz val="11"/>
      <color theme="0"/>
      <name val="Calibri"/>
      <family val="2"/>
    </font>
    <font>
      <sz val="10"/>
      <color theme="0"/>
      <name val="Calibri"/>
      <family val="2"/>
    </font>
    <font>
      <sz val="10"/>
      <color theme="1" tint="0.499984740745262"/>
      <name val="Calibri"/>
      <family val="2"/>
    </font>
    <font>
      <b/>
      <sz val="10"/>
      <color theme="0"/>
      <name val="Calibri"/>
      <family val="2"/>
    </font>
    <font>
      <b/>
      <sz val="10"/>
      <color theme="0" tint="-0.499984740745262"/>
      <name val="Calibri"/>
      <family val="2"/>
    </font>
    <font>
      <b/>
      <sz val="10"/>
      <color theme="1" tint="0.499984740745262"/>
      <name val="Calibri"/>
      <family val="2"/>
    </font>
    <font>
      <sz val="10"/>
      <color rgb="FFFF0000"/>
      <name val="Calibri"/>
      <family val="2"/>
    </font>
    <font>
      <sz val="14"/>
      <color theme="0"/>
      <name val="Calibri"/>
      <family val="2"/>
    </font>
    <font>
      <sz val="10"/>
      <color theme="2" tint="-0.499984740745262"/>
      <name val="Calibri"/>
      <family val="2"/>
    </font>
    <font>
      <sz val="10"/>
      <color theme="1"/>
      <name val="Arial"/>
      <family val="2"/>
    </font>
    <font>
      <sz val="10"/>
      <color theme="0" tint="-0.499984740745262"/>
      <name val="Calibri"/>
      <family val="2"/>
    </font>
    <font>
      <sz val="8"/>
      <color theme="1" tint="0.499984740745262"/>
      <name val="Calibri"/>
      <family val="2"/>
    </font>
    <font>
      <b/>
      <sz val="18"/>
      <color theme="0"/>
      <name val="Calibri"/>
      <family val="2"/>
    </font>
    <font>
      <b/>
      <sz val="11"/>
      <color theme="2" tint="-4.9989318521683403E-2"/>
      <name val="Arial"/>
      <family val="2"/>
      <scheme val="minor"/>
    </font>
    <font>
      <sz val="10"/>
      <color theme="3" tint="0.499984740745262"/>
      <name val="Calibri"/>
      <family val="2"/>
    </font>
    <font>
      <u/>
      <sz val="10"/>
      <color theme="0"/>
      <name val="Arial (Body)"/>
    </font>
    <font>
      <sz val="10"/>
      <color theme="0"/>
      <name val="Arial (Body)"/>
    </font>
    <font>
      <sz val="8"/>
      <color theme="1" tint="0.34998626667073579"/>
      <name val="Arial"/>
      <family val="2"/>
      <scheme val="minor"/>
    </font>
    <font>
      <sz val="12"/>
      <color theme="4" tint="0.39997558519241921"/>
      <name val="Arial"/>
      <family val="2"/>
    </font>
    <font>
      <sz val="12"/>
      <color theme="7" tint="0.39997558519241921"/>
      <name val="Arial"/>
      <family val="2"/>
    </font>
  </fonts>
  <fills count="29">
    <fill>
      <patternFill patternType="none"/>
    </fill>
    <fill>
      <patternFill patternType="gray125"/>
    </fill>
    <fill>
      <patternFill patternType="solid">
        <fgColor theme="4" tint="0.79998168889431442"/>
        <bgColor indexed="64"/>
      </patternFill>
    </fill>
    <fill>
      <patternFill patternType="solid">
        <fgColor theme="8" tint="0.79998168889431442"/>
        <bgColor rgb="FFFFFFFF"/>
      </patternFill>
    </fill>
    <fill>
      <patternFill patternType="solid">
        <fgColor rgb="FFB2C8BF"/>
        <bgColor indexed="64"/>
      </patternFill>
    </fill>
    <fill>
      <patternFill patternType="solid">
        <fgColor rgb="FFB2C8BF"/>
        <bgColor rgb="FF00361B"/>
      </patternFill>
    </fill>
    <fill>
      <patternFill patternType="solid">
        <fgColor theme="6" tint="0.79998168889431442"/>
        <bgColor rgb="FFFFFFFF"/>
      </patternFill>
    </fill>
    <fill>
      <patternFill patternType="solid">
        <fgColor rgb="FF000900"/>
        <bgColor rgb="FF00361B"/>
      </patternFill>
    </fill>
    <fill>
      <patternFill patternType="solid">
        <fgColor rgb="FF000900"/>
        <bgColor indexed="64"/>
      </patternFill>
    </fill>
    <fill>
      <patternFill patternType="solid">
        <fgColor rgb="FFFBFFF5"/>
        <bgColor indexed="64"/>
      </patternFill>
    </fill>
    <fill>
      <patternFill patternType="solid">
        <fgColor rgb="FFE7F4FF"/>
        <bgColor indexed="64"/>
      </patternFill>
    </fill>
    <fill>
      <patternFill patternType="solid">
        <fgColor rgb="FF0A2E01"/>
        <bgColor rgb="FF00361B"/>
      </patternFill>
    </fill>
    <fill>
      <patternFill patternType="solid">
        <fgColor rgb="FFE7F4FF"/>
        <bgColor rgb="FFFFFFFF"/>
      </patternFill>
    </fill>
    <fill>
      <patternFill patternType="solid">
        <fgColor theme="4" tint="0.79998168889431442"/>
        <bgColor rgb="FF00361B"/>
      </patternFill>
    </fill>
    <fill>
      <patternFill patternType="solid">
        <fgColor rgb="FFFBFFF5"/>
        <bgColor rgb="FFFFFFFF"/>
      </patternFill>
    </fill>
    <fill>
      <patternFill patternType="solid">
        <fgColor theme="8" tint="0.59999389629810485"/>
        <bgColor rgb="FF00361B"/>
      </patternFill>
    </fill>
    <fill>
      <patternFill patternType="solid">
        <fgColor theme="6" tint="0.59999389629810485"/>
        <bgColor rgb="FF00361B"/>
      </patternFill>
    </fill>
    <fill>
      <patternFill patternType="solid">
        <fgColor theme="0" tint="-0.14999847407452621"/>
        <bgColor indexed="64"/>
      </patternFill>
    </fill>
    <fill>
      <patternFill patternType="solid">
        <fgColor rgb="FFE7E7E7"/>
        <bgColor rgb="FFFFFFFF"/>
      </patternFill>
    </fill>
    <fill>
      <patternFill patternType="solid">
        <fgColor rgb="FF0A2E01"/>
        <bgColor indexed="64"/>
      </patternFill>
    </fill>
    <fill>
      <patternFill patternType="solid">
        <fgColor rgb="FF0A2E01"/>
        <bgColor rgb="FFFFFFFF"/>
      </patternFill>
    </fill>
    <fill>
      <patternFill patternType="solid">
        <fgColor rgb="FF83B803"/>
        <bgColor rgb="FF00361B"/>
      </patternFill>
    </fill>
    <fill>
      <patternFill patternType="solid">
        <fgColor theme="9" tint="-0.249977111117893"/>
        <bgColor indexed="64"/>
      </patternFill>
    </fill>
    <fill>
      <patternFill patternType="solid">
        <fgColor theme="7" tint="0.39997558519241921"/>
        <bgColor indexed="64"/>
      </patternFill>
    </fill>
    <fill>
      <patternFill patternType="solid">
        <fgColor theme="0"/>
        <bgColor indexed="64"/>
      </patternFill>
    </fill>
    <fill>
      <patternFill patternType="solid">
        <fgColor theme="7" tint="0.79998168889431442"/>
        <bgColor rgb="FFFFFFFF"/>
      </patternFill>
    </fill>
    <fill>
      <patternFill patternType="solid">
        <fgColor theme="8" tint="0.59999389629810485"/>
        <bgColor rgb="FFFFFFFF"/>
      </patternFill>
    </fill>
    <fill>
      <patternFill patternType="solid">
        <fgColor theme="0" tint="-4.9989318521683403E-2"/>
        <bgColor rgb="FFFFFFFF"/>
      </patternFill>
    </fill>
    <fill>
      <patternFill patternType="solid">
        <fgColor rgb="FFFBFFF5"/>
        <bgColor rgb="FFFBFFF5"/>
      </patternFill>
    </fill>
  </fills>
  <borders count="29">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bottom/>
      <diagonal/>
    </border>
    <border>
      <left style="thin">
        <color rgb="FFFFFFFF"/>
      </left>
      <right/>
      <top style="thin">
        <color rgb="FFFFFFFF"/>
      </top>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right/>
      <top/>
      <bottom style="thin">
        <color rgb="FFFFFFFF"/>
      </bottom>
      <diagonal/>
    </border>
    <border>
      <left/>
      <right style="thin">
        <color rgb="FFFFFFFF"/>
      </right>
      <top/>
      <bottom style="thin">
        <color rgb="FFFFFFFF"/>
      </bottom>
      <diagonal/>
    </border>
    <border>
      <left style="thin">
        <color indexed="64"/>
      </left>
      <right style="thin">
        <color indexed="64"/>
      </right>
      <top style="thin">
        <color indexed="64"/>
      </top>
      <bottom style="thin">
        <color indexed="64"/>
      </bottom>
      <diagonal/>
    </border>
    <border>
      <left style="thin">
        <color rgb="FFFFFFFF"/>
      </left>
      <right/>
      <top/>
      <bottom style="thin">
        <color rgb="FFFFFFFF"/>
      </bottom>
      <diagonal/>
    </border>
    <border>
      <left/>
      <right/>
      <top style="thin">
        <color rgb="FFFFFFFF"/>
      </top>
      <bottom style="thin">
        <color rgb="FFFFFFFF"/>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FFFFFF"/>
      </left>
      <right style="thin">
        <color rgb="FFFFFFFF"/>
      </right>
      <top style="thin">
        <color rgb="FFFFFFFF"/>
      </top>
      <bottom/>
      <diagonal/>
    </border>
    <border>
      <left/>
      <right/>
      <top style="thin">
        <color indexed="64"/>
      </top>
      <bottom style="thin">
        <color rgb="FFFFFFFF"/>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s>
  <cellStyleXfs count="3">
    <xf numFmtId="0" fontId="0" fillId="0" borderId="0"/>
    <xf numFmtId="164" fontId="15" fillId="0" borderId="0" applyFont="0" applyFill="0" applyBorder="0" applyAlignment="0" applyProtection="0"/>
    <xf numFmtId="0" fontId="17" fillId="0" borderId="0"/>
  </cellStyleXfs>
  <cellXfs count="220">
    <xf numFmtId="0" fontId="0" fillId="0" borderId="0" xfId="0"/>
    <xf numFmtId="0" fontId="0" fillId="8" borderId="0" xfId="0" applyFill="1"/>
    <xf numFmtId="0" fontId="3" fillId="7" borderId="0" xfId="0" applyFont="1" applyFill="1" applyAlignment="1">
      <alignment vertical="top" wrapText="1"/>
    </xf>
    <xf numFmtId="0" fontId="3" fillId="7" borderId="7" xfId="0" applyFont="1" applyFill="1" applyBorder="1" applyAlignment="1">
      <alignment horizontal="center" vertical="center" wrapText="1"/>
    </xf>
    <xf numFmtId="0" fontId="3" fillId="7" borderId="0" xfId="0" applyFont="1" applyFill="1" applyAlignment="1">
      <alignment horizontal="center" vertical="center" wrapText="1"/>
    </xf>
    <xf numFmtId="0" fontId="6" fillId="7" borderId="0" xfId="0" applyFont="1" applyFill="1" applyAlignment="1">
      <alignment vertical="top" wrapText="1"/>
    </xf>
    <xf numFmtId="0" fontId="6" fillId="7" borderId="7" xfId="0" applyFont="1" applyFill="1" applyBorder="1" applyAlignment="1">
      <alignment horizontal="left" vertical="center"/>
    </xf>
    <xf numFmtId="0" fontId="6" fillId="7" borderId="7" xfId="0" applyFont="1" applyFill="1" applyBorder="1" applyAlignment="1">
      <alignment horizontal="center" vertical="center" wrapText="1"/>
    </xf>
    <xf numFmtId="0" fontId="6" fillId="7" borderId="0" xfId="0" applyFont="1" applyFill="1" applyAlignment="1">
      <alignment horizontal="center" vertical="center" wrapText="1"/>
    </xf>
    <xf numFmtId="0" fontId="6" fillId="7" borderId="7" xfId="0" applyFont="1" applyFill="1" applyBorder="1" applyAlignment="1">
      <alignment horizontal="left" vertical="center" wrapText="1"/>
    </xf>
    <xf numFmtId="0" fontId="6" fillId="7" borderId="0" xfId="0" applyFont="1" applyFill="1" applyAlignment="1">
      <alignment horizontal="left" vertical="center" wrapText="1"/>
    </xf>
    <xf numFmtId="0" fontId="3" fillId="7" borderId="7" xfId="0" applyFont="1" applyFill="1" applyBorder="1" applyAlignment="1">
      <alignment horizontal="left" vertical="center" wrapText="1"/>
    </xf>
    <xf numFmtId="0" fontId="3" fillId="7" borderId="0" xfId="0" applyFont="1" applyFill="1" applyAlignment="1">
      <alignment horizontal="left" vertical="center" wrapText="1"/>
    </xf>
    <xf numFmtId="0" fontId="3" fillId="8" borderId="0" xfId="0" applyFont="1" applyFill="1"/>
    <xf numFmtId="0" fontId="3" fillId="8" borderId="0" xfId="0" applyFont="1" applyFill="1" applyAlignment="1">
      <alignment horizontal="center" vertical="center"/>
    </xf>
    <xf numFmtId="0" fontId="5" fillId="8" borderId="0" xfId="0" applyFont="1" applyFill="1" applyAlignment="1">
      <alignment vertical="center" wrapText="1"/>
    </xf>
    <xf numFmtId="0" fontId="5" fillId="8" borderId="0" xfId="0" applyFont="1" applyFill="1" applyAlignment="1">
      <alignment wrapText="1"/>
    </xf>
    <xf numFmtId="0" fontId="5" fillId="8" borderId="0" xfId="0" applyFont="1" applyFill="1" applyAlignment="1">
      <alignment horizontal="left" vertical="center" wrapText="1"/>
    </xf>
    <xf numFmtId="0" fontId="5" fillId="8" borderId="0" xfId="0" applyFont="1" applyFill="1" applyAlignment="1">
      <alignment horizontal="center" vertical="center" wrapText="1"/>
    </xf>
    <xf numFmtId="0" fontId="6" fillId="8" borderId="0" xfId="0" applyFont="1" applyFill="1" applyAlignment="1">
      <alignment horizontal="center" vertical="center"/>
    </xf>
    <xf numFmtId="0" fontId="3" fillId="8" borderId="0" xfId="0" applyFont="1" applyFill="1" applyAlignment="1">
      <alignment horizontal="left"/>
    </xf>
    <xf numFmtId="0" fontId="6" fillId="8" borderId="0" xfId="0" applyFont="1" applyFill="1"/>
    <xf numFmtId="0" fontId="6" fillId="8" borderId="0" xfId="0" applyFont="1" applyFill="1" applyAlignment="1">
      <alignment horizontal="left" vertical="center"/>
    </xf>
    <xf numFmtId="0" fontId="8" fillId="2" borderId="9" xfId="0" applyFont="1" applyFill="1" applyBorder="1" applyAlignment="1">
      <alignment horizontal="center" vertical="center"/>
    </xf>
    <xf numFmtId="0" fontId="9" fillId="4" borderId="9" xfId="0" applyFont="1" applyFill="1" applyBorder="1" applyAlignment="1">
      <alignment horizontal="center" vertical="center"/>
    </xf>
    <xf numFmtId="0" fontId="9" fillId="9" borderId="9" xfId="0" applyFont="1" applyFill="1" applyBorder="1" applyAlignment="1">
      <alignment horizontal="center" vertical="center"/>
    </xf>
    <xf numFmtId="0" fontId="4" fillId="11" borderId="2"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20" borderId="2" xfId="0" applyFont="1" applyFill="1" applyBorder="1" applyAlignment="1">
      <alignment horizontal="center" vertical="center" wrapText="1"/>
    </xf>
    <xf numFmtId="0" fontId="6" fillId="7" borderId="0" xfId="0" applyFont="1" applyFill="1" applyAlignment="1">
      <alignment vertical="center"/>
    </xf>
    <xf numFmtId="0" fontId="4" fillId="11" borderId="20" xfId="0" applyFont="1" applyFill="1" applyBorder="1" applyAlignment="1">
      <alignment horizontal="center" vertical="center" wrapText="1"/>
    </xf>
    <xf numFmtId="0" fontId="3" fillId="19" borderId="0" xfId="0" applyFont="1" applyFill="1"/>
    <xf numFmtId="0" fontId="11" fillId="8" borderId="0" xfId="0" applyFont="1" applyFill="1"/>
    <xf numFmtId="0" fontId="3" fillId="22" borderId="0" xfId="0" applyFont="1" applyFill="1"/>
    <xf numFmtId="0" fontId="1" fillId="23" borderId="0" xfId="0" applyFont="1" applyFill="1"/>
    <xf numFmtId="0" fontId="3" fillId="17" borderId="0" xfId="0" applyFont="1" applyFill="1"/>
    <xf numFmtId="0" fontId="1" fillId="17" borderId="0" xfId="0" applyFont="1" applyFill="1"/>
    <xf numFmtId="0" fontId="3" fillId="24" borderId="0" xfId="0" applyFont="1" applyFill="1"/>
    <xf numFmtId="0" fontId="0" fillId="24" borderId="0" xfId="0" applyFill="1"/>
    <xf numFmtId="0" fontId="3" fillId="19" borderId="0" xfId="0" applyFont="1" applyFill="1" applyAlignment="1">
      <alignment horizontal="left" vertical="top" wrapText="1"/>
    </xf>
    <xf numFmtId="0" fontId="3" fillId="19" borderId="0" xfId="0" applyFont="1" applyFill="1" applyAlignment="1">
      <alignment vertical="top" wrapText="1"/>
    </xf>
    <xf numFmtId="0" fontId="16" fillId="19" borderId="0" xfId="0" applyFont="1" applyFill="1"/>
    <xf numFmtId="0" fontId="10" fillId="26" borderId="2" xfId="0" applyFont="1" applyFill="1" applyBorder="1" applyAlignment="1">
      <alignment horizontal="left" vertical="center" wrapText="1"/>
    </xf>
    <xf numFmtId="0" fontId="18" fillId="3" borderId="2" xfId="0" applyFont="1" applyFill="1" applyBorder="1" applyAlignment="1">
      <alignment horizontal="left" vertical="top" wrapText="1"/>
    </xf>
    <xf numFmtId="0" fontId="18" fillId="3" borderId="1" xfId="0" applyFont="1" applyFill="1" applyBorder="1" applyAlignment="1">
      <alignment horizontal="center" vertical="center" wrapText="1"/>
    </xf>
    <xf numFmtId="0" fontId="18" fillId="6" borderId="2" xfId="0" applyFont="1" applyFill="1" applyBorder="1" applyAlignment="1">
      <alignment horizontal="left" vertical="top" wrapText="1"/>
    </xf>
    <xf numFmtId="0" fontId="18" fillId="6" borderId="1" xfId="0" applyFont="1" applyFill="1" applyBorder="1" applyAlignment="1">
      <alignment horizontal="center" vertical="center" wrapText="1"/>
    </xf>
    <xf numFmtId="11" fontId="20" fillId="3" borderId="2" xfId="1" applyNumberFormat="1" applyFont="1" applyFill="1" applyBorder="1" applyAlignment="1">
      <alignment horizontal="center" vertical="center" wrapText="1"/>
    </xf>
    <xf numFmtId="0" fontId="18" fillId="14" borderId="2" xfId="0" applyFont="1" applyFill="1" applyBorder="1" applyAlignment="1">
      <alignment horizontal="left" vertical="top" wrapText="1"/>
    </xf>
    <xf numFmtId="0" fontId="18" fillId="9" borderId="5" xfId="0" applyFont="1" applyFill="1" applyBorder="1" applyAlignment="1">
      <alignment horizontal="center" vertical="center" wrapText="1"/>
    </xf>
    <xf numFmtId="0" fontId="18" fillId="12" borderId="2" xfId="0" applyFont="1" applyFill="1" applyBorder="1" applyAlignment="1">
      <alignment horizontal="left" vertical="top" wrapText="1"/>
    </xf>
    <xf numFmtId="0" fontId="18" fillId="10" borderId="5" xfId="0" applyFont="1" applyFill="1" applyBorder="1" applyAlignment="1">
      <alignment horizontal="center" vertical="center" wrapText="1"/>
    </xf>
    <xf numFmtId="0" fontId="22" fillId="14" borderId="2" xfId="0" applyFont="1" applyFill="1" applyBorder="1" applyAlignment="1">
      <alignment horizontal="left" vertical="center" wrapText="1"/>
    </xf>
    <xf numFmtId="0" fontId="23" fillId="20" borderId="2" xfId="0" applyFont="1" applyFill="1" applyBorder="1" applyAlignment="1">
      <alignment horizontal="center" vertical="center" wrapText="1"/>
    </xf>
    <xf numFmtId="0" fontId="23" fillId="20" borderId="20" xfId="0" applyFont="1" applyFill="1" applyBorder="1" applyAlignment="1">
      <alignment horizontal="center" vertical="center" wrapText="1"/>
    </xf>
    <xf numFmtId="0" fontId="22" fillId="6" borderId="1" xfId="0" applyFont="1" applyFill="1" applyBorder="1" applyAlignment="1">
      <alignment horizontal="left" vertical="center" wrapText="1"/>
    </xf>
    <xf numFmtId="0" fontId="24" fillId="8" borderId="0" xfId="0" applyFont="1" applyFill="1" applyAlignment="1">
      <alignment wrapText="1"/>
    </xf>
    <xf numFmtId="0" fontId="24" fillId="8" borderId="0" xfId="0" applyFont="1" applyFill="1" applyAlignment="1">
      <alignment vertical="center" wrapText="1"/>
    </xf>
    <xf numFmtId="0" fontId="24" fillId="7" borderId="0" xfId="0" applyFont="1" applyFill="1" applyAlignment="1">
      <alignment horizontal="center" vertical="center" wrapText="1"/>
    </xf>
    <xf numFmtId="0" fontId="4" fillId="8" borderId="0" xfId="0" applyFont="1" applyFill="1" applyAlignment="1">
      <alignment vertical="center" wrapText="1"/>
    </xf>
    <xf numFmtId="0" fontId="4" fillId="8" borderId="0" xfId="0" applyFont="1" applyFill="1" applyAlignment="1">
      <alignment horizontal="left" vertical="center" wrapText="1"/>
    </xf>
    <xf numFmtId="0" fontId="4" fillId="8" borderId="0" xfId="0" applyFont="1" applyFill="1" applyAlignment="1">
      <alignment wrapText="1"/>
    </xf>
    <xf numFmtId="0" fontId="25" fillId="18" borderId="1" xfId="0" applyFont="1" applyFill="1" applyBorder="1" applyAlignment="1">
      <alignment horizontal="center" vertical="center" wrapText="1"/>
    </xf>
    <xf numFmtId="0" fontId="24" fillId="11" borderId="12" xfId="0" applyFont="1" applyFill="1" applyBorder="1" applyAlignment="1">
      <alignment horizontal="center" vertical="center" wrapText="1"/>
    </xf>
    <xf numFmtId="0" fontId="24" fillId="11" borderId="15" xfId="0" applyFont="1" applyFill="1" applyBorder="1" applyAlignment="1">
      <alignment horizontal="center" vertical="center" wrapText="1"/>
    </xf>
    <xf numFmtId="0" fontId="24" fillId="11" borderId="16" xfId="0" applyFont="1" applyFill="1" applyBorder="1" applyAlignment="1">
      <alignment horizontal="center" vertical="center" wrapText="1"/>
    </xf>
    <xf numFmtId="0" fontId="26" fillId="19" borderId="0" xfId="0" applyFont="1" applyFill="1" applyAlignment="1">
      <alignment horizontal="center" vertical="center" wrapText="1"/>
    </xf>
    <xf numFmtId="0" fontId="26" fillId="19" borderId="0" xfId="0" applyFont="1" applyFill="1" applyAlignment="1">
      <alignment horizontal="left" vertical="center" wrapText="1"/>
    </xf>
    <xf numFmtId="0" fontId="24" fillId="11" borderId="0" xfId="0" applyFont="1" applyFill="1" applyAlignment="1">
      <alignment horizontal="center" vertical="center" wrapText="1"/>
    </xf>
    <xf numFmtId="0" fontId="24" fillId="19" borderId="15" xfId="0" applyFont="1" applyFill="1" applyBorder="1" applyAlignment="1">
      <alignment wrapText="1"/>
    </xf>
    <xf numFmtId="0" fontId="24" fillId="19" borderId="0" xfId="0" applyFont="1" applyFill="1" applyAlignment="1">
      <alignment wrapText="1"/>
    </xf>
    <xf numFmtId="0" fontId="26" fillId="19" borderId="9" xfId="0" applyFont="1" applyFill="1" applyBorder="1" applyAlignment="1" applyProtection="1">
      <alignment horizontal="center" vertical="center"/>
      <protection locked="0"/>
    </xf>
    <xf numFmtId="0" fontId="24" fillId="19" borderId="17" xfId="0" applyFont="1" applyFill="1" applyBorder="1" applyAlignment="1">
      <alignment wrapText="1"/>
    </xf>
    <xf numFmtId="0" fontId="24" fillId="19" borderId="18" xfId="0" applyFont="1" applyFill="1" applyBorder="1" applyAlignment="1">
      <alignment wrapText="1"/>
    </xf>
    <xf numFmtId="0" fontId="24" fillId="11" borderId="18" xfId="0" applyFont="1" applyFill="1" applyBorder="1" applyAlignment="1">
      <alignment horizontal="center" vertical="center" wrapText="1"/>
    </xf>
    <xf numFmtId="0" fontId="24" fillId="11" borderId="19" xfId="0" applyFont="1" applyFill="1" applyBorder="1" applyAlignment="1">
      <alignment horizontal="center" vertical="center" wrapText="1"/>
    </xf>
    <xf numFmtId="0" fontId="24" fillId="11" borderId="2" xfId="0" applyFont="1" applyFill="1" applyBorder="1" applyAlignment="1">
      <alignment horizontal="center" vertical="center" wrapText="1"/>
    </xf>
    <xf numFmtId="0" fontId="24" fillId="8" borderId="0" xfId="0" applyFont="1" applyFill="1" applyAlignment="1">
      <alignment horizontal="left" vertical="center" wrapText="1"/>
    </xf>
    <xf numFmtId="0" fontId="22" fillId="3" borderId="2" xfId="0" applyFont="1" applyFill="1" applyBorder="1" applyAlignment="1">
      <alignment horizontal="left" vertical="center" wrapText="1"/>
    </xf>
    <xf numFmtId="11" fontId="27" fillId="18" borderId="2" xfId="0" applyNumberFormat="1" applyFont="1" applyFill="1" applyBorder="1" applyAlignment="1">
      <alignment horizontal="center" vertical="center" wrapText="1"/>
    </xf>
    <xf numFmtId="2" fontId="25" fillId="18" borderId="20" xfId="0" applyNumberFormat="1" applyFont="1" applyFill="1" applyBorder="1" applyAlignment="1">
      <alignment horizontal="center" vertical="center" wrapText="1"/>
    </xf>
    <xf numFmtId="0" fontId="25" fillId="6" borderId="2" xfId="0" applyFont="1" applyFill="1" applyBorder="1" applyAlignment="1">
      <alignment horizontal="left" vertical="center" wrapText="1"/>
    </xf>
    <xf numFmtId="0" fontId="25" fillId="6" borderId="1" xfId="0" applyFont="1" applyFill="1" applyBorder="1" applyAlignment="1">
      <alignment horizontal="center" vertical="center" wrapText="1"/>
    </xf>
    <xf numFmtId="0" fontId="28" fillId="18" borderId="2" xfId="0" applyFont="1" applyFill="1" applyBorder="1" applyAlignment="1">
      <alignment horizontal="center" vertical="center" wrapText="1"/>
    </xf>
    <xf numFmtId="0" fontId="25" fillId="18" borderId="2" xfId="0" applyFont="1" applyFill="1" applyBorder="1" applyAlignment="1">
      <alignment horizontal="center" vertical="center" wrapText="1"/>
    </xf>
    <xf numFmtId="2" fontId="28" fillId="18" borderId="2" xfId="0" applyNumberFormat="1" applyFont="1" applyFill="1" applyBorder="1" applyAlignment="1">
      <alignment horizontal="center" vertical="center" wrapText="1"/>
    </xf>
    <xf numFmtId="0" fontId="22" fillId="9" borderId="5" xfId="0" applyFont="1" applyFill="1" applyBorder="1" applyAlignment="1">
      <alignment horizontal="center" vertical="center" wrapText="1"/>
    </xf>
    <xf numFmtId="0" fontId="22" fillId="12" borderId="2" xfId="0" applyFont="1" applyFill="1" applyBorder="1" applyAlignment="1">
      <alignment horizontal="left" vertical="center" wrapText="1"/>
    </xf>
    <xf numFmtId="49" fontId="25" fillId="18" borderId="2" xfId="0" applyNumberFormat="1" applyFont="1" applyFill="1" applyBorder="1" applyAlignment="1">
      <alignment horizontal="center" vertical="center" wrapText="1"/>
    </xf>
    <xf numFmtId="0" fontId="4" fillId="7" borderId="0" xfId="0" applyFont="1" applyFill="1" applyAlignment="1">
      <alignment horizontal="center" vertical="center" wrapText="1"/>
    </xf>
    <xf numFmtId="0" fontId="4" fillId="7" borderId="3" xfId="0" applyFont="1" applyFill="1" applyBorder="1" applyAlignment="1">
      <alignment vertical="center" wrapText="1"/>
    </xf>
    <xf numFmtId="0" fontId="4" fillId="7" borderId="0" xfId="0" applyFont="1" applyFill="1" applyAlignment="1">
      <alignment vertical="center" wrapText="1"/>
    </xf>
    <xf numFmtId="0" fontId="30" fillId="7" borderId="7" xfId="0" applyFont="1" applyFill="1" applyBorder="1" applyAlignment="1">
      <alignment horizontal="left" vertical="center"/>
    </xf>
    <xf numFmtId="0" fontId="25" fillId="18" borderId="11" xfId="0" applyFont="1" applyFill="1" applyBorder="1" applyAlignment="1">
      <alignment horizontal="center" vertical="center" wrapText="1"/>
    </xf>
    <xf numFmtId="11" fontId="25" fillId="18" borderId="5" xfId="0" applyNumberFormat="1" applyFont="1" applyFill="1" applyBorder="1" applyAlignment="1">
      <alignment horizontal="center" vertical="center" wrapText="1"/>
    </xf>
    <xf numFmtId="2" fontId="28" fillId="18" borderId="20" xfId="0" applyNumberFormat="1" applyFont="1" applyFill="1" applyBorder="1" applyAlignment="1">
      <alignment horizontal="center" vertical="center" wrapText="1"/>
    </xf>
    <xf numFmtId="0" fontId="31" fillId="25" borderId="2" xfId="0" applyFont="1" applyFill="1" applyBorder="1" applyAlignment="1">
      <alignment horizontal="center" vertical="center" wrapText="1"/>
    </xf>
    <xf numFmtId="11" fontId="22" fillId="3" borderId="2" xfId="0" applyNumberFormat="1" applyFont="1" applyFill="1" applyBorder="1" applyAlignment="1">
      <alignment horizontal="left" vertical="center" wrapText="1"/>
    </xf>
    <xf numFmtId="11" fontId="3" fillId="8" borderId="0" xfId="0" applyNumberFormat="1" applyFont="1" applyFill="1"/>
    <xf numFmtId="165" fontId="3" fillId="8" borderId="0" xfId="1" applyNumberFormat="1" applyFont="1" applyFill="1"/>
    <xf numFmtId="166" fontId="3" fillId="8" borderId="0" xfId="1" applyNumberFormat="1" applyFont="1" applyFill="1"/>
    <xf numFmtId="167" fontId="3" fillId="8" borderId="0" xfId="1" applyNumberFormat="1" applyFont="1" applyFill="1"/>
    <xf numFmtId="0" fontId="31" fillId="25" borderId="2" xfId="0" applyFont="1" applyFill="1" applyBorder="1" applyAlignment="1">
      <alignment horizontal="left" vertical="center" wrapText="1"/>
    </xf>
    <xf numFmtId="0" fontId="25" fillId="18" borderId="1" xfId="0" applyFont="1" applyFill="1" applyBorder="1" applyAlignment="1">
      <alignment horizontal="left" vertical="center" wrapText="1"/>
    </xf>
    <xf numFmtId="168" fontId="25" fillId="18" borderId="2" xfId="1" applyNumberFormat="1" applyFont="1" applyFill="1" applyBorder="1" applyAlignment="1">
      <alignment horizontal="center" vertical="center" wrapText="1"/>
    </xf>
    <xf numFmtId="11" fontId="25" fillId="18" borderId="11" xfId="0" applyNumberFormat="1" applyFont="1" applyFill="1" applyBorder="1" applyAlignment="1">
      <alignment horizontal="center" vertical="center" wrapText="1"/>
    </xf>
    <xf numFmtId="11" fontId="33" fillId="18" borderId="2" xfId="0" applyNumberFormat="1" applyFont="1" applyFill="1" applyBorder="1" applyAlignment="1">
      <alignment horizontal="center" vertical="center" wrapText="1"/>
    </xf>
    <xf numFmtId="49" fontId="36" fillId="8" borderId="0" xfId="0" applyNumberFormat="1" applyFont="1" applyFill="1"/>
    <xf numFmtId="49" fontId="36" fillId="8" borderId="0" xfId="0" applyNumberFormat="1" applyFont="1" applyFill="1" applyAlignment="1">
      <alignment vertical="top"/>
    </xf>
    <xf numFmtId="0" fontId="25" fillId="27" borderId="2" xfId="0" applyFont="1" applyFill="1" applyBorder="1" applyAlignment="1">
      <alignment horizontal="center" vertical="center" wrapText="1"/>
    </xf>
    <xf numFmtId="0" fontId="29" fillId="27" borderId="2" xfId="0" applyFont="1" applyFill="1" applyBorder="1" applyAlignment="1">
      <alignment horizontal="center" vertical="center" wrapText="1"/>
    </xf>
    <xf numFmtId="0" fontId="24" fillId="19" borderId="13" xfId="0" applyFont="1" applyFill="1" applyBorder="1" applyAlignment="1">
      <alignment horizontal="center" vertical="center" wrapText="1"/>
    </xf>
    <xf numFmtId="2" fontId="37" fillId="27" borderId="2" xfId="1" applyNumberFormat="1" applyFont="1" applyFill="1" applyBorder="1" applyAlignment="1">
      <alignment horizontal="center" wrapText="1"/>
    </xf>
    <xf numFmtId="0" fontId="38" fillId="19" borderId="0" xfId="0" applyFont="1" applyFill="1"/>
    <xf numFmtId="0" fontId="38" fillId="19" borderId="0" xfId="0" applyFont="1" applyFill="1" applyAlignment="1">
      <alignment vertical="top"/>
    </xf>
    <xf numFmtId="0" fontId="39" fillId="19" borderId="0" xfId="0" applyFont="1" applyFill="1"/>
    <xf numFmtId="11" fontId="21" fillId="6" borderId="2" xfId="0" applyNumberFormat="1" applyFont="1" applyFill="1" applyBorder="1" applyAlignment="1">
      <alignment horizontal="center" vertical="center" wrapText="1"/>
    </xf>
    <xf numFmtId="0" fontId="10" fillId="13" borderId="1" xfId="0" applyFont="1" applyFill="1" applyBorder="1" applyAlignment="1">
      <alignment vertical="center" wrapText="1"/>
    </xf>
    <xf numFmtId="0" fontId="10" fillId="13" borderId="11" xfId="0" applyFont="1" applyFill="1" applyBorder="1" applyAlignment="1">
      <alignment vertical="center" wrapText="1"/>
    </xf>
    <xf numFmtId="0" fontId="10" fillId="13" borderId="5" xfId="0" applyFont="1" applyFill="1" applyBorder="1" applyAlignment="1">
      <alignment vertical="center" wrapText="1"/>
    </xf>
    <xf numFmtId="0" fontId="10" fillId="5" borderId="1" xfId="0" applyFont="1" applyFill="1" applyBorder="1" applyAlignment="1">
      <alignment vertical="center" wrapText="1"/>
    </xf>
    <xf numFmtId="0" fontId="10" fillId="5" borderId="11" xfId="0" applyFont="1" applyFill="1" applyBorder="1" applyAlignment="1">
      <alignment vertical="center" wrapText="1"/>
    </xf>
    <xf numFmtId="0" fontId="10" fillId="5" borderId="5" xfId="0" applyFont="1" applyFill="1" applyBorder="1" applyAlignment="1">
      <alignment vertical="center" wrapText="1"/>
    </xf>
    <xf numFmtId="0" fontId="10" fillId="16" borderId="1" xfId="0" applyFont="1" applyFill="1" applyBorder="1" applyAlignment="1">
      <alignment vertical="center" wrapText="1"/>
    </xf>
    <xf numFmtId="0" fontId="10" fillId="16" borderId="11" xfId="0" applyFont="1" applyFill="1" applyBorder="1" applyAlignment="1">
      <alignment vertical="center" wrapText="1"/>
    </xf>
    <xf numFmtId="0" fontId="10" fillId="16" borderId="5" xfId="0" applyFont="1" applyFill="1" applyBorder="1" applyAlignment="1">
      <alignment vertical="center" wrapText="1"/>
    </xf>
    <xf numFmtId="0" fontId="10" fillId="15" borderId="1" xfId="0" applyFont="1" applyFill="1" applyBorder="1" applyAlignment="1">
      <alignment vertical="center" wrapText="1"/>
    </xf>
    <xf numFmtId="0" fontId="10" fillId="15" borderId="11" xfId="0" applyFont="1" applyFill="1" applyBorder="1" applyAlignment="1">
      <alignment vertical="center" wrapText="1"/>
    </xf>
    <xf numFmtId="0" fontId="25" fillId="18" borderId="8" xfId="0" applyFont="1" applyFill="1" applyBorder="1" applyAlignment="1">
      <alignment horizontal="center" vertical="center" wrapText="1"/>
    </xf>
    <xf numFmtId="169" fontId="21" fillId="6" borderId="2" xfId="1" applyNumberFormat="1" applyFont="1" applyFill="1" applyBorder="1" applyAlignment="1">
      <alignment horizontal="center" vertical="top" wrapText="1"/>
    </xf>
    <xf numFmtId="169" fontId="21" fillId="6" borderId="2" xfId="1" applyNumberFormat="1" applyFont="1" applyFill="1" applyBorder="1" applyAlignment="1">
      <alignment horizontal="right" vertical="top" wrapText="1"/>
    </xf>
    <xf numFmtId="0" fontId="25" fillId="18" borderId="7" xfId="0" applyFont="1" applyFill="1" applyBorder="1" applyAlignment="1">
      <alignment horizontal="center" vertical="center" wrapText="1"/>
    </xf>
    <xf numFmtId="2" fontId="22" fillId="12" borderId="2" xfId="0" applyNumberFormat="1" applyFont="1" applyFill="1" applyBorder="1" applyAlignment="1">
      <alignment horizontal="center" vertical="center" wrapText="1"/>
    </xf>
    <xf numFmtId="0" fontId="40" fillId="10" borderId="9" xfId="0" applyFont="1" applyFill="1" applyBorder="1" applyAlignment="1">
      <alignment horizontal="center" vertical="center"/>
    </xf>
    <xf numFmtId="0" fontId="40" fillId="10" borderId="25" xfId="0" applyFont="1" applyFill="1" applyBorder="1" applyAlignment="1">
      <alignment horizontal="center" vertical="center"/>
    </xf>
    <xf numFmtId="0" fontId="40" fillId="10" borderId="24" xfId="0" applyFont="1" applyFill="1" applyBorder="1" applyAlignment="1">
      <alignment horizontal="center" vertical="center"/>
    </xf>
    <xf numFmtId="0" fontId="41" fillId="12" borderId="2" xfId="0" applyFont="1" applyFill="1" applyBorder="1" applyAlignment="1">
      <alignment horizontal="center" vertical="center" wrapText="1"/>
    </xf>
    <xf numFmtId="0" fontId="42" fillId="28" borderId="2" xfId="0" applyFont="1" applyFill="1" applyBorder="1" applyAlignment="1">
      <alignment horizontal="center" vertical="center" wrapText="1"/>
    </xf>
    <xf numFmtId="2" fontId="25" fillId="3" borderId="2" xfId="1" applyNumberFormat="1" applyFont="1" applyFill="1" applyBorder="1" applyAlignment="1">
      <alignment horizontal="center" vertical="center" wrapText="1"/>
    </xf>
    <xf numFmtId="2" fontId="22" fillId="6" borderId="1" xfId="1" applyNumberFormat="1" applyFont="1" applyFill="1" applyBorder="1" applyAlignment="1">
      <alignment horizontal="center" vertical="center" wrapText="1"/>
    </xf>
    <xf numFmtId="2" fontId="31" fillId="25" borderId="2" xfId="1" applyNumberFormat="1" applyFont="1" applyFill="1" applyBorder="1" applyAlignment="1">
      <alignment horizontal="center" vertical="center" wrapText="1"/>
    </xf>
    <xf numFmtId="2" fontId="22" fillId="12" borderId="2" xfId="1" applyNumberFormat="1" applyFont="1" applyFill="1" applyBorder="1" applyAlignment="1">
      <alignment horizontal="center" vertical="center" wrapText="1"/>
    </xf>
    <xf numFmtId="11" fontId="22" fillId="3" borderId="2" xfId="0" applyNumberFormat="1" applyFont="1" applyFill="1" applyBorder="1" applyAlignment="1">
      <alignment horizontal="center" vertical="center" wrapText="1"/>
    </xf>
    <xf numFmtId="0" fontId="3" fillId="19" borderId="0" xfId="0" applyFont="1" applyFill="1" applyAlignment="1">
      <alignment horizontal="left" vertical="top" wrapText="1"/>
    </xf>
    <xf numFmtId="0" fontId="7" fillId="19" borderId="0" xfId="0" applyFont="1" applyFill="1" applyAlignment="1">
      <alignment horizontal="center"/>
    </xf>
    <xf numFmtId="0" fontId="35" fillId="20" borderId="1" xfId="0" applyFont="1" applyFill="1" applyBorder="1" applyAlignment="1">
      <alignment horizontal="center" vertical="center" wrapText="1"/>
    </xf>
    <xf numFmtId="0" fontId="35" fillId="20" borderId="5" xfId="0" applyFont="1" applyFill="1" applyBorder="1" applyAlignment="1">
      <alignment horizontal="center" vertical="center" wrapText="1"/>
    </xf>
    <xf numFmtId="0" fontId="12" fillId="21" borderId="3" xfId="0" applyFont="1" applyFill="1" applyBorder="1" applyAlignment="1">
      <alignment horizontal="left" vertical="center" wrapText="1"/>
    </xf>
    <xf numFmtId="0" fontId="12" fillId="21" borderId="0" xfId="0" applyFont="1" applyFill="1" applyAlignment="1">
      <alignment horizontal="left" vertical="center" wrapText="1"/>
    </xf>
    <xf numFmtId="0" fontId="10" fillId="16" borderId="3" xfId="0" applyFont="1" applyFill="1" applyBorder="1" applyAlignment="1">
      <alignment horizontal="left" vertical="center" wrapText="1"/>
    </xf>
    <xf numFmtId="0" fontId="10" fillId="16" borderId="0" xfId="0" applyFont="1" applyFill="1" applyAlignment="1">
      <alignment horizontal="left" vertical="center" wrapText="1"/>
    </xf>
    <xf numFmtId="0" fontId="10" fillId="5" borderId="3" xfId="0" applyFont="1" applyFill="1" applyBorder="1" applyAlignment="1">
      <alignment horizontal="left" vertical="center" wrapText="1"/>
    </xf>
    <xf numFmtId="0" fontId="10" fillId="5" borderId="0" xfId="0" applyFont="1" applyFill="1" applyAlignment="1">
      <alignment horizontal="left" vertical="center" wrapText="1"/>
    </xf>
    <xf numFmtId="0" fontId="10" fillId="13" borderId="3" xfId="0" applyFont="1" applyFill="1" applyBorder="1" applyAlignment="1">
      <alignment horizontal="left" vertical="center" wrapText="1"/>
    </xf>
    <xf numFmtId="0" fontId="10" fillId="13" borderId="0" xfId="0" applyFont="1" applyFill="1" applyAlignment="1">
      <alignment horizontal="left" vertical="center" wrapText="1"/>
    </xf>
    <xf numFmtId="0" fontId="10" fillId="15" borderId="3" xfId="0" applyFont="1" applyFill="1" applyBorder="1" applyAlignment="1">
      <alignment horizontal="left" vertical="center" wrapText="1"/>
    </xf>
    <xf numFmtId="0" fontId="10" fillId="15" borderId="0" xfId="0" applyFont="1" applyFill="1" applyAlignment="1">
      <alignment horizontal="left" vertical="center" wrapText="1"/>
    </xf>
    <xf numFmtId="0" fontId="10" fillId="15" borderId="1" xfId="0" applyFont="1" applyFill="1" applyBorder="1" applyAlignment="1">
      <alignment horizontal="left" vertical="center" wrapText="1"/>
    </xf>
    <xf numFmtId="0" fontId="10" fillId="15" borderId="11" xfId="0" applyFont="1" applyFill="1" applyBorder="1" applyAlignment="1">
      <alignment horizontal="left" vertical="center" wrapText="1"/>
    </xf>
    <xf numFmtId="0" fontId="10" fillId="5" borderId="1" xfId="0" applyFont="1" applyFill="1" applyBorder="1" applyAlignment="1">
      <alignment horizontal="left" vertical="center" wrapText="1"/>
    </xf>
    <xf numFmtId="0" fontId="10" fillId="5" borderId="11" xfId="0" applyFont="1" applyFill="1" applyBorder="1" applyAlignment="1">
      <alignment horizontal="left" vertical="center" wrapText="1"/>
    </xf>
    <xf numFmtId="0" fontId="10" fillId="13" borderId="1" xfId="0" applyFont="1" applyFill="1" applyBorder="1" applyAlignment="1">
      <alignment horizontal="left" vertical="center" wrapText="1"/>
    </xf>
    <xf numFmtId="0" fontId="10" fillId="13" borderId="11" xfId="0" applyFont="1" applyFill="1" applyBorder="1" applyAlignment="1">
      <alignment horizontal="left" vertical="center" wrapText="1"/>
    </xf>
    <xf numFmtId="0" fontId="10" fillId="16" borderId="1" xfId="0" applyFont="1" applyFill="1" applyBorder="1" applyAlignment="1">
      <alignment horizontal="left" vertical="center" wrapText="1"/>
    </xf>
    <xf numFmtId="0" fontId="10" fillId="16" borderId="11" xfId="0" applyFont="1" applyFill="1" applyBorder="1" applyAlignment="1">
      <alignment horizontal="left" vertical="center" wrapText="1"/>
    </xf>
    <xf numFmtId="0" fontId="19" fillId="15" borderId="11" xfId="0" applyFont="1" applyFill="1" applyBorder="1" applyAlignment="1">
      <alignment horizontal="center" vertical="center" wrapText="1"/>
    </xf>
    <xf numFmtId="0" fontId="26" fillId="19" borderId="15" xfId="0" applyFont="1" applyFill="1" applyBorder="1" applyAlignment="1">
      <alignment horizontal="center" vertical="center" wrapText="1"/>
    </xf>
    <xf numFmtId="0" fontId="26" fillId="19" borderId="21" xfId="0" applyFont="1" applyFill="1" applyBorder="1" applyAlignment="1">
      <alignment horizontal="center" vertical="center"/>
    </xf>
    <xf numFmtId="0" fontId="28" fillId="18" borderId="1" xfId="0" applyFont="1" applyFill="1" applyBorder="1" applyAlignment="1">
      <alignment horizontal="center" vertical="center" wrapText="1"/>
    </xf>
    <xf numFmtId="0" fontId="28" fillId="18" borderId="5" xfId="0" applyFont="1" applyFill="1" applyBorder="1" applyAlignment="1">
      <alignment horizontal="center" vertical="center" wrapText="1"/>
    </xf>
    <xf numFmtId="0" fontId="25" fillId="18" borderId="1" xfId="0" applyFont="1" applyFill="1" applyBorder="1" applyAlignment="1">
      <alignment horizontal="center" vertical="center" wrapText="1"/>
    </xf>
    <xf numFmtId="0" fontId="25" fillId="18" borderId="5" xfId="0" applyFont="1" applyFill="1" applyBorder="1" applyAlignment="1">
      <alignment horizontal="center" vertical="center" wrapText="1"/>
    </xf>
    <xf numFmtId="0" fontId="4" fillId="11" borderId="4"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4" fillId="11" borderId="10" xfId="0" applyFont="1" applyFill="1" applyBorder="1" applyAlignment="1">
      <alignment horizontal="center" vertical="center" wrapText="1"/>
    </xf>
    <xf numFmtId="0" fontId="4" fillId="11" borderId="8" xfId="0" applyFont="1" applyFill="1" applyBorder="1" applyAlignment="1">
      <alignment horizontal="center" vertical="center" wrapText="1"/>
    </xf>
    <xf numFmtId="0" fontId="9" fillId="9" borderId="12" xfId="0" applyFont="1" applyFill="1" applyBorder="1" applyAlignment="1">
      <alignment horizontal="center" vertical="center" wrapText="1"/>
    </xf>
    <xf numFmtId="0" fontId="9" fillId="9" borderId="13" xfId="0" applyFont="1" applyFill="1" applyBorder="1" applyAlignment="1">
      <alignment horizontal="center" vertical="center" wrapText="1"/>
    </xf>
    <xf numFmtId="0" fontId="9" fillId="9" borderId="14" xfId="0" applyFont="1" applyFill="1" applyBorder="1" applyAlignment="1">
      <alignment horizontal="center" vertical="center" wrapText="1"/>
    </xf>
    <xf numFmtId="0" fontId="9" fillId="9" borderId="15" xfId="0" applyFont="1" applyFill="1" applyBorder="1" applyAlignment="1">
      <alignment horizontal="center" vertical="center" wrapText="1"/>
    </xf>
    <xf numFmtId="0" fontId="9" fillId="9" borderId="0" xfId="0" applyFont="1" applyFill="1" applyAlignment="1">
      <alignment horizontal="center" vertical="center" wrapText="1"/>
    </xf>
    <xf numFmtId="0" fontId="9" fillId="9" borderId="16" xfId="0" applyFont="1" applyFill="1" applyBorder="1" applyAlignment="1">
      <alignment horizontal="center" vertical="center" wrapText="1"/>
    </xf>
    <xf numFmtId="0" fontId="9" fillId="9" borderId="22" xfId="0" applyFont="1" applyFill="1" applyBorder="1" applyAlignment="1">
      <alignment horizontal="center" vertical="center" wrapText="1"/>
    </xf>
    <xf numFmtId="0" fontId="9" fillId="9" borderId="23" xfId="0" applyFont="1" applyFill="1" applyBorder="1" applyAlignment="1">
      <alignment horizontal="center" vertical="center" wrapText="1"/>
    </xf>
    <xf numFmtId="0" fontId="9" fillId="9" borderId="9" xfId="0" applyFont="1" applyFill="1" applyBorder="1" applyAlignment="1">
      <alignment horizontal="left" vertical="center" wrapText="1"/>
    </xf>
    <xf numFmtId="0" fontId="9" fillId="9" borderId="9" xfId="0" applyFont="1" applyFill="1" applyBorder="1" applyAlignment="1">
      <alignment horizontal="center" vertical="center" wrapText="1"/>
    </xf>
    <xf numFmtId="0" fontId="9" fillId="9" borderId="12" xfId="0" applyFont="1" applyFill="1" applyBorder="1" applyAlignment="1">
      <alignment horizontal="left" vertical="center" wrapText="1"/>
    </xf>
    <xf numFmtId="0" fontId="9" fillId="9" borderId="13" xfId="0" applyFont="1" applyFill="1" applyBorder="1" applyAlignment="1">
      <alignment horizontal="left" vertical="center" wrapText="1"/>
    </xf>
    <xf numFmtId="0" fontId="9" fillId="9" borderId="14" xfId="0" applyFont="1" applyFill="1" applyBorder="1" applyAlignment="1">
      <alignment horizontal="left" vertical="center" wrapText="1"/>
    </xf>
    <xf numFmtId="0" fontId="9" fillId="9" borderId="15" xfId="0" applyFont="1" applyFill="1" applyBorder="1" applyAlignment="1">
      <alignment horizontal="left" vertical="center" wrapText="1"/>
    </xf>
    <xf numFmtId="0" fontId="9" fillId="9" borderId="0" xfId="0" applyFont="1" applyFill="1" applyAlignment="1">
      <alignment horizontal="left" vertical="center" wrapText="1"/>
    </xf>
    <xf numFmtId="0" fontId="9" fillId="9" borderId="16" xfId="0" applyFont="1" applyFill="1" applyBorder="1" applyAlignment="1">
      <alignment horizontal="left" vertical="center" wrapText="1"/>
    </xf>
    <xf numFmtId="0" fontId="9" fillId="9" borderId="9" xfId="0" applyFont="1" applyFill="1" applyBorder="1" applyAlignment="1">
      <alignment horizontal="left" vertical="center"/>
    </xf>
    <xf numFmtId="0" fontId="32" fillId="9" borderId="9" xfId="0" applyFont="1" applyFill="1" applyBorder="1" applyAlignment="1">
      <alignment horizontal="center" vertical="center" wrapText="1"/>
    </xf>
    <xf numFmtId="0" fontId="9" fillId="9" borderId="24" xfId="0" applyFont="1" applyFill="1" applyBorder="1" applyAlignment="1">
      <alignment horizontal="center" vertical="center" wrapText="1"/>
    </xf>
    <xf numFmtId="0" fontId="9" fillId="4" borderId="9" xfId="0" applyFont="1" applyFill="1" applyBorder="1" applyAlignment="1">
      <alignment horizontal="center" vertical="center"/>
    </xf>
    <xf numFmtId="0" fontId="9" fillId="4" borderId="9" xfId="0" applyFont="1" applyFill="1" applyBorder="1" applyAlignment="1">
      <alignment horizontal="left" vertical="center"/>
    </xf>
    <xf numFmtId="0" fontId="9" fillId="9" borderId="13" xfId="0" applyFont="1" applyFill="1" applyBorder="1" applyAlignment="1">
      <alignment horizontal="left" vertical="center"/>
    </xf>
    <xf numFmtId="0" fontId="9" fillId="9" borderId="14" xfId="0" applyFont="1" applyFill="1" applyBorder="1" applyAlignment="1">
      <alignment horizontal="left" vertical="center"/>
    </xf>
    <xf numFmtId="0" fontId="9" fillId="9" borderId="15" xfId="0" applyFont="1" applyFill="1" applyBorder="1" applyAlignment="1">
      <alignment horizontal="left" vertical="center"/>
    </xf>
    <xf numFmtId="0" fontId="9" fillId="9" borderId="0" xfId="0" applyFont="1" applyFill="1" applyAlignment="1">
      <alignment horizontal="left" vertical="center"/>
    </xf>
    <xf numFmtId="0" fontId="9" fillId="9" borderId="16" xfId="0" applyFont="1" applyFill="1" applyBorder="1" applyAlignment="1">
      <alignment horizontal="left" vertical="center"/>
    </xf>
    <xf numFmtId="0" fontId="40" fillId="10" borderId="25" xfId="0" applyFont="1" applyFill="1" applyBorder="1" applyAlignment="1">
      <alignment horizontal="left" vertical="center"/>
    </xf>
    <xf numFmtId="0" fontId="40" fillId="10" borderId="24" xfId="0" applyFont="1" applyFill="1" applyBorder="1" applyAlignment="1">
      <alignment horizontal="center" vertical="center" wrapText="1"/>
    </xf>
    <xf numFmtId="0" fontId="40" fillId="10" borderId="9" xfId="0" applyFont="1" applyFill="1" applyBorder="1" applyAlignment="1">
      <alignment horizontal="center" vertical="center" wrapText="1"/>
    </xf>
    <xf numFmtId="0" fontId="40" fillId="10" borderId="9" xfId="0" applyFont="1" applyFill="1" applyBorder="1" applyAlignment="1">
      <alignment horizontal="left" vertical="center" wrapText="1"/>
    </xf>
    <xf numFmtId="0" fontId="40" fillId="10" borderId="25" xfId="0" applyFont="1" applyFill="1" applyBorder="1" applyAlignment="1">
      <alignment horizontal="center" vertical="center" wrapText="1"/>
    </xf>
    <xf numFmtId="0" fontId="40" fillId="10" borderId="12" xfId="0" applyFont="1" applyFill="1" applyBorder="1" applyAlignment="1">
      <alignment horizontal="center" vertical="center" wrapText="1"/>
    </xf>
    <xf numFmtId="0" fontId="40" fillId="10" borderId="13" xfId="0" applyFont="1" applyFill="1" applyBorder="1" applyAlignment="1">
      <alignment horizontal="center" vertical="center" wrapText="1"/>
    </xf>
    <xf numFmtId="0" fontId="40" fillId="10" borderId="14" xfId="0" applyFont="1" applyFill="1" applyBorder="1" applyAlignment="1">
      <alignment horizontal="center" vertical="center" wrapText="1"/>
    </xf>
    <xf numFmtId="0" fontId="40" fillId="10" borderId="15" xfId="0" applyFont="1" applyFill="1" applyBorder="1" applyAlignment="1">
      <alignment horizontal="center" vertical="center" wrapText="1"/>
    </xf>
    <xf numFmtId="0" fontId="40" fillId="10" borderId="0" xfId="0" applyFont="1" applyFill="1" applyAlignment="1">
      <alignment horizontal="center" vertical="center" wrapText="1"/>
    </xf>
    <xf numFmtId="0" fontId="40" fillId="10" borderId="16" xfId="0" applyFont="1" applyFill="1" applyBorder="1" applyAlignment="1">
      <alignment horizontal="center" vertical="center" wrapText="1"/>
    </xf>
    <xf numFmtId="0" fontId="40" fillId="10" borderId="26" xfId="0" applyFont="1" applyFill="1" applyBorder="1" applyAlignment="1">
      <alignment horizontal="center" vertical="center" wrapText="1"/>
    </xf>
    <xf numFmtId="0" fontId="40" fillId="10" borderId="27" xfId="0" applyFont="1" applyFill="1" applyBorder="1" applyAlignment="1">
      <alignment horizontal="center" vertical="center" wrapText="1"/>
    </xf>
    <xf numFmtId="0" fontId="40" fillId="10" borderId="28" xfId="0" applyFont="1" applyFill="1" applyBorder="1" applyAlignment="1">
      <alignment horizontal="center" vertical="center" wrapText="1"/>
    </xf>
    <xf numFmtId="0" fontId="40" fillId="10" borderId="9" xfId="0" applyFont="1" applyFill="1" applyBorder="1" applyAlignment="1">
      <alignment horizontal="left" vertical="center"/>
    </xf>
    <xf numFmtId="0" fontId="40" fillId="10" borderId="24" xfId="0" applyFont="1" applyFill="1" applyBorder="1" applyAlignment="1">
      <alignment horizontal="left" vertical="center"/>
    </xf>
    <xf numFmtId="0" fontId="8" fillId="2" borderId="9" xfId="0" applyFont="1" applyFill="1" applyBorder="1" applyAlignment="1">
      <alignment horizontal="center" vertical="center"/>
    </xf>
    <xf numFmtId="0" fontId="8" fillId="2" borderId="9" xfId="0" applyFont="1" applyFill="1" applyBorder="1" applyAlignment="1">
      <alignment horizontal="left" vertical="center"/>
    </xf>
  </cellXfs>
  <cellStyles count="3">
    <cellStyle name="Comma" xfId="1" builtinId="3"/>
    <cellStyle name="Normal" xfId="0" builtinId="0"/>
    <cellStyle name="Normal 2" xfId="2" xr:uid="{254237EB-7BD3-D84C-8B0B-D3B5EA56EC4A}"/>
  </cellStyles>
  <dxfs count="0"/>
  <tableStyles count="0" defaultTableStyle="TableStyleMedium2" defaultPivotStyle="PivotStyleLight16"/>
  <colors>
    <mruColors>
      <color rgb="FFE7E7E7"/>
      <color rgb="FF0A2E01"/>
      <color rgb="FFFBFFF5"/>
      <color rgb="FF83B803"/>
      <color rgb="FFB2C8BF"/>
      <color rgb="FFFCF9FD"/>
      <color rgb="FFE7F4FF"/>
      <color rgb="FFF8F1FF"/>
      <color rgb="FFFBFBFB"/>
      <color rgb="FF000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bg1">
                    <a:lumMod val="95000"/>
                  </a:schemeClr>
                </a:solidFill>
                <a:latin typeface="+mn-lt"/>
                <a:ea typeface="+mn-ea"/>
                <a:cs typeface="+mn-cs"/>
              </a:defRPr>
            </a:pPr>
            <a:r>
              <a:rPr lang="en-GB" sz="1200" b="0">
                <a:solidFill>
                  <a:schemeClr val="bg1">
                    <a:lumMod val="95000"/>
                  </a:schemeClr>
                </a:solidFill>
              </a:rPr>
              <a:t>Ecosystem Services Impact </a:t>
            </a:r>
          </a:p>
        </c:rich>
      </c:tx>
      <c:layout>
        <c:manualLayout>
          <c:xMode val="edge"/>
          <c:yMode val="edge"/>
          <c:x val="0.19996751380589772"/>
          <c:y val="0.16416149366440549"/>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bg1">
                  <a:lumMod val="95000"/>
                </a:schemeClr>
              </a:solidFill>
              <a:latin typeface="+mn-lt"/>
              <a:ea typeface="+mn-ea"/>
              <a:cs typeface="+mn-cs"/>
            </a:defRPr>
          </a:pPr>
          <a:endParaRPr lang="nl-NL"/>
        </a:p>
      </c:txPr>
    </c:title>
    <c:autoTitleDeleted val="0"/>
    <c:plotArea>
      <c:layout>
        <c:manualLayout>
          <c:layoutTarget val="inner"/>
          <c:xMode val="edge"/>
          <c:yMode val="edge"/>
          <c:x val="0.20116997323415833"/>
          <c:y val="0.31262539197491362"/>
          <c:w val="0.22366274792191732"/>
          <c:h val="0.4509112713616209"/>
        </c:manualLayout>
      </c:layout>
      <c:radarChart>
        <c:radarStyle val="marker"/>
        <c:varyColors val="0"/>
        <c:ser>
          <c:idx val="0"/>
          <c:order val="0"/>
          <c:tx>
            <c:strRef>
              <c:f>Dashboard!$I$82</c:f>
              <c:strCache>
                <c:ptCount val="1"/>
                <c:pt idx="0">
                  <c:v>Fermented Acorns (Focused approach)</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Dashboard!$H$83:$H$88</c:f>
              <c:strCache>
                <c:ptCount val="6"/>
                <c:pt idx="0">
                  <c:v>Carbon Sequestration</c:v>
                </c:pt>
                <c:pt idx="1">
                  <c:v>Increase N fixation</c:v>
                </c:pt>
                <c:pt idx="2">
                  <c:v>Minimise soil erosion  </c:v>
                </c:pt>
                <c:pt idx="3">
                  <c:v>Pest and Disease Control</c:v>
                </c:pt>
                <c:pt idx="4">
                  <c:v>Pollination</c:v>
                </c:pt>
                <c:pt idx="5">
                  <c:v>Biodiversity </c:v>
                </c:pt>
              </c:strCache>
            </c:strRef>
          </c:cat>
          <c:val>
            <c:numRef>
              <c:f>Dashboard!$I$83:$I$88</c:f>
              <c:numCache>
                <c:formatCode>0.00</c:formatCode>
                <c:ptCount val="6"/>
                <c:pt idx="0">
                  <c:v>0.33333333333333331</c:v>
                </c:pt>
                <c:pt idx="1">
                  <c:v>0.33333333333333331</c:v>
                </c:pt>
                <c:pt idx="2">
                  <c:v>0</c:v>
                </c:pt>
                <c:pt idx="3">
                  <c:v>0.33333333333333331</c:v>
                </c:pt>
                <c:pt idx="4">
                  <c:v>0.33333333333333331</c:v>
                </c:pt>
                <c:pt idx="5">
                  <c:v>0</c:v>
                </c:pt>
              </c:numCache>
            </c:numRef>
          </c:val>
          <c:extLst>
            <c:ext xmlns:c16="http://schemas.microsoft.com/office/drawing/2014/chart" uri="{C3380CC4-5D6E-409C-BE32-E72D297353CC}">
              <c16:uniqueId val="{00000000-0FFB-444A-9F10-F39A3EC3F502}"/>
            </c:ext>
          </c:extLst>
        </c:ser>
        <c:ser>
          <c:idx val="1"/>
          <c:order val="1"/>
          <c:tx>
            <c:strRef>
              <c:f>Dashboard!$J$82</c:f>
              <c:strCache>
                <c:ptCount val="1"/>
                <c:pt idx="0">
                  <c:v>Pickled Olives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Dashboard!$H$83:$H$88</c:f>
              <c:strCache>
                <c:ptCount val="6"/>
                <c:pt idx="0">
                  <c:v>Carbon Sequestration</c:v>
                </c:pt>
                <c:pt idx="1">
                  <c:v>Increase N fixation</c:v>
                </c:pt>
                <c:pt idx="2">
                  <c:v>Minimise soil erosion  </c:v>
                </c:pt>
                <c:pt idx="3">
                  <c:v>Pest and Disease Control</c:v>
                </c:pt>
                <c:pt idx="4">
                  <c:v>Pollination</c:v>
                </c:pt>
                <c:pt idx="5">
                  <c:v>Biodiversity </c:v>
                </c:pt>
              </c:strCache>
            </c:strRef>
          </c:cat>
          <c:val>
            <c:numRef>
              <c:f>Dashboard!$J$83:$J$88</c:f>
              <c:numCache>
                <c:formatCode>0.00</c:formatCode>
                <c:ptCount val="6"/>
                <c:pt idx="0">
                  <c:v>0.66666666666666663</c:v>
                </c:pt>
                <c:pt idx="1">
                  <c:v>0.66666666666666663</c:v>
                </c:pt>
                <c:pt idx="2">
                  <c:v>0.66666666666666663</c:v>
                </c:pt>
                <c:pt idx="3">
                  <c:v>0.66666666666666663</c:v>
                </c:pt>
                <c:pt idx="4">
                  <c:v>0.66666666666666663</c:v>
                </c:pt>
                <c:pt idx="5">
                  <c:v>0.66666666666666663</c:v>
                </c:pt>
              </c:numCache>
            </c:numRef>
          </c:val>
          <c:extLst>
            <c:ext xmlns:c16="http://schemas.microsoft.com/office/drawing/2014/chart" uri="{C3380CC4-5D6E-409C-BE32-E72D297353CC}">
              <c16:uniqueId val="{00000001-0FFB-444A-9F10-F39A3EC3F502}"/>
            </c:ext>
          </c:extLst>
        </c:ser>
        <c:dLbls>
          <c:showLegendKey val="0"/>
          <c:showVal val="0"/>
          <c:showCatName val="0"/>
          <c:showSerName val="0"/>
          <c:showPercent val="0"/>
          <c:showBubbleSize val="0"/>
        </c:dLbls>
        <c:axId val="1804885423"/>
        <c:axId val="1804887135"/>
      </c:radarChart>
      <c:catAx>
        <c:axId val="180488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crossAx val="1804887135"/>
        <c:crosses val="autoZero"/>
        <c:auto val="1"/>
        <c:lblAlgn val="ctr"/>
        <c:lblOffset val="100"/>
        <c:noMultiLvlLbl val="0"/>
      </c:catAx>
      <c:valAx>
        <c:axId val="1804887135"/>
        <c:scaling>
          <c:orientation val="minMax"/>
        </c:scaling>
        <c:delete val="1"/>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1804885423"/>
        <c:crosses val="autoZero"/>
        <c:crossBetween val="between"/>
      </c:valAx>
      <c:spPr>
        <a:noFill/>
        <a:ln>
          <a:noFill/>
        </a:ln>
        <a:effectLst/>
      </c:spPr>
    </c:plotArea>
    <c:legend>
      <c:legendPos val="t"/>
      <c:layout>
        <c:manualLayout>
          <c:xMode val="edge"/>
          <c:yMode val="edge"/>
          <c:x val="9.1712954105021519E-2"/>
          <c:y val="0.87991048572891339"/>
          <c:w val="0.81331753573049881"/>
          <c:h val="6.0511811023622047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100" baseline="0">
                <a:solidFill>
                  <a:schemeClr val="bg1">
                    <a:lumMod val="95000"/>
                  </a:schemeClr>
                </a:solidFill>
                <a:effectLst>
                  <a:outerShdw blurRad="50800" dist="38100" dir="5400000" algn="t" rotWithShape="0">
                    <a:prstClr val="black">
                      <a:alpha val="40000"/>
                    </a:prstClr>
                  </a:outerShdw>
                </a:effectLst>
                <a:latin typeface="+mn-lt"/>
                <a:ea typeface="+mn-ea"/>
                <a:cs typeface="+mn-cs"/>
              </a:defRPr>
            </a:pPr>
            <a:r>
              <a:rPr lang="en-GB" sz="1200" b="0">
                <a:solidFill>
                  <a:schemeClr val="bg1">
                    <a:lumMod val="95000"/>
                  </a:schemeClr>
                </a:solidFill>
              </a:rPr>
              <a:t>Ecosystem services - Average </a:t>
            </a:r>
          </a:p>
        </c:rich>
      </c:tx>
      <c:layout>
        <c:manualLayout>
          <c:xMode val="edge"/>
          <c:yMode val="edge"/>
          <c:x val="0.15892729076066225"/>
          <c:y val="3.1405281640634816E-2"/>
        </c:manualLayout>
      </c:layout>
      <c:overlay val="0"/>
      <c:spPr>
        <a:noFill/>
        <a:ln>
          <a:noFill/>
        </a:ln>
        <a:effectLst/>
      </c:spPr>
      <c:txPr>
        <a:bodyPr rot="0" spcFirstLastPara="1" vertOverflow="ellipsis" vert="horz" wrap="square" anchor="ctr" anchorCtr="1"/>
        <a:lstStyle/>
        <a:p>
          <a:pPr>
            <a:defRPr sz="1200" b="0" i="0" u="none" strike="noStrike" kern="1200" spc="100" baseline="0">
              <a:solidFill>
                <a:schemeClr val="bg1">
                  <a:lumMod val="95000"/>
                </a:schemeClr>
              </a:solidFill>
              <a:effectLst>
                <a:outerShdw blurRad="50800" dist="38100" dir="5400000" algn="t" rotWithShape="0">
                  <a:prstClr val="black">
                    <a:alpha val="40000"/>
                  </a:prstClr>
                </a:outerShdw>
              </a:effectLst>
              <a:latin typeface="+mn-lt"/>
              <a:ea typeface="+mn-ea"/>
              <a:cs typeface="+mn-cs"/>
            </a:defRPr>
          </a:pPr>
          <a:endParaRPr lang="nl-NL"/>
        </a:p>
      </c:txPr>
    </c:title>
    <c:autoTitleDeleted val="0"/>
    <c:plotArea>
      <c:layout>
        <c:manualLayout>
          <c:layoutTarget val="inner"/>
          <c:xMode val="edge"/>
          <c:yMode val="edge"/>
          <c:x val="0.20117399034798067"/>
          <c:y val="0.17749999999999999"/>
          <c:w val="0.53440411480822947"/>
          <c:h val="0.74760690069991254"/>
        </c:manualLayout>
      </c:layout>
      <c:bubbleChart>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xVal>
            <c:numLit>
              <c:formatCode>General</c:formatCode>
              <c:ptCount val="1"/>
              <c:pt idx="0">
                <c:v>1</c:v>
              </c:pt>
            </c:numLit>
          </c:xVal>
          <c:yVal>
            <c:numRef>
              <c:f>Dashboard!$I$89</c:f>
              <c:numCache>
                <c:formatCode>0.00</c:formatCode>
                <c:ptCount val="1"/>
                <c:pt idx="0">
                  <c:v>0.33333333333333337</c:v>
                </c:pt>
              </c:numCache>
            </c:numRef>
          </c:yVal>
          <c:bubbleSize>
            <c:numLit>
              <c:formatCode>General</c:formatCode>
              <c:ptCount val="1"/>
              <c:pt idx="0">
                <c:v>0.5</c:v>
              </c:pt>
            </c:numLit>
          </c:bubbleSize>
          <c:bubble3D val="1"/>
          <c:extLst>
            <c:ext xmlns:c16="http://schemas.microsoft.com/office/drawing/2014/chart" uri="{C3380CC4-5D6E-409C-BE32-E72D297353CC}">
              <c16:uniqueId val="{00000000-C313-3440-B61C-90397BB36171}"/>
            </c:ext>
          </c:extLst>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xVal>
            <c:numLit>
              <c:formatCode>General</c:formatCode>
              <c:ptCount val="1"/>
              <c:pt idx="0">
                <c:v>1</c:v>
              </c:pt>
            </c:numLit>
          </c:xVal>
          <c:yVal>
            <c:numRef>
              <c:f>Dashboard!$J$89</c:f>
              <c:numCache>
                <c:formatCode>0.00</c:formatCode>
                <c:ptCount val="1"/>
                <c:pt idx="0">
                  <c:v>1</c:v>
                </c:pt>
              </c:numCache>
            </c:numRef>
          </c:yVal>
          <c:bubbleSize>
            <c:numLit>
              <c:formatCode>General</c:formatCode>
              <c:ptCount val="1"/>
              <c:pt idx="0">
                <c:v>0.5</c:v>
              </c:pt>
            </c:numLit>
          </c:bubbleSize>
          <c:bubble3D val="1"/>
          <c:extLst>
            <c:ext xmlns:c16="http://schemas.microsoft.com/office/drawing/2014/chart" uri="{C3380CC4-5D6E-409C-BE32-E72D297353CC}">
              <c16:uniqueId val="{00000001-C313-3440-B61C-90397BB36171}"/>
            </c:ext>
          </c:extLst>
        </c:ser>
        <c:dLbls>
          <c:showLegendKey val="0"/>
          <c:showVal val="0"/>
          <c:showCatName val="0"/>
          <c:showSerName val="0"/>
          <c:showPercent val="0"/>
          <c:showBubbleSize val="0"/>
        </c:dLbls>
        <c:bubbleScale val="100"/>
        <c:showNegBubbles val="0"/>
        <c:axId val="690694848"/>
        <c:axId val="690901296"/>
      </c:bubbleChart>
      <c:valAx>
        <c:axId val="690694848"/>
        <c:scaling>
          <c:orientation val="minMax"/>
          <c:max val="2"/>
          <c:min val="0"/>
        </c:scaling>
        <c:delete val="0"/>
        <c:axPos val="b"/>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w="9525" cap="flat" cmpd="sng" algn="ctr">
            <a:solidFill>
              <a:schemeClr val="lt1">
                <a:lumMod val="50000"/>
              </a:schemeClr>
            </a:solid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nl-NL"/>
          </a:p>
        </c:txPr>
        <c:crossAx val="690901296"/>
        <c:crosses val="autoZero"/>
        <c:crossBetween val="midCat"/>
      </c:valAx>
      <c:valAx>
        <c:axId val="690901296"/>
        <c:scaling>
          <c:orientation val="minMax"/>
          <c:max val="1.2"/>
          <c:min val="-0.2"/>
        </c:scaling>
        <c:delete val="0"/>
        <c:axPos val="l"/>
        <c:majorGridlines>
          <c:spPr>
            <a:ln w="9525" cap="flat" cmpd="sng" algn="ctr">
              <a:solidFill>
                <a:schemeClr val="lt1">
                  <a:lumMod val="95000"/>
                  <a:alpha val="10000"/>
                </a:schemeClr>
              </a:solidFill>
              <a:round/>
            </a:ln>
            <a:effectLst/>
          </c:spPr>
        </c:majorGridlines>
        <c:numFmt formatCode="0.00" sourceLinked="1"/>
        <c:majorTickMark val="none"/>
        <c:minorTickMark val="none"/>
        <c:tickLblPos val="nextTo"/>
        <c:spPr>
          <a:noFill/>
          <a:ln w="9525" cap="flat" cmpd="sng" algn="ctr">
            <a:solidFill>
              <a:schemeClr val="lt1">
                <a:lumMod val="50000"/>
              </a:schemeClr>
            </a:solid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nl-NL"/>
          </a:p>
        </c:txPr>
        <c:crossAx val="69069484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a:noFill/>
    </a:ln>
    <a:effectLst/>
  </c:spPr>
  <c:txPr>
    <a:bodyPr/>
    <a:lstStyle/>
    <a:p>
      <a:pPr>
        <a:defRPr/>
      </a:pPr>
      <a:endParaRPr lang="nl-N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100" baseline="0">
                <a:solidFill>
                  <a:schemeClr val="bg1">
                    <a:lumMod val="95000"/>
                  </a:schemeClr>
                </a:solidFill>
                <a:effectLst>
                  <a:outerShdw blurRad="50800" dist="38100" dir="5400000" algn="t" rotWithShape="0">
                    <a:prstClr val="black">
                      <a:alpha val="40000"/>
                    </a:prstClr>
                  </a:outerShdw>
                </a:effectLst>
                <a:latin typeface="+mn-lt"/>
                <a:ea typeface="+mn-ea"/>
                <a:cs typeface="+mn-cs"/>
              </a:defRPr>
            </a:pPr>
            <a:r>
              <a:rPr lang="en-GB" sz="1200" b="0">
                <a:solidFill>
                  <a:schemeClr val="bg1">
                    <a:lumMod val="95000"/>
                  </a:schemeClr>
                </a:solidFill>
              </a:rPr>
              <a:t>Agriculture efficiency</a:t>
            </a:r>
            <a:r>
              <a:rPr lang="en-GB" sz="1200" b="0" baseline="0">
                <a:solidFill>
                  <a:schemeClr val="bg1">
                    <a:lumMod val="95000"/>
                  </a:schemeClr>
                </a:solidFill>
              </a:rPr>
              <a:t> </a:t>
            </a:r>
            <a:endParaRPr lang="en-GB" sz="1200" b="0">
              <a:solidFill>
                <a:schemeClr val="bg1">
                  <a:lumMod val="95000"/>
                </a:schemeClr>
              </a:solidFill>
            </a:endParaRPr>
          </a:p>
        </c:rich>
      </c:tx>
      <c:layout>
        <c:manualLayout>
          <c:xMode val="edge"/>
          <c:yMode val="edge"/>
          <c:x val="0.20739522911992486"/>
          <c:y val="3.4763069248988775E-2"/>
        </c:manualLayout>
      </c:layout>
      <c:overlay val="0"/>
      <c:spPr>
        <a:noFill/>
        <a:ln>
          <a:noFill/>
        </a:ln>
        <a:effectLst/>
      </c:spPr>
      <c:txPr>
        <a:bodyPr rot="0" spcFirstLastPara="1" vertOverflow="ellipsis" vert="horz" wrap="square" anchor="ctr" anchorCtr="1"/>
        <a:lstStyle/>
        <a:p>
          <a:pPr>
            <a:defRPr sz="1200" b="0" i="0" u="none" strike="noStrike" kern="1200" spc="100" baseline="0">
              <a:solidFill>
                <a:schemeClr val="bg1">
                  <a:lumMod val="95000"/>
                </a:schemeClr>
              </a:solidFill>
              <a:effectLst>
                <a:outerShdw blurRad="50800" dist="38100" dir="5400000" algn="t" rotWithShape="0">
                  <a:prstClr val="black">
                    <a:alpha val="40000"/>
                  </a:prstClr>
                </a:outerShdw>
              </a:effectLst>
              <a:latin typeface="+mn-lt"/>
              <a:ea typeface="+mn-ea"/>
              <a:cs typeface="+mn-cs"/>
            </a:defRPr>
          </a:pPr>
          <a:endParaRPr lang="en-GB"/>
        </a:p>
      </c:txPr>
    </c:title>
    <c:autoTitleDeleted val="0"/>
    <c:plotArea>
      <c:layout>
        <c:manualLayout>
          <c:layoutTarget val="inner"/>
          <c:xMode val="edge"/>
          <c:yMode val="edge"/>
          <c:x val="0.20117399034798067"/>
          <c:y val="0.17749999999999999"/>
          <c:w val="0.46219477084521093"/>
          <c:h val="0.74760690069991254"/>
        </c:manualLayout>
      </c:layout>
      <c:bubbleChart>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xVal>
            <c:numLit>
              <c:formatCode>General</c:formatCode>
              <c:ptCount val="1"/>
              <c:pt idx="0">
                <c:v>1</c:v>
              </c:pt>
            </c:numLit>
          </c:xVal>
          <c:yVal>
            <c:numRef>
              <c:f>Dashboard!$I$63</c:f>
              <c:numCache>
                <c:formatCode>0.00</c:formatCode>
                <c:ptCount val="1"/>
                <c:pt idx="0">
                  <c:v>1</c:v>
                </c:pt>
              </c:numCache>
            </c:numRef>
          </c:yVal>
          <c:bubbleSize>
            <c:numLit>
              <c:formatCode>General</c:formatCode>
              <c:ptCount val="1"/>
              <c:pt idx="0">
                <c:v>1</c:v>
              </c:pt>
            </c:numLit>
          </c:bubbleSize>
          <c:bubble3D val="1"/>
          <c:extLst>
            <c:ext xmlns:c16="http://schemas.microsoft.com/office/drawing/2014/chart" uri="{C3380CC4-5D6E-409C-BE32-E72D297353CC}">
              <c16:uniqueId val="{00000000-0831-A340-9E5A-3F08DE4B3175}"/>
            </c:ext>
          </c:extLst>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xVal>
            <c:numLit>
              <c:formatCode>General</c:formatCode>
              <c:ptCount val="1"/>
              <c:pt idx="0">
                <c:v>1</c:v>
              </c:pt>
            </c:numLit>
          </c:xVal>
          <c:yVal>
            <c:numRef>
              <c:f>Dashboard!$J$63</c:f>
              <c:numCache>
                <c:formatCode>0.00</c:formatCode>
                <c:ptCount val="1"/>
                <c:pt idx="0">
                  <c:v>7.7091633466135456E-2</c:v>
                </c:pt>
              </c:numCache>
            </c:numRef>
          </c:yVal>
          <c:bubbleSize>
            <c:numLit>
              <c:formatCode>General</c:formatCode>
              <c:ptCount val="1"/>
              <c:pt idx="0">
                <c:v>1</c:v>
              </c:pt>
            </c:numLit>
          </c:bubbleSize>
          <c:bubble3D val="1"/>
          <c:extLst>
            <c:ext xmlns:c16="http://schemas.microsoft.com/office/drawing/2014/chart" uri="{C3380CC4-5D6E-409C-BE32-E72D297353CC}">
              <c16:uniqueId val="{00000001-0831-A340-9E5A-3F08DE4B3175}"/>
            </c:ext>
          </c:extLst>
        </c:ser>
        <c:dLbls>
          <c:showLegendKey val="0"/>
          <c:showVal val="0"/>
          <c:showCatName val="0"/>
          <c:showSerName val="0"/>
          <c:showPercent val="0"/>
          <c:showBubbleSize val="0"/>
        </c:dLbls>
        <c:bubbleScale val="100"/>
        <c:showNegBubbles val="0"/>
        <c:axId val="690694848"/>
        <c:axId val="690901296"/>
      </c:bubbleChart>
      <c:valAx>
        <c:axId val="690694848"/>
        <c:scaling>
          <c:orientation val="minMax"/>
          <c:max val="2"/>
          <c:min val="0"/>
        </c:scaling>
        <c:delete val="0"/>
        <c:axPos val="b"/>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w="9525" cap="flat" cmpd="sng" algn="ctr">
            <a:solidFill>
              <a:schemeClr val="lt1">
                <a:lumMod val="50000"/>
              </a:schemeClr>
            </a:solid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nl-NL"/>
          </a:p>
        </c:txPr>
        <c:crossAx val="690901296"/>
        <c:crosses val="autoZero"/>
        <c:crossBetween val="midCat"/>
      </c:valAx>
      <c:valAx>
        <c:axId val="690901296"/>
        <c:scaling>
          <c:orientation val="minMax"/>
          <c:max val="1.2"/>
          <c:min val="-0.2"/>
        </c:scaling>
        <c:delete val="0"/>
        <c:axPos val="l"/>
        <c:majorGridlines>
          <c:spPr>
            <a:ln w="9525" cap="flat" cmpd="sng" algn="ctr">
              <a:solidFill>
                <a:schemeClr val="lt1">
                  <a:lumMod val="95000"/>
                  <a:alpha val="10000"/>
                </a:schemeClr>
              </a:solidFill>
              <a:round/>
            </a:ln>
            <a:effectLst/>
          </c:spPr>
        </c:majorGridlines>
        <c:numFmt formatCode="0.00" sourceLinked="1"/>
        <c:majorTickMark val="none"/>
        <c:minorTickMark val="none"/>
        <c:tickLblPos val="nextTo"/>
        <c:spPr>
          <a:noFill/>
          <a:ln w="9525" cap="flat" cmpd="sng" algn="ctr">
            <a:solidFill>
              <a:schemeClr val="lt1">
                <a:lumMod val="50000"/>
              </a:schemeClr>
            </a:solid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nl-NL"/>
          </a:p>
        </c:txPr>
        <c:crossAx val="69069484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a:noFill/>
    </a:ln>
    <a:effectLst/>
  </c:spPr>
  <c:txPr>
    <a:bodyPr/>
    <a:lstStyle/>
    <a:p>
      <a:pPr>
        <a:defRPr/>
      </a:pPr>
      <a:endParaRPr lang="nl-N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bg1">
                    <a:lumMod val="95000"/>
                  </a:schemeClr>
                </a:solidFill>
                <a:latin typeface="+mn-lt"/>
                <a:ea typeface="+mn-ea"/>
                <a:cs typeface="+mn-cs"/>
              </a:defRPr>
            </a:pPr>
            <a:r>
              <a:rPr lang="en-GB" sz="1200" b="0">
                <a:solidFill>
                  <a:schemeClr val="bg1">
                    <a:lumMod val="95000"/>
                  </a:schemeClr>
                </a:solidFill>
              </a:rPr>
              <a:t>Agricultura efficiency Indicators</a:t>
            </a:r>
            <a:r>
              <a:rPr lang="en-GB" sz="1200" b="0" baseline="0">
                <a:solidFill>
                  <a:schemeClr val="bg1">
                    <a:lumMod val="95000"/>
                  </a:schemeClr>
                </a:solidFill>
              </a:rPr>
              <a:t> </a:t>
            </a:r>
            <a:endParaRPr lang="en-GB" sz="1200" b="0">
              <a:solidFill>
                <a:schemeClr val="bg1">
                  <a:lumMod val="95000"/>
                </a:schemeClr>
              </a:solidFill>
            </a:endParaRPr>
          </a:p>
        </c:rich>
      </c:tx>
      <c:layout>
        <c:manualLayout>
          <c:xMode val="edge"/>
          <c:yMode val="edge"/>
          <c:x val="0.20992106423047641"/>
          <c:y val="0.16217070937993613"/>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bg1">
                  <a:lumMod val="95000"/>
                </a:schemeClr>
              </a:solidFill>
              <a:latin typeface="+mn-lt"/>
              <a:ea typeface="+mn-ea"/>
              <a:cs typeface="+mn-cs"/>
            </a:defRPr>
          </a:pPr>
          <a:endParaRPr lang="en-GB"/>
        </a:p>
      </c:txPr>
    </c:title>
    <c:autoTitleDeleted val="0"/>
    <c:plotArea>
      <c:layout>
        <c:manualLayout>
          <c:layoutTarget val="inner"/>
          <c:xMode val="edge"/>
          <c:yMode val="edge"/>
          <c:x val="0.17388764420524574"/>
          <c:y val="0.33382317114612509"/>
          <c:w val="0.27212199245472052"/>
          <c:h val="0.50415234697872713"/>
        </c:manualLayout>
      </c:layout>
      <c:radarChart>
        <c:radarStyle val="marker"/>
        <c:varyColors val="0"/>
        <c:ser>
          <c:idx val="0"/>
          <c:order val="0"/>
          <c:tx>
            <c:strRef>
              <c:f>Dashboard!$I$59</c:f>
              <c:strCache>
                <c:ptCount val="1"/>
                <c:pt idx="0">
                  <c:v>Fermented Acorns (Focused approach)</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Dashboard!$H$60:$H$62</c:f>
              <c:strCache>
                <c:ptCount val="3"/>
                <c:pt idx="0">
                  <c:v>N Balance</c:v>
                </c:pt>
                <c:pt idx="1">
                  <c:v>P Balance</c:v>
                </c:pt>
                <c:pt idx="2">
                  <c:v>Land occupation</c:v>
                </c:pt>
              </c:strCache>
            </c:strRef>
          </c:cat>
          <c:val>
            <c:numRef>
              <c:f>Dashboard!$I$60:$I$62</c:f>
              <c:numCache>
                <c:formatCode>0.00</c:formatCode>
                <c:ptCount val="3"/>
                <c:pt idx="0">
                  <c:v>0</c:v>
                </c:pt>
                <c:pt idx="1">
                  <c:v>0</c:v>
                </c:pt>
                <c:pt idx="2">
                  <c:v>1</c:v>
                </c:pt>
              </c:numCache>
            </c:numRef>
          </c:val>
          <c:extLst>
            <c:ext xmlns:c16="http://schemas.microsoft.com/office/drawing/2014/chart" uri="{C3380CC4-5D6E-409C-BE32-E72D297353CC}">
              <c16:uniqueId val="{00000000-0755-0840-B872-550415D55EE6}"/>
            </c:ext>
          </c:extLst>
        </c:ser>
        <c:ser>
          <c:idx val="1"/>
          <c:order val="1"/>
          <c:tx>
            <c:strRef>
              <c:f>Dashboard!$J$59</c:f>
              <c:strCache>
                <c:ptCount val="1"/>
                <c:pt idx="0">
                  <c:v>Pickled Olives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Dashboard!$H$60:$H$62</c:f>
              <c:strCache>
                <c:ptCount val="3"/>
                <c:pt idx="0">
                  <c:v>N Balance</c:v>
                </c:pt>
                <c:pt idx="1">
                  <c:v>P Balance</c:v>
                </c:pt>
                <c:pt idx="2">
                  <c:v>Land occupation</c:v>
                </c:pt>
              </c:strCache>
            </c:strRef>
          </c:cat>
          <c:val>
            <c:numRef>
              <c:f>Dashboard!$J$60:$J$62</c:f>
              <c:numCache>
                <c:formatCode>0.00</c:formatCode>
                <c:ptCount val="3"/>
                <c:pt idx="0">
                  <c:v>0</c:v>
                </c:pt>
                <c:pt idx="1">
                  <c:v>0</c:v>
                </c:pt>
                <c:pt idx="2">
                  <c:v>7.7091633466135456E-2</c:v>
                </c:pt>
              </c:numCache>
            </c:numRef>
          </c:val>
          <c:extLst>
            <c:ext xmlns:c16="http://schemas.microsoft.com/office/drawing/2014/chart" uri="{C3380CC4-5D6E-409C-BE32-E72D297353CC}">
              <c16:uniqueId val="{00000001-0755-0840-B872-550415D55EE6}"/>
            </c:ext>
          </c:extLst>
        </c:ser>
        <c:dLbls>
          <c:showLegendKey val="0"/>
          <c:showVal val="0"/>
          <c:showCatName val="0"/>
          <c:showSerName val="0"/>
          <c:showPercent val="0"/>
          <c:showBubbleSize val="0"/>
        </c:dLbls>
        <c:axId val="1804885423"/>
        <c:axId val="1804887135"/>
      </c:radarChart>
      <c:catAx>
        <c:axId val="180488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crossAx val="1804887135"/>
        <c:crosses val="autoZero"/>
        <c:auto val="1"/>
        <c:lblAlgn val="ctr"/>
        <c:lblOffset val="100"/>
        <c:noMultiLvlLbl val="0"/>
      </c:catAx>
      <c:valAx>
        <c:axId val="1804887135"/>
        <c:scaling>
          <c:orientation val="minMax"/>
        </c:scaling>
        <c:delete val="1"/>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1804885423"/>
        <c:crosses val="autoZero"/>
        <c:crossBetween val="between"/>
      </c:valAx>
      <c:spPr>
        <a:noFill/>
        <a:ln>
          <a:noFill/>
        </a:ln>
        <a:effectLst/>
      </c:spPr>
    </c:plotArea>
    <c:legend>
      <c:legendPos val="t"/>
      <c:layout>
        <c:manualLayout>
          <c:xMode val="edge"/>
          <c:yMode val="edge"/>
          <c:x val="0.10788747354496188"/>
          <c:y val="0.87698151112173961"/>
          <c:w val="0.81331753573049881"/>
          <c:h val="6.051181102362204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bg1">
                    <a:lumMod val="95000"/>
                  </a:schemeClr>
                </a:solidFill>
                <a:latin typeface="+mn-lt"/>
                <a:ea typeface="+mn-ea"/>
                <a:cs typeface="+mn-cs"/>
              </a:defRPr>
            </a:pPr>
            <a:r>
              <a:rPr lang="en-GB" sz="1200" b="0">
                <a:solidFill>
                  <a:schemeClr val="bg1">
                    <a:lumMod val="95000"/>
                  </a:schemeClr>
                </a:solidFill>
              </a:rPr>
              <a:t>Economic Indicators </a:t>
            </a:r>
          </a:p>
        </c:rich>
      </c:tx>
      <c:layout>
        <c:manualLayout>
          <c:xMode val="edge"/>
          <c:yMode val="edge"/>
          <c:x val="0.24475849071650183"/>
          <c:y val="3.362484671235054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bg1">
                  <a:lumMod val="95000"/>
                </a:schemeClr>
              </a:solidFill>
              <a:latin typeface="+mn-lt"/>
              <a:ea typeface="+mn-ea"/>
              <a:cs typeface="+mn-cs"/>
            </a:defRPr>
          </a:pPr>
          <a:endParaRPr lang="nl-NL"/>
        </a:p>
      </c:txPr>
    </c:title>
    <c:autoTitleDeleted val="0"/>
    <c:plotArea>
      <c:layout>
        <c:manualLayout>
          <c:layoutTarget val="inner"/>
          <c:xMode val="edge"/>
          <c:yMode val="edge"/>
          <c:x val="0.1953151106945511"/>
          <c:y val="0.24233648980723244"/>
          <c:w val="0.22366274792191732"/>
          <c:h val="0.4509112713616209"/>
        </c:manualLayout>
      </c:layout>
      <c:radarChart>
        <c:radarStyle val="marker"/>
        <c:varyColors val="0"/>
        <c:ser>
          <c:idx val="0"/>
          <c:order val="0"/>
          <c:tx>
            <c:strRef>
              <c:f>Dashboard!$I$103</c:f>
              <c:strCache>
                <c:ptCount val="1"/>
                <c:pt idx="0">
                  <c:v>Fermented Acorns (Focused approach)</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Dashboard!$H$104:$H$109</c:f>
              <c:strCache>
                <c:ptCount val="6"/>
                <c:pt idx="0">
                  <c:v>Profit</c:v>
                </c:pt>
                <c:pt idx="1">
                  <c:v>Risk</c:v>
                </c:pt>
                <c:pt idx="2">
                  <c:v>Diversification of activities </c:v>
                </c:pt>
                <c:pt idx="3">
                  <c:v>Value chain lenght</c:v>
                </c:pt>
                <c:pt idx="4">
                  <c:v>Power/trust</c:v>
                </c:pt>
                <c:pt idx="5">
                  <c:v>Autonomy</c:v>
                </c:pt>
              </c:strCache>
            </c:strRef>
          </c:cat>
          <c:val>
            <c:numRef>
              <c:f>Dashboard!$I$104:$I$109</c:f>
              <c:numCache>
                <c:formatCode>0.00</c:formatCode>
                <c:ptCount val="6"/>
                <c:pt idx="0">
                  <c:v>0</c:v>
                </c:pt>
                <c:pt idx="1">
                  <c:v>0.25</c:v>
                </c:pt>
                <c:pt idx="2">
                  <c:v>0</c:v>
                </c:pt>
                <c:pt idx="3">
                  <c:v>0</c:v>
                </c:pt>
                <c:pt idx="4">
                  <c:v>0</c:v>
                </c:pt>
                <c:pt idx="5">
                  <c:v>0</c:v>
                </c:pt>
              </c:numCache>
            </c:numRef>
          </c:val>
          <c:extLst>
            <c:ext xmlns:c16="http://schemas.microsoft.com/office/drawing/2014/chart" uri="{C3380CC4-5D6E-409C-BE32-E72D297353CC}">
              <c16:uniqueId val="{00000000-03A3-704F-AD30-E91973651A32}"/>
            </c:ext>
          </c:extLst>
        </c:ser>
        <c:ser>
          <c:idx val="1"/>
          <c:order val="1"/>
          <c:tx>
            <c:strRef>
              <c:f>Dashboard!$J$103</c:f>
              <c:strCache>
                <c:ptCount val="1"/>
                <c:pt idx="0">
                  <c:v>Pickled Olives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Dashboard!$H$104:$H$109</c:f>
              <c:strCache>
                <c:ptCount val="6"/>
                <c:pt idx="0">
                  <c:v>Profit</c:v>
                </c:pt>
                <c:pt idx="1">
                  <c:v>Risk</c:v>
                </c:pt>
                <c:pt idx="2">
                  <c:v>Diversification of activities </c:v>
                </c:pt>
                <c:pt idx="3">
                  <c:v>Value chain lenght</c:v>
                </c:pt>
                <c:pt idx="4">
                  <c:v>Power/trust</c:v>
                </c:pt>
                <c:pt idx="5">
                  <c:v>Autonomy</c:v>
                </c:pt>
              </c:strCache>
            </c:strRef>
          </c:cat>
          <c:val>
            <c:numRef>
              <c:f>Dashboard!$J$104:$J$109</c:f>
              <c:numCache>
                <c:formatCode>0.00</c:formatCode>
                <c:ptCount val="6"/>
                <c:pt idx="0">
                  <c:v>0.5</c:v>
                </c:pt>
                <c:pt idx="1">
                  <c:v>0.25</c:v>
                </c:pt>
                <c:pt idx="2">
                  <c:v>0.75</c:v>
                </c:pt>
                <c:pt idx="3">
                  <c:v>0.5</c:v>
                </c:pt>
                <c:pt idx="4">
                  <c:v>0.75</c:v>
                </c:pt>
                <c:pt idx="5">
                  <c:v>0.5</c:v>
                </c:pt>
              </c:numCache>
            </c:numRef>
          </c:val>
          <c:extLst>
            <c:ext xmlns:c16="http://schemas.microsoft.com/office/drawing/2014/chart" uri="{C3380CC4-5D6E-409C-BE32-E72D297353CC}">
              <c16:uniqueId val="{00000001-03A3-704F-AD30-E91973651A32}"/>
            </c:ext>
          </c:extLst>
        </c:ser>
        <c:dLbls>
          <c:showLegendKey val="0"/>
          <c:showVal val="0"/>
          <c:showCatName val="0"/>
          <c:showSerName val="0"/>
          <c:showPercent val="0"/>
          <c:showBubbleSize val="0"/>
        </c:dLbls>
        <c:axId val="1804885423"/>
        <c:axId val="1804887135"/>
      </c:radarChart>
      <c:catAx>
        <c:axId val="180488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crossAx val="1804887135"/>
        <c:crosses val="autoZero"/>
        <c:auto val="1"/>
        <c:lblAlgn val="ctr"/>
        <c:lblOffset val="100"/>
        <c:noMultiLvlLbl val="0"/>
      </c:catAx>
      <c:valAx>
        <c:axId val="1804887135"/>
        <c:scaling>
          <c:orientation val="minMax"/>
        </c:scaling>
        <c:delete val="1"/>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1804885423"/>
        <c:crosses val="autoZero"/>
        <c:crossBetween val="between"/>
      </c:valAx>
      <c:spPr>
        <a:noFill/>
        <a:ln>
          <a:noFill/>
        </a:ln>
        <a:effectLst/>
      </c:spPr>
    </c:plotArea>
    <c:legend>
      <c:legendPos val="t"/>
      <c:layout>
        <c:manualLayout>
          <c:xMode val="edge"/>
          <c:yMode val="edge"/>
          <c:x val="2.9503263951404728E-2"/>
          <c:y val="0.829732753511912"/>
          <c:w val="0.94146949868688556"/>
          <c:h val="0.12541571687281564"/>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100" baseline="0">
                <a:solidFill>
                  <a:schemeClr val="bg1">
                    <a:lumMod val="95000"/>
                  </a:schemeClr>
                </a:solidFill>
                <a:effectLst>
                  <a:outerShdw blurRad="50800" dist="38100" dir="5400000" algn="t" rotWithShape="0">
                    <a:prstClr val="black">
                      <a:alpha val="40000"/>
                    </a:prstClr>
                  </a:outerShdw>
                </a:effectLst>
                <a:latin typeface="+mn-lt"/>
                <a:ea typeface="+mn-ea"/>
                <a:cs typeface="+mn-cs"/>
              </a:defRPr>
            </a:pPr>
            <a:r>
              <a:rPr lang="en-GB" sz="1200" b="0">
                <a:solidFill>
                  <a:schemeClr val="bg1">
                    <a:lumMod val="95000"/>
                  </a:schemeClr>
                </a:solidFill>
              </a:rPr>
              <a:t>Economic Indicators</a:t>
            </a:r>
          </a:p>
        </c:rich>
      </c:tx>
      <c:layout>
        <c:manualLayout>
          <c:xMode val="edge"/>
          <c:yMode val="edge"/>
          <c:x val="7.4951739903479794E-2"/>
          <c:y val="3.8194444444444448E-2"/>
        </c:manualLayout>
      </c:layout>
      <c:overlay val="0"/>
      <c:spPr>
        <a:noFill/>
        <a:ln>
          <a:noFill/>
        </a:ln>
        <a:effectLst/>
      </c:spPr>
      <c:txPr>
        <a:bodyPr rot="0" spcFirstLastPara="1" vertOverflow="ellipsis" vert="horz" wrap="square" anchor="ctr" anchorCtr="1"/>
        <a:lstStyle/>
        <a:p>
          <a:pPr>
            <a:defRPr sz="1200" b="0" i="0" u="none" strike="noStrike" kern="1200" spc="100" baseline="0">
              <a:solidFill>
                <a:schemeClr val="bg1">
                  <a:lumMod val="95000"/>
                </a:schemeClr>
              </a:solidFill>
              <a:effectLst>
                <a:outerShdw blurRad="50800" dist="38100" dir="5400000" algn="t" rotWithShape="0">
                  <a:prstClr val="black">
                    <a:alpha val="40000"/>
                  </a:prstClr>
                </a:outerShdw>
              </a:effectLst>
              <a:latin typeface="+mn-lt"/>
              <a:ea typeface="+mn-ea"/>
              <a:cs typeface="+mn-cs"/>
            </a:defRPr>
          </a:pPr>
          <a:endParaRPr lang="nl-NL"/>
        </a:p>
      </c:txPr>
    </c:title>
    <c:autoTitleDeleted val="0"/>
    <c:plotArea>
      <c:layout>
        <c:manualLayout>
          <c:layoutTarget val="inner"/>
          <c:xMode val="edge"/>
          <c:yMode val="edge"/>
          <c:x val="0.20117399034798067"/>
          <c:y val="0.17749999999999999"/>
          <c:w val="0.53440411480822947"/>
          <c:h val="0.74760690069991254"/>
        </c:manualLayout>
      </c:layout>
      <c:bubbleChart>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yVal>
            <c:numRef>
              <c:f>Dashboard!$I$110</c:f>
              <c:numCache>
                <c:formatCode>0.00</c:formatCode>
                <c:ptCount val="1"/>
                <c:pt idx="0">
                  <c:v>7.6923076923076927E-2</c:v>
                </c:pt>
              </c:numCache>
            </c:numRef>
          </c:yVal>
          <c:bubbleSize>
            <c:numRef>
              <c:f>Dashboard!$J$110</c:f>
              <c:numCache>
                <c:formatCode>0.00</c:formatCode>
                <c:ptCount val="1"/>
                <c:pt idx="0">
                  <c:v>1</c:v>
                </c:pt>
              </c:numCache>
            </c:numRef>
          </c:bubbleSize>
          <c:bubble3D val="1"/>
          <c:extLst>
            <c:ext xmlns:c16="http://schemas.microsoft.com/office/drawing/2014/chart" uri="{C3380CC4-5D6E-409C-BE32-E72D297353CC}">
              <c16:uniqueId val="{00000000-DDDE-DB40-9D47-860866708230}"/>
            </c:ext>
          </c:extLst>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w="25400">
              <a:noFill/>
            </a:ln>
            <a:effectLst>
              <a:outerShdw blurRad="57150" dist="19050" dir="5400000" algn="ctr" rotWithShape="0">
                <a:srgbClr val="000000">
                  <a:alpha val="63000"/>
                </a:srgbClr>
              </a:outerShdw>
            </a:effectLst>
          </c:spPr>
          <c:invertIfNegative val="0"/>
          <c:yVal>
            <c:numLit>
              <c:formatCode>General</c:formatCode>
              <c:ptCount val="1"/>
              <c:pt idx="0">
                <c:v>1</c:v>
              </c:pt>
            </c:numLit>
          </c:yVal>
          <c:bubbleSize>
            <c:numLit>
              <c:formatCode>General</c:formatCode>
              <c:ptCount val="1"/>
              <c:pt idx="0">
                <c:v>1</c:v>
              </c:pt>
            </c:numLit>
          </c:bubbleSize>
          <c:bubble3D val="1"/>
          <c:extLst>
            <c:ext xmlns:c16="http://schemas.microsoft.com/office/drawing/2014/chart" uri="{C3380CC4-5D6E-409C-BE32-E72D297353CC}">
              <c16:uniqueId val="{00000000-F235-994E-B6D8-91D7824CC477}"/>
            </c:ext>
          </c:extLst>
        </c:ser>
        <c:dLbls>
          <c:showLegendKey val="0"/>
          <c:showVal val="0"/>
          <c:showCatName val="0"/>
          <c:showSerName val="0"/>
          <c:showPercent val="0"/>
          <c:showBubbleSize val="0"/>
        </c:dLbls>
        <c:bubbleScale val="100"/>
        <c:showNegBubbles val="0"/>
        <c:axId val="690694848"/>
        <c:axId val="690901296"/>
      </c:bubbleChart>
      <c:valAx>
        <c:axId val="690694848"/>
        <c:scaling>
          <c:orientation val="minMax"/>
          <c:max val="2"/>
          <c:min val="0"/>
        </c:scaling>
        <c:delete val="0"/>
        <c:axPos val="b"/>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w="9525" cap="flat" cmpd="sng" algn="ctr">
            <a:solidFill>
              <a:schemeClr val="lt1">
                <a:lumMod val="50000"/>
              </a:schemeClr>
            </a:solid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nl-NL"/>
          </a:p>
        </c:txPr>
        <c:crossAx val="690901296"/>
        <c:crosses val="autoZero"/>
        <c:crossBetween val="midCat"/>
      </c:valAx>
      <c:valAx>
        <c:axId val="690901296"/>
        <c:scaling>
          <c:orientation val="minMax"/>
          <c:max val="1.2"/>
          <c:min val="-0.2"/>
        </c:scaling>
        <c:delete val="0"/>
        <c:axPos val="l"/>
        <c:majorGridlines>
          <c:spPr>
            <a:ln w="9525" cap="flat" cmpd="sng" algn="ctr">
              <a:solidFill>
                <a:schemeClr val="lt1">
                  <a:lumMod val="95000"/>
                  <a:alpha val="10000"/>
                </a:schemeClr>
              </a:solidFill>
              <a:round/>
            </a:ln>
            <a:effectLst/>
          </c:spPr>
        </c:majorGridlines>
        <c:numFmt formatCode="0.00" sourceLinked="1"/>
        <c:majorTickMark val="none"/>
        <c:minorTickMark val="none"/>
        <c:tickLblPos val="nextTo"/>
        <c:spPr>
          <a:noFill/>
          <a:ln w="9525" cap="flat" cmpd="sng" algn="ctr">
            <a:solidFill>
              <a:schemeClr val="lt1">
                <a:lumMod val="50000"/>
              </a:schemeClr>
            </a:solid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nl-NL"/>
          </a:p>
        </c:txPr>
        <c:crossAx val="69069484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a:noFill/>
    </a:ln>
    <a:effectLst/>
  </c:spPr>
  <c:txPr>
    <a:bodyPr/>
    <a:lstStyle/>
    <a:p>
      <a:pPr>
        <a:defRPr/>
      </a:pPr>
      <a:endParaRPr lang="nl-NL"/>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bg1">
                    <a:lumMod val="95000"/>
                  </a:schemeClr>
                </a:solidFill>
                <a:latin typeface="+mn-lt"/>
                <a:ea typeface="+mn-ea"/>
                <a:cs typeface="+mn-cs"/>
              </a:defRPr>
            </a:pPr>
            <a:r>
              <a:rPr lang="en-GB" sz="1200" b="0">
                <a:solidFill>
                  <a:schemeClr val="bg1">
                    <a:lumMod val="95000"/>
                  </a:schemeClr>
                </a:solidFill>
              </a:rPr>
              <a:t>Environmental impact (LCA)</a:t>
            </a:r>
          </a:p>
        </c:rich>
      </c:tx>
      <c:layout>
        <c:manualLayout>
          <c:xMode val="edge"/>
          <c:yMode val="edge"/>
          <c:x val="0.19996746687686853"/>
          <c:y val="3.8645494320646984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bg1">
                  <a:lumMod val="95000"/>
                </a:schemeClr>
              </a:solidFill>
              <a:latin typeface="+mn-lt"/>
              <a:ea typeface="+mn-ea"/>
              <a:cs typeface="+mn-cs"/>
            </a:defRPr>
          </a:pPr>
          <a:endParaRPr lang="nl-NL"/>
        </a:p>
      </c:txPr>
    </c:title>
    <c:autoTitleDeleted val="0"/>
    <c:plotArea>
      <c:layout>
        <c:manualLayout>
          <c:layoutTarget val="inner"/>
          <c:xMode val="edge"/>
          <c:yMode val="edge"/>
          <c:x val="0.18988802229308571"/>
          <c:y val="0.24685443995639553"/>
          <c:w val="0.22366274792191732"/>
          <c:h val="0.4509112713616209"/>
        </c:manualLayout>
      </c:layout>
      <c:radarChart>
        <c:radarStyle val="marker"/>
        <c:varyColors val="0"/>
        <c:ser>
          <c:idx val="0"/>
          <c:order val="0"/>
          <c:tx>
            <c:strRef>
              <c:f>Dashboard!$I$33</c:f>
              <c:strCache>
                <c:ptCount val="1"/>
                <c:pt idx="0">
                  <c:v>Fermented Acorns (Focused approach)</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Dashboard!$H$34:$H$39</c:f>
              <c:strCache>
                <c:ptCount val="6"/>
                <c:pt idx="0">
                  <c:v>Carbon footprint</c:v>
                </c:pt>
                <c:pt idx="1">
                  <c:v>Eutrophication (marine)</c:v>
                </c:pt>
                <c:pt idx="2">
                  <c:v>Eutrophication (freshwater)</c:v>
                </c:pt>
                <c:pt idx="3">
                  <c:v>Water consumption (AWARE)</c:v>
                </c:pt>
                <c:pt idx="4">
                  <c:v>Resources depletion - mineral</c:v>
                </c:pt>
                <c:pt idx="5">
                  <c:v>Resources depletion - non renewable energy</c:v>
                </c:pt>
              </c:strCache>
            </c:strRef>
          </c:cat>
          <c:val>
            <c:numRef>
              <c:f>Dashboard!$I$34:$I$39</c:f>
              <c:numCache>
                <c:formatCode>0.00E+00</c:formatCode>
                <c:ptCount val="6"/>
                <c:pt idx="0">
                  <c:v>-3.3345000000000022E-4</c:v>
                </c:pt>
                <c:pt idx="1">
                  <c:v>4.1449357045817885E-3</c:v>
                </c:pt>
                <c:pt idx="2">
                  <c:v>8.2991010425213663E-5</c:v>
                </c:pt>
                <c:pt idx="3">
                  <c:v>1.7438000000000066E-5</c:v>
                </c:pt>
                <c:pt idx="4">
                  <c:v>7.5408000000000061E-5</c:v>
                </c:pt>
                <c:pt idx="5">
                  <c:v>1.3688200000000006E-4</c:v>
                </c:pt>
              </c:numCache>
            </c:numRef>
          </c:val>
          <c:extLst>
            <c:ext xmlns:c16="http://schemas.microsoft.com/office/drawing/2014/chart" uri="{C3380CC4-5D6E-409C-BE32-E72D297353CC}">
              <c16:uniqueId val="{00000000-DEA4-9D49-990E-6C4AAC864F56}"/>
            </c:ext>
          </c:extLst>
        </c:ser>
        <c:ser>
          <c:idx val="1"/>
          <c:order val="1"/>
          <c:tx>
            <c:strRef>
              <c:f>Dashboard!$J$33</c:f>
              <c:strCache>
                <c:ptCount val="1"/>
                <c:pt idx="0">
                  <c:v>Pickled Olives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Dashboard!$H$34:$H$39</c:f>
              <c:strCache>
                <c:ptCount val="6"/>
                <c:pt idx="0">
                  <c:v>Carbon footprint</c:v>
                </c:pt>
                <c:pt idx="1">
                  <c:v>Eutrophication (marine)</c:v>
                </c:pt>
                <c:pt idx="2">
                  <c:v>Eutrophication (freshwater)</c:v>
                </c:pt>
                <c:pt idx="3">
                  <c:v>Water consumption (AWARE)</c:v>
                </c:pt>
                <c:pt idx="4">
                  <c:v>Resources depletion - mineral</c:v>
                </c:pt>
                <c:pt idx="5">
                  <c:v>Resources depletion - non renewable energy</c:v>
                </c:pt>
              </c:strCache>
            </c:strRef>
          </c:cat>
          <c:val>
            <c:numRef>
              <c:f>Dashboard!$J$34:$J$39</c:f>
              <c:numCache>
                <c:formatCode>0.00E+00</c:formatCode>
                <c:ptCount val="6"/>
                <c:pt idx="0">
                  <c:v>-8.7685000000000042E-6</c:v>
                </c:pt>
                <c:pt idx="1">
                  <c:v>5.1160000000000167E-5</c:v>
                </c:pt>
                <c:pt idx="2">
                  <c:v>1.8669000000000034E-5</c:v>
                </c:pt>
                <c:pt idx="3">
                  <c:v>1.6566100000000062E-4</c:v>
                </c:pt>
                <c:pt idx="4">
                  <c:v>2.9849000000000029E-5</c:v>
                </c:pt>
                <c:pt idx="5">
                  <c:v>2.1532000000000007E-5</c:v>
                </c:pt>
              </c:numCache>
            </c:numRef>
          </c:val>
          <c:extLst>
            <c:ext xmlns:c16="http://schemas.microsoft.com/office/drawing/2014/chart" uri="{C3380CC4-5D6E-409C-BE32-E72D297353CC}">
              <c16:uniqueId val="{00000001-DEA4-9D49-990E-6C4AAC864F56}"/>
            </c:ext>
          </c:extLst>
        </c:ser>
        <c:dLbls>
          <c:showLegendKey val="0"/>
          <c:showVal val="0"/>
          <c:showCatName val="0"/>
          <c:showSerName val="0"/>
          <c:showPercent val="0"/>
          <c:showBubbleSize val="0"/>
        </c:dLbls>
        <c:axId val="1804885423"/>
        <c:axId val="1804887135"/>
      </c:radarChart>
      <c:catAx>
        <c:axId val="180488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crossAx val="1804887135"/>
        <c:crosses val="autoZero"/>
        <c:auto val="1"/>
        <c:lblAlgn val="ctr"/>
        <c:lblOffset val="100"/>
        <c:noMultiLvlLbl val="0"/>
      </c:catAx>
      <c:valAx>
        <c:axId val="1804887135"/>
        <c:scaling>
          <c:orientation val="minMax"/>
        </c:scaling>
        <c:delete val="1"/>
        <c:axPos val="l"/>
        <c:majorGridlines>
          <c:spPr>
            <a:ln w="9525" cap="flat" cmpd="sng" algn="ctr">
              <a:solidFill>
                <a:schemeClr val="tx1">
                  <a:lumMod val="15000"/>
                  <a:lumOff val="85000"/>
                </a:schemeClr>
              </a:solidFill>
              <a:round/>
            </a:ln>
            <a:effectLst/>
          </c:spPr>
        </c:majorGridlines>
        <c:numFmt formatCode="0.00E+00" sourceLinked="1"/>
        <c:majorTickMark val="none"/>
        <c:minorTickMark val="none"/>
        <c:tickLblPos val="nextTo"/>
        <c:crossAx val="1804885423"/>
        <c:crosses val="autoZero"/>
        <c:crossBetween val="between"/>
      </c:valAx>
      <c:spPr>
        <a:noFill/>
        <a:ln>
          <a:noFill/>
        </a:ln>
        <a:effectLst/>
      </c:spPr>
    </c:plotArea>
    <c:legend>
      <c:legendPos val="t"/>
      <c:layout>
        <c:manualLayout>
          <c:xMode val="edge"/>
          <c:yMode val="edge"/>
          <c:x val="3.0288870641649729E-2"/>
          <c:y val="0.85229689382431517"/>
          <c:w val="0.93616559043818348"/>
          <c:h val="0.10067689704622251"/>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bg1">
                    <a:lumMod val="95000"/>
                  </a:schemeClr>
                </a:solidFill>
                <a:latin typeface="+mn-lt"/>
                <a:ea typeface="+mn-ea"/>
                <a:cs typeface="+mn-cs"/>
              </a:defRPr>
            </a:pPr>
            <a:r>
              <a:rPr lang="en-GB" sz="1200" b="1">
                <a:solidFill>
                  <a:schemeClr val="bg1">
                    <a:lumMod val="95000"/>
                  </a:schemeClr>
                </a:solidFill>
              </a:rPr>
              <a:t>General Analysis</a:t>
            </a:r>
          </a:p>
        </c:rich>
      </c:tx>
      <c:layout>
        <c:manualLayout>
          <c:xMode val="edge"/>
          <c:yMode val="edge"/>
          <c:x val="0.45234868091998187"/>
          <c:y val="9.3362869265518317E-2"/>
        </c:manualLayout>
      </c:layout>
      <c:overlay val="0"/>
      <c:spPr>
        <a:noFill/>
        <a:ln>
          <a:noFill/>
        </a:ln>
        <a:effectLst/>
      </c:spPr>
      <c:txPr>
        <a:bodyPr rot="0" spcFirstLastPara="1" vertOverflow="ellipsis" vert="horz" wrap="square" anchor="ctr" anchorCtr="1"/>
        <a:lstStyle/>
        <a:p>
          <a:pPr>
            <a:defRPr sz="1200" b="1" i="0" u="none" strike="noStrike" kern="1200" spc="0" baseline="0">
              <a:solidFill>
                <a:schemeClr val="bg1">
                  <a:lumMod val="95000"/>
                </a:schemeClr>
              </a:solidFill>
              <a:latin typeface="+mn-lt"/>
              <a:ea typeface="+mn-ea"/>
              <a:cs typeface="+mn-cs"/>
            </a:defRPr>
          </a:pPr>
          <a:endParaRPr lang="nl-NL"/>
        </a:p>
      </c:txPr>
    </c:title>
    <c:autoTitleDeleted val="0"/>
    <c:plotArea>
      <c:layout>
        <c:manualLayout>
          <c:layoutTarget val="inner"/>
          <c:xMode val="edge"/>
          <c:yMode val="edge"/>
          <c:x val="0.40587446066739979"/>
          <c:y val="0.24485090114181118"/>
          <c:w val="0.22366274792191732"/>
          <c:h val="0.4509112713616209"/>
        </c:manualLayout>
      </c:layout>
      <c:radarChart>
        <c:radarStyle val="marker"/>
        <c:varyColors val="0"/>
        <c:ser>
          <c:idx val="0"/>
          <c:order val="0"/>
          <c:tx>
            <c:strRef>
              <c:f>Dashboard!$I$15</c:f>
              <c:strCache>
                <c:ptCount val="1"/>
                <c:pt idx="0">
                  <c:v>Fermented Acorns (Focused approach)</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Dashboard!$H$16:$H$19</c:f>
              <c:strCache>
                <c:ptCount val="4"/>
                <c:pt idx="0">
                  <c:v>Life Cycle Assessment </c:v>
                </c:pt>
                <c:pt idx="1">
                  <c:v>Environmental efficiency indicators</c:v>
                </c:pt>
                <c:pt idx="2">
                  <c:v>Ecosystem Services</c:v>
                </c:pt>
                <c:pt idx="3">
                  <c:v>Economic indicators (economic viability &amp; resilience)</c:v>
                </c:pt>
              </c:strCache>
            </c:strRef>
          </c:cat>
          <c:val>
            <c:numRef>
              <c:f>Dashboard!$I$16:$I$19</c:f>
              <c:numCache>
                <c:formatCode>0.00</c:formatCode>
                <c:ptCount val="4"/>
                <c:pt idx="0">
                  <c:v>1</c:v>
                </c:pt>
                <c:pt idx="1">
                  <c:v>1</c:v>
                </c:pt>
                <c:pt idx="2">
                  <c:v>0.33333333333333337</c:v>
                </c:pt>
                <c:pt idx="3">
                  <c:v>7.6923076923076927E-2</c:v>
                </c:pt>
              </c:numCache>
            </c:numRef>
          </c:val>
          <c:extLst>
            <c:ext xmlns:c16="http://schemas.microsoft.com/office/drawing/2014/chart" uri="{C3380CC4-5D6E-409C-BE32-E72D297353CC}">
              <c16:uniqueId val="{00000000-E5D5-5D41-95E4-A622406A8B7D}"/>
            </c:ext>
          </c:extLst>
        </c:ser>
        <c:ser>
          <c:idx val="1"/>
          <c:order val="1"/>
          <c:tx>
            <c:strRef>
              <c:f>Dashboard!$J$15</c:f>
              <c:strCache>
                <c:ptCount val="1"/>
                <c:pt idx="0">
                  <c:v>Pickled Olives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Dashboard!$H$16:$H$19</c:f>
              <c:strCache>
                <c:ptCount val="4"/>
                <c:pt idx="0">
                  <c:v>Life Cycle Assessment </c:v>
                </c:pt>
                <c:pt idx="1">
                  <c:v>Environmental efficiency indicators</c:v>
                </c:pt>
                <c:pt idx="2">
                  <c:v>Ecosystem Services</c:v>
                </c:pt>
                <c:pt idx="3">
                  <c:v>Economic indicators (economic viability &amp; resilience)</c:v>
                </c:pt>
              </c:strCache>
            </c:strRef>
          </c:cat>
          <c:val>
            <c:numRef>
              <c:f>Dashboard!$J$16:$J$19</c:f>
              <c:numCache>
                <c:formatCode>0.00</c:formatCode>
                <c:ptCount val="4"/>
                <c:pt idx="0">
                  <c:v>6.7431788482286495E-2</c:v>
                </c:pt>
                <c:pt idx="1">
                  <c:v>7.7091633466135456E-2</c:v>
                </c:pt>
                <c:pt idx="2">
                  <c:v>1</c:v>
                </c:pt>
                <c:pt idx="3">
                  <c:v>1</c:v>
                </c:pt>
              </c:numCache>
            </c:numRef>
          </c:val>
          <c:extLst>
            <c:ext xmlns:c16="http://schemas.microsoft.com/office/drawing/2014/chart" uri="{C3380CC4-5D6E-409C-BE32-E72D297353CC}">
              <c16:uniqueId val="{00000001-E5D5-5D41-95E4-A622406A8B7D}"/>
            </c:ext>
          </c:extLst>
        </c:ser>
        <c:dLbls>
          <c:showLegendKey val="0"/>
          <c:showVal val="0"/>
          <c:showCatName val="0"/>
          <c:showSerName val="0"/>
          <c:showPercent val="0"/>
          <c:showBubbleSize val="0"/>
        </c:dLbls>
        <c:axId val="1804885423"/>
        <c:axId val="1804887135"/>
      </c:radarChart>
      <c:catAx>
        <c:axId val="180488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crossAx val="1804887135"/>
        <c:crosses val="autoZero"/>
        <c:auto val="1"/>
        <c:lblAlgn val="ctr"/>
        <c:lblOffset val="100"/>
        <c:noMultiLvlLbl val="0"/>
      </c:catAx>
      <c:valAx>
        <c:axId val="1804887135"/>
        <c:scaling>
          <c:orientation val="minMax"/>
        </c:scaling>
        <c:delete val="1"/>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1804885423"/>
        <c:crosses val="autoZero"/>
        <c:crossBetween val="between"/>
      </c:valAx>
      <c:spPr>
        <a:noFill/>
        <a:ln>
          <a:noFill/>
        </a:ln>
        <a:effectLst/>
      </c:spPr>
    </c:plotArea>
    <c:legend>
      <c:legendPos val="t"/>
      <c:layout>
        <c:manualLayout>
          <c:xMode val="edge"/>
          <c:yMode val="edge"/>
          <c:x val="2.9503263951404728E-2"/>
          <c:y val="0.829732753511912"/>
          <c:w val="0.94146949868688556"/>
          <c:h val="0.12541571687281564"/>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bg1"/>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100" baseline="0">
                <a:solidFill>
                  <a:schemeClr val="bg1">
                    <a:lumMod val="95000"/>
                  </a:schemeClr>
                </a:solidFill>
                <a:effectLst>
                  <a:outerShdw blurRad="50800" dist="38100" dir="5400000" algn="t" rotWithShape="0">
                    <a:prstClr val="black">
                      <a:alpha val="40000"/>
                    </a:prstClr>
                  </a:outerShdw>
                </a:effectLst>
                <a:latin typeface="+mn-lt"/>
                <a:ea typeface="+mn-ea"/>
                <a:cs typeface="+mn-cs"/>
              </a:defRPr>
            </a:pPr>
            <a:r>
              <a:rPr lang="en-GB" sz="1200" b="0">
                <a:solidFill>
                  <a:schemeClr val="bg1">
                    <a:lumMod val="95000"/>
                  </a:schemeClr>
                </a:solidFill>
              </a:rPr>
              <a:t>Total</a:t>
            </a:r>
            <a:r>
              <a:rPr lang="en-GB" sz="1200" b="0" baseline="0">
                <a:solidFill>
                  <a:schemeClr val="bg1">
                    <a:lumMod val="95000"/>
                  </a:schemeClr>
                </a:solidFill>
              </a:rPr>
              <a:t> e</a:t>
            </a:r>
            <a:r>
              <a:rPr lang="en-GB" sz="1200" b="0">
                <a:solidFill>
                  <a:schemeClr val="bg1">
                    <a:lumMod val="95000"/>
                  </a:schemeClr>
                </a:solidFill>
              </a:rPr>
              <a:t>nvironmental impact, normalised (LCA)</a:t>
            </a:r>
          </a:p>
        </c:rich>
      </c:tx>
      <c:layout>
        <c:manualLayout>
          <c:xMode val="edge"/>
          <c:yMode val="edge"/>
          <c:x val="0.17797556990585855"/>
          <c:y val="1.4335106354474903E-2"/>
        </c:manualLayout>
      </c:layout>
      <c:overlay val="0"/>
      <c:spPr>
        <a:noFill/>
        <a:ln>
          <a:noFill/>
        </a:ln>
        <a:effectLst/>
      </c:spPr>
      <c:txPr>
        <a:bodyPr rot="0" spcFirstLastPara="1" vertOverflow="ellipsis" vert="horz" wrap="square" anchor="ctr" anchorCtr="1"/>
        <a:lstStyle/>
        <a:p>
          <a:pPr>
            <a:defRPr sz="1200" b="0" i="0" u="none" strike="noStrike" kern="1200" spc="100" baseline="0">
              <a:solidFill>
                <a:schemeClr val="bg1">
                  <a:lumMod val="95000"/>
                </a:schemeClr>
              </a:solidFill>
              <a:effectLst>
                <a:outerShdw blurRad="50800" dist="38100" dir="5400000" algn="t" rotWithShape="0">
                  <a:prstClr val="black">
                    <a:alpha val="40000"/>
                  </a:prstClr>
                </a:outerShdw>
              </a:effectLst>
              <a:latin typeface="+mn-lt"/>
              <a:ea typeface="+mn-ea"/>
              <a:cs typeface="+mn-cs"/>
            </a:defRPr>
          </a:pPr>
          <a:endParaRPr lang="nl-NL"/>
        </a:p>
      </c:txPr>
    </c:title>
    <c:autoTitleDeleted val="0"/>
    <c:plotArea>
      <c:layout>
        <c:manualLayout>
          <c:layoutTarget val="inner"/>
          <c:xMode val="edge"/>
          <c:yMode val="edge"/>
          <c:x val="0.20117399034798067"/>
          <c:y val="0.17749999999999999"/>
          <c:w val="0.46219477084521093"/>
          <c:h val="0.74760690069991254"/>
        </c:manualLayout>
      </c:layout>
      <c:bubbleChart>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xVal>
            <c:numLit>
              <c:formatCode>General</c:formatCode>
              <c:ptCount val="1"/>
              <c:pt idx="0">
                <c:v>1</c:v>
              </c:pt>
            </c:numLit>
          </c:xVal>
          <c:yVal>
            <c:numRef>
              <c:f>Dashboard!$I$41</c:f>
              <c:numCache>
                <c:formatCode>0.00E+00</c:formatCode>
                <c:ptCount val="1"/>
                <c:pt idx="0">
                  <c:v>1</c:v>
                </c:pt>
              </c:numCache>
            </c:numRef>
          </c:yVal>
          <c:bubbleSize>
            <c:numLit>
              <c:formatCode>General</c:formatCode>
              <c:ptCount val="1"/>
              <c:pt idx="0">
                <c:v>1</c:v>
              </c:pt>
            </c:numLit>
          </c:bubbleSize>
          <c:bubble3D val="1"/>
          <c:extLst>
            <c:ext xmlns:c16="http://schemas.microsoft.com/office/drawing/2014/chart" uri="{C3380CC4-5D6E-409C-BE32-E72D297353CC}">
              <c16:uniqueId val="{00000000-A8EB-3B4F-997A-E9A6399AC3F4}"/>
            </c:ext>
          </c:extLst>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xVal>
            <c:numLit>
              <c:formatCode>General</c:formatCode>
              <c:ptCount val="1"/>
              <c:pt idx="0">
                <c:v>1</c:v>
              </c:pt>
            </c:numLit>
          </c:xVal>
          <c:yVal>
            <c:numRef>
              <c:f>Dashboard!$J$41</c:f>
              <c:numCache>
                <c:formatCode>0.00E+00</c:formatCode>
                <c:ptCount val="1"/>
                <c:pt idx="0">
                  <c:v>6.7431788482286495E-2</c:v>
                </c:pt>
              </c:numCache>
            </c:numRef>
          </c:yVal>
          <c:bubbleSize>
            <c:numLit>
              <c:formatCode>General</c:formatCode>
              <c:ptCount val="1"/>
              <c:pt idx="0">
                <c:v>1</c:v>
              </c:pt>
            </c:numLit>
          </c:bubbleSize>
          <c:bubble3D val="1"/>
          <c:extLst>
            <c:ext xmlns:c16="http://schemas.microsoft.com/office/drawing/2014/chart" uri="{C3380CC4-5D6E-409C-BE32-E72D297353CC}">
              <c16:uniqueId val="{00000001-A8EB-3B4F-997A-E9A6399AC3F4}"/>
            </c:ext>
          </c:extLst>
        </c:ser>
        <c:dLbls>
          <c:showLegendKey val="0"/>
          <c:showVal val="0"/>
          <c:showCatName val="0"/>
          <c:showSerName val="0"/>
          <c:showPercent val="0"/>
          <c:showBubbleSize val="0"/>
        </c:dLbls>
        <c:bubbleScale val="100"/>
        <c:showNegBubbles val="0"/>
        <c:axId val="690694848"/>
        <c:axId val="690901296"/>
      </c:bubbleChart>
      <c:valAx>
        <c:axId val="690694848"/>
        <c:scaling>
          <c:orientation val="minMax"/>
          <c:max val="2"/>
          <c:min val="0"/>
        </c:scaling>
        <c:delete val="0"/>
        <c:axPos val="b"/>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w="9525" cap="flat" cmpd="sng" algn="ctr">
            <a:solidFill>
              <a:schemeClr val="lt1">
                <a:lumMod val="50000"/>
              </a:schemeClr>
            </a:solid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nl-NL"/>
          </a:p>
        </c:txPr>
        <c:crossAx val="690901296"/>
        <c:crosses val="autoZero"/>
        <c:crossBetween val="midCat"/>
      </c:valAx>
      <c:valAx>
        <c:axId val="690901296"/>
        <c:scaling>
          <c:orientation val="minMax"/>
          <c:max val="1.2"/>
          <c:min val="-0.2"/>
        </c:scaling>
        <c:delete val="0"/>
        <c:axPos val="l"/>
        <c:majorGridlines>
          <c:spPr>
            <a:ln w="9525" cap="flat" cmpd="sng" algn="ctr">
              <a:solidFill>
                <a:schemeClr val="lt1">
                  <a:lumMod val="95000"/>
                  <a:alpha val="10000"/>
                </a:schemeClr>
              </a:solidFill>
              <a:round/>
            </a:ln>
            <a:effectLst/>
          </c:spPr>
        </c:majorGridlines>
        <c:numFmt formatCode="0.00E+00" sourceLinked="1"/>
        <c:majorTickMark val="none"/>
        <c:minorTickMark val="none"/>
        <c:tickLblPos val="nextTo"/>
        <c:spPr>
          <a:noFill/>
          <a:ln w="9525" cap="flat" cmpd="sng" algn="ctr">
            <a:solidFill>
              <a:schemeClr val="lt1">
                <a:lumMod val="50000"/>
              </a:schemeClr>
            </a:solid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nl-NL"/>
          </a:p>
        </c:txPr>
        <c:crossAx val="69069484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a:noFill/>
    </a:ln>
    <a:effectLst/>
  </c:spPr>
  <c:txPr>
    <a:bodyPr/>
    <a:lstStyle/>
    <a:p>
      <a:pPr>
        <a:defRPr/>
      </a:pPr>
      <a:endParaRPr lang="nl-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8">
  <cs:axisTitle>
    <cs:lnRef idx="0"/>
    <cs:fillRef idx="0"/>
    <cs:effectRef idx="0"/>
    <cs:fontRef idx="minor">
      <a:schemeClr val="lt1">
        <a:lumMod val="75000"/>
      </a:schemeClr>
    </cs:fontRef>
    <cs:defRPr sz="900" b="1" kern="1200" cap="all"/>
  </cs:axisTitle>
  <cs:categoryAxis>
    <cs:lnRef idx="0"/>
    <cs:fillRef idx="0"/>
    <cs:effectRef idx="0"/>
    <cs:fontRef idx="minor">
      <a:schemeClr val="lt1">
        <a:lumMod val="75000"/>
      </a:schemeClr>
    </cs:fontRef>
    <cs:spPr>
      <a:ln w="9525" cap="flat" cmpd="sng" algn="ctr">
        <a:solidFill>
          <a:schemeClr val="lt1">
            <a:lumMod val="50000"/>
          </a:schemeClr>
        </a:solidFill>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9525" cap="rnd">
        <a:solidFill>
          <a:schemeClr val="phClr"/>
        </a:solidFill>
        <a:round/>
      </a:ln>
    </cs:spPr>
  </cs:dataPointLine>
  <cs:dataPointMarker>
    <cs:lnRef idx="0">
      <cs:styleClr val="auto"/>
    </cs:lnRef>
    <cs:fillRef idx="3">
      <cs:styleClr val="auto"/>
    </cs:fillRef>
    <cs:effectRef idx="3"/>
    <cs:fontRef idx="minor">
      <a:schemeClr val="tx1"/>
    </cs:fontRef>
    <cs:spPr>
      <a:ln w="9525" cap="rnd">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7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75000"/>
      </a:schemeClr>
    </cs:fontRef>
    <cs:spPr>
      <a:ln w="9525" cap="flat" cmpd="sng" algn="ctr">
        <a:solidFill>
          <a:schemeClr val="lt1">
            <a:lumMod val="50000"/>
          </a:schemeClr>
        </a:solidFill>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75000"/>
      </a:schemeClr>
    </cs:fontRef>
    <cs:spPr>
      <a:ln w="9525" cap="flat" cmpd="sng" algn="ctr">
        <a:solidFill>
          <a:schemeClr val="lt1">
            <a:lumMod val="50000"/>
          </a:schemeClr>
        </a:solidFill>
      </a:ln>
    </cs:spPr>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48">
  <cs:axisTitle>
    <cs:lnRef idx="0"/>
    <cs:fillRef idx="0"/>
    <cs:effectRef idx="0"/>
    <cs:fontRef idx="minor">
      <a:schemeClr val="lt1">
        <a:lumMod val="75000"/>
      </a:schemeClr>
    </cs:fontRef>
    <cs:defRPr sz="900" b="1" kern="1200" cap="all"/>
  </cs:axisTitle>
  <cs:categoryAxis>
    <cs:lnRef idx="0"/>
    <cs:fillRef idx="0"/>
    <cs:effectRef idx="0"/>
    <cs:fontRef idx="minor">
      <a:schemeClr val="lt1">
        <a:lumMod val="75000"/>
      </a:schemeClr>
    </cs:fontRef>
    <cs:spPr>
      <a:ln w="9525" cap="flat" cmpd="sng" algn="ctr">
        <a:solidFill>
          <a:schemeClr val="lt1">
            <a:lumMod val="50000"/>
          </a:schemeClr>
        </a:solidFill>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9525" cap="rnd">
        <a:solidFill>
          <a:schemeClr val="phClr"/>
        </a:solidFill>
        <a:round/>
      </a:ln>
    </cs:spPr>
  </cs:dataPointLine>
  <cs:dataPointMarker>
    <cs:lnRef idx="0">
      <cs:styleClr val="auto"/>
    </cs:lnRef>
    <cs:fillRef idx="3">
      <cs:styleClr val="auto"/>
    </cs:fillRef>
    <cs:effectRef idx="3"/>
    <cs:fontRef idx="minor">
      <a:schemeClr val="tx1"/>
    </cs:fontRef>
    <cs:spPr>
      <a:ln w="9525" cap="rnd">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7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75000"/>
      </a:schemeClr>
    </cs:fontRef>
    <cs:spPr>
      <a:ln w="9525" cap="flat" cmpd="sng" algn="ctr">
        <a:solidFill>
          <a:schemeClr val="lt1">
            <a:lumMod val="50000"/>
          </a:schemeClr>
        </a:solidFill>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75000"/>
      </a:schemeClr>
    </cs:fontRef>
    <cs:spPr>
      <a:ln w="9525" cap="flat" cmpd="sng" algn="ctr">
        <a:solidFill>
          <a:schemeClr val="lt1">
            <a:lumMod val="50000"/>
          </a:schemeClr>
        </a:solidFill>
      </a:ln>
    </cs:spPr>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8">
  <cs:axisTitle>
    <cs:lnRef idx="0"/>
    <cs:fillRef idx="0"/>
    <cs:effectRef idx="0"/>
    <cs:fontRef idx="minor">
      <a:schemeClr val="lt1">
        <a:lumMod val="75000"/>
      </a:schemeClr>
    </cs:fontRef>
    <cs:defRPr sz="900" b="1" kern="1200" cap="all"/>
  </cs:axisTitle>
  <cs:categoryAxis>
    <cs:lnRef idx="0"/>
    <cs:fillRef idx="0"/>
    <cs:effectRef idx="0"/>
    <cs:fontRef idx="minor">
      <a:schemeClr val="lt1">
        <a:lumMod val="75000"/>
      </a:schemeClr>
    </cs:fontRef>
    <cs:spPr>
      <a:ln w="9525" cap="flat" cmpd="sng" algn="ctr">
        <a:solidFill>
          <a:schemeClr val="lt1">
            <a:lumMod val="50000"/>
          </a:schemeClr>
        </a:solidFill>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9525" cap="rnd">
        <a:solidFill>
          <a:schemeClr val="phClr"/>
        </a:solidFill>
        <a:round/>
      </a:ln>
    </cs:spPr>
  </cs:dataPointLine>
  <cs:dataPointMarker>
    <cs:lnRef idx="0">
      <cs:styleClr val="auto"/>
    </cs:lnRef>
    <cs:fillRef idx="3">
      <cs:styleClr val="auto"/>
    </cs:fillRef>
    <cs:effectRef idx="3"/>
    <cs:fontRef idx="minor">
      <a:schemeClr val="tx1"/>
    </cs:fontRef>
    <cs:spPr>
      <a:ln w="9525" cap="rnd">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7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75000"/>
      </a:schemeClr>
    </cs:fontRef>
    <cs:spPr>
      <a:ln w="9525" cap="flat" cmpd="sng" algn="ctr">
        <a:solidFill>
          <a:schemeClr val="lt1">
            <a:lumMod val="50000"/>
          </a:schemeClr>
        </a:solidFill>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75000"/>
      </a:schemeClr>
    </cs:fontRef>
    <cs:spPr>
      <a:ln w="9525" cap="flat" cmpd="sng" algn="ctr">
        <a:solidFill>
          <a:schemeClr val="lt1">
            <a:lumMod val="50000"/>
          </a:schemeClr>
        </a:solidFill>
      </a:ln>
    </cs:spPr>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8">
  <cs:axisTitle>
    <cs:lnRef idx="0"/>
    <cs:fillRef idx="0"/>
    <cs:effectRef idx="0"/>
    <cs:fontRef idx="minor">
      <a:schemeClr val="lt1">
        <a:lumMod val="75000"/>
      </a:schemeClr>
    </cs:fontRef>
    <cs:defRPr sz="900" b="1" kern="1200" cap="all"/>
  </cs:axisTitle>
  <cs:categoryAxis>
    <cs:lnRef idx="0"/>
    <cs:fillRef idx="0"/>
    <cs:effectRef idx="0"/>
    <cs:fontRef idx="minor">
      <a:schemeClr val="lt1">
        <a:lumMod val="75000"/>
      </a:schemeClr>
    </cs:fontRef>
    <cs:spPr>
      <a:ln w="9525" cap="flat" cmpd="sng" algn="ctr">
        <a:solidFill>
          <a:schemeClr val="lt1">
            <a:lumMod val="50000"/>
          </a:schemeClr>
        </a:solidFill>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9525" cap="rnd">
        <a:solidFill>
          <a:schemeClr val="phClr"/>
        </a:solidFill>
        <a:round/>
      </a:ln>
    </cs:spPr>
  </cs:dataPointLine>
  <cs:dataPointMarker>
    <cs:lnRef idx="0">
      <cs:styleClr val="auto"/>
    </cs:lnRef>
    <cs:fillRef idx="3">
      <cs:styleClr val="auto"/>
    </cs:fillRef>
    <cs:effectRef idx="3"/>
    <cs:fontRef idx="minor">
      <a:schemeClr val="tx1"/>
    </cs:fontRef>
    <cs:spPr>
      <a:ln w="9525" cap="rnd">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7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75000"/>
      </a:schemeClr>
    </cs:fontRef>
    <cs:spPr>
      <a:ln w="9525" cap="flat" cmpd="sng" algn="ctr">
        <a:solidFill>
          <a:schemeClr val="lt1">
            <a:lumMod val="50000"/>
          </a:schemeClr>
        </a:solidFill>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75000"/>
      </a:schemeClr>
    </cs:fontRef>
    <cs:spPr>
      <a:ln w="9525" cap="flat" cmpd="sng" algn="ctr">
        <a:solidFill>
          <a:schemeClr val="lt1">
            <a:lumMod val="50000"/>
          </a:schemeClr>
        </a:solidFill>
      </a:ln>
    </cs:spPr>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1.xml"/><Relationship Id="rId7" Type="http://schemas.openxmlformats.org/officeDocument/2006/relationships/chart" Target="../charts/chart5.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4.xml"/><Relationship Id="rId11" Type="http://schemas.openxmlformats.org/officeDocument/2006/relationships/chart" Target="../charts/chart9.xml"/><Relationship Id="rId5" Type="http://schemas.openxmlformats.org/officeDocument/2006/relationships/chart" Target="../charts/chart3.xml"/><Relationship Id="rId10" Type="http://schemas.openxmlformats.org/officeDocument/2006/relationships/chart" Target="../charts/chart8.xml"/><Relationship Id="rId4" Type="http://schemas.openxmlformats.org/officeDocument/2006/relationships/chart" Target="../charts/chart2.xml"/><Relationship Id="rId9" Type="http://schemas.openxmlformats.org/officeDocument/2006/relationships/chart" Target="../charts/chart7.xml"/></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7.png"/><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287846</xdr:colOff>
      <xdr:row>0</xdr:row>
      <xdr:rowOff>76201</xdr:rowOff>
    </xdr:from>
    <xdr:to>
      <xdr:col>11</xdr:col>
      <xdr:colOff>11759</xdr:colOff>
      <xdr:row>25</xdr:row>
      <xdr:rowOff>57608</xdr:rowOff>
    </xdr:to>
    <xdr:pic>
      <xdr:nvPicPr>
        <xdr:cNvPr id="2" name="Picture 1">
          <a:extLst>
            <a:ext uri="{FF2B5EF4-FFF2-40B4-BE49-F238E27FC236}">
              <a16:creationId xmlns:a16="http://schemas.microsoft.com/office/drawing/2014/main" id="{E871DAAD-0A42-BE42-B1FC-61594C761068}"/>
            </a:ext>
          </a:extLst>
        </xdr:cNvPr>
        <xdr:cNvPicPr>
          <a:picLocks noChangeAspect="1"/>
        </xdr:cNvPicPr>
      </xdr:nvPicPr>
      <xdr:blipFill rotWithShape="1">
        <a:blip xmlns:r="http://schemas.openxmlformats.org/officeDocument/2006/relationships" r:embed="rId1"/>
        <a:srcRect r="2416"/>
        <a:stretch/>
      </xdr:blipFill>
      <xdr:spPr>
        <a:xfrm>
          <a:off x="287846" y="76201"/>
          <a:ext cx="8249376" cy="4097148"/>
        </a:xfrm>
        <a:prstGeom prst="rect">
          <a:avLst/>
        </a:prstGeom>
      </xdr:spPr>
    </xdr:pic>
    <xdr:clientData/>
  </xdr:twoCellAnchor>
  <xdr:oneCellAnchor>
    <xdr:from>
      <xdr:col>0</xdr:col>
      <xdr:colOff>464820</xdr:colOff>
      <xdr:row>1</xdr:row>
      <xdr:rowOff>38100</xdr:rowOff>
    </xdr:from>
    <xdr:ext cx="1187112" cy="647700"/>
    <xdr:pic>
      <xdr:nvPicPr>
        <xdr:cNvPr id="3" name="Picture 2">
          <a:extLst>
            <a:ext uri="{FF2B5EF4-FFF2-40B4-BE49-F238E27FC236}">
              <a16:creationId xmlns:a16="http://schemas.microsoft.com/office/drawing/2014/main" id="{784FB704-CAAF-1D47-B20F-C0B0A414984B}"/>
            </a:ext>
          </a:extLst>
        </xdr:cNvPr>
        <xdr:cNvPicPr>
          <a:picLocks noChangeAspect="1"/>
        </xdr:cNvPicPr>
      </xdr:nvPicPr>
      <xdr:blipFill>
        <a:blip xmlns:r="http://schemas.openxmlformats.org/officeDocument/2006/relationships" r:embed="rId2"/>
        <a:stretch>
          <a:fillRect/>
        </a:stretch>
      </xdr:blipFill>
      <xdr:spPr>
        <a:xfrm>
          <a:off x="464820" y="203200"/>
          <a:ext cx="1187112" cy="647700"/>
        </a:xfrm>
        <a:prstGeom prst="rect">
          <a:avLst/>
        </a:prstGeom>
      </xdr:spPr>
    </xdr:pic>
    <xdr:clientData/>
  </xdr:oneCellAnchor>
  <xdr:twoCellAnchor editAs="oneCell">
    <xdr:from>
      <xdr:col>2</xdr:col>
      <xdr:colOff>177800</xdr:colOff>
      <xdr:row>29</xdr:row>
      <xdr:rowOff>139700</xdr:rowOff>
    </xdr:from>
    <xdr:to>
      <xdr:col>3</xdr:col>
      <xdr:colOff>711200</xdr:colOff>
      <xdr:row>33</xdr:row>
      <xdr:rowOff>134805</xdr:rowOff>
    </xdr:to>
    <xdr:pic>
      <xdr:nvPicPr>
        <xdr:cNvPr id="5" name="Picture 4" descr="University of Galway - Wikipedia">
          <a:extLst>
            <a:ext uri="{FF2B5EF4-FFF2-40B4-BE49-F238E27FC236}">
              <a16:creationId xmlns:a16="http://schemas.microsoft.com/office/drawing/2014/main" id="{82F74DDB-10A0-73C5-4915-5F8D53FFED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295400" y="4953000"/>
          <a:ext cx="1358900" cy="6555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12700</xdr:colOff>
      <xdr:row>29</xdr:row>
      <xdr:rowOff>2641</xdr:rowOff>
    </xdr:from>
    <xdr:to>
      <xdr:col>5</xdr:col>
      <xdr:colOff>596900</xdr:colOff>
      <xdr:row>34</xdr:row>
      <xdr:rowOff>118820</xdr:rowOff>
    </xdr:to>
    <xdr:pic>
      <xdr:nvPicPr>
        <xdr:cNvPr id="6" name="Picture 5" descr="Wageningen University &amp; Research - Future Green City">
          <a:extLst>
            <a:ext uri="{FF2B5EF4-FFF2-40B4-BE49-F238E27FC236}">
              <a16:creationId xmlns:a16="http://schemas.microsoft.com/office/drawing/2014/main" id="{5A84FFE1-DF97-B2D1-C03C-EA469009A40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781300" y="4815941"/>
          <a:ext cx="1409700" cy="9416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812800</xdr:colOff>
      <xdr:row>28</xdr:row>
      <xdr:rowOff>127000</xdr:rowOff>
    </xdr:from>
    <xdr:to>
      <xdr:col>7</xdr:col>
      <xdr:colOff>76532</xdr:colOff>
      <xdr:row>34</xdr:row>
      <xdr:rowOff>101600</xdr:rowOff>
    </xdr:to>
    <xdr:pic>
      <xdr:nvPicPr>
        <xdr:cNvPr id="7" name="Picture 6" descr="Innovation Radar &gt; Innovator &gt; UNIVERSITA DEGLI STUDI DI SCIENZE  GASTRONOMICHE">
          <a:extLst>
            <a:ext uri="{FF2B5EF4-FFF2-40B4-BE49-F238E27FC236}">
              <a16:creationId xmlns:a16="http://schemas.microsoft.com/office/drawing/2014/main" id="{6794528C-3465-B80B-CB2D-7E47E3C7AC11}"/>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6054" t="5952" r="7730" b="2976"/>
        <a:stretch/>
      </xdr:blipFill>
      <xdr:spPr bwMode="auto">
        <a:xfrm>
          <a:off x="4406900" y="4775200"/>
          <a:ext cx="914732" cy="96520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558800</xdr:colOff>
      <xdr:row>29</xdr:row>
      <xdr:rowOff>38100</xdr:rowOff>
    </xdr:from>
    <xdr:to>
      <xdr:col>9</xdr:col>
      <xdr:colOff>474796</xdr:colOff>
      <xdr:row>35</xdr:row>
      <xdr:rowOff>25400</xdr:rowOff>
    </xdr:to>
    <xdr:pic>
      <xdr:nvPicPr>
        <xdr:cNvPr id="8" name="Picture 7" descr="Trinity College Dublin - Ireland l Bourses-etudiants.ma">
          <a:extLst>
            <a:ext uri="{FF2B5EF4-FFF2-40B4-BE49-F238E27FC236}">
              <a16:creationId xmlns:a16="http://schemas.microsoft.com/office/drawing/2014/main" id="{A005D7DC-22C3-E5D6-AD58-4B34FF8E7843}"/>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l="34042" t="24838" r="25532" b="20914"/>
        <a:stretch/>
      </xdr:blipFill>
      <xdr:spPr bwMode="auto">
        <a:xfrm>
          <a:off x="5803900" y="4851400"/>
          <a:ext cx="1566996" cy="977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546958</xdr:colOff>
      <xdr:row>0</xdr:row>
      <xdr:rowOff>111761</xdr:rowOff>
    </xdr:from>
    <xdr:ext cx="1505361" cy="701040"/>
    <xdr:pic>
      <xdr:nvPicPr>
        <xdr:cNvPr id="2" name="Picture 1">
          <a:extLst>
            <a:ext uri="{FF2B5EF4-FFF2-40B4-BE49-F238E27FC236}">
              <a16:creationId xmlns:a16="http://schemas.microsoft.com/office/drawing/2014/main" id="{AC745DC6-D4C0-2648-9F4F-592B3ADC76A9}"/>
            </a:ext>
          </a:extLst>
        </xdr:cNvPr>
        <xdr:cNvPicPr>
          <a:picLocks noChangeAspect="1"/>
        </xdr:cNvPicPr>
      </xdr:nvPicPr>
      <xdr:blipFill rotWithShape="1">
        <a:blip xmlns:r="http://schemas.openxmlformats.org/officeDocument/2006/relationships" r:embed="rId1"/>
        <a:srcRect b="14647"/>
        <a:stretch/>
      </xdr:blipFill>
      <xdr:spPr>
        <a:xfrm>
          <a:off x="546958" y="111761"/>
          <a:ext cx="1505361" cy="70104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20320</xdr:colOff>
      <xdr:row>0</xdr:row>
      <xdr:rowOff>40640</xdr:rowOff>
    </xdr:from>
    <xdr:to>
      <xdr:col>5</xdr:col>
      <xdr:colOff>1561206</xdr:colOff>
      <xdr:row>10</xdr:row>
      <xdr:rowOff>180142</xdr:rowOff>
    </xdr:to>
    <xdr:pic>
      <xdr:nvPicPr>
        <xdr:cNvPr id="8" name="Picture 7">
          <a:extLst>
            <a:ext uri="{FF2B5EF4-FFF2-40B4-BE49-F238E27FC236}">
              <a16:creationId xmlns:a16="http://schemas.microsoft.com/office/drawing/2014/main" id="{D28DB599-1693-5856-556D-C0ABAD8BB901}"/>
            </a:ext>
          </a:extLst>
        </xdr:cNvPr>
        <xdr:cNvPicPr>
          <a:picLocks noChangeAspect="1"/>
        </xdr:cNvPicPr>
      </xdr:nvPicPr>
      <xdr:blipFill rotWithShape="1">
        <a:blip xmlns:r="http://schemas.openxmlformats.org/officeDocument/2006/relationships" r:embed="rId1"/>
        <a:srcRect r="2416"/>
        <a:stretch/>
      </xdr:blipFill>
      <xdr:spPr>
        <a:xfrm>
          <a:off x="20320" y="40640"/>
          <a:ext cx="9097836" cy="4444892"/>
        </a:xfrm>
        <a:prstGeom prst="rect">
          <a:avLst/>
        </a:prstGeom>
      </xdr:spPr>
    </xdr:pic>
    <xdr:clientData/>
  </xdr:twoCellAnchor>
  <xdr:oneCellAnchor>
    <xdr:from>
      <xdr:col>0</xdr:col>
      <xdr:colOff>152400</xdr:colOff>
      <xdr:row>0</xdr:row>
      <xdr:rowOff>81280</xdr:rowOff>
    </xdr:from>
    <xdr:ext cx="1117282" cy="609600"/>
    <xdr:pic>
      <xdr:nvPicPr>
        <xdr:cNvPr id="6" name="Picture 5">
          <a:extLst>
            <a:ext uri="{FF2B5EF4-FFF2-40B4-BE49-F238E27FC236}">
              <a16:creationId xmlns:a16="http://schemas.microsoft.com/office/drawing/2014/main" id="{0BB27CA0-A6FC-6B42-86C6-6B094A79B3EB}"/>
            </a:ext>
          </a:extLst>
        </xdr:cNvPr>
        <xdr:cNvPicPr>
          <a:picLocks noChangeAspect="1"/>
        </xdr:cNvPicPr>
      </xdr:nvPicPr>
      <xdr:blipFill>
        <a:blip xmlns:r="http://schemas.openxmlformats.org/officeDocument/2006/relationships" r:embed="rId2"/>
        <a:stretch>
          <a:fillRect/>
        </a:stretch>
      </xdr:blipFill>
      <xdr:spPr>
        <a:xfrm>
          <a:off x="152400" y="81280"/>
          <a:ext cx="1117282" cy="609600"/>
        </a:xfrm>
        <a:prstGeom prst="rect">
          <a:avLst/>
        </a:prstGeom>
      </xdr:spPr>
    </xdr:pic>
    <xdr:clientData/>
  </xdr:oneCellAnchor>
  <xdr:twoCellAnchor>
    <xdr:from>
      <xdr:col>0</xdr:col>
      <xdr:colOff>223762</xdr:colOff>
      <xdr:row>74</xdr:row>
      <xdr:rowOff>166309</xdr:rowOff>
    </xdr:from>
    <xdr:to>
      <xdr:col>6</xdr:col>
      <xdr:colOff>317500</xdr:colOff>
      <xdr:row>97</xdr:row>
      <xdr:rowOff>151674</xdr:rowOff>
    </xdr:to>
    <xdr:graphicFrame macro="">
      <xdr:nvGraphicFramePr>
        <xdr:cNvPr id="12" name="Chart 11">
          <a:extLst>
            <a:ext uri="{FF2B5EF4-FFF2-40B4-BE49-F238E27FC236}">
              <a16:creationId xmlns:a16="http://schemas.microsoft.com/office/drawing/2014/main" id="{50E37EA0-787B-9D48-A0D2-421D6EADD39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584200</xdr:colOff>
      <xdr:row>76</xdr:row>
      <xdr:rowOff>91440</xdr:rowOff>
    </xdr:from>
    <xdr:to>
      <xdr:col>6</xdr:col>
      <xdr:colOff>985520</xdr:colOff>
      <xdr:row>93</xdr:row>
      <xdr:rowOff>40640</xdr:rowOff>
    </xdr:to>
    <xdr:graphicFrame macro="">
      <xdr:nvGraphicFramePr>
        <xdr:cNvPr id="15" name="Chart 14">
          <a:extLst>
            <a:ext uri="{FF2B5EF4-FFF2-40B4-BE49-F238E27FC236}">
              <a16:creationId xmlns:a16="http://schemas.microsoft.com/office/drawing/2014/main" id="{42106A31-0517-8891-3BB3-E0D12D14DCA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283890</xdr:colOff>
      <xdr:row>55</xdr:row>
      <xdr:rowOff>16657</xdr:rowOff>
    </xdr:from>
    <xdr:to>
      <xdr:col>6</xdr:col>
      <xdr:colOff>609010</xdr:colOff>
      <xdr:row>70</xdr:row>
      <xdr:rowOff>108097</xdr:rowOff>
    </xdr:to>
    <xdr:graphicFrame macro="">
      <xdr:nvGraphicFramePr>
        <xdr:cNvPr id="16" name="Chart 15">
          <a:extLst>
            <a:ext uri="{FF2B5EF4-FFF2-40B4-BE49-F238E27FC236}">
              <a16:creationId xmlns:a16="http://schemas.microsoft.com/office/drawing/2014/main" id="{68EEF958-AA2E-5C49-AA1B-605DFB4681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50800</xdr:colOff>
      <xdr:row>52</xdr:row>
      <xdr:rowOff>50800</xdr:rowOff>
    </xdr:from>
    <xdr:to>
      <xdr:col>6</xdr:col>
      <xdr:colOff>944880</xdr:colOff>
      <xdr:row>75</xdr:row>
      <xdr:rowOff>0</xdr:rowOff>
    </xdr:to>
    <xdr:graphicFrame macro="">
      <xdr:nvGraphicFramePr>
        <xdr:cNvPr id="17" name="Chart 16">
          <a:extLst>
            <a:ext uri="{FF2B5EF4-FFF2-40B4-BE49-F238E27FC236}">
              <a16:creationId xmlns:a16="http://schemas.microsoft.com/office/drawing/2014/main" id="{A2744D51-0626-E34B-841F-A5E370DE92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317500</xdr:colOff>
      <xdr:row>99</xdr:row>
      <xdr:rowOff>105834</xdr:rowOff>
    </xdr:from>
    <xdr:to>
      <xdr:col>5</xdr:col>
      <xdr:colOff>1693333</xdr:colOff>
      <xdr:row>116</xdr:row>
      <xdr:rowOff>129351</xdr:rowOff>
    </xdr:to>
    <xdr:graphicFrame macro="">
      <xdr:nvGraphicFramePr>
        <xdr:cNvPr id="18" name="Chart 17">
          <a:extLst>
            <a:ext uri="{FF2B5EF4-FFF2-40B4-BE49-F238E27FC236}">
              <a16:creationId xmlns:a16="http://schemas.microsoft.com/office/drawing/2014/main" id="{022D96AA-8C19-7049-9BE0-35207D0697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341018</xdr:colOff>
      <xdr:row>100</xdr:row>
      <xdr:rowOff>94074</xdr:rowOff>
    </xdr:from>
    <xdr:to>
      <xdr:col>6</xdr:col>
      <xdr:colOff>742338</xdr:colOff>
      <xdr:row>110</xdr:row>
      <xdr:rowOff>149107</xdr:rowOff>
    </xdr:to>
    <xdr:graphicFrame macro="">
      <xdr:nvGraphicFramePr>
        <xdr:cNvPr id="20" name="Chart 19">
          <a:extLst>
            <a:ext uri="{FF2B5EF4-FFF2-40B4-BE49-F238E27FC236}">
              <a16:creationId xmlns:a16="http://schemas.microsoft.com/office/drawing/2014/main" id="{39F0E05E-9F23-5B49-AE85-6FB6AFFAA8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0</xdr:colOff>
      <xdr:row>30</xdr:row>
      <xdr:rowOff>141110</xdr:rowOff>
    </xdr:from>
    <xdr:to>
      <xdr:col>6</xdr:col>
      <xdr:colOff>817880</xdr:colOff>
      <xdr:row>49</xdr:row>
      <xdr:rowOff>167262</xdr:rowOff>
    </xdr:to>
    <xdr:graphicFrame macro="">
      <xdr:nvGraphicFramePr>
        <xdr:cNvPr id="21" name="Chart 20">
          <a:extLst>
            <a:ext uri="{FF2B5EF4-FFF2-40B4-BE49-F238E27FC236}">
              <a16:creationId xmlns:a16="http://schemas.microsoft.com/office/drawing/2014/main" id="{FD6025E7-D9BA-014D-BA31-9B83734247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295349</xdr:colOff>
      <xdr:row>12</xdr:row>
      <xdr:rowOff>103372</xdr:rowOff>
    </xdr:from>
    <xdr:to>
      <xdr:col>6</xdr:col>
      <xdr:colOff>1049729</xdr:colOff>
      <xdr:row>27</xdr:row>
      <xdr:rowOff>82586</xdr:rowOff>
    </xdr:to>
    <xdr:graphicFrame macro="">
      <xdr:nvGraphicFramePr>
        <xdr:cNvPr id="23" name="Chart 22">
          <a:extLst>
            <a:ext uri="{FF2B5EF4-FFF2-40B4-BE49-F238E27FC236}">
              <a16:creationId xmlns:a16="http://schemas.microsoft.com/office/drawing/2014/main" id="{5CA5EA62-B40F-9947-A6E4-82EDFB4B2E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xdr:col>
      <xdr:colOff>377976</xdr:colOff>
      <xdr:row>31</xdr:row>
      <xdr:rowOff>136072</xdr:rowOff>
    </xdr:from>
    <xdr:to>
      <xdr:col>6</xdr:col>
      <xdr:colOff>703096</xdr:colOff>
      <xdr:row>42</xdr:row>
      <xdr:rowOff>76322</xdr:rowOff>
    </xdr:to>
    <xdr:graphicFrame macro="">
      <xdr:nvGraphicFramePr>
        <xdr:cNvPr id="5" name="Chart 4">
          <a:extLst>
            <a:ext uri="{FF2B5EF4-FFF2-40B4-BE49-F238E27FC236}">
              <a16:creationId xmlns:a16="http://schemas.microsoft.com/office/drawing/2014/main" id="{3C7FE8C9-E20D-814A-A1D0-53FCCA4F04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5</xdr:col>
      <xdr:colOff>1617738</xdr:colOff>
      <xdr:row>32</xdr:row>
      <xdr:rowOff>483810</xdr:rowOff>
    </xdr:from>
    <xdr:to>
      <xdr:col>5</xdr:col>
      <xdr:colOff>1617738</xdr:colOff>
      <xdr:row>41</xdr:row>
      <xdr:rowOff>15119</xdr:rowOff>
    </xdr:to>
    <xdr:cxnSp macro="">
      <xdr:nvCxnSpPr>
        <xdr:cNvPr id="9" name="Straight Arrow Connector 8">
          <a:extLst>
            <a:ext uri="{FF2B5EF4-FFF2-40B4-BE49-F238E27FC236}">
              <a16:creationId xmlns:a16="http://schemas.microsoft.com/office/drawing/2014/main" id="{9096BE6D-D067-3BEA-349A-F37A26858306}"/>
            </a:ext>
          </a:extLst>
        </xdr:cNvPr>
        <xdr:cNvCxnSpPr/>
      </xdr:nvCxnSpPr>
      <xdr:spPr>
        <a:xfrm>
          <a:off x="9177262" y="11399762"/>
          <a:ext cx="0" cy="2948214"/>
        </a:xfrm>
        <a:prstGeom prst="straightConnector1">
          <a:avLst/>
        </a:prstGeom>
        <a:ln w="38100">
          <a:solidFill>
            <a:schemeClr val="bg2">
              <a:lumMod val="9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1467757</xdr:colOff>
      <xdr:row>58</xdr:row>
      <xdr:rowOff>61685</xdr:rowOff>
    </xdr:from>
    <xdr:to>
      <xdr:col>5</xdr:col>
      <xdr:colOff>1467757</xdr:colOff>
      <xdr:row>69</xdr:row>
      <xdr:rowOff>107042</xdr:rowOff>
    </xdr:to>
    <xdr:cxnSp macro="">
      <xdr:nvCxnSpPr>
        <xdr:cNvPr id="10" name="Straight Arrow Connector 9">
          <a:extLst>
            <a:ext uri="{FF2B5EF4-FFF2-40B4-BE49-F238E27FC236}">
              <a16:creationId xmlns:a16="http://schemas.microsoft.com/office/drawing/2014/main" id="{E49B9933-3646-9A47-A92C-A19D5A2AA966}"/>
            </a:ext>
          </a:extLst>
        </xdr:cNvPr>
        <xdr:cNvCxnSpPr/>
      </xdr:nvCxnSpPr>
      <xdr:spPr>
        <a:xfrm>
          <a:off x="9027281" y="17690495"/>
          <a:ext cx="0" cy="2948214"/>
        </a:xfrm>
        <a:prstGeom prst="straightConnector1">
          <a:avLst/>
        </a:prstGeom>
        <a:ln w="38100">
          <a:solidFill>
            <a:schemeClr val="bg2">
              <a:lumMod val="9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123372</xdr:colOff>
      <xdr:row>80</xdr:row>
      <xdr:rowOff>166309</xdr:rowOff>
    </xdr:from>
    <xdr:to>
      <xdr:col>6</xdr:col>
      <xdr:colOff>136072</xdr:colOff>
      <xdr:row>90</xdr:row>
      <xdr:rowOff>17537</xdr:rowOff>
    </xdr:to>
    <xdr:cxnSp macro="">
      <xdr:nvCxnSpPr>
        <xdr:cNvPr id="11" name="Straight Arrow Connector 10">
          <a:extLst>
            <a:ext uri="{FF2B5EF4-FFF2-40B4-BE49-F238E27FC236}">
              <a16:creationId xmlns:a16="http://schemas.microsoft.com/office/drawing/2014/main" id="{83DD3DEF-8A0E-D940-9A65-5B7C0BAEB6FD}"/>
            </a:ext>
          </a:extLst>
        </xdr:cNvPr>
        <xdr:cNvCxnSpPr/>
      </xdr:nvCxnSpPr>
      <xdr:spPr>
        <a:xfrm flipH="1">
          <a:off x="9451824" y="22875119"/>
          <a:ext cx="12700" cy="2391228"/>
        </a:xfrm>
        <a:prstGeom prst="straightConnector1">
          <a:avLst/>
        </a:prstGeom>
        <a:ln w="38100">
          <a:solidFill>
            <a:schemeClr val="bg2">
              <a:lumMod val="9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1666724</xdr:colOff>
      <xdr:row>102</xdr:row>
      <xdr:rowOff>530376</xdr:rowOff>
    </xdr:from>
    <xdr:to>
      <xdr:col>5</xdr:col>
      <xdr:colOff>1679424</xdr:colOff>
      <xdr:row>108</xdr:row>
      <xdr:rowOff>18747</xdr:rowOff>
    </xdr:to>
    <xdr:cxnSp macro="">
      <xdr:nvCxnSpPr>
        <xdr:cNvPr id="24" name="Straight Arrow Connector 23">
          <a:extLst>
            <a:ext uri="{FF2B5EF4-FFF2-40B4-BE49-F238E27FC236}">
              <a16:creationId xmlns:a16="http://schemas.microsoft.com/office/drawing/2014/main" id="{D8B06250-4608-4240-8D42-831EDA2F8A16}"/>
            </a:ext>
          </a:extLst>
        </xdr:cNvPr>
        <xdr:cNvCxnSpPr/>
      </xdr:nvCxnSpPr>
      <xdr:spPr>
        <a:xfrm flipH="1">
          <a:off x="9226248" y="28213352"/>
          <a:ext cx="12700" cy="2391228"/>
        </a:xfrm>
        <a:prstGeom prst="straightConnector1">
          <a:avLst/>
        </a:prstGeom>
        <a:ln w="38100">
          <a:solidFill>
            <a:schemeClr val="bg2">
              <a:lumMod val="9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587088</xdr:colOff>
      <xdr:row>0</xdr:row>
      <xdr:rowOff>146316</xdr:rowOff>
    </xdr:from>
    <xdr:to>
      <xdr:col>1</xdr:col>
      <xdr:colOff>1531696</xdr:colOff>
      <xdr:row>2</xdr:row>
      <xdr:rowOff>216747</xdr:rowOff>
    </xdr:to>
    <xdr:pic>
      <xdr:nvPicPr>
        <xdr:cNvPr id="2" name="Picture 1">
          <a:extLst>
            <a:ext uri="{FF2B5EF4-FFF2-40B4-BE49-F238E27FC236}">
              <a16:creationId xmlns:a16="http://schemas.microsoft.com/office/drawing/2014/main" id="{2736FAF7-ADD4-1BF7-7B12-6934DBC6E890}"/>
            </a:ext>
          </a:extLst>
        </xdr:cNvPr>
        <xdr:cNvPicPr>
          <a:picLocks noChangeAspect="1"/>
        </xdr:cNvPicPr>
      </xdr:nvPicPr>
      <xdr:blipFill>
        <a:blip xmlns:r="http://schemas.openxmlformats.org/officeDocument/2006/relationships" r:embed="rId1"/>
        <a:stretch>
          <a:fillRect/>
        </a:stretch>
      </xdr:blipFill>
      <xdr:spPr>
        <a:xfrm>
          <a:off x="587088" y="146316"/>
          <a:ext cx="1631902" cy="815398"/>
        </a:xfrm>
        <a:prstGeom prst="rect">
          <a:avLst/>
        </a:prstGeom>
      </xdr:spPr>
    </xdr:pic>
    <xdr:clientData/>
  </xdr:twoCellAnchor>
  <xdr:oneCellAnchor>
    <xdr:from>
      <xdr:col>6</xdr:col>
      <xdr:colOff>0</xdr:colOff>
      <xdr:row>42</xdr:row>
      <xdr:rowOff>0</xdr:rowOff>
    </xdr:from>
    <xdr:ext cx="5067300" cy="0"/>
    <xdr:pic>
      <xdr:nvPicPr>
        <xdr:cNvPr id="3" name="Picture 2" descr="page62image23455904">
          <a:extLst>
            <a:ext uri="{FF2B5EF4-FFF2-40B4-BE49-F238E27FC236}">
              <a16:creationId xmlns:a16="http://schemas.microsoft.com/office/drawing/2014/main" id="{C52F350F-EB2A-814F-B4DF-D3383BCA245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96200" y="13881100"/>
          <a:ext cx="5067300" cy="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11</xdr:col>
      <xdr:colOff>339227</xdr:colOff>
      <xdr:row>0</xdr:row>
      <xdr:rowOff>0</xdr:rowOff>
    </xdr:to>
    <xdr:pic>
      <xdr:nvPicPr>
        <xdr:cNvPr id="2" name="Picture 1" descr="page61image24009424">
          <a:extLst>
            <a:ext uri="{FF2B5EF4-FFF2-40B4-BE49-F238E27FC236}">
              <a16:creationId xmlns:a16="http://schemas.microsoft.com/office/drawing/2014/main" id="{6190790A-4F44-1E52-A4F3-9996805D2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3200" y="12547600"/>
          <a:ext cx="6121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11</xdr:col>
      <xdr:colOff>339227</xdr:colOff>
      <xdr:row>0</xdr:row>
      <xdr:rowOff>0</xdr:rowOff>
    </xdr:to>
    <xdr:pic>
      <xdr:nvPicPr>
        <xdr:cNvPr id="3" name="Picture 2" descr="page61image24009840">
          <a:extLst>
            <a:ext uri="{FF2B5EF4-FFF2-40B4-BE49-F238E27FC236}">
              <a16:creationId xmlns:a16="http://schemas.microsoft.com/office/drawing/2014/main" id="{08C4D5D6-54DA-878B-81A8-2E8038CF7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3200" y="12712700"/>
          <a:ext cx="6121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177800</xdr:colOff>
      <xdr:row>0</xdr:row>
      <xdr:rowOff>0</xdr:rowOff>
    </xdr:from>
    <xdr:to>
      <xdr:col>19</xdr:col>
      <xdr:colOff>520700</xdr:colOff>
      <xdr:row>0</xdr:row>
      <xdr:rowOff>0</xdr:rowOff>
    </xdr:to>
    <xdr:pic>
      <xdr:nvPicPr>
        <xdr:cNvPr id="4" name="Picture 3" descr="page61image24010048">
          <a:extLst>
            <a:ext uri="{FF2B5EF4-FFF2-40B4-BE49-F238E27FC236}">
              <a16:creationId xmlns:a16="http://schemas.microsoft.com/office/drawing/2014/main" id="{2DF33F06-80E0-66A2-16AE-DEA8405A5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17300" y="12712700"/>
          <a:ext cx="6121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533400</xdr:colOff>
      <xdr:row>0</xdr:row>
      <xdr:rowOff>0</xdr:rowOff>
    </xdr:from>
    <xdr:to>
      <xdr:col>25</xdr:col>
      <xdr:colOff>647700</xdr:colOff>
      <xdr:row>0</xdr:row>
      <xdr:rowOff>0</xdr:rowOff>
    </xdr:to>
    <xdr:pic>
      <xdr:nvPicPr>
        <xdr:cNvPr id="5" name="Picture 4" descr="page61image24010880">
          <a:extLst>
            <a:ext uri="{FF2B5EF4-FFF2-40B4-BE49-F238E27FC236}">
              <a16:creationId xmlns:a16="http://schemas.microsoft.com/office/drawing/2014/main" id="{61A1E605-C805-E91A-03D8-B0CEC5FF2F3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551400" y="12712700"/>
          <a:ext cx="50673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0</xdr:row>
      <xdr:rowOff>0</xdr:rowOff>
    </xdr:from>
    <xdr:to>
      <xdr:col>29</xdr:col>
      <xdr:colOff>114302</xdr:colOff>
      <xdr:row>0</xdr:row>
      <xdr:rowOff>0</xdr:rowOff>
    </xdr:to>
    <xdr:pic>
      <xdr:nvPicPr>
        <xdr:cNvPr id="6" name="Picture 5" descr="page61image24011296">
          <a:extLst>
            <a:ext uri="{FF2B5EF4-FFF2-40B4-BE49-F238E27FC236}">
              <a16:creationId xmlns:a16="http://schemas.microsoft.com/office/drawing/2014/main" id="{0DFB2B9B-0D1D-9BE0-B697-066276C99F3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631400" y="12712700"/>
          <a:ext cx="50673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10</xdr:col>
      <xdr:colOff>114146</xdr:colOff>
      <xdr:row>0</xdr:row>
      <xdr:rowOff>0</xdr:rowOff>
    </xdr:to>
    <xdr:pic>
      <xdr:nvPicPr>
        <xdr:cNvPr id="7" name="Picture 6" descr="page62image23455904">
          <a:extLst>
            <a:ext uri="{FF2B5EF4-FFF2-40B4-BE49-F238E27FC236}">
              <a16:creationId xmlns:a16="http://schemas.microsoft.com/office/drawing/2014/main" id="{A6208F9A-12E5-F974-ECBF-FF0F59DFAFB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83200" y="13703300"/>
          <a:ext cx="50673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774700</xdr:colOff>
      <xdr:row>0</xdr:row>
      <xdr:rowOff>0</xdr:rowOff>
    </xdr:from>
    <xdr:to>
      <xdr:col>17</xdr:col>
      <xdr:colOff>63500</xdr:colOff>
      <xdr:row>0</xdr:row>
      <xdr:rowOff>0</xdr:rowOff>
    </xdr:to>
    <xdr:pic>
      <xdr:nvPicPr>
        <xdr:cNvPr id="8" name="Picture 7" descr="page62image23451328">
          <a:extLst>
            <a:ext uri="{FF2B5EF4-FFF2-40B4-BE49-F238E27FC236}">
              <a16:creationId xmlns:a16="http://schemas.microsoft.com/office/drawing/2014/main" id="{FDB943E7-F786-759A-A2F1-9AF5C6AAA3E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363200" y="13703300"/>
          <a:ext cx="50673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368300</xdr:colOff>
      <xdr:row>37</xdr:row>
      <xdr:rowOff>0</xdr:rowOff>
    </xdr:from>
    <xdr:to>
      <xdr:col>21</xdr:col>
      <xdr:colOff>711199</xdr:colOff>
      <xdr:row>37</xdr:row>
      <xdr:rowOff>11603</xdr:rowOff>
    </xdr:to>
    <xdr:pic>
      <xdr:nvPicPr>
        <xdr:cNvPr id="12" name="Picture 11" descr="page25image89138112">
          <a:extLst>
            <a:ext uri="{FF2B5EF4-FFF2-40B4-BE49-F238E27FC236}">
              <a16:creationId xmlns:a16="http://schemas.microsoft.com/office/drawing/2014/main" id="{390069A3-E25D-E311-585F-17246BB1F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27000" y="17005300"/>
          <a:ext cx="6121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355600</xdr:colOff>
      <xdr:row>37</xdr:row>
      <xdr:rowOff>0</xdr:rowOff>
    </xdr:from>
    <xdr:to>
      <xdr:col>21</xdr:col>
      <xdr:colOff>698499</xdr:colOff>
      <xdr:row>37</xdr:row>
      <xdr:rowOff>11603</xdr:rowOff>
    </xdr:to>
    <xdr:pic>
      <xdr:nvPicPr>
        <xdr:cNvPr id="14" name="Picture 13" descr="page25image89137696">
          <a:extLst>
            <a:ext uri="{FF2B5EF4-FFF2-40B4-BE49-F238E27FC236}">
              <a16:creationId xmlns:a16="http://schemas.microsoft.com/office/drawing/2014/main" id="{547D24B4-7D4D-343E-C8CD-30DA1DB13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14300" y="18326100"/>
          <a:ext cx="6121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711200</xdr:colOff>
      <xdr:row>37</xdr:row>
      <xdr:rowOff>0</xdr:rowOff>
    </xdr:from>
    <xdr:to>
      <xdr:col>29</xdr:col>
      <xdr:colOff>228601</xdr:colOff>
      <xdr:row>37</xdr:row>
      <xdr:rowOff>11603</xdr:rowOff>
    </xdr:to>
    <xdr:pic>
      <xdr:nvPicPr>
        <xdr:cNvPr id="15" name="Picture 14" descr="page25image89132080">
          <a:extLst>
            <a:ext uri="{FF2B5EF4-FFF2-40B4-BE49-F238E27FC236}">
              <a16:creationId xmlns:a16="http://schemas.microsoft.com/office/drawing/2014/main" id="{CF3D7B4C-AA75-D85D-C75E-7C4F8349A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48400" y="18326100"/>
          <a:ext cx="6121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344938</xdr:colOff>
      <xdr:row>0</xdr:row>
      <xdr:rowOff>138792</xdr:rowOff>
    </xdr:from>
    <xdr:ext cx="1168086" cy="637319"/>
    <xdr:pic>
      <xdr:nvPicPr>
        <xdr:cNvPr id="10" name="Picture 9">
          <a:extLst>
            <a:ext uri="{FF2B5EF4-FFF2-40B4-BE49-F238E27FC236}">
              <a16:creationId xmlns:a16="http://schemas.microsoft.com/office/drawing/2014/main" id="{5D398850-A8EF-8349-9F46-75C567BCA6B7}"/>
            </a:ext>
          </a:extLst>
        </xdr:cNvPr>
        <xdr:cNvPicPr>
          <a:picLocks noChangeAspect="1"/>
        </xdr:cNvPicPr>
      </xdr:nvPicPr>
      <xdr:blipFill>
        <a:blip xmlns:r="http://schemas.openxmlformats.org/officeDocument/2006/relationships" r:embed="rId3"/>
        <a:stretch>
          <a:fillRect/>
        </a:stretch>
      </xdr:blipFill>
      <xdr:spPr>
        <a:xfrm>
          <a:off x="344938" y="138792"/>
          <a:ext cx="1168086" cy="637319"/>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1</xdr:col>
      <xdr:colOff>112247</xdr:colOff>
      <xdr:row>0</xdr:row>
      <xdr:rowOff>78253</xdr:rowOff>
    </xdr:from>
    <xdr:to>
      <xdr:col>1</xdr:col>
      <xdr:colOff>1221197</xdr:colOff>
      <xdr:row>0</xdr:row>
      <xdr:rowOff>683400</xdr:rowOff>
    </xdr:to>
    <xdr:pic>
      <xdr:nvPicPr>
        <xdr:cNvPr id="2" name="Picture 1">
          <a:extLst>
            <a:ext uri="{FF2B5EF4-FFF2-40B4-BE49-F238E27FC236}">
              <a16:creationId xmlns:a16="http://schemas.microsoft.com/office/drawing/2014/main" id="{7E4B7226-608E-2F4B-8B54-B0DE12FA54A6}"/>
            </a:ext>
          </a:extLst>
        </xdr:cNvPr>
        <xdr:cNvPicPr>
          <a:picLocks noChangeAspect="1"/>
        </xdr:cNvPicPr>
      </xdr:nvPicPr>
      <xdr:blipFill>
        <a:blip xmlns:r="http://schemas.openxmlformats.org/officeDocument/2006/relationships" r:embed="rId1"/>
        <a:stretch>
          <a:fillRect/>
        </a:stretch>
      </xdr:blipFill>
      <xdr:spPr>
        <a:xfrm>
          <a:off x="520186" y="78253"/>
          <a:ext cx="1108950" cy="60514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Bremaud, Marie-Fleur" id="{CFF391DA-9DD7-4564-9D51-7E8B364E14D0}" userId="S::marie-fleur.bremaud@wur.nl::996fe810-6b04-4d7f-9157-4d36f28bb8db" providerId="AD"/>
  <person displayName="Marcela Porto-Costa" id="{43501B46-C2D2-3E46-ADC2-4F67CD97A33C}" userId="S::marcela.porto-costa@eightassociates.co.uk::0dcd427c-05fc-4b9b-98a2-948b6f84df53"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16" dT="2025-03-05T13:08:12.92" personId="{43501B46-C2D2-3E46-ADC2-4F67CD97A33C}" id="{39ECFED6-3DE8-FA46-BAE9-76899FE15564}">
    <text>Value &gt;0</text>
  </threadedComment>
  <threadedComment ref="C18" dT="2025-03-05T09:26:31.08" personId="{43501B46-C2D2-3E46-ADC2-4F67CD97A33C}" id="{ACEAFCF3-C40D-5443-A5D9-2868C5858190}">
    <text xml:space="preserve">0 = Deep ploughing (more than 30 cm in depth) or rotavating one or more time per year 
1 = Ploughing maximum 30 cm in depth and/or using power harrow once a year 
2=Reduced tillage up to 5 cm (e.g., superficial disc-harrowin g, wide-cutter or rotary hoe), strip tillage, ridge tillage 
3=No-till 
</text>
  </threadedComment>
  <threadedComment ref="C19" dT="2025-03-05T09:36:22.79" personId="{43501B46-C2D2-3E46-ADC2-4F67CD97A33C}" id="{918FEAC0-5BF2-1F44-9008-9D674B3153A6}">
    <text xml:space="preserve">0= mainly monocrop 
1= 2-3 year- rotation 
2= 4-5 year rotation 
3=more than 6 years-rotation 
</text>
  </threadedComment>
  <threadedComment ref="C20" dT="2025-03-12T13:58:06.25" personId="{43501B46-C2D2-3E46-ADC2-4F67CD97A33C}" id="{5B158363-0A79-394B-B339-66FF2AB488B0}">
    <text xml:space="preserve">0= 0 intercropping on uaa 
1= 30% uaa 
2= 30%-50% uua
3= &gt;50% uua 
</text>
  </threadedComment>
  <threadedComment ref="C21" dT="2025-03-12T13:58:57.72" personId="{43501B46-C2D2-3E46-ADC2-4F67CD97A33C}" id="{5EB86056-2F3E-6F4F-B357-91CD11FFCBCC}">
    <text xml:space="preserve">0= The soil is covered with plants less than 6 months of the year on the total farm land 
1= The soil is covered for 6 to 8 months a year on the total farm land 
2= The soil is covered for 8 to 10 months a year 
3= The soil is covered at least 11 months of the year 
</text>
  </threadedComment>
  <threadedComment ref="C22" dT="2025-03-12T14:00:22.33" personId="{43501B46-C2D2-3E46-ADC2-4F67CD97A33C}" id="{5567DC79-8F7D-6C46-8A7F-265968980A38}">
    <text xml:space="preserve">0= No organic matter inputs (the fertility management is completely based on synthetic fertilisers) 
1= Rarely used Organic inputs and/or only in a small part of the farm (up to 30% of used farmed land) 
2= Moderate use of practice and/or in up to one half of the farmed land 
3=Several strategies are implemented in at least 75% of the farmland 
</text>
  </threadedComment>
  <threadedComment ref="C23" dT="2025-03-05T09:38:59.04" personId="{43501B46-C2D2-3E46-ADC2-4F67CD97A33C}" id="{613DD0E6-616F-6E45-A357-E3C08D9ECB56}">
    <text xml:space="preserve">0= Chemicals inputs, not include organic products 
1= 30 % Organic pest control, purchased 
2= 30% - 50% Organic pest control, purchased 
3= Only organic pest control and 50% self-produced 
</text>
  </threadedComment>
  <threadedComment ref="C24" dT="2025-03-12T14:04:01.34" personId="{43501B46-C2D2-3E46-ADC2-4F67CD97A33C}" id="{CCB3F754-BA87-144B-8ACE-1C395B2DE09E}">
    <text xml:space="preserve">0= No implementation of techniques, practices and strategies for conserving water, noticeable inefficient water use in the farm 
1= Water conservation practices used rarely and/or only in a small part of the farm (up to 30% of the farmed land (on land where applicable) 
2= Moderate use of water conservation practices, in 31-50% of the farmed land 
3= Water conservation practices often used on more than 50% of the farmed land 
</text>
  </threadedComment>
  <threadedComment ref="C25" dT="2025-03-12T14:05:01.96" personId="{43501B46-C2D2-3E46-ADC2-4F67CD97A33C}" id="{434E9F16-430B-684B-86B8-1F01664CD8C9}">
    <text xml:space="preserve">0= Not implemented at all 
1= Rarely used and/or only in a small part of the farmed land (less than 25% 
2= Moderate use, in up to one half of the farmed land (25-50%) 
3= Often used, in more than one half of the farmed land 
</text>
  </threadedComment>
  <threadedComment ref="C27" dT="2025-04-01T17:48:45.33" personId="{CFF391DA-9DD7-4564-9D51-7E8B364E14D0}" id="{35D5EE97-BB5B-471E-894F-B95AC6C8CDB7}">
    <text>1 = Highly unprofitable (losses are made, farm survival is at high risk)	
2 = Poor profitability (farm is making marginal losses or breaking even)	
3 = Moderate profitability (small profits are generated, but the farm remains vulnerable)		
4 = Good profitability (consistent and sufficient profit is generated)	
5 = High profitability (strong financial performance by the farm, well above average)</text>
  </threadedComment>
  <threadedComment ref="C28" dT="2025-04-01T17:51:39.24" personId="{CFF391DA-9DD7-4564-9D51-7E8B364E14D0}" id="{57EF9C19-51D0-4005-9EAF-482E4FD5F480}">
    <text>1 = Extremely high risk (Profit volatility is severe and unpredictable
2 = High risk (profit fluctuates significantly but remains somewhat manageable)			
3 = Moderate risk (profit shows some expected fluctuations but remains within acceptable bounds)	
4 = Low risk (profit is stable with minor, predictable fluctuations)	
5 = "Very low risk (profit is highly stable with minimal fluctuations)</text>
  </threadedComment>
  <threadedComment ref="C29" dT="2025-04-01T17:55:04.15" personId="{CFF391DA-9DD7-4564-9D51-7E8B364E14D0}" id="{5B2C101D-1FBB-43BC-BDCF-80CCD32CA77E}">
    <text>1 = No diversification (farm relies on a single crop / revenue stream)
2 = Limited diversification (farm relies on a handful of main crops/activitie	
3 = Moderate diversification (a small mix of crops and/or activities is present on the farm)			
4 = Well diversified (multiple revenue streams exist across different crops and activities)		
5 = Highly diversified (the farm has a wide variety of crops and income sources where no single source dominates)</text>
  </threadedComment>
  <threadedComment ref="C30" dT="2025-04-01T17:59:10.08" personId="{CFF391DA-9DD7-4564-9D51-7E8B364E14D0}" id="{76AAD372-29D2-4875-A744-DCF3E931B856}">
    <text>1 = Long and complex (multiple intermediaries and low level of organisation)			
2 = Long (long chain but some level of organisation emerging)		
3 = Moderate (chain or reasonable length, balancing efficiency and reach
4 = Short (short value chain with good organisation)			
5 = Short and efficient (streamlined value chain with only key partners that coordinate well)</text>
  </threadedComment>
  <threadedComment ref="C31" dT="2025-04-01T18:06:33.62" personId="{CFF391DA-9DD7-4564-9D51-7E8B364E14D0}" id="{F643F342-B7E3-4663-B20A-6E1F7A64898A}">
    <text>1 = Extreme power imbalance and no trust (one dominant actor controls the entire value chain)
2 = High power imbalance - low trust (large players exert significant control leaving smaller actors with limited negotiating power; leading to unfair value distribution
3 = Moderate trust - some power imbalances (larger players may still dominate, but negotiations are becoming more balanced leaing to fairer contracts and cooperation)	
4 = Good trust - balanced power (value chain actors collaborate effectively, trust is strong allowing for long-term partnerships)
5 = High trust and power balance (all value chain actors operate with mutual trust and transparency, with equal opportunities for all)</text>
  </threadedComment>
  <threadedComment ref="C32" dT="2025-04-01T18:08:04.26" personId="{CFF391DA-9DD7-4564-9D51-7E8B364E14D0}" id="{FD8B34B3-D542-47E0-A4A8-7643A9FAA3AD}">
    <text xml:space="preserve">1 = No Autonomy (the value chain heavily relies on external support to function, without external financing or aid it would collapse)
2 = High Dependence (the value chain still relies significantly on external support, but some internal mechanisms exist)		
3 = Moderate Dependence (the value chain has a mix of internal and external dependencies with steps being taken to reduce reliance)	
4 = Low Dependence (the value chain is largely self-sustaining, with minimal reliance on external forces)	
5 = Fully Autonomous (the value chain operates independently and is considered self-sustaining)	</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BD40C-2D38-EE4A-898E-745FAD79905D}">
  <sheetPr>
    <tabColor theme="2" tint="-0.249977111117893"/>
  </sheetPr>
  <dimension ref="B24:K109"/>
  <sheetViews>
    <sheetView topLeftCell="A63" zoomScale="216" workbookViewId="0">
      <selection activeCell="A2" sqref="A2"/>
    </sheetView>
  </sheetViews>
  <sheetFormatPr defaultColWidth="10.81640625" defaultRowHeight="12.5"/>
  <cols>
    <col min="1" max="1" width="3.81640625" style="1" customWidth="1"/>
    <col min="2" max="16384" width="10.81640625" style="1"/>
  </cols>
  <sheetData>
    <row r="24" spans="2:11">
      <c r="B24" s="31"/>
      <c r="C24" s="31"/>
      <c r="D24" s="31"/>
      <c r="E24" s="31"/>
      <c r="F24" s="31"/>
      <c r="G24" s="31"/>
      <c r="H24" s="31"/>
      <c r="I24" s="31"/>
      <c r="J24" s="31"/>
      <c r="K24" s="31"/>
    </row>
    <row r="25" spans="2:11">
      <c r="B25" s="31"/>
      <c r="C25" s="31"/>
      <c r="D25" s="31"/>
      <c r="E25" s="31"/>
      <c r="F25" s="31"/>
      <c r="G25" s="31"/>
      <c r="H25" s="31"/>
      <c r="I25" s="31"/>
      <c r="J25" s="31"/>
      <c r="K25" s="31"/>
    </row>
    <row r="26" spans="2:11">
      <c r="B26" s="31"/>
      <c r="C26" s="31"/>
      <c r="D26" s="31"/>
      <c r="E26" s="31"/>
      <c r="F26" s="31"/>
      <c r="G26" s="31"/>
      <c r="H26" s="31"/>
      <c r="I26" s="31"/>
      <c r="J26" s="31"/>
      <c r="K26" s="31"/>
    </row>
    <row r="27" spans="2:11" ht="14">
      <c r="B27" s="144" t="s">
        <v>46</v>
      </c>
      <c r="C27" s="144"/>
      <c r="D27" s="144"/>
      <c r="E27" s="144"/>
      <c r="F27" s="144"/>
      <c r="G27" s="144"/>
      <c r="H27" s="144"/>
      <c r="I27" s="144"/>
      <c r="J27" s="144"/>
      <c r="K27" s="144"/>
    </row>
    <row r="28" spans="2:11">
      <c r="B28" s="31"/>
      <c r="C28" s="31"/>
      <c r="D28" s="31"/>
      <c r="E28" s="31"/>
      <c r="F28" s="31"/>
      <c r="G28" s="31"/>
      <c r="H28" s="31"/>
      <c r="I28" s="31"/>
      <c r="J28" s="31"/>
      <c r="K28" s="31"/>
    </row>
    <row r="29" spans="2:11">
      <c r="B29" s="31"/>
      <c r="C29" s="37"/>
      <c r="D29" s="37"/>
      <c r="E29" s="37"/>
      <c r="F29" s="37"/>
      <c r="G29" s="37"/>
      <c r="H29" s="37"/>
      <c r="I29" s="37"/>
      <c r="J29" s="37"/>
      <c r="K29" s="31"/>
    </row>
    <row r="30" spans="2:11">
      <c r="B30" s="31"/>
      <c r="C30" s="37"/>
      <c r="D30" s="37"/>
      <c r="E30" s="37"/>
      <c r="F30" s="37"/>
      <c r="G30" s="37"/>
      <c r="H30" s="37"/>
      <c r="I30" s="37"/>
      <c r="J30" s="37"/>
      <c r="K30" s="31"/>
    </row>
    <row r="31" spans="2:11">
      <c r="B31" s="31"/>
      <c r="C31" s="37"/>
      <c r="D31" s="37"/>
      <c r="E31" s="37"/>
      <c r="F31" s="37"/>
      <c r="G31" s="37"/>
      <c r="H31" s="37"/>
      <c r="I31" s="37"/>
      <c r="J31" s="37"/>
      <c r="K31" s="31"/>
    </row>
    <row r="32" spans="2:11">
      <c r="B32" s="31"/>
      <c r="C32" s="37"/>
      <c r="D32" s="37"/>
      <c r="E32" s="37"/>
      <c r="F32"/>
      <c r="G32" s="38"/>
      <c r="H32" s="37"/>
      <c r="I32" s="37"/>
      <c r="J32" s="37"/>
      <c r="K32" s="31"/>
    </row>
    <row r="33" spans="2:11">
      <c r="B33" s="31"/>
      <c r="C33" s="37"/>
      <c r="D33" s="37"/>
      <c r="E33" s="37"/>
      <c r="F33" s="38"/>
      <c r="G33" s="37"/>
      <c r="H33" s="37"/>
      <c r="I33" s="37"/>
      <c r="J33" s="37"/>
      <c r="K33" s="31"/>
    </row>
    <row r="34" spans="2:11">
      <c r="B34" s="31"/>
      <c r="C34" s="37"/>
      <c r="D34" s="37"/>
      <c r="E34" s="37"/>
      <c r="F34" s="37"/>
      <c r="G34" s="37"/>
      <c r="H34" s="37"/>
      <c r="I34" s="37"/>
      <c r="J34" s="37"/>
      <c r="K34" s="31"/>
    </row>
    <row r="35" spans="2:11">
      <c r="B35" s="31"/>
      <c r="C35" s="37"/>
      <c r="D35" s="37"/>
      <c r="E35" s="37"/>
      <c r="F35" s="37"/>
      <c r="G35" s="37"/>
      <c r="H35" s="37"/>
      <c r="I35" s="37"/>
      <c r="J35" s="37"/>
      <c r="K35" s="31"/>
    </row>
    <row r="36" spans="2:11">
      <c r="B36" s="31"/>
      <c r="C36" s="37"/>
      <c r="D36" s="37"/>
      <c r="E36" s="37"/>
      <c r="F36" s="37"/>
      <c r="G36" s="37"/>
      <c r="H36" s="37"/>
      <c r="I36" s="37"/>
      <c r="J36" s="37"/>
      <c r="K36" s="31"/>
    </row>
    <row r="37" spans="2:11">
      <c r="B37" s="31"/>
      <c r="C37" s="31"/>
      <c r="D37" s="31"/>
      <c r="E37" s="31"/>
      <c r="F37" s="31"/>
      <c r="G37" s="31"/>
      <c r="H37" s="31"/>
      <c r="I37" s="31"/>
      <c r="J37" s="31"/>
      <c r="K37" s="31"/>
    </row>
    <row r="38" spans="2:11">
      <c r="B38" s="31"/>
      <c r="C38" s="31"/>
      <c r="D38" s="31"/>
      <c r="E38" s="31"/>
      <c r="F38" s="31"/>
      <c r="G38" s="31"/>
      <c r="H38" s="31"/>
      <c r="I38" s="31"/>
      <c r="J38" s="31"/>
      <c r="K38" s="31"/>
    </row>
    <row r="39" spans="2:11" ht="13">
      <c r="B39" s="41" t="s">
        <v>41</v>
      </c>
      <c r="C39" s="31"/>
      <c r="D39" s="31"/>
      <c r="E39" s="31"/>
      <c r="F39" s="31"/>
      <c r="G39" s="31"/>
      <c r="H39" s="31"/>
      <c r="I39" s="31"/>
      <c r="J39" s="31"/>
      <c r="K39" s="31"/>
    </row>
    <row r="40" spans="2:11" ht="13" customHeight="1">
      <c r="B40" s="143" t="s">
        <v>130</v>
      </c>
      <c r="C40" s="143"/>
      <c r="D40" s="143"/>
      <c r="E40" s="143"/>
      <c r="F40" s="143"/>
      <c r="G40" s="143"/>
      <c r="H40" s="143"/>
      <c r="I40" s="143"/>
      <c r="J40" s="143"/>
      <c r="K40" s="143"/>
    </row>
    <row r="41" spans="2:11">
      <c r="B41" s="143"/>
      <c r="C41" s="143"/>
      <c r="D41" s="143"/>
      <c r="E41" s="143"/>
      <c r="F41" s="143"/>
      <c r="G41" s="143"/>
      <c r="H41" s="143"/>
      <c r="I41" s="143"/>
      <c r="J41" s="143"/>
      <c r="K41" s="143"/>
    </row>
    <row r="42" spans="2:11">
      <c r="B42" s="143"/>
      <c r="C42" s="143"/>
      <c r="D42" s="143"/>
      <c r="E42" s="143"/>
      <c r="F42" s="143"/>
      <c r="G42" s="143"/>
      <c r="H42" s="143"/>
      <c r="I42" s="143"/>
      <c r="J42" s="143"/>
      <c r="K42" s="143"/>
    </row>
    <row r="43" spans="2:11">
      <c r="B43" s="40"/>
      <c r="C43" s="40"/>
      <c r="D43" s="40"/>
      <c r="E43" s="40"/>
      <c r="F43" s="40"/>
      <c r="G43" s="40"/>
      <c r="H43" s="40"/>
      <c r="I43" s="40"/>
      <c r="J43" s="40"/>
      <c r="K43" s="40"/>
    </row>
    <row r="44" spans="2:11" ht="13">
      <c r="B44" s="41" t="s">
        <v>45</v>
      </c>
      <c r="C44" s="40"/>
      <c r="D44" s="40"/>
      <c r="E44" s="40"/>
      <c r="F44" s="40"/>
      <c r="G44" s="40"/>
      <c r="H44" s="40"/>
      <c r="I44" s="40"/>
      <c r="J44" s="40"/>
      <c r="K44" s="40"/>
    </row>
    <row r="45" spans="2:11" ht="13" customHeight="1">
      <c r="B45" s="143" t="s">
        <v>146</v>
      </c>
      <c r="C45" s="143"/>
      <c r="D45" s="143"/>
      <c r="E45" s="143"/>
      <c r="F45" s="143"/>
      <c r="G45" s="143"/>
      <c r="H45" s="143"/>
      <c r="I45" s="143"/>
      <c r="J45" s="143"/>
      <c r="K45" s="143"/>
    </row>
    <row r="46" spans="2:11">
      <c r="B46" s="143"/>
      <c r="C46" s="143"/>
      <c r="D46" s="143"/>
      <c r="E46" s="143"/>
      <c r="F46" s="143"/>
      <c r="G46" s="143"/>
      <c r="H46" s="143"/>
      <c r="I46" s="143"/>
      <c r="J46" s="143"/>
      <c r="K46" s="143"/>
    </row>
    <row r="47" spans="2:11">
      <c r="B47" s="143"/>
      <c r="C47" s="143"/>
      <c r="D47" s="143"/>
      <c r="E47" s="143"/>
      <c r="F47" s="143"/>
      <c r="G47" s="143"/>
      <c r="H47" s="143"/>
      <c r="I47" s="143"/>
      <c r="J47" s="143"/>
      <c r="K47" s="143"/>
    </row>
    <row r="48" spans="2:11">
      <c r="B48" s="143"/>
      <c r="C48" s="143"/>
      <c r="D48" s="143"/>
      <c r="E48" s="143"/>
      <c r="F48" s="143"/>
      <c r="G48" s="143"/>
      <c r="H48" s="143"/>
      <c r="I48" s="143"/>
      <c r="J48" s="143"/>
      <c r="K48" s="143"/>
    </row>
    <row r="49" spans="2:11">
      <c r="B49" s="143"/>
      <c r="C49" s="143"/>
      <c r="D49" s="143"/>
      <c r="E49" s="143"/>
      <c r="F49" s="143"/>
      <c r="G49" s="143"/>
      <c r="H49" s="143"/>
      <c r="I49" s="143"/>
      <c r="J49" s="143"/>
      <c r="K49" s="143"/>
    </row>
    <row r="50" spans="2:11" ht="18" customHeight="1">
      <c r="B50" s="143"/>
      <c r="C50" s="143"/>
      <c r="D50" s="143"/>
      <c r="E50" s="143"/>
      <c r="F50" s="143"/>
      <c r="G50" s="143"/>
      <c r="H50" s="143"/>
      <c r="I50" s="143"/>
      <c r="J50" s="143"/>
      <c r="K50" s="143"/>
    </row>
    <row r="51" spans="2:11">
      <c r="B51" s="31"/>
      <c r="C51" s="31"/>
      <c r="D51" s="31"/>
      <c r="E51" s="31"/>
      <c r="F51" s="31"/>
      <c r="G51" s="31"/>
      <c r="H51" s="31"/>
      <c r="I51" s="31"/>
      <c r="J51" s="31"/>
      <c r="K51" s="31"/>
    </row>
    <row r="52" spans="2:11">
      <c r="B52" s="33" t="s">
        <v>42</v>
      </c>
      <c r="C52" s="31"/>
      <c r="D52" s="31"/>
      <c r="E52" s="31"/>
      <c r="F52" s="31"/>
      <c r="G52" s="31"/>
      <c r="H52" s="31"/>
      <c r="I52" s="31"/>
      <c r="J52" s="31"/>
      <c r="K52" s="31"/>
    </row>
    <row r="53" spans="2:11">
      <c r="B53" s="113" t="s">
        <v>125</v>
      </c>
      <c r="C53" s="31"/>
      <c r="D53" s="31"/>
      <c r="E53" s="31"/>
      <c r="F53" s="31"/>
      <c r="G53" s="31"/>
      <c r="H53" s="31"/>
      <c r="I53" s="31"/>
      <c r="J53" s="31"/>
      <c r="K53" s="31"/>
    </row>
    <row r="54" spans="2:11">
      <c r="B54" s="115" t="s">
        <v>133</v>
      </c>
      <c r="C54" s="31"/>
      <c r="D54" s="31"/>
      <c r="E54" s="31"/>
      <c r="F54" s="31"/>
      <c r="G54" s="31"/>
      <c r="H54" s="31"/>
      <c r="I54" s="31"/>
      <c r="J54" s="31"/>
      <c r="K54" s="31"/>
    </row>
    <row r="55" spans="2:11">
      <c r="B55" s="31"/>
      <c r="C55" s="31"/>
      <c r="D55" s="31"/>
      <c r="E55" s="31"/>
      <c r="F55" s="31"/>
      <c r="G55" s="31"/>
      <c r="H55" s="31"/>
      <c r="I55" s="31"/>
      <c r="J55" s="31"/>
      <c r="K55" s="31"/>
    </row>
    <row r="56" spans="2:11">
      <c r="B56" s="113" t="s">
        <v>131</v>
      </c>
      <c r="C56" s="31"/>
      <c r="D56" s="31"/>
      <c r="E56" s="31"/>
      <c r="F56" s="31"/>
      <c r="G56" s="31"/>
      <c r="H56" s="31"/>
      <c r="I56" s="31"/>
      <c r="J56" s="31"/>
      <c r="K56" s="31"/>
    </row>
    <row r="57" spans="2:11" ht="13" customHeight="1">
      <c r="B57" s="143" t="s">
        <v>147</v>
      </c>
      <c r="C57" s="143"/>
      <c r="D57" s="143"/>
      <c r="E57" s="143"/>
      <c r="F57" s="143"/>
      <c r="G57" s="143"/>
      <c r="H57" s="143"/>
      <c r="I57" s="143"/>
      <c r="J57" s="143"/>
      <c r="K57" s="143"/>
    </row>
    <row r="58" spans="2:11">
      <c r="B58" s="143"/>
      <c r="C58" s="143"/>
      <c r="D58" s="143"/>
      <c r="E58" s="143"/>
      <c r="F58" s="143"/>
      <c r="G58" s="143"/>
      <c r="H58" s="143"/>
      <c r="I58" s="143"/>
      <c r="J58" s="143"/>
      <c r="K58" s="143"/>
    </row>
    <row r="59" spans="2:11" ht="27" customHeight="1">
      <c r="B59" s="143"/>
      <c r="C59" s="143"/>
      <c r="D59" s="143"/>
      <c r="E59" s="143"/>
      <c r="F59" s="143"/>
      <c r="G59" s="143"/>
      <c r="H59" s="143"/>
      <c r="I59" s="143"/>
      <c r="J59" s="143"/>
      <c r="K59" s="143"/>
    </row>
    <row r="60" spans="2:11">
      <c r="B60" s="40"/>
      <c r="C60" s="40"/>
      <c r="D60" s="40"/>
      <c r="E60" s="40"/>
      <c r="F60" s="40"/>
      <c r="G60" s="40"/>
      <c r="H60" s="40"/>
      <c r="I60" s="40"/>
      <c r="J60" s="40"/>
      <c r="K60" s="40"/>
    </row>
    <row r="61" spans="2:11">
      <c r="B61" s="114" t="s">
        <v>127</v>
      </c>
      <c r="C61" s="40"/>
      <c r="D61" s="40"/>
      <c r="E61" s="40"/>
      <c r="F61" s="40"/>
      <c r="G61" s="40"/>
      <c r="H61" s="40"/>
      <c r="I61" s="40"/>
      <c r="J61" s="40"/>
      <c r="K61" s="40"/>
    </row>
    <row r="62" spans="2:11" ht="13" customHeight="1">
      <c r="B62" s="143" t="s">
        <v>148</v>
      </c>
      <c r="C62" s="143"/>
      <c r="D62" s="143"/>
      <c r="E62" s="143"/>
      <c r="F62" s="143"/>
      <c r="G62" s="143"/>
      <c r="H62" s="143"/>
      <c r="I62" s="143"/>
      <c r="J62" s="143"/>
      <c r="K62" s="143"/>
    </row>
    <row r="63" spans="2:11">
      <c r="B63" s="143"/>
      <c r="C63" s="143"/>
      <c r="D63" s="143"/>
      <c r="E63" s="143"/>
      <c r="F63" s="143"/>
      <c r="G63" s="143"/>
      <c r="H63" s="143"/>
      <c r="I63" s="143"/>
      <c r="J63" s="143"/>
      <c r="K63" s="143"/>
    </row>
    <row r="64" spans="2:11">
      <c r="B64" s="143"/>
      <c r="C64" s="143"/>
      <c r="D64" s="143"/>
      <c r="E64" s="143"/>
      <c r="F64" s="143"/>
      <c r="G64" s="143"/>
      <c r="H64" s="143"/>
      <c r="I64" s="143"/>
      <c r="J64" s="143"/>
      <c r="K64" s="143"/>
    </row>
    <row r="65" spans="2:11">
      <c r="B65" s="31"/>
      <c r="C65" s="31"/>
      <c r="D65" s="31"/>
      <c r="E65" s="31"/>
      <c r="F65" s="31"/>
      <c r="G65" s="31"/>
      <c r="H65" s="31"/>
      <c r="I65" s="31"/>
      <c r="J65" s="31"/>
      <c r="K65" s="31"/>
    </row>
    <row r="66" spans="2:11">
      <c r="B66" s="113" t="s">
        <v>4</v>
      </c>
      <c r="C66" s="31"/>
      <c r="D66" s="31"/>
      <c r="E66" s="31"/>
      <c r="F66" s="31"/>
      <c r="G66" s="31"/>
      <c r="H66" s="31"/>
      <c r="I66" s="31"/>
      <c r="J66" s="31"/>
      <c r="K66" s="31"/>
    </row>
    <row r="67" spans="2:11" ht="13" customHeight="1">
      <c r="B67" s="143" t="s">
        <v>134</v>
      </c>
      <c r="C67" s="143"/>
      <c r="D67" s="143"/>
      <c r="E67" s="143"/>
      <c r="F67" s="143"/>
      <c r="G67" s="143"/>
      <c r="H67" s="143"/>
      <c r="I67" s="143"/>
      <c r="J67" s="143"/>
      <c r="K67" s="143"/>
    </row>
    <row r="68" spans="2:11">
      <c r="B68" s="143"/>
      <c r="C68" s="143"/>
      <c r="D68" s="143"/>
      <c r="E68" s="143"/>
      <c r="F68" s="143"/>
      <c r="G68" s="143"/>
      <c r="H68" s="143"/>
      <c r="I68" s="143"/>
      <c r="J68" s="143"/>
      <c r="K68" s="143"/>
    </row>
    <row r="69" spans="2:11">
      <c r="B69" s="31"/>
      <c r="C69" s="31"/>
      <c r="D69" s="31"/>
      <c r="E69" s="31"/>
      <c r="F69" s="31"/>
      <c r="G69" s="31"/>
      <c r="H69" s="31"/>
      <c r="I69" s="31"/>
      <c r="J69" s="31"/>
      <c r="K69" s="31"/>
    </row>
    <row r="70" spans="2:11">
      <c r="B70" s="113" t="s">
        <v>5</v>
      </c>
      <c r="C70" s="31"/>
      <c r="D70" s="31"/>
      <c r="E70" s="31"/>
      <c r="F70" s="31"/>
      <c r="G70" s="31"/>
      <c r="H70" s="31"/>
      <c r="I70" s="31"/>
      <c r="J70" s="31"/>
      <c r="K70" s="31"/>
    </row>
    <row r="71" spans="2:11" ht="13" customHeight="1">
      <c r="B71" s="143" t="s">
        <v>135</v>
      </c>
      <c r="C71" s="143"/>
      <c r="D71" s="143"/>
      <c r="E71" s="143"/>
      <c r="F71" s="143"/>
      <c r="G71" s="143"/>
      <c r="H71" s="143"/>
      <c r="I71" s="143"/>
      <c r="J71" s="143"/>
      <c r="K71" s="143"/>
    </row>
    <row r="72" spans="2:11">
      <c r="B72" s="143"/>
      <c r="C72" s="143"/>
      <c r="D72" s="143"/>
      <c r="E72" s="143"/>
      <c r="F72" s="143"/>
      <c r="G72" s="143"/>
      <c r="H72" s="143"/>
      <c r="I72" s="143"/>
      <c r="J72" s="143"/>
      <c r="K72" s="143"/>
    </row>
    <row r="73" spans="2:11">
      <c r="B73" s="39"/>
      <c r="C73" s="39"/>
      <c r="D73" s="39"/>
      <c r="E73" s="39"/>
      <c r="F73" s="39"/>
      <c r="G73" s="39"/>
      <c r="H73" s="39"/>
      <c r="I73" s="39"/>
      <c r="J73" s="39"/>
      <c r="K73" s="39"/>
    </row>
    <row r="74" spans="2:11">
      <c r="B74" s="34" t="s">
        <v>43</v>
      </c>
      <c r="C74" s="31"/>
      <c r="D74" s="31"/>
      <c r="E74" s="31"/>
      <c r="F74" s="31"/>
      <c r="G74" s="31"/>
      <c r="H74" s="31"/>
      <c r="I74" s="31"/>
      <c r="J74" s="31"/>
      <c r="K74" s="31"/>
    </row>
    <row r="75" spans="2:11" ht="13" customHeight="1">
      <c r="B75" s="143" t="s">
        <v>149</v>
      </c>
      <c r="C75" s="143"/>
      <c r="D75" s="143"/>
      <c r="E75" s="143"/>
      <c r="F75" s="143"/>
      <c r="G75" s="143"/>
      <c r="H75" s="143"/>
      <c r="I75" s="143"/>
      <c r="J75" s="143"/>
      <c r="K75" s="143"/>
    </row>
    <row r="76" spans="2:11">
      <c r="B76" s="143"/>
      <c r="C76" s="143"/>
      <c r="D76" s="143"/>
      <c r="E76" s="143"/>
      <c r="F76" s="143"/>
      <c r="G76" s="143"/>
      <c r="H76" s="143"/>
      <c r="I76" s="143"/>
      <c r="J76" s="143"/>
      <c r="K76" s="143"/>
    </row>
    <row r="77" spans="2:11">
      <c r="B77" s="31"/>
      <c r="C77" s="31"/>
      <c r="D77" s="31"/>
      <c r="E77" s="31"/>
      <c r="F77" s="31"/>
      <c r="G77" s="31"/>
      <c r="H77" s="31"/>
      <c r="I77" s="31"/>
      <c r="J77" s="31"/>
      <c r="K77" s="31"/>
    </row>
    <row r="78" spans="2:11">
      <c r="B78" s="113" t="s">
        <v>17</v>
      </c>
      <c r="C78" s="31"/>
      <c r="D78" s="31"/>
      <c r="E78" s="31"/>
      <c r="F78" s="31"/>
      <c r="G78" s="31"/>
      <c r="H78" s="31"/>
      <c r="I78" s="31"/>
      <c r="J78" s="31"/>
      <c r="K78" s="31"/>
    </row>
    <row r="79" spans="2:11">
      <c r="B79" s="31" t="s">
        <v>150</v>
      </c>
      <c r="C79" s="31"/>
      <c r="D79" s="31"/>
      <c r="E79" s="31"/>
      <c r="F79" s="31"/>
      <c r="G79" s="31"/>
      <c r="H79" s="31"/>
      <c r="I79" s="31"/>
      <c r="J79" s="31"/>
      <c r="K79" s="31"/>
    </row>
    <row r="80" spans="2:11">
      <c r="B80" s="31"/>
      <c r="C80" s="31"/>
      <c r="D80" s="31"/>
      <c r="E80" s="31"/>
      <c r="F80" s="31"/>
      <c r="G80" s="31"/>
      <c r="H80" s="31"/>
      <c r="I80" s="31"/>
      <c r="J80" s="31"/>
      <c r="K80" s="31"/>
    </row>
    <row r="81" spans="2:11">
      <c r="B81" s="113" t="s">
        <v>40</v>
      </c>
      <c r="C81" s="31"/>
      <c r="D81" s="31"/>
      <c r="E81" s="31"/>
      <c r="F81" s="31"/>
      <c r="G81" s="31"/>
      <c r="H81" s="31"/>
      <c r="I81" s="31"/>
      <c r="J81" s="31"/>
      <c r="K81" s="31"/>
    </row>
    <row r="82" spans="2:11" ht="14" customHeight="1">
      <c r="B82" s="143" t="s">
        <v>132</v>
      </c>
      <c r="C82" s="143"/>
      <c r="D82" s="143"/>
      <c r="E82" s="143"/>
      <c r="F82" s="143"/>
      <c r="G82" s="143"/>
      <c r="H82" s="143"/>
      <c r="I82" s="143"/>
      <c r="J82" s="143"/>
      <c r="K82" s="143"/>
    </row>
    <row r="83" spans="2:11">
      <c r="B83" s="143"/>
      <c r="C83" s="143"/>
      <c r="D83" s="143"/>
      <c r="E83" s="143"/>
      <c r="F83" s="143"/>
      <c r="G83" s="143"/>
      <c r="H83" s="143"/>
      <c r="I83" s="143"/>
      <c r="J83" s="143"/>
      <c r="K83" s="143"/>
    </row>
    <row r="84" spans="2:11">
      <c r="B84" s="31"/>
      <c r="C84" s="31"/>
      <c r="D84" s="31"/>
      <c r="E84" s="31"/>
      <c r="F84" s="31"/>
      <c r="G84" s="31"/>
      <c r="H84" s="31"/>
      <c r="I84" s="31"/>
      <c r="J84" s="31"/>
      <c r="K84" s="31"/>
    </row>
    <row r="85" spans="2:11">
      <c r="B85" s="113" t="s">
        <v>128</v>
      </c>
      <c r="C85" s="31"/>
      <c r="D85" s="31"/>
      <c r="E85" s="31"/>
      <c r="F85" s="31"/>
      <c r="G85" s="31"/>
      <c r="H85" s="31"/>
      <c r="I85" s="31"/>
      <c r="J85" s="31"/>
      <c r="K85" s="31"/>
    </row>
    <row r="86" spans="2:11" ht="13" customHeight="1">
      <c r="B86" s="143" t="s">
        <v>151</v>
      </c>
      <c r="C86" s="143"/>
      <c r="D86" s="143"/>
      <c r="E86" s="143"/>
      <c r="F86" s="143"/>
      <c r="G86" s="143"/>
      <c r="H86" s="143"/>
      <c r="I86" s="143"/>
      <c r="J86" s="143"/>
      <c r="K86" s="143"/>
    </row>
    <row r="87" spans="2:11">
      <c r="B87" s="143"/>
      <c r="C87" s="143"/>
      <c r="D87" s="143"/>
      <c r="E87" s="143"/>
      <c r="F87" s="143"/>
      <c r="G87" s="143"/>
      <c r="H87" s="143"/>
      <c r="I87" s="143"/>
      <c r="J87" s="143"/>
      <c r="K87" s="143"/>
    </row>
    <row r="88" spans="2:11">
      <c r="B88" s="143"/>
      <c r="C88" s="143"/>
      <c r="D88" s="143"/>
      <c r="E88" s="143"/>
      <c r="F88" s="143"/>
      <c r="G88" s="143"/>
      <c r="H88" s="143"/>
      <c r="I88" s="143"/>
      <c r="J88" s="143"/>
      <c r="K88" s="143"/>
    </row>
    <row r="89" spans="2:11">
      <c r="B89" s="31"/>
      <c r="C89" s="31"/>
      <c r="D89" s="31"/>
      <c r="E89" s="31"/>
      <c r="F89" s="31"/>
      <c r="G89" s="31"/>
      <c r="H89" s="31"/>
      <c r="I89" s="31"/>
      <c r="J89" s="31"/>
      <c r="K89" s="31"/>
    </row>
    <row r="90" spans="2:11">
      <c r="B90" s="113" t="s">
        <v>152</v>
      </c>
      <c r="C90" s="31"/>
      <c r="D90" s="31"/>
      <c r="E90" s="31"/>
      <c r="F90" s="31"/>
      <c r="G90" s="31"/>
      <c r="H90" s="31"/>
      <c r="I90" s="31"/>
      <c r="J90" s="31"/>
      <c r="K90" s="31"/>
    </row>
    <row r="91" spans="2:11" ht="13" customHeight="1">
      <c r="B91" s="143" t="s">
        <v>136</v>
      </c>
      <c r="C91" s="143"/>
      <c r="D91" s="143"/>
      <c r="E91" s="143"/>
      <c r="F91" s="143"/>
      <c r="G91" s="143"/>
      <c r="H91" s="143"/>
      <c r="I91" s="143"/>
      <c r="J91" s="143"/>
      <c r="K91" s="143"/>
    </row>
    <row r="92" spans="2:11">
      <c r="B92" s="143"/>
      <c r="C92" s="143"/>
      <c r="D92" s="143"/>
      <c r="E92" s="143"/>
      <c r="F92" s="143"/>
      <c r="G92" s="143"/>
      <c r="H92" s="143"/>
      <c r="I92" s="143"/>
      <c r="J92" s="143"/>
      <c r="K92" s="143"/>
    </row>
    <row r="93" spans="2:11">
      <c r="B93" s="143"/>
      <c r="C93" s="143"/>
      <c r="D93" s="143"/>
      <c r="E93" s="143"/>
      <c r="F93" s="143"/>
      <c r="G93" s="143"/>
      <c r="H93" s="143"/>
      <c r="I93" s="143"/>
      <c r="J93" s="143"/>
      <c r="K93" s="143"/>
    </row>
    <row r="94" spans="2:11">
      <c r="B94" s="143"/>
      <c r="C94" s="143"/>
      <c r="D94" s="143"/>
      <c r="E94" s="143"/>
      <c r="F94" s="143"/>
      <c r="G94" s="143"/>
      <c r="H94" s="143"/>
      <c r="I94" s="143"/>
      <c r="J94" s="143"/>
      <c r="K94" s="143"/>
    </row>
    <row r="95" spans="2:11">
      <c r="B95" s="113" t="s">
        <v>6</v>
      </c>
      <c r="C95" s="31"/>
      <c r="D95" s="31"/>
      <c r="E95" s="31"/>
      <c r="F95" s="31"/>
      <c r="G95" s="31"/>
      <c r="H95" s="31"/>
      <c r="I95" s="31"/>
      <c r="J95" s="31"/>
      <c r="K95" s="31"/>
    </row>
    <row r="96" spans="2:11" ht="13" customHeight="1">
      <c r="B96" s="143" t="s">
        <v>153</v>
      </c>
      <c r="C96" s="143"/>
      <c r="D96" s="143"/>
      <c r="E96" s="143"/>
      <c r="F96" s="143"/>
      <c r="G96" s="143"/>
      <c r="H96" s="143"/>
      <c r="I96" s="143"/>
      <c r="J96" s="143"/>
      <c r="K96" s="143"/>
    </row>
    <row r="97" spans="2:11">
      <c r="B97" s="143"/>
      <c r="C97" s="143"/>
      <c r="D97" s="143"/>
      <c r="E97" s="143"/>
      <c r="F97" s="143"/>
      <c r="G97" s="143"/>
      <c r="H97" s="143"/>
      <c r="I97" s="143"/>
      <c r="J97" s="143"/>
      <c r="K97" s="143"/>
    </row>
    <row r="98" spans="2:11">
      <c r="B98" s="143"/>
      <c r="C98" s="143"/>
      <c r="D98" s="143"/>
      <c r="E98" s="143"/>
      <c r="F98" s="143"/>
      <c r="G98" s="143"/>
      <c r="H98" s="143"/>
      <c r="I98" s="143"/>
      <c r="J98" s="143"/>
      <c r="K98" s="143"/>
    </row>
    <row r="99" spans="2:11">
      <c r="B99" s="31"/>
      <c r="C99" s="31"/>
      <c r="D99" s="31"/>
      <c r="E99" s="31"/>
      <c r="F99" s="31"/>
      <c r="G99" s="31"/>
      <c r="H99" s="31"/>
      <c r="I99" s="31"/>
      <c r="J99" s="31"/>
      <c r="K99" s="31"/>
    </row>
    <row r="100" spans="2:11">
      <c r="B100" s="113" t="s">
        <v>129</v>
      </c>
      <c r="C100" s="31"/>
      <c r="D100" s="31"/>
      <c r="E100" s="31"/>
      <c r="F100" s="31"/>
      <c r="G100" s="31"/>
      <c r="H100" s="31"/>
      <c r="I100" s="31"/>
      <c r="J100" s="31"/>
      <c r="K100" s="31"/>
    </row>
    <row r="101" spans="2:11" ht="13" customHeight="1">
      <c r="B101" s="143" t="s">
        <v>137</v>
      </c>
      <c r="C101" s="143"/>
      <c r="D101" s="143"/>
      <c r="E101" s="143"/>
      <c r="F101" s="143"/>
      <c r="G101" s="143"/>
      <c r="H101" s="143"/>
      <c r="I101" s="143"/>
      <c r="J101" s="143"/>
      <c r="K101" s="143"/>
    </row>
    <row r="102" spans="2:11">
      <c r="B102" s="143"/>
      <c r="C102" s="143"/>
      <c r="D102" s="143"/>
      <c r="E102" s="143"/>
      <c r="F102" s="143"/>
      <c r="G102" s="143"/>
      <c r="H102" s="143"/>
      <c r="I102" s="143"/>
      <c r="J102" s="143"/>
      <c r="K102" s="143"/>
    </row>
    <row r="103" spans="2:11">
      <c r="B103" s="143"/>
      <c r="C103" s="143"/>
      <c r="D103" s="143"/>
      <c r="E103" s="143"/>
      <c r="F103" s="143"/>
      <c r="G103" s="143"/>
      <c r="H103" s="143"/>
      <c r="I103" s="143"/>
      <c r="J103" s="143"/>
      <c r="K103" s="143"/>
    </row>
    <row r="104" spans="2:11">
      <c r="B104" s="31"/>
      <c r="C104" s="31"/>
      <c r="D104" s="31"/>
      <c r="E104" s="31"/>
      <c r="F104" s="31"/>
      <c r="G104" s="31"/>
      <c r="H104" s="31"/>
      <c r="I104" s="31"/>
      <c r="J104" s="31"/>
      <c r="K104" s="31"/>
    </row>
    <row r="105" spans="2:11">
      <c r="B105" s="36" t="s">
        <v>44</v>
      </c>
      <c r="C105" s="35"/>
      <c r="D105" s="31"/>
      <c r="E105" s="31"/>
      <c r="F105" s="31"/>
      <c r="G105" s="31"/>
      <c r="H105" s="31"/>
      <c r="I105" s="31"/>
      <c r="J105" s="31"/>
      <c r="K105" s="31"/>
    </row>
    <row r="106" spans="2:11" ht="13" customHeight="1">
      <c r="B106" s="143" t="s">
        <v>138</v>
      </c>
      <c r="C106" s="143"/>
      <c r="D106" s="143"/>
      <c r="E106" s="143"/>
      <c r="F106" s="143"/>
      <c r="G106" s="143"/>
      <c r="H106" s="143"/>
      <c r="I106" s="143"/>
      <c r="J106" s="143"/>
      <c r="K106" s="143"/>
    </row>
    <row r="107" spans="2:11">
      <c r="B107" s="143"/>
      <c r="C107" s="143"/>
      <c r="D107" s="143"/>
      <c r="E107" s="143"/>
      <c r="F107" s="143"/>
      <c r="G107" s="143"/>
      <c r="H107" s="143"/>
      <c r="I107" s="143"/>
      <c r="J107" s="143"/>
      <c r="K107" s="143"/>
    </row>
    <row r="108" spans="2:11">
      <c r="B108" s="143"/>
      <c r="C108" s="143"/>
      <c r="D108" s="143"/>
      <c r="E108" s="143"/>
      <c r="F108" s="143"/>
      <c r="G108" s="143"/>
      <c r="H108" s="143"/>
      <c r="I108" s="143"/>
      <c r="J108" s="143"/>
      <c r="K108" s="143"/>
    </row>
    <row r="109" spans="2:11">
      <c r="B109" s="31"/>
      <c r="C109" s="31"/>
      <c r="D109" s="31"/>
      <c r="E109" s="31"/>
      <c r="F109" s="31"/>
      <c r="G109" s="31"/>
      <c r="H109" s="31"/>
      <c r="I109" s="31"/>
      <c r="J109" s="31"/>
      <c r="K109" s="31"/>
    </row>
  </sheetData>
  <mergeCells count="14">
    <mergeCell ref="B62:K64"/>
    <mergeCell ref="B67:K68"/>
    <mergeCell ref="B71:K72"/>
    <mergeCell ref="B27:K27"/>
    <mergeCell ref="B40:K42"/>
    <mergeCell ref="B45:K50"/>
    <mergeCell ref="B57:K59"/>
    <mergeCell ref="B91:K94"/>
    <mergeCell ref="B96:K98"/>
    <mergeCell ref="B101:K103"/>
    <mergeCell ref="B106:K108"/>
    <mergeCell ref="B75:K76"/>
    <mergeCell ref="B82:K83"/>
    <mergeCell ref="B86:K8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A9A03-1142-6C46-ADBC-CF5B3D1891D4}">
  <sheetPr>
    <tabColor theme="9" tint="-0.249977111117893"/>
  </sheetPr>
  <dimension ref="A1:AX135"/>
  <sheetViews>
    <sheetView tabSelected="1" topLeftCell="B5" zoomScale="110" zoomScaleNormal="110" workbookViewId="0">
      <selection activeCell="L26" sqref="L26"/>
    </sheetView>
  </sheetViews>
  <sheetFormatPr defaultColWidth="16.1796875" defaultRowHeight="15.5"/>
  <cols>
    <col min="1" max="1" width="7.6328125" style="16" customWidth="1"/>
    <col min="2" max="2" width="35.81640625" style="16" customWidth="1"/>
    <col min="3" max="3" width="31" style="18" customWidth="1"/>
    <col min="4" max="5" width="16.1796875" style="18"/>
    <col min="6" max="16384" width="16.1796875" style="16"/>
  </cols>
  <sheetData>
    <row r="1" spans="1:50">
      <c r="A1" s="15"/>
    </row>
    <row r="2" spans="1:50" s="15" customFormat="1" ht="33" customHeight="1"/>
    <row r="3" spans="1:50" s="15" customFormat="1" ht="59" customHeight="1">
      <c r="B3" s="6" t="s">
        <v>39</v>
      </c>
      <c r="C3" s="7"/>
      <c r="D3" s="30" t="s">
        <v>12</v>
      </c>
      <c r="E3" s="30" t="s">
        <v>13</v>
      </c>
    </row>
    <row r="4" spans="1:50" ht="48" customHeight="1">
      <c r="A4" s="15"/>
      <c r="B4" s="27" t="s">
        <v>0</v>
      </c>
      <c r="C4" s="26" t="s">
        <v>1</v>
      </c>
      <c r="D4" s="26" t="s">
        <v>144</v>
      </c>
      <c r="E4" s="26" t="s">
        <v>143</v>
      </c>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row>
    <row r="5" spans="1:50" s="17" customFormat="1" ht="35" customHeight="1">
      <c r="B5" s="157" t="s">
        <v>29</v>
      </c>
      <c r="C5" s="158"/>
      <c r="D5" s="158"/>
      <c r="E5" s="158"/>
    </row>
    <row r="6" spans="1:50" s="17" customFormat="1" ht="25" customHeight="1">
      <c r="B6" s="42" t="s">
        <v>63</v>
      </c>
      <c r="C6" s="165" t="s">
        <v>154</v>
      </c>
      <c r="D6" s="165"/>
      <c r="E6" s="165"/>
    </row>
    <row r="7" spans="1:50">
      <c r="A7" s="15"/>
      <c r="B7" s="43" t="s">
        <v>2</v>
      </c>
      <c r="C7" s="44" t="s">
        <v>56</v>
      </c>
      <c r="D7" s="47">
        <v>-2.7</v>
      </c>
      <c r="E7" s="47">
        <v>-7.0999999999999994E-2</v>
      </c>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row>
    <row r="8" spans="1:50" ht="30" customHeight="1">
      <c r="A8" s="15"/>
      <c r="B8" s="43" t="s">
        <v>10</v>
      </c>
      <c r="C8" s="44" t="s">
        <v>57</v>
      </c>
      <c r="D8" s="47">
        <v>8.1019071629823594E-2</v>
      </c>
      <c r="E8" s="47">
        <v>1E-3</v>
      </c>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row>
    <row r="9" spans="1:50">
      <c r="A9" s="15"/>
      <c r="B9" s="43" t="s">
        <v>11</v>
      </c>
      <c r="C9" s="44" t="s">
        <v>58</v>
      </c>
      <c r="D9" s="47">
        <v>1.3336173939452599E-4</v>
      </c>
      <c r="E9" s="47">
        <v>3.0000000000000001E-5</v>
      </c>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row>
    <row r="10" spans="1:50" ht="31">
      <c r="A10" s="15"/>
      <c r="B10" s="43" t="s">
        <v>14</v>
      </c>
      <c r="C10" s="44" t="s">
        <v>59</v>
      </c>
      <c r="D10" s="47">
        <v>0.2</v>
      </c>
      <c r="E10" s="47">
        <v>1.9</v>
      </c>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row>
    <row r="11" spans="1:50">
      <c r="A11" s="15"/>
      <c r="B11" s="43" t="s">
        <v>15</v>
      </c>
      <c r="C11" s="44" t="s">
        <v>60</v>
      </c>
      <c r="D11" s="47">
        <v>4.7999999999999998E-6</v>
      </c>
      <c r="E11" s="47">
        <v>1.9E-6</v>
      </c>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row>
    <row r="12" spans="1:50" ht="31">
      <c r="A12" s="15"/>
      <c r="B12" s="43" t="s">
        <v>62</v>
      </c>
      <c r="C12" s="44" t="s">
        <v>61</v>
      </c>
      <c r="D12" s="47">
        <v>8.9</v>
      </c>
      <c r="E12" s="47">
        <v>1.4</v>
      </c>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row>
    <row r="13" spans="1:50" s="17" customFormat="1" ht="32" customHeight="1">
      <c r="B13" s="163" t="s">
        <v>145</v>
      </c>
      <c r="C13" s="164"/>
      <c r="D13" s="164"/>
      <c r="E13" s="164"/>
    </row>
    <row r="14" spans="1:50">
      <c r="A14" s="15"/>
      <c r="B14" s="45" t="s">
        <v>31</v>
      </c>
      <c r="C14" s="46" t="s">
        <v>67</v>
      </c>
      <c r="D14" s="116">
        <v>8.1019071629823594E-2</v>
      </c>
      <c r="E14" s="116">
        <v>1.31027745647895E-3</v>
      </c>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row>
    <row r="15" spans="1:50">
      <c r="A15" s="15"/>
      <c r="B15" s="45" t="s">
        <v>32</v>
      </c>
      <c r="C15" s="46" t="s">
        <v>67</v>
      </c>
      <c r="D15" s="116">
        <v>1.3336173939452599E-4</v>
      </c>
      <c r="E15" s="116">
        <v>3.0385536227340401E-5</v>
      </c>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row>
    <row r="16" spans="1:50">
      <c r="A16" s="15"/>
      <c r="B16" s="45" t="s">
        <v>66</v>
      </c>
      <c r="C16" s="46" t="s">
        <v>67</v>
      </c>
      <c r="D16" s="129">
        <v>387</v>
      </c>
      <c r="E16" s="130">
        <v>5020</v>
      </c>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row>
    <row r="17" spans="1:50" s="17" customFormat="1" ht="32" customHeight="1">
      <c r="B17" s="159" t="s">
        <v>4</v>
      </c>
      <c r="C17" s="160"/>
      <c r="D17" s="160"/>
      <c r="E17" s="160"/>
    </row>
    <row r="18" spans="1:50" ht="33" customHeight="1">
      <c r="A18" s="15"/>
      <c r="B18" s="48" t="s">
        <v>74</v>
      </c>
      <c r="C18" s="49" t="s">
        <v>123</v>
      </c>
      <c r="D18" s="137">
        <v>3</v>
      </c>
      <c r="E18" s="137">
        <v>1</v>
      </c>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row>
    <row r="19" spans="1:50" ht="33" customHeight="1">
      <c r="A19" s="15"/>
      <c r="B19" s="48" t="s">
        <v>47</v>
      </c>
      <c r="C19" s="49" t="s">
        <v>123</v>
      </c>
      <c r="D19" s="137">
        <v>0</v>
      </c>
      <c r="E19" s="137">
        <v>0</v>
      </c>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row>
    <row r="20" spans="1:50" ht="33" customHeight="1">
      <c r="A20" s="15"/>
      <c r="B20" s="48" t="s">
        <v>81</v>
      </c>
      <c r="C20" s="49" t="s">
        <v>123</v>
      </c>
      <c r="D20" s="137">
        <v>3</v>
      </c>
      <c r="E20" s="137">
        <v>0</v>
      </c>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row>
    <row r="21" spans="1:50" ht="33" customHeight="1">
      <c r="A21" s="15"/>
      <c r="B21" s="48" t="s">
        <v>86</v>
      </c>
      <c r="C21" s="49" t="s">
        <v>123</v>
      </c>
      <c r="D21" s="137">
        <v>3</v>
      </c>
      <c r="E21" s="137">
        <v>1</v>
      </c>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row>
    <row r="22" spans="1:50" ht="33" customHeight="1">
      <c r="A22" s="15"/>
      <c r="B22" s="48" t="s">
        <v>92</v>
      </c>
      <c r="C22" s="49" t="s">
        <v>123</v>
      </c>
      <c r="D22" s="137">
        <v>3</v>
      </c>
      <c r="E22" s="137">
        <v>1</v>
      </c>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row>
    <row r="23" spans="1:50" ht="33" customHeight="1">
      <c r="A23" s="15"/>
      <c r="B23" s="48" t="s">
        <v>108</v>
      </c>
      <c r="C23" s="49" t="s">
        <v>123</v>
      </c>
      <c r="D23" s="137">
        <v>3</v>
      </c>
      <c r="E23" s="137">
        <v>0</v>
      </c>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row>
    <row r="24" spans="1:50" ht="33" customHeight="1">
      <c r="A24" s="15"/>
      <c r="B24" s="48" t="s">
        <v>97</v>
      </c>
      <c r="C24" s="49" t="s">
        <v>123</v>
      </c>
      <c r="D24" s="137">
        <v>2</v>
      </c>
      <c r="E24" s="137">
        <v>1</v>
      </c>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row>
    <row r="25" spans="1:50" ht="33" customHeight="1">
      <c r="A25" s="15"/>
      <c r="B25" s="48" t="s">
        <v>102</v>
      </c>
      <c r="C25" s="49" t="s">
        <v>123</v>
      </c>
      <c r="D25" s="137">
        <v>3</v>
      </c>
      <c r="E25" s="137">
        <v>2</v>
      </c>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row>
    <row r="26" spans="1:50" s="17" customFormat="1" ht="33" customHeight="1">
      <c r="B26" s="161" t="s">
        <v>5</v>
      </c>
      <c r="C26" s="162"/>
      <c r="D26" s="162"/>
      <c r="E26" s="162"/>
    </row>
    <row r="27" spans="1:50" ht="33" customHeight="1">
      <c r="A27" s="15"/>
      <c r="B27" s="50" t="s">
        <v>156</v>
      </c>
      <c r="C27" s="51" t="s">
        <v>23</v>
      </c>
      <c r="D27" s="136">
        <v>5</v>
      </c>
      <c r="E27" s="136">
        <v>3</v>
      </c>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row>
    <row r="28" spans="1:50" ht="33" customHeight="1">
      <c r="A28" s="15"/>
      <c r="B28" s="50" t="s">
        <v>157</v>
      </c>
      <c r="C28" s="51" t="s">
        <v>23</v>
      </c>
      <c r="D28" s="136">
        <v>4</v>
      </c>
      <c r="E28" s="136">
        <v>4</v>
      </c>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row>
    <row r="29" spans="1:50" ht="33" customHeight="1">
      <c r="A29" s="15"/>
      <c r="B29" s="50" t="s">
        <v>24</v>
      </c>
      <c r="C29" s="51" t="s">
        <v>23</v>
      </c>
      <c r="D29" s="136">
        <v>5</v>
      </c>
      <c r="E29" s="136">
        <v>2</v>
      </c>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row>
    <row r="30" spans="1:50" ht="33" customHeight="1">
      <c r="A30" s="15"/>
      <c r="B30" s="50" t="s">
        <v>158</v>
      </c>
      <c r="C30" s="51" t="s">
        <v>23</v>
      </c>
      <c r="D30" s="136">
        <v>5</v>
      </c>
      <c r="E30" s="136">
        <v>3</v>
      </c>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row>
    <row r="31" spans="1:50" ht="27.5" customHeight="1">
      <c r="A31" s="15"/>
      <c r="B31" s="50" t="s">
        <v>159</v>
      </c>
      <c r="C31" s="51" t="s">
        <v>23</v>
      </c>
      <c r="D31" s="136">
        <v>5</v>
      </c>
      <c r="E31" s="136">
        <v>2</v>
      </c>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row>
    <row r="32" spans="1:50" ht="24.5" customHeight="1">
      <c r="A32" s="15"/>
      <c r="B32" s="50" t="s">
        <v>160</v>
      </c>
      <c r="C32" s="51" t="s">
        <v>23</v>
      </c>
      <c r="D32" s="136">
        <v>5</v>
      </c>
      <c r="E32" s="136">
        <v>3</v>
      </c>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row>
    <row r="33" spans="1:50">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row>
    <row r="34" spans="1:50">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row>
    <row r="35" spans="1:50">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row>
    <row r="36" spans="1:50">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row>
    <row r="37" spans="1:50">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row>
    <row r="38" spans="1:50">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row>
    <row r="39" spans="1:50">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row>
    <row r="40" spans="1:50">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row>
    <row r="41" spans="1:50">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row>
    <row r="42" spans="1:50">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row>
    <row r="43" spans="1:50">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row>
    <row r="44" spans="1:50">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row>
    <row r="45" spans="1:50">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row>
    <row r="46" spans="1:50">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row>
    <row r="47" spans="1:50">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row>
    <row r="48" spans="1:50">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row>
    <row r="49" spans="1:50">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row>
    <row r="50" spans="1:50">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row>
    <row r="51" spans="1:50">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row>
    <row r="52" spans="1:50">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row>
    <row r="53" spans="1:50">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row>
    <row r="54" spans="1:50">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row>
    <row r="55" spans="1:50">
      <c r="A55" s="15"/>
      <c r="B55" s="15"/>
      <c r="C55" s="15"/>
      <c r="D55" s="15"/>
      <c r="E55" s="15"/>
      <c r="F55" s="15"/>
      <c r="G55" s="15"/>
      <c r="H55" s="15"/>
      <c r="I55" s="15"/>
      <c r="J55" s="15"/>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row>
    <row r="56" spans="1:50">
      <c r="A56" s="15"/>
      <c r="B56" s="15"/>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row>
    <row r="57" spans="1:50">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row>
    <row r="58" spans="1:50">
      <c r="A58" s="15"/>
      <c r="B58" s="15"/>
      <c r="C58" s="15"/>
      <c r="D58" s="15"/>
      <c r="E58" s="15"/>
      <c r="F58" s="15"/>
      <c r="G58" s="15"/>
      <c r="H58" s="15"/>
      <c r="I58" s="15"/>
      <c r="J58" s="15"/>
      <c r="K58" s="15"/>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row>
    <row r="59" spans="1:50">
      <c r="A59" s="15"/>
      <c r="B59" s="15"/>
      <c r="C59" s="15"/>
      <c r="D59" s="15"/>
      <c r="E59" s="15"/>
      <c r="F59" s="15"/>
      <c r="G59" s="15"/>
      <c r="H59" s="15"/>
      <c r="I59" s="15"/>
      <c r="J59" s="15"/>
      <c r="K59" s="15"/>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row>
    <row r="60" spans="1:50">
      <c r="A60" s="15"/>
      <c r="B60" s="15"/>
      <c r="C60" s="15"/>
      <c r="D60" s="15"/>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row>
    <row r="61" spans="1:50">
      <c r="A61" s="15"/>
      <c r="B61" s="15"/>
      <c r="C61" s="15"/>
      <c r="D61" s="15"/>
      <c r="E61" s="15"/>
      <c r="F61" s="15"/>
      <c r="G61" s="15"/>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row>
    <row r="62" spans="1:50">
      <c r="A62" s="15"/>
      <c r="B62" s="15"/>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row>
    <row r="63" spans="1:50">
      <c r="A63" s="15"/>
      <c r="B63" s="15"/>
      <c r="C63" s="15"/>
      <c r="D63" s="15"/>
      <c r="E63" s="15"/>
      <c r="F63" s="15"/>
      <c r="G63" s="15"/>
      <c r="H63" s="15"/>
      <c r="I63" s="15"/>
      <c r="J63" s="15"/>
      <c r="K63" s="15"/>
      <c r="L63" s="15"/>
      <c r="M63" s="15"/>
      <c r="N63" s="15"/>
      <c r="O63" s="15"/>
      <c r="P63" s="15"/>
      <c r="Q63" s="15"/>
      <c r="R63" s="15"/>
      <c r="S63" s="15"/>
      <c r="T63" s="15"/>
      <c r="U63" s="15"/>
      <c r="V63" s="15"/>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row>
    <row r="64" spans="1:50">
      <c r="A64" s="15"/>
      <c r="B64" s="15"/>
      <c r="C64" s="15"/>
      <c r="D64" s="15"/>
      <c r="E64" s="15"/>
      <c r="F64" s="15"/>
      <c r="G64" s="15"/>
      <c r="H64" s="15"/>
      <c r="I64" s="15"/>
      <c r="J64" s="15"/>
      <c r="K64" s="15"/>
      <c r="L64" s="15"/>
      <c r="M64" s="15"/>
      <c r="N64" s="15"/>
      <c r="O64" s="15"/>
      <c r="P64" s="15"/>
      <c r="Q64" s="15"/>
      <c r="R64" s="15"/>
      <c r="S64" s="15"/>
      <c r="T64" s="15"/>
      <c r="U64" s="15"/>
      <c r="V64" s="15"/>
      <c r="W64" s="15"/>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row>
    <row r="65" spans="1:50">
      <c r="A65" s="15"/>
      <c r="B65" s="15"/>
      <c r="C65" s="15"/>
      <c r="D65" s="15"/>
      <c r="E65" s="15"/>
      <c r="F65" s="15"/>
      <c r="G65" s="15"/>
      <c r="H65" s="15"/>
      <c r="I65" s="15"/>
      <c r="J65" s="15"/>
      <c r="K65" s="15"/>
      <c r="L65" s="15"/>
      <c r="M65" s="15"/>
      <c r="N65" s="15"/>
      <c r="O65" s="15"/>
      <c r="P65" s="15"/>
      <c r="Q65" s="15"/>
      <c r="R65" s="15"/>
      <c r="S65" s="15"/>
      <c r="T65" s="15"/>
      <c r="U65" s="15"/>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row>
    <row r="66" spans="1:50">
      <c r="A66" s="15"/>
      <c r="B66" s="15"/>
      <c r="C66" s="15"/>
      <c r="D66" s="15"/>
      <c r="E66" s="15"/>
      <c r="F66" s="15"/>
      <c r="G66" s="15"/>
      <c r="H66" s="15"/>
      <c r="I66" s="15"/>
      <c r="J66" s="15"/>
      <c r="K66" s="15"/>
      <c r="L66" s="15"/>
      <c r="M66" s="15"/>
      <c r="N66" s="15"/>
      <c r="O66" s="15"/>
      <c r="P66" s="15"/>
      <c r="Q66" s="15"/>
      <c r="R66" s="15"/>
      <c r="S66" s="15"/>
      <c r="T66" s="15"/>
      <c r="U66" s="15"/>
      <c r="V66" s="15"/>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row>
    <row r="67" spans="1:50">
      <c r="A67" s="15"/>
      <c r="B67" s="15"/>
      <c r="C67" s="15"/>
      <c r="D67" s="15"/>
      <c r="E67" s="15"/>
      <c r="F67" s="15"/>
      <c r="G67" s="15"/>
      <c r="H67" s="15"/>
      <c r="I67" s="15"/>
      <c r="J67" s="15"/>
      <c r="K67" s="15"/>
      <c r="L67" s="15"/>
      <c r="M67" s="15"/>
      <c r="N67" s="15"/>
      <c r="O67" s="15"/>
      <c r="P67" s="15"/>
      <c r="Q67" s="15"/>
      <c r="R67" s="15"/>
      <c r="S67" s="15"/>
      <c r="T67" s="15"/>
      <c r="U67" s="15"/>
      <c r="V67" s="15"/>
      <c r="W67" s="15"/>
      <c r="X67" s="15"/>
      <c r="Y67" s="15"/>
      <c r="Z67" s="15"/>
      <c r="AA67" s="15"/>
      <c r="AB67" s="15"/>
      <c r="AC67" s="15"/>
      <c r="AD67" s="15"/>
      <c r="AE67" s="15"/>
      <c r="AF67" s="15"/>
      <c r="AG67" s="15"/>
      <c r="AH67" s="15"/>
      <c r="AI67" s="15"/>
      <c r="AJ67" s="15"/>
      <c r="AK67" s="15"/>
      <c r="AL67" s="15"/>
      <c r="AM67" s="15"/>
      <c r="AN67" s="15"/>
      <c r="AO67" s="15"/>
      <c r="AP67" s="15"/>
      <c r="AQ67" s="15"/>
      <c r="AR67" s="15"/>
      <c r="AS67" s="15"/>
      <c r="AT67" s="15"/>
      <c r="AU67" s="15"/>
      <c r="AV67" s="15"/>
      <c r="AW67" s="15"/>
      <c r="AX67" s="15"/>
    </row>
    <row r="68" spans="1:50">
      <c r="A68" s="15"/>
      <c r="B68" s="15"/>
      <c r="C68" s="15"/>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row>
    <row r="69" spans="1:50">
      <c r="A69" s="15"/>
      <c r="B69" s="15"/>
      <c r="C69" s="15"/>
      <c r="D69" s="15"/>
      <c r="E69" s="15"/>
      <c r="F69" s="15"/>
      <c r="G69" s="15"/>
      <c r="H69" s="15"/>
      <c r="I69" s="15"/>
      <c r="J69" s="15"/>
      <c r="K69" s="15"/>
      <c r="L69" s="15"/>
      <c r="M69" s="15"/>
      <c r="N69" s="15"/>
      <c r="O69" s="15"/>
      <c r="P69" s="15"/>
      <c r="Q69" s="15"/>
      <c r="R69" s="15"/>
      <c r="S69" s="15"/>
      <c r="T69" s="15"/>
      <c r="U69" s="15"/>
      <c r="V69" s="15"/>
      <c r="W69" s="15"/>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row>
    <row r="70" spans="1:50">
      <c r="A70" s="15"/>
      <c r="B70" s="15"/>
      <c r="C70" s="15"/>
      <c r="D70" s="15"/>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row>
    <row r="71" spans="1:50">
      <c r="A71" s="15"/>
      <c r="B71" s="15"/>
      <c r="C71" s="15"/>
      <c r="D71" s="15"/>
      <c r="E71" s="15"/>
      <c r="F71" s="15"/>
      <c r="G71" s="15"/>
      <c r="H71" s="15"/>
      <c r="I71" s="15"/>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15"/>
      <c r="AP71" s="15"/>
      <c r="AQ71" s="15"/>
      <c r="AR71" s="15"/>
      <c r="AS71" s="15"/>
      <c r="AT71" s="15"/>
      <c r="AU71" s="15"/>
      <c r="AV71" s="15"/>
      <c r="AW71" s="15"/>
      <c r="AX71" s="15"/>
    </row>
    <row r="72" spans="1:50">
      <c r="A72" s="15"/>
      <c r="B72" s="15"/>
      <c r="C72" s="15"/>
      <c r="D72" s="15"/>
      <c r="E72" s="15"/>
      <c r="F72" s="15"/>
      <c r="G72" s="15"/>
      <c r="H72" s="15"/>
      <c r="I72" s="15"/>
      <c r="J72" s="15"/>
      <c r="K72" s="15"/>
      <c r="L72" s="15"/>
      <c r="M72" s="15"/>
      <c r="N72" s="15"/>
      <c r="O72" s="15"/>
      <c r="P72" s="15"/>
      <c r="Q72" s="15"/>
      <c r="R72" s="15"/>
      <c r="S72" s="15"/>
      <c r="T72" s="15"/>
      <c r="U72" s="15"/>
      <c r="V72" s="15"/>
      <c r="W72" s="15"/>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row>
    <row r="73" spans="1:50">
      <c r="A73" s="15"/>
      <c r="B73" s="15"/>
      <c r="C73" s="15"/>
      <c r="D73" s="15"/>
      <c r="E73" s="15"/>
      <c r="F73" s="15"/>
      <c r="G73" s="15"/>
      <c r="H73" s="15"/>
      <c r="I73" s="15"/>
      <c r="J73" s="15"/>
      <c r="K73" s="15"/>
      <c r="L73" s="15"/>
      <c r="M73" s="15"/>
      <c r="N73" s="15"/>
      <c r="O73" s="15"/>
      <c r="P73" s="15"/>
      <c r="Q73" s="15"/>
      <c r="R73" s="15"/>
      <c r="S73" s="15"/>
      <c r="T73" s="15"/>
      <c r="U73" s="15"/>
      <c r="V73" s="15"/>
      <c r="W73" s="15"/>
      <c r="X73" s="15"/>
      <c r="Y73" s="15"/>
      <c r="Z73" s="15"/>
      <c r="AA73" s="15"/>
      <c r="AB73" s="15"/>
      <c r="AC73" s="15"/>
      <c r="AD73" s="15"/>
      <c r="AE73" s="15"/>
      <c r="AF73" s="15"/>
      <c r="AG73" s="15"/>
      <c r="AH73" s="15"/>
      <c r="AI73" s="15"/>
      <c r="AJ73" s="15"/>
      <c r="AK73" s="15"/>
      <c r="AL73" s="15"/>
      <c r="AM73" s="15"/>
      <c r="AN73" s="15"/>
      <c r="AO73" s="15"/>
      <c r="AP73" s="15"/>
      <c r="AQ73" s="15"/>
      <c r="AR73" s="15"/>
      <c r="AS73" s="15"/>
      <c r="AT73" s="15"/>
      <c r="AU73" s="15"/>
      <c r="AV73" s="15"/>
      <c r="AW73" s="15"/>
      <c r="AX73" s="15"/>
    </row>
    <row r="74" spans="1:50">
      <c r="A74" s="15"/>
      <c r="B74" s="15"/>
      <c r="C74" s="15"/>
      <c r="D74" s="15"/>
      <c r="E74" s="15"/>
      <c r="F74" s="15"/>
      <c r="G74" s="15"/>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row>
    <row r="75" spans="1:50">
      <c r="A75" s="15"/>
      <c r="B75" s="15"/>
      <c r="C75" s="15"/>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c r="AF75" s="15"/>
      <c r="AG75" s="15"/>
      <c r="AH75" s="15"/>
      <c r="AI75" s="15"/>
      <c r="AJ75" s="15"/>
      <c r="AK75" s="15"/>
      <c r="AL75" s="15"/>
      <c r="AM75" s="15"/>
      <c r="AN75" s="15"/>
      <c r="AO75" s="15"/>
      <c r="AP75" s="15"/>
      <c r="AQ75" s="15"/>
      <c r="AR75" s="15"/>
      <c r="AS75" s="15"/>
      <c r="AT75" s="15"/>
      <c r="AU75" s="15"/>
      <c r="AV75" s="15"/>
      <c r="AW75" s="15"/>
      <c r="AX75" s="15"/>
    </row>
    <row r="76" spans="1:50">
      <c r="A76" s="15"/>
      <c r="B76" s="15"/>
      <c r="C76" s="15"/>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c r="AF76" s="15"/>
      <c r="AG76" s="15"/>
      <c r="AH76" s="15"/>
      <c r="AI76" s="15"/>
      <c r="AJ76" s="15"/>
      <c r="AK76" s="15"/>
      <c r="AL76" s="15"/>
      <c r="AM76" s="15"/>
      <c r="AN76" s="15"/>
      <c r="AO76" s="15"/>
      <c r="AP76" s="15"/>
      <c r="AQ76" s="15"/>
      <c r="AR76" s="15"/>
      <c r="AS76" s="15"/>
      <c r="AT76" s="15"/>
      <c r="AU76" s="15"/>
      <c r="AV76" s="15"/>
      <c r="AW76" s="15"/>
      <c r="AX76" s="15"/>
    </row>
    <row r="77" spans="1:50">
      <c r="A77" s="15"/>
      <c r="B77" s="15"/>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row>
    <row r="78" spans="1:50">
      <c r="A78" s="15"/>
      <c r="B78" s="15"/>
      <c r="C78" s="15"/>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row>
    <row r="79" spans="1:50">
      <c r="A79" s="15"/>
      <c r="B79" s="15"/>
      <c r="C79" s="15"/>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row>
    <row r="80" spans="1:50">
      <c r="A80" s="15"/>
      <c r="B80" s="15"/>
      <c r="C80" s="15"/>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c r="AF80" s="15"/>
      <c r="AG80" s="15"/>
      <c r="AH80" s="15"/>
      <c r="AI80" s="15"/>
      <c r="AJ80" s="15"/>
      <c r="AK80" s="15"/>
      <c r="AL80" s="15"/>
      <c r="AM80" s="15"/>
      <c r="AN80" s="15"/>
      <c r="AO80" s="15"/>
      <c r="AP80" s="15"/>
      <c r="AQ80" s="15"/>
      <c r="AR80" s="15"/>
      <c r="AS80" s="15"/>
      <c r="AT80" s="15"/>
      <c r="AU80" s="15"/>
      <c r="AV80" s="15"/>
      <c r="AW80" s="15"/>
      <c r="AX80" s="15"/>
    </row>
    <row r="81" spans="1:50">
      <c r="A81" s="15"/>
      <c r="B81" s="15"/>
      <c r="C81" s="15"/>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15"/>
      <c r="AU81" s="15"/>
      <c r="AV81" s="15"/>
      <c r="AW81" s="15"/>
      <c r="AX81" s="15"/>
    </row>
    <row r="82" spans="1:50">
      <c r="A82" s="15"/>
      <c r="B82" s="15"/>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row>
    <row r="83" spans="1:50">
      <c r="A83" s="15"/>
      <c r="B83" s="15"/>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row>
    <row r="84" spans="1:50">
      <c r="A84" s="15"/>
      <c r="B84" s="15"/>
      <c r="C84" s="15"/>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row>
    <row r="85" spans="1:50">
      <c r="A85" s="15"/>
      <c r="B85" s="15"/>
      <c r="C85" s="15"/>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row>
    <row r="86" spans="1:50">
      <c r="A86" s="15"/>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row>
    <row r="87" spans="1:50">
      <c r="A87" s="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c r="AF87" s="15"/>
      <c r="AG87" s="15"/>
      <c r="AH87" s="15"/>
      <c r="AI87" s="15"/>
      <c r="AJ87" s="15"/>
      <c r="AK87" s="15"/>
      <c r="AL87" s="15"/>
      <c r="AM87" s="15"/>
      <c r="AN87" s="15"/>
      <c r="AO87" s="15"/>
      <c r="AP87" s="15"/>
      <c r="AQ87" s="15"/>
      <c r="AR87" s="15"/>
      <c r="AS87" s="15"/>
      <c r="AT87" s="15"/>
      <c r="AU87" s="15"/>
      <c r="AV87" s="15"/>
      <c r="AW87" s="15"/>
      <c r="AX87" s="15"/>
    </row>
    <row r="88" spans="1:50">
      <c r="A88" s="15"/>
      <c r="B88" s="15"/>
      <c r="C88" s="15"/>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row>
    <row r="89" spans="1:50">
      <c r="A89" s="15"/>
      <c r="B89" s="15"/>
      <c r="C89" s="15"/>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c r="AF89" s="15"/>
      <c r="AG89" s="15"/>
      <c r="AH89" s="15"/>
      <c r="AI89" s="15"/>
      <c r="AJ89" s="15"/>
      <c r="AK89" s="15"/>
      <c r="AL89" s="15"/>
      <c r="AM89" s="15"/>
      <c r="AN89" s="15"/>
      <c r="AO89" s="15"/>
      <c r="AP89" s="15"/>
      <c r="AQ89" s="15"/>
      <c r="AR89" s="15"/>
      <c r="AS89" s="15"/>
      <c r="AT89" s="15"/>
      <c r="AU89" s="15"/>
      <c r="AV89" s="15"/>
      <c r="AW89" s="15"/>
      <c r="AX89" s="15"/>
    </row>
    <row r="90" spans="1:50">
      <c r="A90" s="15"/>
      <c r="B90" s="15"/>
      <c r="C90" s="15"/>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15"/>
      <c r="AO90" s="15"/>
      <c r="AP90" s="15"/>
      <c r="AQ90" s="15"/>
      <c r="AR90" s="15"/>
      <c r="AS90" s="15"/>
      <c r="AT90" s="15"/>
      <c r="AU90" s="15"/>
      <c r="AV90" s="15"/>
      <c r="AW90" s="15"/>
      <c r="AX90" s="15"/>
    </row>
    <row r="91" spans="1:50">
      <c r="A91" s="15"/>
      <c r="B91" s="15"/>
      <c r="C91" s="15"/>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row>
    <row r="92" spans="1:50">
      <c r="A92" s="15"/>
      <c r="B92" s="15"/>
      <c r="C92" s="15"/>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row>
    <row r="93" spans="1:50">
      <c r="A93" s="15"/>
      <c r="B93" s="15"/>
      <c r="C93" s="15"/>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row>
    <row r="94" spans="1:50">
      <c r="A94" s="15"/>
      <c r="B94" s="15"/>
      <c r="C94" s="15"/>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row>
    <row r="95" spans="1:50">
      <c r="A95" s="15"/>
      <c r="B95" s="15"/>
      <c r="C95" s="15"/>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row>
    <row r="96" spans="1:50">
      <c r="A96" s="15"/>
      <c r="B96" s="15"/>
      <c r="C96" s="15"/>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row>
    <row r="97" spans="1:50">
      <c r="A97" s="15"/>
      <c r="B97" s="15"/>
      <c r="C97" s="15"/>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row>
    <row r="98" spans="1:50">
      <c r="A98" s="15"/>
      <c r="B98" s="15"/>
      <c r="C98" s="15"/>
      <c r="D98" s="15"/>
      <c r="E98" s="15"/>
      <c r="F98" s="15"/>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row>
    <row r="99" spans="1:50">
      <c r="A99" s="15"/>
      <c r="B99" s="15"/>
      <c r="C99" s="15"/>
      <c r="D99" s="15"/>
      <c r="E99" s="15"/>
      <c r="F99" s="15"/>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row>
    <row r="100" spans="1:50">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row>
    <row r="101" spans="1:50">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row>
    <row r="102" spans="1:50">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row>
    <row r="103" spans="1:50">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row>
    <row r="104" spans="1:50">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row>
    <row r="105" spans="1:50">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row>
    <row r="106" spans="1:50">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row>
    <row r="107" spans="1:50">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15"/>
      <c r="AO107" s="15"/>
      <c r="AP107" s="15"/>
      <c r="AQ107" s="15"/>
      <c r="AR107" s="15"/>
      <c r="AS107" s="15"/>
      <c r="AT107" s="15"/>
      <c r="AU107" s="15"/>
      <c r="AV107" s="15"/>
      <c r="AW107" s="15"/>
      <c r="AX107" s="15"/>
    </row>
    <row r="108" spans="1:50">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row>
    <row r="109" spans="1:50">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5"/>
      <c r="AC109" s="15"/>
      <c r="AD109" s="15"/>
      <c r="AE109" s="15"/>
      <c r="AF109" s="15"/>
      <c r="AG109" s="15"/>
      <c r="AH109" s="15"/>
      <c r="AI109" s="15"/>
      <c r="AJ109" s="15"/>
      <c r="AK109" s="15"/>
      <c r="AL109" s="15"/>
      <c r="AM109" s="15"/>
      <c r="AN109" s="15"/>
      <c r="AO109" s="15"/>
      <c r="AP109" s="15"/>
      <c r="AQ109" s="15"/>
      <c r="AR109" s="15"/>
      <c r="AS109" s="15"/>
      <c r="AT109" s="15"/>
      <c r="AU109" s="15"/>
      <c r="AV109" s="15"/>
      <c r="AW109" s="15"/>
      <c r="AX109" s="15"/>
    </row>
    <row r="110" spans="1:50">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c r="AA110" s="15"/>
      <c r="AB110" s="15"/>
      <c r="AC110" s="15"/>
      <c r="AD110" s="15"/>
      <c r="AE110" s="15"/>
      <c r="AF110" s="15"/>
      <c r="AG110" s="15"/>
      <c r="AH110" s="15"/>
      <c r="AI110" s="15"/>
      <c r="AJ110" s="15"/>
      <c r="AK110" s="15"/>
      <c r="AL110" s="15"/>
      <c r="AM110" s="15"/>
      <c r="AN110" s="15"/>
      <c r="AO110" s="15"/>
      <c r="AP110" s="15"/>
      <c r="AQ110" s="15"/>
      <c r="AR110" s="15"/>
      <c r="AS110" s="15"/>
      <c r="AT110" s="15"/>
      <c r="AU110" s="15"/>
      <c r="AV110" s="15"/>
      <c r="AW110" s="15"/>
      <c r="AX110" s="15"/>
    </row>
    <row r="111" spans="1:50">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c r="Y111" s="15"/>
      <c r="Z111" s="15"/>
      <c r="AA111" s="15"/>
      <c r="AB111" s="15"/>
      <c r="AC111" s="15"/>
      <c r="AD111" s="15"/>
      <c r="AE111" s="15"/>
      <c r="AF111" s="15"/>
      <c r="AG111" s="15"/>
      <c r="AH111" s="15"/>
      <c r="AI111" s="15"/>
      <c r="AJ111" s="15"/>
      <c r="AK111" s="15"/>
      <c r="AL111" s="15"/>
      <c r="AM111" s="15"/>
      <c r="AN111" s="15"/>
      <c r="AO111" s="15"/>
      <c r="AP111" s="15"/>
      <c r="AQ111" s="15"/>
      <c r="AR111" s="15"/>
      <c r="AS111" s="15"/>
      <c r="AT111" s="15"/>
      <c r="AU111" s="15"/>
      <c r="AV111" s="15"/>
      <c r="AW111" s="15"/>
      <c r="AX111" s="15"/>
    </row>
    <row r="112" spans="1:50">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c r="AA112" s="15"/>
      <c r="AB112" s="15"/>
      <c r="AC112" s="15"/>
      <c r="AD112" s="15"/>
      <c r="AE112" s="15"/>
      <c r="AF112" s="15"/>
      <c r="AG112" s="15"/>
      <c r="AH112" s="15"/>
      <c r="AI112" s="15"/>
      <c r="AJ112" s="15"/>
      <c r="AK112" s="15"/>
      <c r="AL112" s="15"/>
      <c r="AM112" s="15"/>
      <c r="AN112" s="15"/>
      <c r="AO112" s="15"/>
      <c r="AP112" s="15"/>
      <c r="AQ112" s="15"/>
      <c r="AR112" s="15"/>
      <c r="AS112" s="15"/>
      <c r="AT112" s="15"/>
      <c r="AU112" s="15"/>
      <c r="AV112" s="15"/>
      <c r="AW112" s="15"/>
      <c r="AX112" s="15"/>
    </row>
    <row r="113" spans="1:50">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c r="AO113" s="15"/>
      <c r="AP113" s="15"/>
      <c r="AQ113" s="15"/>
      <c r="AR113" s="15"/>
      <c r="AS113" s="15"/>
      <c r="AT113" s="15"/>
      <c r="AU113" s="15"/>
      <c r="AV113" s="15"/>
      <c r="AW113" s="15"/>
      <c r="AX113" s="15"/>
    </row>
    <row r="114" spans="1:50">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5"/>
    </row>
    <row r="115" spans="1:50">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15"/>
      <c r="AO115" s="15"/>
      <c r="AP115" s="15"/>
      <c r="AQ115" s="15"/>
      <c r="AR115" s="15"/>
      <c r="AS115" s="15"/>
      <c r="AT115" s="15"/>
      <c r="AU115" s="15"/>
      <c r="AV115" s="15"/>
      <c r="AW115" s="15"/>
      <c r="AX115" s="15"/>
    </row>
    <row r="116" spans="1:50">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row>
    <row r="117" spans="1:50">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row>
    <row r="118" spans="1:50">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5"/>
      <c r="AJ118" s="15"/>
      <c r="AK118" s="15"/>
      <c r="AL118" s="15"/>
      <c r="AM118" s="15"/>
      <c r="AN118" s="15"/>
      <c r="AO118" s="15"/>
      <c r="AP118" s="15"/>
      <c r="AQ118" s="15"/>
      <c r="AR118" s="15"/>
      <c r="AS118" s="15"/>
      <c r="AT118" s="15"/>
      <c r="AU118" s="15"/>
      <c r="AV118" s="15"/>
      <c r="AW118" s="15"/>
      <c r="AX118" s="15"/>
    </row>
    <row r="119" spans="1:50">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5"/>
      <c r="AJ119" s="15"/>
      <c r="AK119" s="15"/>
      <c r="AL119" s="15"/>
      <c r="AM119" s="15"/>
      <c r="AN119" s="15"/>
      <c r="AO119" s="15"/>
      <c r="AP119" s="15"/>
      <c r="AQ119" s="15"/>
      <c r="AR119" s="15"/>
      <c r="AS119" s="15"/>
      <c r="AT119" s="15"/>
      <c r="AU119" s="15"/>
      <c r="AV119" s="15"/>
      <c r="AW119" s="15"/>
      <c r="AX119" s="15"/>
    </row>
    <row r="120" spans="1:50">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c r="Y120" s="15"/>
      <c r="Z120" s="15"/>
      <c r="AA120" s="15"/>
      <c r="AB120" s="15"/>
      <c r="AC120" s="15"/>
      <c r="AD120" s="15"/>
      <c r="AE120" s="15"/>
      <c r="AF120" s="15"/>
      <c r="AG120" s="15"/>
      <c r="AH120" s="15"/>
      <c r="AI120" s="15"/>
      <c r="AJ120" s="15"/>
      <c r="AK120" s="15"/>
      <c r="AL120" s="15"/>
      <c r="AM120" s="15"/>
      <c r="AN120" s="15"/>
      <c r="AO120" s="15"/>
      <c r="AP120" s="15"/>
      <c r="AQ120" s="15"/>
      <c r="AR120" s="15"/>
      <c r="AS120" s="15"/>
      <c r="AT120" s="15"/>
      <c r="AU120" s="15"/>
      <c r="AV120" s="15"/>
      <c r="AW120" s="15"/>
      <c r="AX120" s="15"/>
    </row>
    <row r="121" spans="1:50">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row>
    <row r="122" spans="1:50">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c r="Y122" s="15"/>
      <c r="Z122" s="15"/>
      <c r="AA122" s="15"/>
      <c r="AB122" s="15"/>
      <c r="AC122" s="15"/>
      <c r="AD122" s="15"/>
      <c r="AE122" s="15"/>
      <c r="AF122" s="15"/>
      <c r="AG122" s="15"/>
      <c r="AH122" s="15"/>
      <c r="AI122" s="15"/>
      <c r="AJ122" s="15"/>
      <c r="AK122" s="15"/>
      <c r="AL122" s="15"/>
      <c r="AM122" s="15"/>
      <c r="AN122" s="15"/>
      <c r="AO122" s="15"/>
      <c r="AP122" s="15"/>
      <c r="AQ122" s="15"/>
      <c r="AR122" s="15"/>
      <c r="AS122" s="15"/>
      <c r="AT122" s="15"/>
      <c r="AU122" s="15"/>
      <c r="AV122" s="15"/>
      <c r="AW122" s="15"/>
      <c r="AX122" s="15"/>
    </row>
    <row r="123" spans="1:50">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c r="Y123" s="15"/>
      <c r="Z123" s="15"/>
      <c r="AA123" s="15"/>
      <c r="AB123" s="15"/>
      <c r="AC123" s="15"/>
      <c r="AD123" s="15"/>
      <c r="AE123" s="15"/>
      <c r="AF123" s="15"/>
      <c r="AG123" s="15"/>
      <c r="AH123" s="15"/>
      <c r="AI123" s="15"/>
      <c r="AJ123" s="15"/>
      <c r="AK123" s="15"/>
      <c r="AL123" s="15"/>
      <c r="AM123" s="15"/>
      <c r="AN123" s="15"/>
      <c r="AO123" s="15"/>
      <c r="AP123" s="15"/>
      <c r="AQ123" s="15"/>
      <c r="AR123" s="15"/>
      <c r="AS123" s="15"/>
      <c r="AT123" s="15"/>
      <c r="AU123" s="15"/>
      <c r="AV123" s="15"/>
      <c r="AW123" s="15"/>
      <c r="AX123" s="15"/>
    </row>
    <row r="124" spans="1:50">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c r="Y124" s="15"/>
      <c r="Z124" s="15"/>
      <c r="AA124" s="15"/>
      <c r="AB124" s="15"/>
      <c r="AC124" s="15"/>
      <c r="AD124" s="15"/>
      <c r="AE124" s="15"/>
      <c r="AF124" s="15"/>
      <c r="AG124" s="15"/>
      <c r="AH124" s="15"/>
      <c r="AI124" s="15"/>
      <c r="AJ124" s="15"/>
      <c r="AK124" s="15"/>
      <c r="AL124" s="15"/>
      <c r="AM124" s="15"/>
      <c r="AN124" s="15"/>
      <c r="AO124" s="15"/>
      <c r="AP124" s="15"/>
      <c r="AQ124" s="15"/>
      <c r="AR124" s="15"/>
      <c r="AS124" s="15"/>
      <c r="AT124" s="15"/>
      <c r="AU124" s="15"/>
      <c r="AV124" s="15"/>
      <c r="AW124" s="15"/>
      <c r="AX124" s="15"/>
    </row>
    <row r="125" spans="1:50">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c r="Y125" s="15"/>
      <c r="Z125" s="15"/>
      <c r="AA125" s="15"/>
      <c r="AB125" s="15"/>
      <c r="AC125" s="15"/>
      <c r="AD125" s="15"/>
      <c r="AE125" s="15"/>
      <c r="AF125" s="15"/>
      <c r="AG125" s="15"/>
      <c r="AH125" s="15"/>
      <c r="AI125" s="15"/>
      <c r="AJ125" s="15"/>
      <c r="AK125" s="15"/>
      <c r="AL125" s="15"/>
      <c r="AM125" s="15"/>
      <c r="AN125" s="15"/>
      <c r="AO125" s="15"/>
      <c r="AP125" s="15"/>
      <c r="AQ125" s="15"/>
      <c r="AR125" s="15"/>
      <c r="AS125" s="15"/>
      <c r="AT125" s="15"/>
      <c r="AU125" s="15"/>
      <c r="AV125" s="15"/>
      <c r="AW125" s="15"/>
      <c r="AX125" s="15"/>
    </row>
    <row r="126" spans="1:50">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15"/>
      <c r="AN126" s="15"/>
      <c r="AO126" s="15"/>
      <c r="AP126" s="15"/>
      <c r="AQ126" s="15"/>
      <c r="AR126" s="15"/>
      <c r="AS126" s="15"/>
      <c r="AT126" s="15"/>
      <c r="AU126" s="15"/>
      <c r="AV126" s="15"/>
      <c r="AW126" s="15"/>
      <c r="AX126" s="15"/>
    </row>
    <row r="127" spans="1:50">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row>
    <row r="128" spans="1:50">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c r="AA128" s="15"/>
      <c r="AB128" s="15"/>
      <c r="AC128" s="15"/>
      <c r="AD128" s="15"/>
      <c r="AE128" s="15"/>
      <c r="AF128" s="15"/>
      <c r="AG128" s="15"/>
      <c r="AH128" s="15"/>
      <c r="AI128" s="15"/>
      <c r="AJ128" s="15"/>
      <c r="AK128" s="15"/>
      <c r="AL128" s="15"/>
      <c r="AM128" s="15"/>
      <c r="AN128" s="15"/>
      <c r="AO128" s="15"/>
      <c r="AP128" s="15"/>
      <c r="AQ128" s="15"/>
      <c r="AR128" s="15"/>
      <c r="AS128" s="15"/>
      <c r="AT128" s="15"/>
      <c r="AU128" s="15"/>
      <c r="AV128" s="15"/>
      <c r="AW128" s="15"/>
      <c r="AX128" s="15"/>
    </row>
    <row r="129" spans="1:50">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c r="AM129" s="15"/>
      <c r="AN129" s="15"/>
      <c r="AO129" s="15"/>
      <c r="AP129" s="15"/>
      <c r="AQ129" s="15"/>
      <c r="AR129" s="15"/>
      <c r="AS129" s="15"/>
      <c r="AT129" s="15"/>
      <c r="AU129" s="15"/>
      <c r="AV129" s="15"/>
      <c r="AW129" s="15"/>
      <c r="AX129" s="15"/>
    </row>
    <row r="130" spans="1:50">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c r="AA130" s="15"/>
      <c r="AB130" s="15"/>
      <c r="AC130" s="15"/>
      <c r="AD130" s="15"/>
      <c r="AE130" s="15"/>
      <c r="AF130" s="15"/>
      <c r="AG130" s="15"/>
      <c r="AH130" s="15"/>
      <c r="AI130" s="15"/>
      <c r="AJ130" s="15"/>
      <c r="AK130" s="15"/>
      <c r="AL130" s="15"/>
      <c r="AM130" s="15"/>
      <c r="AN130" s="15"/>
      <c r="AO130" s="15"/>
      <c r="AP130" s="15"/>
      <c r="AQ130" s="15"/>
      <c r="AR130" s="15"/>
      <c r="AS130" s="15"/>
      <c r="AT130" s="15"/>
      <c r="AU130" s="15"/>
      <c r="AV130" s="15"/>
      <c r="AW130" s="15"/>
      <c r="AX130" s="15"/>
    </row>
    <row r="131" spans="1:50">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c r="Y131" s="15"/>
      <c r="Z131" s="15"/>
      <c r="AA131" s="15"/>
      <c r="AB131" s="15"/>
      <c r="AC131" s="15"/>
      <c r="AD131" s="15"/>
      <c r="AE131" s="15"/>
      <c r="AF131" s="15"/>
      <c r="AG131" s="15"/>
      <c r="AH131" s="15"/>
      <c r="AI131" s="15"/>
      <c r="AJ131" s="15"/>
      <c r="AK131" s="15"/>
      <c r="AL131" s="15"/>
      <c r="AM131" s="15"/>
      <c r="AN131" s="15"/>
      <c r="AO131" s="15"/>
      <c r="AP131" s="15"/>
      <c r="AQ131" s="15"/>
      <c r="AR131" s="15"/>
      <c r="AS131" s="15"/>
      <c r="AT131" s="15"/>
      <c r="AU131" s="15"/>
      <c r="AV131" s="15"/>
      <c r="AW131" s="15"/>
      <c r="AX131" s="15"/>
    </row>
    <row r="132" spans="1:50">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c r="AM132" s="15"/>
      <c r="AN132" s="15"/>
      <c r="AO132" s="15"/>
      <c r="AP132" s="15"/>
      <c r="AQ132" s="15"/>
      <c r="AR132" s="15"/>
      <c r="AS132" s="15"/>
      <c r="AT132" s="15"/>
      <c r="AU132" s="15"/>
      <c r="AV132" s="15"/>
      <c r="AW132" s="15"/>
      <c r="AX132" s="15"/>
    </row>
    <row r="133" spans="1:50">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c r="Y133" s="15"/>
      <c r="Z133" s="15"/>
      <c r="AA133" s="15"/>
      <c r="AB133" s="15"/>
      <c r="AC133" s="15"/>
      <c r="AD133" s="15"/>
      <c r="AE133" s="15"/>
      <c r="AF133" s="15"/>
      <c r="AG133" s="15"/>
      <c r="AH133" s="15"/>
      <c r="AI133" s="15"/>
      <c r="AJ133" s="15"/>
      <c r="AK133" s="15"/>
      <c r="AL133" s="15"/>
      <c r="AM133" s="15"/>
      <c r="AN133" s="15"/>
      <c r="AO133" s="15"/>
      <c r="AP133" s="15"/>
      <c r="AQ133" s="15"/>
      <c r="AR133" s="15"/>
      <c r="AS133" s="15"/>
      <c r="AT133" s="15"/>
      <c r="AU133" s="15"/>
      <c r="AV133" s="15"/>
      <c r="AW133" s="15"/>
      <c r="AX133" s="15"/>
    </row>
    <row r="134" spans="1:50">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c r="Y134" s="15"/>
      <c r="Z134" s="15"/>
      <c r="AA134" s="15"/>
      <c r="AB134" s="15"/>
      <c r="AC134" s="15"/>
      <c r="AD134" s="15"/>
      <c r="AE134" s="15"/>
      <c r="AF134" s="15"/>
      <c r="AG134" s="15"/>
      <c r="AH134" s="15"/>
      <c r="AI134" s="15"/>
      <c r="AJ134" s="15"/>
      <c r="AK134" s="15"/>
      <c r="AL134" s="15"/>
      <c r="AM134" s="15"/>
      <c r="AN134" s="15"/>
      <c r="AO134" s="15"/>
      <c r="AP134" s="15"/>
      <c r="AQ134" s="15"/>
      <c r="AR134" s="15"/>
      <c r="AS134" s="15"/>
      <c r="AT134" s="15"/>
      <c r="AU134" s="15"/>
      <c r="AV134" s="15"/>
      <c r="AW134" s="15"/>
      <c r="AX134" s="15"/>
    </row>
    <row r="135" spans="1:50">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c r="Y135" s="15"/>
      <c r="Z135" s="15"/>
      <c r="AA135" s="15"/>
      <c r="AB135" s="15"/>
      <c r="AC135" s="15"/>
      <c r="AD135" s="15"/>
      <c r="AE135" s="15"/>
      <c r="AF135" s="15"/>
      <c r="AG135" s="15"/>
      <c r="AH135" s="15"/>
      <c r="AI135" s="15"/>
      <c r="AJ135" s="15"/>
      <c r="AK135" s="15"/>
      <c r="AL135" s="15"/>
      <c r="AM135" s="15"/>
      <c r="AN135" s="15"/>
      <c r="AO135" s="15"/>
      <c r="AP135" s="15"/>
      <c r="AQ135" s="15"/>
      <c r="AR135" s="15"/>
      <c r="AS135" s="15"/>
      <c r="AT135" s="15"/>
      <c r="AU135" s="15"/>
      <c r="AV135" s="15"/>
      <c r="AW135" s="15"/>
      <c r="AX135" s="15"/>
    </row>
  </sheetData>
  <mergeCells count="5">
    <mergeCell ref="B5:E5"/>
    <mergeCell ref="B17:E17"/>
    <mergeCell ref="B26:E26"/>
    <mergeCell ref="B13:E13"/>
    <mergeCell ref="C6:E6"/>
  </mergeCells>
  <phoneticPr fontId="2" type="noConversion"/>
  <dataValidations count="3">
    <dataValidation type="whole" allowBlank="1" showInputMessage="1" showErrorMessage="1" sqref="D27:E32" xr:uid="{CA7C0556-4DB1-D34A-A248-9350437AEBA5}">
      <formula1>1</formula1>
      <formula2>5</formula2>
    </dataValidation>
    <dataValidation type="whole" operator="greaterThan" allowBlank="1" showInputMessage="1" showErrorMessage="1" sqref="D16:E16" xr:uid="{268F6646-F54C-9645-9CB2-7F3EA4C85AC8}">
      <formula1>0</formula1>
    </dataValidation>
    <dataValidation type="decimal" allowBlank="1" showErrorMessage="1" sqref="D18:E25" xr:uid="{DA6E36DC-C1D6-A544-8629-A9D1046B6FAC}">
      <formula1>0</formula1>
      <formula2>3</formula2>
    </dataValidation>
  </dataValidations>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D7171-9DF5-3E4F-86B3-58E5A8C0DC48}">
  <sheetPr>
    <tabColor theme="7" tint="0.39997558519241921"/>
  </sheetPr>
  <dimension ref="A1:J118"/>
  <sheetViews>
    <sheetView topLeftCell="A3" zoomScale="117" workbookViewId="0">
      <selection activeCell="G6" sqref="G6"/>
    </sheetView>
  </sheetViews>
  <sheetFormatPr defaultColWidth="10.81640625" defaultRowHeight="14" customHeight="1"/>
  <cols>
    <col min="1" max="1" width="4.81640625" style="13" customWidth="1"/>
    <col min="2" max="2" width="24.81640625" style="13" customWidth="1"/>
    <col min="3" max="6" width="23.1796875" style="13" customWidth="1"/>
    <col min="7" max="7" width="14" style="13" customWidth="1"/>
    <col min="8" max="8" width="23.1796875" style="13" customWidth="1"/>
    <col min="9" max="9" width="20.6328125" style="13" customWidth="1"/>
    <col min="10" max="10" width="19.453125" style="13" customWidth="1"/>
    <col min="11" max="16384" width="10.81640625" style="13"/>
  </cols>
  <sheetData>
    <row r="1" spans="1:10" ht="24" customHeight="1">
      <c r="F1" s="31"/>
      <c r="G1" s="31"/>
      <c r="H1" s="31"/>
      <c r="I1" s="31"/>
      <c r="J1" s="31"/>
    </row>
    <row r="2" spans="1:10" ht="44" customHeight="1">
      <c r="F2" s="31"/>
      <c r="G2" s="31"/>
      <c r="H2" s="145" t="s">
        <v>17</v>
      </c>
      <c r="I2" s="146"/>
      <c r="J2" s="31"/>
    </row>
    <row r="3" spans="1:10" ht="34" customHeight="1">
      <c r="F3" s="31"/>
      <c r="G3" s="31"/>
      <c r="H3" s="26" t="s">
        <v>12</v>
      </c>
      <c r="I3" s="28" t="str">
        <f>'Input Data'!D4</f>
        <v>Fermented Acorns (Focused approach)</v>
      </c>
      <c r="J3" s="31"/>
    </row>
    <row r="4" spans="1:10" ht="43" customHeight="1">
      <c r="F4" s="31"/>
      <c r="G4" s="31"/>
      <c r="H4" s="26" t="s">
        <v>13</v>
      </c>
      <c r="I4" s="28" t="str">
        <f>'Input Data'!E4</f>
        <v>Pickled Olives</v>
      </c>
      <c r="J4" s="31"/>
    </row>
    <row r="5" spans="1:10" ht="39" customHeight="1">
      <c r="C5" s="29"/>
      <c r="F5" s="31"/>
      <c r="G5" s="31"/>
      <c r="H5" s="31"/>
      <c r="I5" s="31"/>
      <c r="J5" s="31"/>
    </row>
    <row r="6" spans="1:10" ht="39" customHeight="1">
      <c r="C6" s="29"/>
      <c r="F6" s="31"/>
      <c r="G6" s="31"/>
      <c r="H6" s="31"/>
      <c r="I6" s="31"/>
      <c r="J6" s="31"/>
    </row>
    <row r="7" spans="1:10" ht="39" customHeight="1">
      <c r="F7" s="31"/>
      <c r="G7" s="31"/>
      <c r="H7" s="31"/>
      <c r="I7" s="31"/>
      <c r="J7" s="31"/>
    </row>
    <row r="8" spans="1:10" ht="41" customHeight="1">
      <c r="F8" s="31"/>
      <c r="G8" s="31"/>
      <c r="H8" s="31"/>
      <c r="I8" s="31"/>
      <c r="J8" s="31"/>
    </row>
    <row r="9" spans="1:10" s="14" customFormat="1" ht="30" customHeight="1">
      <c r="B9" s="29"/>
      <c r="F9" s="31"/>
      <c r="G9" s="31"/>
      <c r="H9" s="31"/>
      <c r="I9" s="31"/>
      <c r="J9" s="31"/>
    </row>
    <row r="10" spans="1:10" ht="6" customHeight="1">
      <c r="F10" s="31"/>
      <c r="G10" s="31"/>
      <c r="H10" s="31"/>
      <c r="I10" s="31"/>
      <c r="J10" s="31"/>
    </row>
    <row r="11" spans="1:10" ht="17" customHeight="1">
      <c r="A11" s="31"/>
      <c r="B11" s="31"/>
      <c r="C11" s="31"/>
      <c r="D11" s="31"/>
      <c r="E11" s="31"/>
      <c r="F11" s="31"/>
      <c r="G11" s="31"/>
      <c r="H11" s="31"/>
      <c r="I11" s="31"/>
      <c r="J11" s="31"/>
    </row>
    <row r="12" spans="1:10" ht="28" customHeight="1">
      <c r="A12" s="147" t="s">
        <v>40</v>
      </c>
      <c r="B12" s="148"/>
      <c r="C12" s="148"/>
      <c r="D12" s="148"/>
      <c r="E12" s="148"/>
      <c r="F12" s="148"/>
      <c r="G12" s="148"/>
      <c r="H12" s="148"/>
      <c r="I12" s="148"/>
      <c r="J12" s="148"/>
    </row>
    <row r="13" spans="1:10" ht="28" customHeight="1"/>
    <row r="14" spans="1:10" ht="28" customHeight="1">
      <c r="I14" s="53" t="str">
        <f>I32</f>
        <v>Alternative 1</v>
      </c>
      <c r="J14" s="53" t="str">
        <f t="shared" ref="J14" si="0">J32</f>
        <v>Alternative 2</v>
      </c>
    </row>
    <row r="15" spans="1:10" ht="58" customHeight="1">
      <c r="G15" s="13" t="s">
        <v>36</v>
      </c>
      <c r="I15" s="53" t="str">
        <f>I33</f>
        <v>Fermented Acorns (Focused approach)</v>
      </c>
      <c r="J15" s="53" t="str">
        <f t="shared" ref="J15" si="1">J33</f>
        <v>Pickled Olives</v>
      </c>
    </row>
    <row r="16" spans="1:10" ht="39" customHeight="1">
      <c r="H16" s="97" t="str">
        <f>A30</f>
        <v xml:space="preserve">Life Cycle Assessment </v>
      </c>
      <c r="I16" s="138">
        <f>'Normalisation &amp; Calcs'!D13</f>
        <v>1</v>
      </c>
      <c r="J16" s="138">
        <f>'Normalisation &amp; Calcs'!E13</f>
        <v>6.7431788482286495E-2</v>
      </c>
    </row>
    <row r="17" spans="1:10" ht="35" customHeight="1">
      <c r="H17" s="55" t="str">
        <f>A54</f>
        <v>Environmental efficiency indicators</v>
      </c>
      <c r="I17" s="139">
        <f>'Normalisation &amp; Calcs'!D19</f>
        <v>1</v>
      </c>
      <c r="J17" s="139">
        <f>'Normalisation &amp; Calcs'!E19</f>
        <v>7.7091633466135456E-2</v>
      </c>
    </row>
    <row r="18" spans="1:10" ht="36" customHeight="1">
      <c r="H18" s="102" t="str">
        <f>A76</f>
        <v>Ecosystem Services</v>
      </c>
      <c r="I18" s="140">
        <f>'Normalisation &amp; Calcs'!D28</f>
        <v>0.33333333333333337</v>
      </c>
      <c r="J18" s="140">
        <f>'Normalisation &amp; Calcs'!E28</f>
        <v>1</v>
      </c>
    </row>
    <row r="19" spans="1:10" ht="50" customHeight="1">
      <c r="H19" s="87" t="str">
        <f>A98</f>
        <v>Economic indicators (economic viability &amp; resilience)</v>
      </c>
      <c r="I19" s="141">
        <f>'Normalisation &amp; Calcs'!D37</f>
        <v>7.6923076923076927E-2</v>
      </c>
      <c r="J19" s="141">
        <f>'Normalisation &amp; Calcs'!E37</f>
        <v>1</v>
      </c>
    </row>
    <row r="24" spans="1:10" ht="14" customHeight="1">
      <c r="J24" s="32"/>
    </row>
    <row r="25" spans="1:10" ht="14" customHeight="1">
      <c r="J25" s="32"/>
    </row>
    <row r="26" spans="1:10" ht="14" customHeight="1">
      <c r="J26" s="32"/>
    </row>
    <row r="30" spans="1:10" ht="28" customHeight="1">
      <c r="A30" s="155" t="s">
        <v>126</v>
      </c>
      <c r="B30" s="156"/>
      <c r="C30" s="156"/>
      <c r="D30" s="156"/>
      <c r="E30" s="156"/>
      <c r="F30" s="156"/>
      <c r="G30" s="156"/>
      <c r="H30" s="156"/>
      <c r="I30" s="156"/>
      <c r="J30" s="156"/>
    </row>
    <row r="31" spans="1:10" ht="14" customHeight="1">
      <c r="F31" s="13" t="s">
        <v>36</v>
      </c>
    </row>
    <row r="32" spans="1:10" ht="14" customHeight="1">
      <c r="I32" s="53" t="str">
        <f>I58</f>
        <v>Alternative 1</v>
      </c>
      <c r="J32" s="53" t="str">
        <f t="shared" ref="J32" si="2">J58</f>
        <v>Alternative 2</v>
      </c>
    </row>
    <row r="33" spans="7:10" ht="48" customHeight="1">
      <c r="G33" s="107" t="s">
        <v>73</v>
      </c>
      <c r="I33" s="53" t="str">
        <f>I59</f>
        <v>Fermented Acorns (Focused approach)</v>
      </c>
      <c r="J33" s="53" t="str">
        <f t="shared" ref="J33" si="3">J59</f>
        <v>Pickled Olives</v>
      </c>
    </row>
    <row r="34" spans="7:10" ht="23" customHeight="1">
      <c r="H34" s="78" t="str">
        <f>'Normalisation &amp; Calcs'!B6</f>
        <v>Carbon footprint</v>
      </c>
      <c r="I34" s="142">
        <f>'Normalisation &amp; Calcs'!D6</f>
        <v>-3.3345000000000022E-4</v>
      </c>
      <c r="J34" s="142">
        <f>'Normalisation &amp; Calcs'!E6</f>
        <v>-8.7685000000000042E-6</v>
      </c>
    </row>
    <row r="35" spans="7:10" ht="23" customHeight="1">
      <c r="H35" s="78" t="str">
        <f>'Normalisation &amp; Calcs'!B7</f>
        <v>Eutrophication (marine)</v>
      </c>
      <c r="I35" s="142">
        <f>'Normalisation &amp; Calcs'!D7</f>
        <v>4.1449357045817885E-3</v>
      </c>
      <c r="J35" s="142">
        <f>'Normalisation &amp; Calcs'!E7</f>
        <v>5.1160000000000167E-5</v>
      </c>
    </row>
    <row r="36" spans="7:10" ht="23" customHeight="1">
      <c r="H36" s="78" t="str">
        <f>'Normalisation &amp; Calcs'!B8</f>
        <v>Eutrophication (freshwater)</v>
      </c>
      <c r="I36" s="142">
        <f>'Normalisation &amp; Calcs'!D8</f>
        <v>8.2991010425213663E-5</v>
      </c>
      <c r="J36" s="142">
        <f>'Normalisation &amp; Calcs'!E8</f>
        <v>1.8669000000000034E-5</v>
      </c>
    </row>
    <row r="37" spans="7:10" ht="23" customHeight="1">
      <c r="H37" s="78" t="str">
        <f>'Normalisation &amp; Calcs'!B9</f>
        <v>Water consumption (AWARE)</v>
      </c>
      <c r="I37" s="142">
        <f>'Normalisation &amp; Calcs'!D9</f>
        <v>1.7438000000000066E-5</v>
      </c>
      <c r="J37" s="142">
        <f>'Normalisation &amp; Calcs'!E9</f>
        <v>1.6566100000000062E-4</v>
      </c>
    </row>
    <row r="38" spans="7:10" ht="23" customHeight="1">
      <c r="H38" s="78" t="str">
        <f>'Normalisation &amp; Calcs'!B10</f>
        <v>Resources depletion - mineral</v>
      </c>
      <c r="I38" s="142">
        <f>'Normalisation &amp; Calcs'!D10</f>
        <v>7.5408000000000061E-5</v>
      </c>
      <c r="J38" s="142">
        <f>'Normalisation &amp; Calcs'!E10</f>
        <v>2.9849000000000029E-5</v>
      </c>
    </row>
    <row r="39" spans="7:10" ht="33" customHeight="1">
      <c r="H39" s="78" t="str">
        <f>'Normalisation &amp; Calcs'!B11</f>
        <v>Resources depletion - non renewable energy</v>
      </c>
      <c r="I39" s="142">
        <f>'Normalisation &amp; Calcs'!D11</f>
        <v>1.3688200000000006E-4</v>
      </c>
      <c r="J39" s="142">
        <f>'Normalisation &amp; Calcs'!E11</f>
        <v>2.1532000000000007E-5</v>
      </c>
    </row>
    <row r="40" spans="7:10" ht="46" customHeight="1">
      <c r="H40" s="78" t="str">
        <f>'Normalisation &amp; Calcs'!B12</f>
        <v>Sum of normalised values, equal weights for single score (higher worst)</v>
      </c>
      <c r="I40" s="142">
        <f>'Normalisation &amp; Calcs'!D12</f>
        <v>4.1242047150070026E-3</v>
      </c>
      <c r="J40" s="142">
        <f>'Normalisation &amp; Calcs'!E12</f>
        <v>2.7810250000000084E-4</v>
      </c>
    </row>
    <row r="41" spans="7:10" ht="29" customHeight="1">
      <c r="H41" s="78" t="str">
        <f>'Normalisation &amp; Calcs'!B13</f>
        <v>normalisation between 0-1 (1=worst)</v>
      </c>
      <c r="I41" s="142">
        <f>'Normalisation &amp; Calcs'!D13</f>
        <v>1</v>
      </c>
      <c r="J41" s="142">
        <f>'Normalisation &amp; Calcs'!E13</f>
        <v>6.7431788482286495E-2</v>
      </c>
    </row>
    <row r="42" spans="7:10" ht="14" customHeight="1">
      <c r="G42" s="107" t="s">
        <v>72</v>
      </c>
      <c r="I42" s="98"/>
      <c r="J42" s="101"/>
    </row>
    <row r="43" spans="7:10" ht="14" customHeight="1">
      <c r="I43" s="100"/>
    </row>
    <row r="44" spans="7:10" ht="14" customHeight="1">
      <c r="I44" s="99"/>
    </row>
    <row r="54" spans="1:10" ht="31" customHeight="1">
      <c r="A54" s="149" t="s">
        <v>145</v>
      </c>
      <c r="B54" s="150"/>
      <c r="C54" s="150"/>
      <c r="D54" s="150"/>
      <c r="E54" s="150"/>
      <c r="F54" s="150"/>
      <c r="G54" s="150"/>
      <c r="H54" s="150"/>
      <c r="I54" s="150"/>
      <c r="J54" s="150"/>
    </row>
    <row r="58" spans="1:10" ht="14" customHeight="1">
      <c r="I58" s="53" t="str">
        <f>I81</f>
        <v>Alternative 1</v>
      </c>
      <c r="J58" s="53" t="str">
        <f t="shared" ref="J58" si="4">J81</f>
        <v>Alternative 2</v>
      </c>
    </row>
    <row r="59" spans="1:10" ht="45" customHeight="1">
      <c r="G59" s="108" t="s">
        <v>73</v>
      </c>
      <c r="I59" s="53" t="str">
        <f>I82</f>
        <v>Fermented Acorns (Focused approach)</v>
      </c>
      <c r="J59" s="53" t="str">
        <f t="shared" ref="J59" si="5">J82</f>
        <v>Pickled Olives</v>
      </c>
    </row>
    <row r="60" spans="1:10" ht="14" customHeight="1">
      <c r="H60" s="55" t="str">
        <f>'Normalisation &amp; Calcs'!B15</f>
        <v>N Balance</v>
      </c>
      <c r="I60" s="139">
        <f>'Normalisation &amp; Calcs'!D15</f>
        <v>0</v>
      </c>
      <c r="J60" s="139">
        <f>'Normalisation &amp; Calcs'!E15</f>
        <v>0</v>
      </c>
    </row>
    <row r="61" spans="1:10" ht="14" customHeight="1">
      <c r="H61" s="55" t="str">
        <f>'Normalisation &amp; Calcs'!B16</f>
        <v>P Balance</v>
      </c>
      <c r="I61" s="139">
        <f>'Normalisation &amp; Calcs'!D16</f>
        <v>0</v>
      </c>
      <c r="J61" s="139">
        <f>'Normalisation &amp; Calcs'!E16</f>
        <v>0</v>
      </c>
    </row>
    <row r="62" spans="1:10" ht="14" customHeight="1">
      <c r="H62" s="55" t="str">
        <f>'Normalisation &amp; Calcs'!B17</f>
        <v>Land occupation</v>
      </c>
      <c r="I62" s="139">
        <f>'Normalisation &amp; Calcs'!D17</f>
        <v>1</v>
      </c>
      <c r="J62" s="139">
        <f>'Normalisation &amp; Calcs'!E17</f>
        <v>7.7091633466135456E-2</v>
      </c>
    </row>
    <row r="63" spans="1:10" ht="55" customHeight="1">
      <c r="H63" s="55" t="s">
        <v>71</v>
      </c>
      <c r="I63" s="139">
        <f>'Normalisation &amp; Calcs'!D19</f>
        <v>1</v>
      </c>
      <c r="J63" s="139">
        <f>'Normalisation &amp; Calcs'!E19</f>
        <v>7.7091633466135456E-2</v>
      </c>
    </row>
    <row r="70" spans="1:10" ht="14" customHeight="1">
      <c r="G70" s="107" t="s">
        <v>72</v>
      </c>
    </row>
    <row r="76" spans="1:10" ht="28" customHeight="1">
      <c r="A76" s="151" t="s">
        <v>6</v>
      </c>
      <c r="B76" s="152"/>
      <c r="C76" s="152"/>
      <c r="D76" s="152"/>
      <c r="E76" s="152"/>
      <c r="F76" s="152"/>
      <c r="G76" s="152"/>
      <c r="H76" s="152"/>
      <c r="I76" s="152"/>
      <c r="J76" s="152"/>
    </row>
    <row r="80" spans="1:10" ht="14" customHeight="1">
      <c r="G80" s="107" t="s">
        <v>73</v>
      </c>
    </row>
    <row r="81" spans="7:10" ht="14" customHeight="1">
      <c r="I81" s="53" t="str">
        <f>H3</f>
        <v>Alternative 1</v>
      </c>
      <c r="J81" s="53" t="str">
        <f>H4</f>
        <v>Alternative 2</v>
      </c>
    </row>
    <row r="82" spans="7:10" ht="42" customHeight="1">
      <c r="I82" s="54" t="str">
        <f>I3</f>
        <v>Fermented Acorns (Focused approach)</v>
      </c>
      <c r="J82" s="54" t="str">
        <f>I4</f>
        <v>Pickled Olives</v>
      </c>
    </row>
    <row r="83" spans="7:10" ht="14" customHeight="1">
      <c r="H83" s="96" t="str">
        <f>'Normalisation &amp; Calcs'!B21</f>
        <v>Carbon Sequestration</v>
      </c>
      <c r="I83" s="140">
        <f>'Normalisation &amp; Calcs'!D21</f>
        <v>0.33333333333333331</v>
      </c>
      <c r="J83" s="140">
        <f>'Normalisation &amp; Calcs'!E21</f>
        <v>0.66666666666666663</v>
      </c>
    </row>
    <row r="84" spans="7:10" ht="14" customHeight="1">
      <c r="H84" s="96" t="str">
        <f>'Normalisation &amp; Calcs'!B22</f>
        <v>Increase N fixation</v>
      </c>
      <c r="I84" s="140">
        <f>'Normalisation &amp; Calcs'!D22</f>
        <v>0.33333333333333331</v>
      </c>
      <c r="J84" s="140">
        <f>'Normalisation &amp; Calcs'!E22</f>
        <v>0.66666666666666663</v>
      </c>
    </row>
    <row r="85" spans="7:10" ht="14" customHeight="1">
      <c r="H85" s="96" t="str">
        <f>'Normalisation &amp; Calcs'!B23</f>
        <v xml:space="preserve">Minimise soil erosion  </v>
      </c>
      <c r="I85" s="140">
        <f>'Normalisation &amp; Calcs'!D23</f>
        <v>0</v>
      </c>
      <c r="J85" s="140">
        <f>'Normalisation &amp; Calcs'!E23</f>
        <v>0.66666666666666663</v>
      </c>
    </row>
    <row r="86" spans="7:10" ht="14" customHeight="1">
      <c r="H86" s="96" t="str">
        <f>'Normalisation &amp; Calcs'!B24</f>
        <v>Pest and Disease Control</v>
      </c>
      <c r="I86" s="140">
        <f>'Normalisation &amp; Calcs'!D24</f>
        <v>0.33333333333333331</v>
      </c>
      <c r="J86" s="140">
        <f>'Normalisation &amp; Calcs'!E24</f>
        <v>0.66666666666666663</v>
      </c>
    </row>
    <row r="87" spans="7:10" ht="14" customHeight="1">
      <c r="H87" s="96" t="str">
        <f>'Normalisation &amp; Calcs'!B25</f>
        <v>Pollination</v>
      </c>
      <c r="I87" s="140">
        <f>'Normalisation &amp; Calcs'!D25</f>
        <v>0.33333333333333331</v>
      </c>
      <c r="J87" s="140">
        <f>'Normalisation &amp; Calcs'!E25</f>
        <v>0.66666666666666663</v>
      </c>
    </row>
    <row r="88" spans="7:10" ht="14" customHeight="1">
      <c r="H88" s="96" t="str">
        <f>'Normalisation &amp; Calcs'!B26</f>
        <v xml:space="preserve">Biodiversity </v>
      </c>
      <c r="I88" s="140">
        <f>'Normalisation &amp; Calcs'!D26</f>
        <v>0</v>
      </c>
      <c r="J88" s="140">
        <f>'Normalisation &amp; Calcs'!E26</f>
        <v>0.66666666666666663</v>
      </c>
    </row>
    <row r="89" spans="7:10" ht="25" customHeight="1">
      <c r="H89" s="96" t="s">
        <v>71</v>
      </c>
      <c r="I89" s="140">
        <f>'Normalisation &amp; Calcs'!D28</f>
        <v>0.33333333333333337</v>
      </c>
      <c r="J89" s="140">
        <f>'Normalisation &amp; Calcs'!E28</f>
        <v>1</v>
      </c>
    </row>
    <row r="90" spans="7:10" ht="44" customHeight="1"/>
    <row r="92" spans="7:10" ht="14" customHeight="1">
      <c r="G92" s="107" t="s">
        <v>72</v>
      </c>
    </row>
    <row r="98" spans="1:10" ht="34" customHeight="1">
      <c r="A98" s="153" t="s">
        <v>5</v>
      </c>
      <c r="B98" s="154"/>
      <c r="C98" s="154"/>
      <c r="D98" s="154"/>
      <c r="E98" s="154"/>
      <c r="F98" s="154"/>
      <c r="G98" s="154"/>
      <c r="H98" s="154"/>
      <c r="I98" s="154"/>
      <c r="J98" s="154"/>
    </row>
    <row r="102" spans="1:10" ht="14" customHeight="1">
      <c r="I102" s="53" t="str">
        <f>I81</f>
        <v>Alternative 1</v>
      </c>
      <c r="J102" s="53" t="str">
        <f t="shared" ref="J102" si="6">J81</f>
        <v>Alternative 2</v>
      </c>
    </row>
    <row r="103" spans="1:10" ht="50" customHeight="1">
      <c r="G103" s="107" t="s">
        <v>73</v>
      </c>
      <c r="I103" s="53" t="str">
        <f>I82</f>
        <v>Fermented Acorns (Focused approach)</v>
      </c>
      <c r="J103" s="53" t="str">
        <f t="shared" ref="J103" si="7">J82</f>
        <v>Pickled Olives</v>
      </c>
    </row>
    <row r="104" spans="1:10" ht="35" customHeight="1">
      <c r="H104" s="87" t="str">
        <f>'Normalisation &amp; Calcs'!B30</f>
        <v>Profit</v>
      </c>
      <c r="I104" s="132">
        <f>'Normalisation &amp; Calcs'!D30</f>
        <v>0</v>
      </c>
      <c r="J104" s="132">
        <f>'Normalisation &amp; Calcs'!E30</f>
        <v>0.5</v>
      </c>
    </row>
    <row r="105" spans="1:10" ht="35" customHeight="1">
      <c r="H105" s="87" t="str">
        <f>'Normalisation &amp; Calcs'!B31</f>
        <v>Risk</v>
      </c>
      <c r="I105" s="132">
        <f>'Normalisation &amp; Calcs'!D31</f>
        <v>0.25</v>
      </c>
      <c r="J105" s="132">
        <f>'Normalisation &amp; Calcs'!E31</f>
        <v>0.25</v>
      </c>
    </row>
    <row r="106" spans="1:10" ht="35" customHeight="1">
      <c r="H106" s="87" t="str">
        <f>'Normalisation &amp; Calcs'!B32</f>
        <v xml:space="preserve">Diversification of activities </v>
      </c>
      <c r="I106" s="132">
        <f>'Normalisation &amp; Calcs'!D32</f>
        <v>0</v>
      </c>
      <c r="J106" s="132">
        <f>'Normalisation &amp; Calcs'!E32</f>
        <v>0.75</v>
      </c>
    </row>
    <row r="107" spans="1:10" ht="35" customHeight="1">
      <c r="H107" s="87" t="str">
        <f>'Normalisation &amp; Calcs'!B33</f>
        <v>Value chain lenght</v>
      </c>
      <c r="I107" s="132">
        <f>'Normalisation &amp; Calcs'!D33</f>
        <v>0</v>
      </c>
      <c r="J107" s="132">
        <f>'Normalisation &amp; Calcs'!E33</f>
        <v>0.5</v>
      </c>
    </row>
    <row r="108" spans="1:10" ht="40" customHeight="1">
      <c r="H108" s="87" t="str">
        <f>'Normalisation &amp; Calcs'!B34</f>
        <v>Power/trust</v>
      </c>
      <c r="I108" s="132">
        <f>'Normalisation &amp; Calcs'!D34</f>
        <v>0</v>
      </c>
      <c r="J108" s="132">
        <f>'Normalisation &amp; Calcs'!E34</f>
        <v>0.75</v>
      </c>
    </row>
    <row r="109" spans="1:10" ht="14" customHeight="1">
      <c r="H109" s="87" t="str">
        <f>'Normalisation &amp; Calcs'!B35</f>
        <v>Autonomy</v>
      </c>
      <c r="I109" s="132">
        <f>'Normalisation &amp; Calcs'!D35</f>
        <v>0</v>
      </c>
      <c r="J109" s="132">
        <f>'Normalisation &amp; Calcs'!E35</f>
        <v>0.5</v>
      </c>
    </row>
    <row r="110" spans="1:10" ht="14" customHeight="1">
      <c r="G110" s="107" t="s">
        <v>72</v>
      </c>
      <c r="H110" s="87" t="str">
        <f>'Normalisation &amp; Calcs'!B37</f>
        <v>normalisation between 0-1 (1=worst)</v>
      </c>
      <c r="I110" s="132">
        <f>'Normalisation &amp; Calcs'!D37</f>
        <v>7.6923076923076927E-2</v>
      </c>
      <c r="J110" s="132">
        <f>'Normalisation &amp; Calcs'!E37</f>
        <v>1</v>
      </c>
    </row>
    <row r="118" spans="1:10" ht="28" customHeight="1">
      <c r="A118" s="147"/>
      <c r="B118" s="148"/>
      <c r="C118" s="148"/>
      <c r="D118" s="148"/>
      <c r="E118" s="148"/>
      <c r="F118" s="148"/>
      <c r="G118" s="148"/>
      <c r="H118" s="148"/>
      <c r="I118" s="148"/>
      <c r="J118" s="148"/>
    </row>
  </sheetData>
  <mergeCells count="7">
    <mergeCell ref="H2:I2"/>
    <mergeCell ref="A118:J118"/>
    <mergeCell ref="A54:J54"/>
    <mergeCell ref="A76:J76"/>
    <mergeCell ref="A98:J98"/>
    <mergeCell ref="A12:J12"/>
    <mergeCell ref="A30:J30"/>
  </mergeCells>
  <phoneticPr fontId="2"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6651F-0B6A-5349-819E-CE72FDFD5459}">
  <sheetPr>
    <tabColor theme="0" tint="-0.249977111117893"/>
  </sheetPr>
  <dimension ref="A2:BB211"/>
  <sheetViews>
    <sheetView topLeftCell="A25" zoomScale="134" workbookViewId="0">
      <selection activeCell="E35" sqref="E35"/>
    </sheetView>
  </sheetViews>
  <sheetFormatPr defaultColWidth="21.6328125" defaultRowHeight="13"/>
  <cols>
    <col min="1" max="1" width="9" style="56" customWidth="1"/>
    <col min="2" max="2" width="33.6328125" style="57" customWidth="1"/>
    <col min="3" max="3" width="25.6328125" style="56" customWidth="1"/>
    <col min="4" max="9" width="21.6328125" style="56"/>
    <col min="10" max="10" width="23.453125" style="56" customWidth="1"/>
    <col min="11" max="11" width="27.81640625" style="56" customWidth="1"/>
    <col min="12" max="14" width="21.6328125" style="56"/>
    <col min="15" max="15" width="4.1796875" style="56" customWidth="1"/>
    <col min="16" max="16384" width="21.6328125" style="56"/>
  </cols>
  <sheetData>
    <row r="2" spans="1:54" ht="44" customHeight="1"/>
    <row r="3" spans="1:54" s="61" customFormat="1" ht="63" customHeight="1">
      <c r="A3" s="89"/>
      <c r="B3" s="92" t="s">
        <v>39</v>
      </c>
      <c r="D3" s="26" t="s">
        <v>12</v>
      </c>
      <c r="E3" s="26" t="s">
        <v>13</v>
      </c>
      <c r="F3" s="172" t="s">
        <v>19</v>
      </c>
      <c r="G3" s="173"/>
      <c r="H3" s="56"/>
      <c r="I3" s="56"/>
      <c r="L3" s="90"/>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row>
    <row r="4" spans="1:54" s="61" customFormat="1" ht="35" customHeight="1">
      <c r="A4" s="89"/>
      <c r="B4" s="26" t="s">
        <v>0</v>
      </c>
      <c r="C4" s="26" t="s">
        <v>1</v>
      </c>
      <c r="D4" s="26" t="str">
        <f>'Input Data'!D4</f>
        <v>Fermented Acorns (Focused approach)</v>
      </c>
      <c r="E4" s="26" t="str">
        <f>'Input Data'!E4</f>
        <v>Pickled Olives</v>
      </c>
      <c r="F4" s="174"/>
      <c r="G4" s="175"/>
      <c r="H4" s="56"/>
      <c r="I4" s="56"/>
      <c r="L4" s="59"/>
      <c r="M4" s="91"/>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row>
    <row r="5" spans="1:54" s="60" customFormat="1" ht="29" customHeight="1">
      <c r="B5" s="126" t="s">
        <v>126</v>
      </c>
      <c r="C5" s="127"/>
      <c r="D5" s="127"/>
      <c r="E5" s="127"/>
      <c r="F5" s="127"/>
      <c r="G5" s="127"/>
      <c r="H5" s="56"/>
      <c r="I5" s="56"/>
      <c r="L5" s="59"/>
    </row>
    <row r="6" spans="1:54" ht="29" customHeight="1">
      <c r="A6" s="57"/>
      <c r="B6" s="78" t="s">
        <v>2</v>
      </c>
      <c r="C6" s="78" t="s">
        <v>69</v>
      </c>
      <c r="D6" s="79">
        <f>('Input Data'!D7/$F$7)</f>
        <v>-3.3345000000000022E-4</v>
      </c>
      <c r="E6" s="79">
        <f>('Input Data'!E7/$F$7)</f>
        <v>-8.7685000000000042E-6</v>
      </c>
      <c r="F6" s="170" t="s">
        <v>64</v>
      </c>
      <c r="G6" s="171"/>
      <c r="L6" s="57"/>
      <c r="M6" s="60"/>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row>
    <row r="7" spans="1:54" ht="30" customHeight="1">
      <c r="A7" s="57"/>
      <c r="B7" s="78" t="s">
        <v>10</v>
      </c>
      <c r="C7" s="78" t="s">
        <v>69</v>
      </c>
      <c r="D7" s="79">
        <f>('Input Data'!D8/$F$8)</f>
        <v>4.1449357045817885E-3</v>
      </c>
      <c r="E7" s="79">
        <f>('Input Data'!E8/$F$8)</f>
        <v>5.1160000000000167E-5</v>
      </c>
      <c r="F7" s="62">
        <v>8097.1659919028298</v>
      </c>
      <c r="G7" s="103" t="s">
        <v>2</v>
      </c>
      <c r="L7" s="57"/>
      <c r="M7" s="60"/>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row>
    <row r="8" spans="1:54" ht="15.5">
      <c r="A8" s="57"/>
      <c r="B8" s="78" t="s">
        <v>11</v>
      </c>
      <c r="C8" s="78" t="s">
        <v>69</v>
      </c>
      <c r="D8" s="79">
        <f>('Input Data'!D9/$F$9)</f>
        <v>8.2991010425213663E-5</v>
      </c>
      <c r="E8" s="79">
        <f>('Input Data'!E9/$F$9)</f>
        <v>1.8669000000000034E-5</v>
      </c>
      <c r="F8" s="62">
        <v>19.5465207193119</v>
      </c>
      <c r="G8" s="103" t="s">
        <v>10</v>
      </c>
      <c r="L8" s="57"/>
      <c r="M8" s="60"/>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7"/>
    </row>
    <row r="9" spans="1:54" ht="26">
      <c r="A9" s="57"/>
      <c r="B9" s="78" t="s">
        <v>14</v>
      </c>
      <c r="C9" s="78" t="s">
        <v>69</v>
      </c>
      <c r="D9" s="79">
        <f>('Input Data'!D10/$F$10)</f>
        <v>1.7438000000000066E-5</v>
      </c>
      <c r="E9" s="79">
        <f>('Input Data'!E10/$F$10)</f>
        <v>1.6566100000000062E-4</v>
      </c>
      <c r="F9" s="62">
        <v>1.6069419893941801</v>
      </c>
      <c r="G9" s="103" t="s">
        <v>11</v>
      </c>
      <c r="L9" s="57"/>
      <c r="M9" s="60"/>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row>
    <row r="10" spans="1:54" ht="26">
      <c r="A10" s="57"/>
      <c r="B10" s="78" t="s">
        <v>15</v>
      </c>
      <c r="C10" s="78" t="s">
        <v>69</v>
      </c>
      <c r="D10" s="79">
        <f>('Input Data'!D11/$F$11)</f>
        <v>7.5408000000000061E-5</v>
      </c>
      <c r="E10" s="79">
        <f>('Input Data'!E11/$F$11)</f>
        <v>2.9849000000000029E-5</v>
      </c>
      <c r="F10" s="62">
        <v>11469.2051840807</v>
      </c>
      <c r="G10" s="103" t="s">
        <v>14</v>
      </c>
      <c r="L10" s="57"/>
      <c r="M10" s="60"/>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row>
    <row r="11" spans="1:54" ht="26">
      <c r="A11" s="57"/>
      <c r="B11" s="78" t="s">
        <v>16</v>
      </c>
      <c r="C11" s="78" t="s">
        <v>69</v>
      </c>
      <c r="D11" s="79">
        <f>('Input Data'!D12/$F$12)</f>
        <v>1.3688200000000006E-4</v>
      </c>
      <c r="E11" s="79">
        <f>('Input Data'!E12/$F$12)</f>
        <v>2.1532000000000007E-5</v>
      </c>
      <c r="F11" s="62">
        <v>6.3653723742838897E-2</v>
      </c>
      <c r="G11" s="103" t="s">
        <v>15</v>
      </c>
      <c r="L11" s="57"/>
      <c r="M11" s="60"/>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row>
    <row r="12" spans="1:54" ht="26" customHeight="1">
      <c r="A12" s="58"/>
      <c r="B12" s="170" t="s">
        <v>68</v>
      </c>
      <c r="C12" s="171"/>
      <c r="D12" s="106">
        <f>SUM(D6:D11)</f>
        <v>4.1242047150070026E-3</v>
      </c>
      <c r="E12" s="106">
        <f t="shared" ref="E12" si="0">SUM(E6:E11)</f>
        <v>2.7810250000000084E-4</v>
      </c>
      <c r="F12" s="62">
        <v>65019.505851755501</v>
      </c>
      <c r="G12" s="103" t="s">
        <v>16</v>
      </c>
      <c r="M12" s="60"/>
    </row>
    <row r="13" spans="1:54" ht="26" customHeight="1">
      <c r="A13" s="58"/>
      <c r="B13" s="168" t="s">
        <v>71</v>
      </c>
      <c r="C13" s="169"/>
      <c r="D13" s="95">
        <f>D12/$G$13</f>
        <v>1</v>
      </c>
      <c r="E13" s="95">
        <f>E12/$G$13</f>
        <v>6.7431788482286495E-2</v>
      </c>
      <c r="F13" s="84" t="s">
        <v>139</v>
      </c>
      <c r="G13" s="105">
        <f>MAX(D12:E12)</f>
        <v>4.1242047150070026E-3</v>
      </c>
      <c r="M13" s="60"/>
    </row>
    <row r="14" spans="1:54" s="77" customFormat="1" ht="32" customHeight="1">
      <c r="B14" s="123" t="s">
        <v>145</v>
      </c>
      <c r="C14" s="124"/>
      <c r="D14" s="124"/>
      <c r="E14" s="124"/>
      <c r="F14" s="124"/>
      <c r="G14" s="125"/>
      <c r="H14" s="56"/>
      <c r="I14" s="56"/>
      <c r="M14" s="60"/>
    </row>
    <row r="15" spans="1:54">
      <c r="A15" s="58"/>
      <c r="B15" s="81" t="s">
        <v>31</v>
      </c>
      <c r="C15" s="82" t="s">
        <v>30</v>
      </c>
      <c r="D15" s="83">
        <f>IF('Input Data'!D14&lt;=-50,$E$64,IF('Input Data'!D14&lt;-30,$E$65,IF('Input Data'!D14&lt;=30,$E$66,IF('Input Data'!D14&lt;50,$E$67,IF('Input Data'!D14&gt;=50,$E$68,)))))</f>
        <v>0</v>
      </c>
      <c r="E15" s="83">
        <f>IF('Input Data'!E14&lt;=-50,$E$64,IF('Input Data'!E14&lt;-30,$E$65,IF('Input Data'!E14&lt;=30,$E$66,IF('Input Data'!E14&lt;50,$E$67,IF('Input Data'!E14&gt;=50,$E$68,)))))</f>
        <v>0</v>
      </c>
      <c r="F15" s="84"/>
      <c r="G15" s="84"/>
    </row>
    <row r="16" spans="1:54">
      <c r="A16" s="58"/>
      <c r="B16" s="81" t="s">
        <v>32</v>
      </c>
      <c r="C16" s="82" t="s">
        <v>30</v>
      </c>
      <c r="D16" s="83">
        <f>IF('Input Data'!D15&lt;=-10,$H$64,IF('Input Data'!D15&lt;-5,$H$65,IF('Input Data'!D15&lt;=5,$H$66,IF('Input Data'!D15&lt;10,$H$67,IF('Input Data'!D15&gt;=10,$H$68,)))))</f>
        <v>0</v>
      </c>
      <c r="E16" s="83">
        <f>IF('Input Data'!E15&lt;=-10,$H$64,IF('Input Data'!E15&lt;-5,$H$65,IF('Input Data'!E15&lt;=5,$H$66,IF('Input Data'!E15&lt;10,$H$67,IF('Input Data'!E15&gt;=10,$H$68,)))))</f>
        <v>0</v>
      </c>
      <c r="F16" s="84"/>
      <c r="G16" s="84"/>
    </row>
    <row r="17" spans="1:9" ht="19" customHeight="1">
      <c r="A17" s="58"/>
      <c r="B17" s="81" t="s">
        <v>3</v>
      </c>
      <c r="C17" s="82" t="s">
        <v>55</v>
      </c>
      <c r="D17" s="85">
        <f>((1/'Input Data'!D16)/(1/'Normalisation &amp; Calcs'!$G$17))</f>
        <v>1</v>
      </c>
      <c r="E17" s="85">
        <f>((1/'Input Data'!E16)/(1/'Normalisation &amp; Calcs'!$G$17))</f>
        <v>7.7091633466135456E-2</v>
      </c>
      <c r="F17" s="84" t="s">
        <v>70</v>
      </c>
      <c r="G17" s="104">
        <f>MIN('Input Data'!D16:E16)</f>
        <v>387</v>
      </c>
    </row>
    <row r="18" spans="1:9" ht="19" customHeight="1">
      <c r="A18" s="58"/>
      <c r="B18" s="170" t="s">
        <v>155</v>
      </c>
      <c r="C18" s="171"/>
      <c r="D18" s="80">
        <f>SUM(D15:D17)</f>
        <v>1</v>
      </c>
      <c r="E18" s="80">
        <f>SUM(E15:E17)</f>
        <v>7.7091633466135456E-2</v>
      </c>
      <c r="F18" s="84" t="s">
        <v>139</v>
      </c>
      <c r="G18" s="105">
        <f>MAX(D18:E18)</f>
        <v>1</v>
      </c>
    </row>
    <row r="19" spans="1:9" ht="19" customHeight="1">
      <c r="A19" s="58"/>
      <c r="B19" s="168" t="s">
        <v>71</v>
      </c>
      <c r="C19" s="169"/>
      <c r="D19" s="95">
        <f>D18/$G$18</f>
        <v>1</v>
      </c>
      <c r="E19" s="95">
        <f>E18/$G$18</f>
        <v>7.7091633466135456E-2</v>
      </c>
      <c r="F19" s="93"/>
      <c r="G19" s="94"/>
    </row>
    <row r="20" spans="1:9" s="77" customFormat="1" ht="32" customHeight="1">
      <c r="B20" s="120" t="s">
        <v>65</v>
      </c>
      <c r="C20" s="121"/>
      <c r="D20" s="121"/>
      <c r="E20" s="121"/>
      <c r="F20" s="121"/>
      <c r="G20" s="122"/>
      <c r="H20" s="56"/>
      <c r="I20" s="56"/>
    </row>
    <row r="21" spans="1:9">
      <c r="A21" s="58"/>
      <c r="B21" s="52" t="str">
        <f>D42</f>
        <v>Carbon Sequestration</v>
      </c>
      <c r="C21" s="86" t="s">
        <v>18</v>
      </c>
      <c r="D21" s="95">
        <f>VLOOKUP(E53,'Normalisation &amp; Calcs'!$F$22:$G$25,2,FALSE)</f>
        <v>0.33333333333333331</v>
      </c>
      <c r="E21" s="95">
        <f>VLOOKUP(F53,'Normalisation &amp; Calcs'!$F$22:$G$25,2,FALSE)</f>
        <v>0.66666666666666663</v>
      </c>
      <c r="F21" s="84" t="s">
        <v>20</v>
      </c>
      <c r="G21" s="84" t="s">
        <v>21</v>
      </c>
    </row>
    <row r="22" spans="1:9">
      <c r="A22" s="58"/>
      <c r="B22" s="52" t="str">
        <f>E42</f>
        <v>Increase N fixation</v>
      </c>
      <c r="C22" s="86" t="s">
        <v>18</v>
      </c>
      <c r="D22" s="95">
        <f>VLOOKUP(E54,'Normalisation &amp; Calcs'!$F$22:$G$25,2,FALSE)</f>
        <v>0.33333333333333331</v>
      </c>
      <c r="E22" s="95">
        <f>VLOOKUP(F54,'Normalisation &amp; Calcs'!$F$22:$G$25,2,FALSE)</f>
        <v>0.66666666666666663</v>
      </c>
      <c r="F22" s="84">
        <v>0</v>
      </c>
      <c r="G22" s="84">
        <v>1</v>
      </c>
    </row>
    <row r="23" spans="1:9">
      <c r="A23" s="58"/>
      <c r="B23" s="52" t="str">
        <f>F42</f>
        <v xml:space="preserve">Minimise soil erosion  </v>
      </c>
      <c r="C23" s="86" t="s">
        <v>18</v>
      </c>
      <c r="D23" s="95">
        <f>VLOOKUP(E55,'Normalisation &amp; Calcs'!$F$22:$G$25,2,FALSE)</f>
        <v>0</v>
      </c>
      <c r="E23" s="95">
        <f>VLOOKUP(F55,'Normalisation &amp; Calcs'!$F$22:$G$25,2,FALSE)</f>
        <v>0.66666666666666663</v>
      </c>
      <c r="F23" s="84">
        <v>1</v>
      </c>
      <c r="G23" s="84">
        <f>2/3</f>
        <v>0.66666666666666663</v>
      </c>
    </row>
    <row r="24" spans="1:9">
      <c r="A24" s="58"/>
      <c r="B24" s="52" t="str">
        <f>G42</f>
        <v>Pest and Disease Control</v>
      </c>
      <c r="C24" s="86" t="s">
        <v>18</v>
      </c>
      <c r="D24" s="95">
        <f>VLOOKUP(E56,'Normalisation &amp; Calcs'!$F$22:$G$25,2,FALSE)</f>
        <v>0.33333333333333331</v>
      </c>
      <c r="E24" s="95">
        <f>VLOOKUP(F56,'Normalisation &amp; Calcs'!$F$22:$G$25,2,FALSE)</f>
        <v>0.66666666666666663</v>
      </c>
      <c r="F24" s="84">
        <v>2</v>
      </c>
      <c r="G24" s="84">
        <f>1/3</f>
        <v>0.33333333333333331</v>
      </c>
    </row>
    <row r="25" spans="1:9">
      <c r="A25" s="58"/>
      <c r="B25" s="52" t="str">
        <f>H42</f>
        <v>Pollination</v>
      </c>
      <c r="C25" s="86" t="s">
        <v>18</v>
      </c>
      <c r="D25" s="95">
        <f>VLOOKUP(E57,'Normalisation &amp; Calcs'!$F$22:$G$25,2,FALSE)</f>
        <v>0.33333333333333331</v>
      </c>
      <c r="E25" s="95">
        <f>VLOOKUP(F57,'Normalisation &amp; Calcs'!$F$22:$G$25,2,FALSE)</f>
        <v>0.66666666666666663</v>
      </c>
      <c r="F25" s="84">
        <v>3</v>
      </c>
      <c r="G25" s="84">
        <v>0</v>
      </c>
    </row>
    <row r="26" spans="1:9">
      <c r="A26" s="58"/>
      <c r="B26" s="52" t="str">
        <f>I42</f>
        <v xml:space="preserve">Biodiversity </v>
      </c>
      <c r="C26" s="86" t="s">
        <v>18</v>
      </c>
      <c r="D26" s="95">
        <f>VLOOKUP(E58,'Normalisation &amp; Calcs'!$F$22:$G$25,2,FALSE)</f>
        <v>0</v>
      </c>
      <c r="E26" s="95">
        <f>VLOOKUP(F58,'Normalisation &amp; Calcs'!$F$22:$G$25,2,FALSE)</f>
        <v>0.66666666666666663</v>
      </c>
      <c r="F26" s="84"/>
      <c r="G26" s="84"/>
    </row>
    <row r="27" spans="1:9" ht="26" customHeight="1">
      <c r="A27" s="58"/>
      <c r="B27" s="170" t="s">
        <v>155</v>
      </c>
      <c r="C27" s="171"/>
      <c r="D27" s="80">
        <f>SUM(D21:D26)</f>
        <v>1.3333333333333333</v>
      </c>
      <c r="E27" s="80">
        <f>SUM(E21:E26)</f>
        <v>3.9999999999999996</v>
      </c>
      <c r="F27" s="84" t="s">
        <v>139</v>
      </c>
      <c r="G27" s="105">
        <f>MAX(D27:E27)</f>
        <v>3.9999999999999996</v>
      </c>
    </row>
    <row r="28" spans="1:9" ht="26" customHeight="1">
      <c r="A28" s="58"/>
      <c r="B28" s="168" t="s">
        <v>71</v>
      </c>
      <c r="C28" s="169"/>
      <c r="D28" s="95">
        <f>D27/$G$27</f>
        <v>0.33333333333333337</v>
      </c>
      <c r="E28" s="95">
        <f>E27/$G$27</f>
        <v>1</v>
      </c>
      <c r="F28" s="131"/>
      <c r="G28" s="128"/>
    </row>
    <row r="29" spans="1:9" s="60" customFormat="1" ht="33" customHeight="1">
      <c r="B29" s="117" t="s">
        <v>5</v>
      </c>
      <c r="C29" s="118"/>
      <c r="D29" s="118"/>
      <c r="E29" s="118"/>
      <c r="F29" s="118"/>
      <c r="G29" s="119"/>
      <c r="H29" s="56"/>
      <c r="I29" s="56"/>
    </row>
    <row r="30" spans="1:9" ht="30" customHeight="1">
      <c r="A30" s="58"/>
      <c r="B30" s="50" t="s">
        <v>156</v>
      </c>
      <c r="C30" s="50" t="s">
        <v>18</v>
      </c>
      <c r="D30" s="83">
        <f>VLOOKUP('Input Data'!D27,'Normalisation &amp; Calcs'!$F$31:$G$35,2,FALSE)</f>
        <v>0</v>
      </c>
      <c r="E30" s="83">
        <f>VLOOKUP('Input Data'!E27,'Normalisation &amp; Calcs'!$F$31:$G$35,2,FALSE)</f>
        <v>0.5</v>
      </c>
      <c r="F30" s="84" t="s">
        <v>20</v>
      </c>
      <c r="G30" s="84" t="s">
        <v>21</v>
      </c>
    </row>
    <row r="31" spans="1:9" ht="15" customHeight="1">
      <c r="A31" s="58"/>
      <c r="B31" s="50" t="s">
        <v>157</v>
      </c>
      <c r="C31" s="50" t="s">
        <v>18</v>
      </c>
      <c r="D31" s="83">
        <f>VLOOKUP('Input Data'!D28,'Normalisation &amp; Calcs'!$F$31:$G$35,2,FALSE)</f>
        <v>0.25</v>
      </c>
      <c r="E31" s="83">
        <f>VLOOKUP('Input Data'!E28,'Normalisation &amp; Calcs'!$F$31:$G$35,2,FALSE)</f>
        <v>0.25</v>
      </c>
      <c r="F31" s="84">
        <v>1</v>
      </c>
      <c r="G31" s="84">
        <v>1</v>
      </c>
    </row>
    <row r="32" spans="1:9" ht="15" customHeight="1">
      <c r="A32" s="58"/>
      <c r="B32" s="50" t="s">
        <v>24</v>
      </c>
      <c r="C32" s="50" t="s">
        <v>18</v>
      </c>
      <c r="D32" s="83">
        <f>VLOOKUP('Input Data'!D29,'Normalisation &amp; Calcs'!$F$31:$G$35,2,FALSE)</f>
        <v>0</v>
      </c>
      <c r="E32" s="83">
        <f>VLOOKUP('Input Data'!E29,'Normalisation &amp; Calcs'!$F$31:$G$35,2,FALSE)</f>
        <v>0.75</v>
      </c>
      <c r="F32" s="84">
        <v>2</v>
      </c>
      <c r="G32" s="84">
        <v>0.75</v>
      </c>
    </row>
    <row r="33" spans="1:11" ht="15" customHeight="1">
      <c r="A33" s="58"/>
      <c r="B33" s="50" t="s">
        <v>158</v>
      </c>
      <c r="C33" s="50" t="s">
        <v>18</v>
      </c>
      <c r="D33" s="83">
        <f>VLOOKUP('Input Data'!D30,'Normalisation &amp; Calcs'!$F$31:$G$35,2,FALSE)</f>
        <v>0</v>
      </c>
      <c r="E33" s="83">
        <f>VLOOKUP('Input Data'!E30,'Normalisation &amp; Calcs'!$F$31:$G$35,2,FALSE)</f>
        <v>0.5</v>
      </c>
      <c r="F33" s="84">
        <v>3</v>
      </c>
      <c r="G33" s="84">
        <v>0.5</v>
      </c>
    </row>
    <row r="34" spans="1:11" ht="13" customHeight="1">
      <c r="A34" s="58"/>
      <c r="B34" s="50" t="s">
        <v>159</v>
      </c>
      <c r="C34" s="50" t="s">
        <v>18</v>
      </c>
      <c r="D34" s="83">
        <f>VLOOKUP('Input Data'!D31,'Normalisation &amp; Calcs'!$F$31:$G$35,2,FALSE)</f>
        <v>0</v>
      </c>
      <c r="E34" s="83">
        <f>VLOOKUP('Input Data'!E31,'Normalisation &amp; Calcs'!$F$31:$G$35,2,FALSE)</f>
        <v>0.75</v>
      </c>
      <c r="F34" s="84">
        <v>4</v>
      </c>
      <c r="G34" s="84">
        <v>0.25</v>
      </c>
    </row>
    <row r="35" spans="1:11" ht="15.5">
      <c r="A35" s="58"/>
      <c r="B35" s="50" t="s">
        <v>160</v>
      </c>
      <c r="C35" s="50" t="s">
        <v>18</v>
      </c>
      <c r="D35" s="83">
        <f>VLOOKUP('Input Data'!D32,'Normalisation &amp; Calcs'!$F$31:$G$35,2,FALSE)</f>
        <v>0</v>
      </c>
      <c r="E35" s="83">
        <f>VLOOKUP('Input Data'!E32,'Normalisation &amp; Calcs'!$F$31:$G$35,2,FALSE)</f>
        <v>0.5</v>
      </c>
      <c r="F35" s="84">
        <v>5</v>
      </c>
      <c r="G35" s="84">
        <v>0</v>
      </c>
    </row>
    <row r="36" spans="1:11" ht="17" customHeight="1">
      <c r="A36" s="58"/>
      <c r="B36" s="170" t="s">
        <v>155</v>
      </c>
      <c r="C36" s="171"/>
      <c r="D36" s="80">
        <f>SUM(D30:D35)</f>
        <v>0.25</v>
      </c>
      <c r="E36" s="80">
        <f>SUM(E30:E35)</f>
        <v>3.25</v>
      </c>
      <c r="F36" s="170" t="s">
        <v>22</v>
      </c>
      <c r="G36" s="171"/>
    </row>
    <row r="37" spans="1:11" ht="17" customHeight="1">
      <c r="A37" s="58"/>
      <c r="B37" s="168" t="s">
        <v>71</v>
      </c>
      <c r="C37" s="169"/>
      <c r="D37" s="95">
        <f>D36/$G$37</f>
        <v>7.6923076923076927E-2</v>
      </c>
      <c r="E37" s="95">
        <f>E36/$G$37</f>
        <v>1</v>
      </c>
      <c r="F37" s="84" t="s">
        <v>139</v>
      </c>
      <c r="G37" s="105">
        <f>MAX(D36:E36)</f>
        <v>3.25</v>
      </c>
    </row>
    <row r="38" spans="1:11" ht="28" customHeight="1">
      <c r="B38" s="56"/>
    </row>
    <row r="39" spans="1:11" ht="16" customHeight="1">
      <c r="B39" s="56"/>
    </row>
    <row r="40" spans="1:11" ht="16" customHeight="1">
      <c r="B40" s="56"/>
    </row>
    <row r="41" spans="1:11" ht="59" customHeight="1">
      <c r="A41" s="58"/>
      <c r="B41" s="63"/>
      <c r="C41" s="111"/>
      <c r="D41" s="167" t="s">
        <v>49</v>
      </c>
      <c r="E41" s="167"/>
      <c r="F41" s="167"/>
      <c r="G41" s="167"/>
      <c r="H41" s="167"/>
      <c r="I41" s="167"/>
      <c r="J41" s="66"/>
      <c r="K41" s="65"/>
    </row>
    <row r="42" spans="1:11" ht="55" customHeight="1">
      <c r="A42" s="58"/>
      <c r="B42" s="64"/>
      <c r="C42" s="84" t="s">
        <v>122</v>
      </c>
      <c r="D42" s="84" t="s">
        <v>124</v>
      </c>
      <c r="E42" s="84" t="s">
        <v>7</v>
      </c>
      <c r="F42" s="84" t="s">
        <v>121</v>
      </c>
      <c r="G42" s="84" t="s">
        <v>119</v>
      </c>
      <c r="H42" s="84" t="s">
        <v>8</v>
      </c>
      <c r="I42" s="84" t="s">
        <v>120</v>
      </c>
      <c r="J42" s="66"/>
      <c r="K42" s="65"/>
    </row>
    <row r="43" spans="1:11" ht="45" customHeight="1">
      <c r="A43" s="58"/>
      <c r="B43" s="166" t="s">
        <v>37</v>
      </c>
      <c r="C43" s="84" t="s">
        <v>74</v>
      </c>
      <c r="D43" s="109" t="s">
        <v>9</v>
      </c>
      <c r="E43" s="109" t="s">
        <v>9</v>
      </c>
      <c r="F43" s="109" t="s">
        <v>9</v>
      </c>
      <c r="G43" s="109" t="s">
        <v>9</v>
      </c>
      <c r="H43" s="109"/>
      <c r="I43" s="109" t="s">
        <v>9</v>
      </c>
      <c r="J43" s="66"/>
      <c r="K43" s="65"/>
    </row>
    <row r="44" spans="1:11" ht="45" customHeight="1">
      <c r="A44" s="58"/>
      <c r="B44" s="166"/>
      <c r="C44" s="84" t="s">
        <v>47</v>
      </c>
      <c r="D44" s="109" t="s">
        <v>9</v>
      </c>
      <c r="E44" s="109" t="s">
        <v>9</v>
      </c>
      <c r="F44" s="109"/>
      <c r="G44" s="109" t="s">
        <v>9</v>
      </c>
      <c r="H44" s="109" t="s">
        <v>9</v>
      </c>
      <c r="I44" s="109" t="s">
        <v>9</v>
      </c>
      <c r="J44" s="66"/>
      <c r="K44" s="65"/>
    </row>
    <row r="45" spans="1:11" ht="45" customHeight="1">
      <c r="A45" s="58"/>
      <c r="B45" s="166"/>
      <c r="C45" s="84" t="s">
        <v>81</v>
      </c>
      <c r="D45" s="109" t="s">
        <v>9</v>
      </c>
      <c r="E45" s="109" t="s">
        <v>9</v>
      </c>
      <c r="F45" s="109"/>
      <c r="G45" s="109" t="s">
        <v>9</v>
      </c>
      <c r="H45" s="109" t="s">
        <v>9</v>
      </c>
      <c r="I45" s="109" t="s">
        <v>9</v>
      </c>
      <c r="J45" s="66"/>
      <c r="K45" s="65"/>
    </row>
    <row r="46" spans="1:11" ht="45" customHeight="1">
      <c r="A46" s="58"/>
      <c r="B46" s="166"/>
      <c r="C46" s="84" t="s">
        <v>86</v>
      </c>
      <c r="D46" s="109" t="s">
        <v>9</v>
      </c>
      <c r="E46" s="109"/>
      <c r="F46" s="109"/>
      <c r="G46" s="109" t="s">
        <v>9</v>
      </c>
      <c r="H46" s="109" t="s">
        <v>9</v>
      </c>
      <c r="I46" s="109" t="s">
        <v>9</v>
      </c>
      <c r="J46" s="66"/>
      <c r="K46" s="65"/>
    </row>
    <row r="47" spans="1:11" ht="45" customHeight="1">
      <c r="A47" s="58"/>
      <c r="B47" s="166"/>
      <c r="C47" s="84" t="s">
        <v>92</v>
      </c>
      <c r="D47" s="109" t="s">
        <v>9</v>
      </c>
      <c r="E47" s="109" t="s">
        <v>9</v>
      </c>
      <c r="F47" s="109"/>
      <c r="G47" s="109"/>
      <c r="H47" s="109"/>
      <c r="I47" s="109" t="s">
        <v>9</v>
      </c>
      <c r="J47" s="66"/>
      <c r="K47" s="65"/>
    </row>
    <row r="48" spans="1:11" ht="45" customHeight="1">
      <c r="A48" s="58"/>
      <c r="B48" s="166"/>
      <c r="C48" s="84" t="s">
        <v>108</v>
      </c>
      <c r="D48" s="110"/>
      <c r="E48" s="110"/>
      <c r="F48" s="110"/>
      <c r="G48" s="109" t="s">
        <v>9</v>
      </c>
      <c r="H48" s="109" t="s">
        <v>9</v>
      </c>
      <c r="I48" s="109" t="s">
        <v>9</v>
      </c>
      <c r="J48" s="66"/>
      <c r="K48" s="65"/>
    </row>
    <row r="49" spans="1:11" ht="45" customHeight="1">
      <c r="A49" s="58"/>
      <c r="B49" s="166"/>
      <c r="C49" s="84" t="s">
        <v>97</v>
      </c>
      <c r="D49" s="109" t="s">
        <v>9</v>
      </c>
      <c r="E49" s="109"/>
      <c r="F49" s="109"/>
      <c r="G49" s="109" t="s">
        <v>9</v>
      </c>
      <c r="H49" s="109"/>
      <c r="I49" s="109"/>
      <c r="J49" s="66"/>
      <c r="K49" s="65"/>
    </row>
    <row r="50" spans="1:11" ht="45" customHeight="1">
      <c r="A50" s="58"/>
      <c r="B50" s="166"/>
      <c r="C50" s="84" t="s">
        <v>102</v>
      </c>
      <c r="D50" s="109" t="s">
        <v>9</v>
      </c>
      <c r="E50" s="109"/>
      <c r="F50" s="109"/>
      <c r="G50" s="109" t="s">
        <v>9</v>
      </c>
      <c r="H50" s="109" t="s">
        <v>9</v>
      </c>
      <c r="I50" s="109" t="s">
        <v>9</v>
      </c>
      <c r="J50" s="66"/>
      <c r="K50" s="65"/>
    </row>
    <row r="51" spans="1:11" ht="45" customHeight="1">
      <c r="A51" s="58"/>
      <c r="B51" s="66"/>
      <c r="C51" s="66"/>
      <c r="D51" s="66"/>
      <c r="E51" s="66"/>
      <c r="F51" s="66"/>
      <c r="G51" s="66"/>
      <c r="H51" s="66"/>
      <c r="I51" s="66"/>
      <c r="J51" s="66"/>
      <c r="K51" s="65"/>
    </row>
    <row r="52" spans="1:11" ht="45" customHeight="1">
      <c r="A52" s="58"/>
      <c r="B52" s="66"/>
      <c r="C52" s="67" t="s">
        <v>50</v>
      </c>
      <c r="D52" s="66" t="s">
        <v>48</v>
      </c>
      <c r="E52" s="76" t="s">
        <v>12</v>
      </c>
      <c r="F52" s="76" t="s">
        <v>13</v>
      </c>
      <c r="G52" s="66"/>
      <c r="H52" s="66"/>
      <c r="I52" s="66"/>
      <c r="J52" s="66"/>
      <c r="K52" s="65"/>
    </row>
    <row r="53" spans="1:11" ht="45" customHeight="1">
      <c r="A53" s="58"/>
      <c r="B53" s="66"/>
      <c r="C53" s="52" t="s">
        <v>118</v>
      </c>
      <c r="D53" s="86"/>
      <c r="E53" s="112">
        <f>ROUND(AVERAGE('Input Data'!D18:D22,'Input Data'!D24:D25),0)</f>
        <v>2</v>
      </c>
      <c r="F53" s="112">
        <f>ROUND(AVERAGE('Input Data'!E18:E22,'Input Data'!E24:E25),0)</f>
        <v>1</v>
      </c>
      <c r="G53" s="66"/>
      <c r="H53" s="66"/>
      <c r="I53" s="66"/>
      <c r="J53" s="66"/>
      <c r="K53" s="65"/>
    </row>
    <row r="54" spans="1:11" ht="45" customHeight="1">
      <c r="A54" s="58"/>
      <c r="B54" s="66"/>
      <c r="C54" s="52" t="s">
        <v>28</v>
      </c>
      <c r="D54" s="86"/>
      <c r="E54" s="112">
        <f>ROUND(AVERAGE('Input Data'!D18:D20,'Input Data'!D22),0)</f>
        <v>2</v>
      </c>
      <c r="F54" s="112">
        <f>ROUND(AVERAGE('Input Data'!E18:E20,'Input Data'!E22),0)</f>
        <v>1</v>
      </c>
      <c r="G54" s="66"/>
      <c r="H54" s="66"/>
      <c r="I54" s="66"/>
      <c r="J54" s="66"/>
      <c r="K54" s="65"/>
    </row>
    <row r="55" spans="1:11" ht="45" customHeight="1">
      <c r="A55" s="58"/>
      <c r="B55" s="66"/>
      <c r="C55" s="52" t="s">
        <v>121</v>
      </c>
      <c r="D55" s="86"/>
      <c r="E55" s="112">
        <f>ROUND(AVERAGE('Input Data'!D18),0)</f>
        <v>3</v>
      </c>
      <c r="F55" s="112">
        <f>ROUND(AVERAGE('Input Data'!E18),0)</f>
        <v>1</v>
      </c>
      <c r="G55" s="66"/>
      <c r="H55" s="66"/>
      <c r="I55" s="66"/>
      <c r="J55" s="66"/>
      <c r="K55" s="65"/>
    </row>
    <row r="56" spans="1:11" ht="45" customHeight="1">
      <c r="A56" s="58"/>
      <c r="B56" s="66"/>
      <c r="C56" s="52" t="s">
        <v>119</v>
      </c>
      <c r="D56" s="86"/>
      <c r="E56" s="112">
        <f>ROUND(AVERAGE('Input Data'!D18:D21,'Input Data'!D23:D25),0)</f>
        <v>2</v>
      </c>
      <c r="F56" s="112">
        <f>ROUND(AVERAGE('Input Data'!E18:E21,'Input Data'!E23:E25),0)</f>
        <v>1</v>
      </c>
      <c r="G56" s="66"/>
      <c r="H56" s="66"/>
      <c r="I56" s="66"/>
      <c r="J56" s="66"/>
      <c r="K56" s="65"/>
    </row>
    <row r="57" spans="1:11" ht="45" customHeight="1">
      <c r="A57" s="58"/>
      <c r="B57" s="66"/>
      <c r="C57" s="52" t="s">
        <v>8</v>
      </c>
      <c r="D57" s="86"/>
      <c r="E57" s="112">
        <f>ROUND(AVERAGE('Input Data'!D19:D21,'Input Data'!D23, 'Input Data'!D25),0)</f>
        <v>2</v>
      </c>
      <c r="F57" s="112">
        <f>ROUND(AVERAGE('Input Data'!E19:E21,'Input Data'!E23, 'Input Data'!E25),0)</f>
        <v>1</v>
      </c>
      <c r="G57" s="66"/>
      <c r="H57" s="66"/>
      <c r="I57" s="66"/>
      <c r="J57" s="66"/>
      <c r="K57" s="65"/>
    </row>
    <row r="58" spans="1:11" ht="45" customHeight="1">
      <c r="A58" s="58"/>
      <c r="B58" s="66"/>
      <c r="C58" s="52" t="s">
        <v>120</v>
      </c>
      <c r="D58" s="86"/>
      <c r="E58" s="112">
        <f>ROUND(AVERAGE('Input Data'!D18:D23,'Input Data'!D25),0)</f>
        <v>3</v>
      </c>
      <c r="F58" s="112">
        <f>ROUND(AVERAGE('Input Data'!E18:E23,'Input Data'!E25),0)</f>
        <v>1</v>
      </c>
      <c r="G58" s="66"/>
      <c r="H58" s="66"/>
      <c r="I58" s="66"/>
      <c r="J58" s="66"/>
      <c r="K58" s="65"/>
    </row>
    <row r="59" spans="1:11" ht="45" customHeight="1">
      <c r="A59" s="58"/>
      <c r="B59" s="66"/>
      <c r="C59" s="66"/>
      <c r="D59" s="66"/>
      <c r="E59" s="66"/>
      <c r="F59" s="66"/>
      <c r="G59" s="66"/>
      <c r="H59" s="66"/>
      <c r="I59" s="66"/>
      <c r="J59" s="66"/>
      <c r="K59" s="65"/>
    </row>
    <row r="60" spans="1:11" ht="46" customHeight="1">
      <c r="A60" s="58"/>
      <c r="B60" s="66"/>
      <c r="C60" s="66"/>
      <c r="D60" s="66"/>
      <c r="E60" s="66"/>
      <c r="F60" s="66"/>
      <c r="G60" s="66"/>
      <c r="H60" s="66"/>
      <c r="I60" s="66"/>
      <c r="J60" s="66"/>
      <c r="K60" s="65"/>
    </row>
    <row r="61" spans="1:11" ht="46" customHeight="1">
      <c r="B61" s="56"/>
    </row>
    <row r="62" spans="1:11" ht="43" customHeight="1">
      <c r="A62" s="58"/>
      <c r="B62" s="64" t="s">
        <v>38</v>
      </c>
      <c r="C62" s="68"/>
      <c r="D62" s="68"/>
      <c r="E62" s="68"/>
      <c r="F62" s="68"/>
      <c r="G62" s="68"/>
      <c r="H62" s="68"/>
      <c r="I62" s="68"/>
      <c r="J62" s="68"/>
      <c r="K62" s="65"/>
    </row>
    <row r="63" spans="1:11" ht="42" customHeight="1">
      <c r="A63" s="58"/>
      <c r="B63" s="69"/>
      <c r="C63" s="70"/>
      <c r="D63" s="71" t="s">
        <v>33</v>
      </c>
      <c r="E63" s="71" t="s">
        <v>26</v>
      </c>
      <c r="F63" s="68"/>
      <c r="G63" s="71" t="s">
        <v>34</v>
      </c>
      <c r="H63" s="71" t="s">
        <v>26</v>
      </c>
      <c r="I63" s="68"/>
      <c r="J63" s="68"/>
      <c r="K63" s="65"/>
    </row>
    <row r="64" spans="1:11" ht="42" customHeight="1">
      <c r="A64" s="58"/>
      <c r="B64" s="69"/>
      <c r="C64" s="70"/>
      <c r="D64" s="84" t="s">
        <v>53</v>
      </c>
      <c r="E64" s="84">
        <v>1</v>
      </c>
      <c r="F64" s="68"/>
      <c r="G64" s="84" t="s">
        <v>202</v>
      </c>
      <c r="H64" s="84">
        <v>1</v>
      </c>
      <c r="I64" s="68"/>
      <c r="J64" s="68"/>
      <c r="K64" s="65"/>
    </row>
    <row r="65" spans="1:18" ht="42" customHeight="1">
      <c r="A65" s="58"/>
      <c r="B65" s="69"/>
      <c r="C65" s="70"/>
      <c r="D65" s="88" t="s">
        <v>35</v>
      </c>
      <c r="E65" s="84">
        <v>0.5</v>
      </c>
      <c r="F65" s="68"/>
      <c r="G65" s="88" t="s">
        <v>203</v>
      </c>
      <c r="H65" s="84">
        <v>0.5</v>
      </c>
      <c r="I65" s="68"/>
      <c r="J65" s="68"/>
      <c r="K65" s="65"/>
    </row>
    <row r="66" spans="1:18" ht="42" customHeight="1">
      <c r="A66" s="58"/>
      <c r="B66" s="69"/>
      <c r="C66" s="70"/>
      <c r="D66" s="88" t="s">
        <v>54</v>
      </c>
      <c r="E66" s="84">
        <v>0</v>
      </c>
      <c r="F66" s="68"/>
      <c r="G66" s="88" t="s">
        <v>199</v>
      </c>
      <c r="H66" s="84">
        <v>0</v>
      </c>
      <c r="I66" s="68"/>
      <c r="J66" s="68"/>
      <c r="K66" s="65"/>
    </row>
    <row r="67" spans="1:18" ht="42" customHeight="1">
      <c r="A67" s="58"/>
      <c r="B67" s="69"/>
      <c r="C67" s="70"/>
      <c r="D67" s="84" t="s">
        <v>51</v>
      </c>
      <c r="E67" s="84">
        <v>0.5</v>
      </c>
      <c r="F67" s="68"/>
      <c r="G67" s="84" t="s">
        <v>201</v>
      </c>
      <c r="H67" s="84">
        <v>0.5</v>
      </c>
      <c r="I67" s="68"/>
      <c r="J67" s="68"/>
      <c r="K67" s="65"/>
    </row>
    <row r="68" spans="1:18" ht="42" customHeight="1">
      <c r="A68" s="58"/>
      <c r="B68" s="69"/>
      <c r="C68" s="70"/>
      <c r="D68" s="84" t="s">
        <v>52</v>
      </c>
      <c r="E68" s="84">
        <v>1</v>
      </c>
      <c r="F68" s="68"/>
      <c r="G68" s="84" t="s">
        <v>200</v>
      </c>
      <c r="H68" s="84">
        <v>1</v>
      </c>
      <c r="I68" s="68"/>
      <c r="J68" s="68"/>
      <c r="K68" s="65"/>
    </row>
    <row r="69" spans="1:18">
      <c r="A69" s="58"/>
      <c r="B69" s="69"/>
      <c r="C69" s="70"/>
      <c r="D69" s="68"/>
      <c r="E69" s="68"/>
      <c r="F69" s="68"/>
      <c r="G69" s="68"/>
      <c r="H69" s="68"/>
      <c r="I69" s="68"/>
      <c r="J69" s="68"/>
      <c r="K69" s="65"/>
      <c r="L69" s="58"/>
    </row>
    <row r="70" spans="1:18">
      <c r="A70" s="58"/>
      <c r="B70" s="69"/>
      <c r="C70" s="70"/>
      <c r="D70" s="68"/>
      <c r="E70" s="68"/>
      <c r="F70" s="68"/>
      <c r="G70" s="68"/>
      <c r="H70" s="68"/>
      <c r="I70" s="68"/>
      <c r="J70" s="68"/>
      <c r="K70" s="65"/>
      <c r="L70" s="58"/>
    </row>
    <row r="71" spans="1:18">
      <c r="A71" s="58"/>
      <c r="B71" s="69"/>
      <c r="C71" s="70"/>
      <c r="D71" s="68"/>
      <c r="E71" s="68"/>
      <c r="F71" s="68"/>
      <c r="G71" s="68"/>
      <c r="H71" s="68"/>
      <c r="I71" s="68"/>
      <c r="J71" s="68"/>
      <c r="K71" s="65"/>
      <c r="L71" s="58"/>
    </row>
    <row r="72" spans="1:18">
      <c r="A72" s="58"/>
      <c r="B72" s="69"/>
      <c r="C72" s="70"/>
      <c r="D72" s="68"/>
      <c r="E72" s="68"/>
      <c r="F72" s="68"/>
      <c r="G72" s="68"/>
      <c r="H72" s="68"/>
      <c r="I72" s="68"/>
      <c r="J72" s="68"/>
      <c r="K72" s="65"/>
      <c r="L72" s="58"/>
    </row>
    <row r="73" spans="1:18">
      <c r="A73" s="58"/>
      <c r="B73" s="72"/>
      <c r="C73" s="73"/>
      <c r="D73" s="68"/>
      <c r="E73" s="68"/>
      <c r="F73" s="68"/>
      <c r="G73" s="68"/>
      <c r="H73" s="68"/>
      <c r="I73" s="68"/>
      <c r="J73" s="74"/>
      <c r="K73" s="75"/>
      <c r="L73" s="58"/>
    </row>
    <row r="74" spans="1:18">
      <c r="A74" s="58"/>
      <c r="B74" s="58"/>
      <c r="C74" s="58"/>
      <c r="D74" s="58"/>
      <c r="E74" s="58"/>
      <c r="F74" s="58"/>
      <c r="G74" s="58"/>
      <c r="H74" s="58"/>
      <c r="I74" s="58"/>
      <c r="J74" s="58"/>
      <c r="K74" s="58"/>
      <c r="L74" s="58"/>
      <c r="P74" s="58"/>
      <c r="Q74" s="58"/>
      <c r="R74" s="58"/>
    </row>
    <row r="75" spans="1:18">
      <c r="A75" s="58"/>
      <c r="B75" s="58"/>
      <c r="C75" s="58"/>
      <c r="D75" s="58"/>
      <c r="E75" s="58"/>
      <c r="F75" s="58"/>
      <c r="G75" s="58"/>
      <c r="H75" s="58"/>
      <c r="I75" s="58"/>
      <c r="J75" s="58"/>
      <c r="K75" s="58"/>
      <c r="L75" s="58"/>
    </row>
    <row r="76" spans="1:18">
      <c r="A76" s="58"/>
      <c r="B76" s="58"/>
      <c r="C76" s="58"/>
      <c r="D76" s="58"/>
      <c r="E76" s="58"/>
      <c r="F76" s="58"/>
      <c r="G76" s="58"/>
      <c r="H76" s="58"/>
      <c r="I76" s="58"/>
      <c r="J76" s="58"/>
      <c r="K76" s="58"/>
      <c r="L76" s="58"/>
    </row>
    <row r="77" spans="1:18">
      <c r="A77" s="58"/>
      <c r="B77" s="58"/>
      <c r="C77" s="58"/>
      <c r="D77" s="58"/>
      <c r="E77" s="58"/>
      <c r="F77" s="58"/>
      <c r="G77" s="58"/>
      <c r="H77" s="58"/>
      <c r="I77" s="58"/>
      <c r="J77" s="58"/>
      <c r="K77" s="58"/>
    </row>
    <row r="78" spans="1:18">
      <c r="A78" s="58"/>
      <c r="B78" s="58"/>
      <c r="C78" s="58"/>
      <c r="D78" s="58"/>
      <c r="E78" s="58"/>
      <c r="F78" s="58"/>
      <c r="G78" s="58"/>
      <c r="H78" s="58"/>
      <c r="I78" s="58"/>
      <c r="J78" s="58"/>
      <c r="K78" s="58"/>
    </row>
    <row r="79" spans="1:18">
      <c r="A79" s="58"/>
      <c r="B79" s="58"/>
      <c r="C79" s="58"/>
      <c r="D79" s="58"/>
      <c r="E79" s="58"/>
      <c r="F79" s="58"/>
      <c r="G79" s="58"/>
      <c r="H79" s="58"/>
      <c r="I79" s="58"/>
      <c r="J79" s="58"/>
      <c r="K79" s="58"/>
    </row>
    <row r="80" spans="1:18">
      <c r="A80" s="58"/>
      <c r="B80" s="58"/>
      <c r="C80" s="58"/>
      <c r="D80" s="58"/>
      <c r="E80" s="58"/>
      <c r="F80" s="58"/>
      <c r="G80" s="58"/>
      <c r="H80" s="58"/>
      <c r="I80" s="58"/>
      <c r="J80" s="58"/>
      <c r="K80" s="58"/>
    </row>
    <row r="81" spans="1:12">
      <c r="A81" s="58"/>
      <c r="B81" s="58"/>
      <c r="C81" s="58"/>
      <c r="D81" s="58"/>
      <c r="E81" s="58"/>
      <c r="F81" s="58"/>
      <c r="G81" s="58"/>
      <c r="H81" s="58"/>
      <c r="I81" s="58"/>
      <c r="J81" s="58"/>
      <c r="K81" s="58"/>
      <c r="L81" s="58"/>
    </row>
    <row r="82" spans="1:12">
      <c r="A82" s="58"/>
      <c r="B82" s="58"/>
      <c r="C82" s="58"/>
      <c r="D82" s="58"/>
      <c r="E82" s="58"/>
      <c r="F82" s="58"/>
      <c r="G82" s="58"/>
      <c r="H82" s="58"/>
      <c r="I82" s="58"/>
      <c r="J82" s="58"/>
      <c r="K82" s="58"/>
      <c r="L82" s="58"/>
    </row>
    <row r="83" spans="1:12">
      <c r="A83" s="58"/>
      <c r="B83" s="56"/>
      <c r="I83" s="58"/>
      <c r="J83" s="58"/>
      <c r="K83" s="58"/>
    </row>
    <row r="84" spans="1:12">
      <c r="A84" s="58"/>
      <c r="B84" s="56"/>
      <c r="I84" s="58"/>
      <c r="J84" s="58"/>
      <c r="K84" s="58"/>
    </row>
    <row r="85" spans="1:12">
      <c r="A85" s="58"/>
      <c r="B85" s="56"/>
      <c r="I85" s="58"/>
      <c r="J85" s="58"/>
      <c r="K85" s="58"/>
    </row>
    <row r="86" spans="1:12">
      <c r="A86" s="58"/>
      <c r="B86" s="56"/>
      <c r="I86" s="58"/>
      <c r="J86" s="58"/>
      <c r="K86" s="58"/>
    </row>
    <row r="87" spans="1:12">
      <c r="A87" s="58"/>
      <c r="B87" s="56"/>
      <c r="I87" s="58"/>
      <c r="J87" s="58"/>
      <c r="K87" s="58"/>
    </row>
    <row r="88" spans="1:12">
      <c r="A88" s="58"/>
      <c r="B88" s="56"/>
      <c r="I88" s="58"/>
      <c r="J88" s="58"/>
      <c r="K88" s="58"/>
      <c r="L88" s="58"/>
    </row>
    <row r="89" spans="1:12">
      <c r="A89" s="58"/>
      <c r="B89" s="58"/>
      <c r="C89" s="58"/>
      <c r="D89" s="58"/>
      <c r="G89" s="58"/>
      <c r="H89" s="58"/>
      <c r="I89" s="58"/>
      <c r="J89" s="58"/>
      <c r="K89" s="58"/>
      <c r="L89" s="58"/>
    </row>
    <row r="90" spans="1:12">
      <c r="A90" s="58"/>
      <c r="B90" s="58"/>
      <c r="C90" s="58"/>
      <c r="D90" s="58"/>
      <c r="E90" s="58"/>
      <c r="F90" s="58"/>
      <c r="G90" s="58"/>
      <c r="H90" s="58"/>
      <c r="I90" s="58"/>
      <c r="J90" s="58"/>
      <c r="K90" s="58"/>
    </row>
    <row r="91" spans="1:12">
      <c r="A91" s="58"/>
      <c r="B91" s="58"/>
      <c r="C91" s="58"/>
      <c r="D91" s="58"/>
      <c r="E91" s="58"/>
      <c r="F91" s="58"/>
      <c r="G91" s="58"/>
      <c r="H91" s="58"/>
      <c r="I91" s="58"/>
      <c r="J91" s="58"/>
      <c r="K91" s="58"/>
    </row>
    <row r="92" spans="1:12">
      <c r="A92" s="58"/>
      <c r="B92" s="58"/>
      <c r="C92" s="58"/>
      <c r="D92" s="58"/>
      <c r="E92" s="58"/>
      <c r="F92" s="58"/>
      <c r="G92" s="58"/>
      <c r="H92" s="58"/>
      <c r="I92" s="58"/>
      <c r="J92" s="58"/>
      <c r="K92" s="58"/>
    </row>
    <row r="93" spans="1:12">
      <c r="A93" s="58"/>
      <c r="B93" s="58"/>
      <c r="C93" s="58"/>
      <c r="D93" s="58"/>
      <c r="E93" s="58"/>
      <c r="F93" s="58"/>
      <c r="G93" s="58"/>
      <c r="H93" s="58"/>
      <c r="I93" s="58"/>
      <c r="J93" s="58"/>
      <c r="K93" s="58"/>
    </row>
    <row r="94" spans="1:12">
      <c r="A94" s="58"/>
      <c r="B94" s="58"/>
      <c r="C94" s="58"/>
      <c r="D94" s="58"/>
      <c r="E94" s="58"/>
      <c r="F94" s="58"/>
      <c r="G94" s="58"/>
      <c r="H94" s="58"/>
      <c r="I94" s="58"/>
      <c r="J94" s="58"/>
      <c r="K94" s="58"/>
    </row>
    <row r="95" spans="1:12">
      <c r="A95" s="58"/>
      <c r="B95" s="58"/>
      <c r="C95" s="58"/>
      <c r="D95" s="58"/>
      <c r="E95" s="58"/>
      <c r="F95" s="58"/>
      <c r="G95" s="58"/>
      <c r="H95" s="58"/>
      <c r="I95" s="58"/>
      <c r="J95" s="58"/>
      <c r="K95" s="58"/>
      <c r="L95" s="58"/>
    </row>
    <row r="96" spans="1:12">
      <c r="A96" s="58"/>
      <c r="B96" s="58"/>
      <c r="C96" s="58"/>
      <c r="D96" s="58"/>
      <c r="E96" s="58"/>
      <c r="F96" s="58"/>
      <c r="G96" s="58"/>
      <c r="H96" s="58"/>
      <c r="I96" s="58"/>
      <c r="J96" s="58"/>
      <c r="K96" s="58"/>
      <c r="L96" s="58"/>
    </row>
    <row r="97" spans="1:12">
      <c r="A97" s="58"/>
      <c r="B97" s="58"/>
      <c r="C97" s="58"/>
      <c r="D97" s="58"/>
      <c r="E97" s="58"/>
      <c r="F97" s="58"/>
      <c r="G97" s="58"/>
      <c r="H97" s="58"/>
      <c r="I97" s="58"/>
      <c r="J97" s="58"/>
      <c r="K97" s="58"/>
    </row>
    <row r="98" spans="1:12">
      <c r="A98" s="58"/>
      <c r="B98" s="58"/>
      <c r="C98" s="58"/>
      <c r="D98" s="58"/>
      <c r="E98" s="58"/>
      <c r="F98" s="58"/>
      <c r="G98" s="58"/>
      <c r="H98" s="58"/>
      <c r="I98" s="58"/>
      <c r="J98" s="58"/>
      <c r="K98" s="58"/>
    </row>
    <row r="99" spans="1:12">
      <c r="A99" s="58"/>
      <c r="B99" s="58"/>
      <c r="C99" s="58"/>
      <c r="D99" s="58"/>
      <c r="E99" s="58"/>
      <c r="F99" s="58"/>
      <c r="G99" s="58"/>
      <c r="H99" s="58"/>
      <c r="I99" s="58"/>
      <c r="J99" s="58"/>
      <c r="K99" s="58"/>
    </row>
    <row r="100" spans="1:12">
      <c r="A100" s="58"/>
      <c r="B100" s="58"/>
      <c r="C100" s="58"/>
      <c r="D100" s="58"/>
      <c r="E100" s="58"/>
      <c r="F100" s="58"/>
      <c r="G100" s="58"/>
      <c r="H100" s="58"/>
      <c r="I100" s="58"/>
      <c r="J100" s="58"/>
      <c r="K100" s="58"/>
    </row>
    <row r="101" spans="1:12">
      <c r="A101" s="58"/>
      <c r="B101" s="58"/>
      <c r="C101" s="58"/>
      <c r="D101" s="58"/>
      <c r="E101" s="58"/>
      <c r="F101" s="58"/>
      <c r="G101" s="58"/>
      <c r="H101" s="58"/>
      <c r="I101" s="58"/>
      <c r="J101" s="58"/>
      <c r="K101" s="58"/>
    </row>
    <row r="102" spans="1:12">
      <c r="A102" s="58"/>
      <c r="B102" s="58"/>
      <c r="C102" s="58"/>
      <c r="D102" s="58"/>
      <c r="E102" s="58"/>
      <c r="F102" s="58"/>
      <c r="G102" s="58"/>
      <c r="H102" s="58"/>
      <c r="I102" s="58"/>
      <c r="J102" s="58"/>
      <c r="K102" s="58"/>
      <c r="L102" s="58"/>
    </row>
    <row r="103" spans="1:12">
      <c r="A103" s="58"/>
      <c r="B103" s="58"/>
      <c r="C103" s="58"/>
      <c r="D103" s="58"/>
      <c r="E103" s="58"/>
      <c r="F103" s="58"/>
      <c r="G103" s="58"/>
      <c r="H103" s="58"/>
      <c r="I103" s="58"/>
      <c r="J103" s="58"/>
      <c r="K103" s="58"/>
      <c r="L103" s="58"/>
    </row>
    <row r="104" spans="1:12">
      <c r="A104" s="58"/>
      <c r="B104" s="58"/>
      <c r="C104" s="58"/>
      <c r="D104" s="58"/>
      <c r="E104" s="58"/>
      <c r="F104" s="58"/>
      <c r="G104" s="58"/>
      <c r="H104" s="58"/>
      <c r="I104" s="58"/>
      <c r="J104" s="58"/>
      <c r="K104" s="58"/>
    </row>
    <row r="105" spans="1:12">
      <c r="A105" s="58"/>
      <c r="B105" s="58"/>
      <c r="C105" s="58"/>
      <c r="D105" s="58"/>
      <c r="E105" s="58"/>
      <c r="F105" s="58"/>
      <c r="G105" s="58"/>
      <c r="H105" s="58"/>
      <c r="I105" s="58"/>
      <c r="J105" s="58"/>
      <c r="K105" s="58"/>
    </row>
    <row r="106" spans="1:12">
      <c r="A106" s="58"/>
      <c r="B106" s="58"/>
      <c r="C106" s="58"/>
      <c r="D106" s="58"/>
      <c r="E106" s="58"/>
      <c r="F106" s="58"/>
      <c r="G106" s="58"/>
      <c r="H106" s="58"/>
      <c r="I106" s="58"/>
      <c r="J106" s="58"/>
      <c r="K106" s="58"/>
    </row>
    <row r="107" spans="1:12">
      <c r="A107" s="58"/>
      <c r="B107" s="58"/>
      <c r="C107" s="58"/>
      <c r="D107" s="58"/>
      <c r="E107" s="58"/>
      <c r="F107" s="58"/>
      <c r="G107" s="58"/>
      <c r="H107" s="58"/>
      <c r="I107" s="58"/>
      <c r="J107" s="58"/>
      <c r="K107" s="58"/>
      <c r="L107" s="58"/>
    </row>
    <row r="108" spans="1:12">
      <c r="A108" s="58"/>
      <c r="B108" s="58"/>
      <c r="C108" s="58"/>
      <c r="D108" s="58"/>
      <c r="E108" s="58"/>
      <c r="F108" s="58"/>
      <c r="G108" s="58"/>
      <c r="H108" s="58"/>
      <c r="I108" s="58"/>
      <c r="J108" s="58"/>
      <c r="K108" s="58"/>
      <c r="L108" s="58"/>
    </row>
    <row r="109" spans="1:12">
      <c r="A109" s="58"/>
      <c r="B109" s="58"/>
      <c r="C109" s="58"/>
      <c r="D109" s="58"/>
      <c r="E109" s="58"/>
      <c r="F109" s="58"/>
      <c r="G109" s="58"/>
      <c r="H109" s="58"/>
      <c r="I109" s="58"/>
      <c r="J109" s="58"/>
      <c r="K109" s="58"/>
    </row>
    <row r="110" spans="1:12">
      <c r="A110" s="58"/>
      <c r="B110" s="58"/>
      <c r="C110" s="58"/>
      <c r="D110" s="58"/>
      <c r="E110" s="58"/>
      <c r="F110" s="58"/>
      <c r="G110" s="58"/>
      <c r="H110" s="58"/>
      <c r="I110" s="58"/>
      <c r="J110" s="58"/>
      <c r="K110" s="58"/>
    </row>
    <row r="111" spans="1:12">
      <c r="A111" s="58"/>
      <c r="B111" s="58"/>
      <c r="C111" s="58"/>
      <c r="D111" s="58"/>
      <c r="E111" s="58"/>
      <c r="F111" s="58"/>
      <c r="G111" s="58"/>
      <c r="H111" s="58"/>
      <c r="I111" s="58"/>
      <c r="J111" s="58"/>
      <c r="K111" s="58"/>
    </row>
    <row r="112" spans="1:12">
      <c r="A112" s="58"/>
      <c r="B112" s="58"/>
      <c r="C112" s="58"/>
      <c r="D112" s="58"/>
      <c r="E112" s="58"/>
      <c r="F112" s="58"/>
      <c r="G112" s="58"/>
      <c r="H112" s="58"/>
      <c r="I112" s="58"/>
      <c r="J112" s="58"/>
      <c r="K112" s="58"/>
      <c r="L112" s="58"/>
    </row>
    <row r="113" spans="1:12">
      <c r="A113" s="58"/>
      <c r="B113" s="58"/>
      <c r="C113" s="58"/>
      <c r="D113" s="58"/>
      <c r="E113" s="58"/>
      <c r="F113" s="58"/>
      <c r="G113" s="58"/>
      <c r="H113" s="58"/>
      <c r="I113" s="58"/>
      <c r="J113" s="58"/>
      <c r="K113" s="58"/>
      <c r="L113" s="58"/>
    </row>
    <row r="114" spans="1:12">
      <c r="A114" s="58"/>
      <c r="B114" s="58"/>
      <c r="C114" s="58"/>
      <c r="D114" s="58"/>
      <c r="E114" s="58"/>
      <c r="F114" s="58"/>
      <c r="G114" s="58"/>
      <c r="H114" s="58"/>
      <c r="I114" s="58"/>
      <c r="J114" s="58"/>
      <c r="K114" s="58"/>
    </row>
    <row r="115" spans="1:12">
      <c r="A115" s="58"/>
      <c r="B115" s="58"/>
      <c r="C115" s="58"/>
      <c r="D115" s="58"/>
      <c r="E115" s="58"/>
      <c r="F115" s="58"/>
      <c r="G115" s="58"/>
      <c r="H115" s="58"/>
      <c r="I115" s="58"/>
      <c r="J115" s="58"/>
      <c r="K115" s="58"/>
    </row>
    <row r="116" spans="1:12">
      <c r="A116" s="58"/>
      <c r="B116" s="58"/>
      <c r="C116" s="58"/>
      <c r="D116" s="58"/>
      <c r="E116" s="58"/>
      <c r="F116" s="58"/>
      <c r="G116" s="58"/>
      <c r="H116" s="58"/>
      <c r="I116" s="58"/>
      <c r="J116" s="58"/>
      <c r="K116" s="58"/>
    </row>
    <row r="117" spans="1:12">
      <c r="A117" s="58"/>
      <c r="B117" s="58"/>
      <c r="C117" s="58"/>
      <c r="D117" s="58"/>
      <c r="E117" s="58"/>
      <c r="F117" s="58"/>
      <c r="G117" s="58"/>
      <c r="H117" s="58"/>
      <c r="I117" s="58"/>
      <c r="J117" s="58"/>
      <c r="K117" s="58"/>
      <c r="L117" s="58"/>
    </row>
    <row r="118" spans="1:12">
      <c r="A118" s="58"/>
      <c r="B118" s="58"/>
      <c r="C118" s="58"/>
      <c r="D118" s="58"/>
      <c r="E118" s="58"/>
      <c r="F118" s="58"/>
      <c r="G118" s="58"/>
      <c r="H118" s="58"/>
      <c r="I118" s="58"/>
      <c r="J118" s="58"/>
      <c r="K118" s="58"/>
      <c r="L118" s="58"/>
    </row>
    <row r="119" spans="1:12">
      <c r="A119" s="58"/>
      <c r="B119" s="58"/>
      <c r="C119" s="58"/>
      <c r="D119" s="58"/>
      <c r="E119" s="58"/>
      <c r="F119" s="58"/>
      <c r="G119" s="58"/>
      <c r="H119" s="58"/>
      <c r="I119" s="58"/>
      <c r="J119" s="58"/>
      <c r="K119" s="58"/>
    </row>
    <row r="120" spans="1:12">
      <c r="A120" s="58"/>
      <c r="B120" s="58"/>
      <c r="C120" s="58"/>
      <c r="D120" s="58"/>
      <c r="E120" s="58"/>
      <c r="F120" s="58"/>
      <c r="G120" s="58"/>
      <c r="H120" s="58"/>
      <c r="I120" s="58"/>
      <c r="J120" s="58"/>
      <c r="K120" s="58"/>
    </row>
    <row r="121" spans="1:12">
      <c r="A121" s="58"/>
      <c r="B121" s="58"/>
      <c r="C121" s="58"/>
      <c r="D121" s="58"/>
      <c r="E121" s="58"/>
      <c r="F121" s="58"/>
      <c r="G121" s="58"/>
      <c r="H121" s="58"/>
      <c r="I121" s="58"/>
      <c r="J121" s="58"/>
      <c r="K121" s="58"/>
    </row>
    <row r="122" spans="1:12">
      <c r="A122" s="58"/>
      <c r="B122" s="58"/>
      <c r="C122" s="58"/>
      <c r="D122" s="58"/>
      <c r="E122" s="58"/>
      <c r="F122" s="58"/>
      <c r="G122" s="58"/>
      <c r="H122" s="58"/>
      <c r="I122" s="58"/>
      <c r="J122" s="58"/>
      <c r="K122" s="58"/>
      <c r="L122" s="58"/>
    </row>
    <row r="123" spans="1:12">
      <c r="A123" s="58"/>
      <c r="B123" s="58"/>
      <c r="C123" s="58"/>
      <c r="D123" s="58"/>
      <c r="E123" s="58"/>
      <c r="F123" s="58"/>
      <c r="G123" s="58"/>
      <c r="H123" s="58"/>
      <c r="I123" s="58"/>
      <c r="J123" s="58"/>
      <c r="K123" s="58"/>
      <c r="L123" s="58"/>
    </row>
    <row r="124" spans="1:12">
      <c r="A124" s="58"/>
      <c r="B124" s="58"/>
      <c r="C124" s="58"/>
      <c r="D124" s="58"/>
      <c r="E124" s="58"/>
      <c r="F124" s="58"/>
      <c r="G124" s="58"/>
      <c r="H124" s="58"/>
      <c r="I124" s="58"/>
      <c r="J124" s="58"/>
      <c r="K124" s="58"/>
    </row>
    <row r="125" spans="1:12">
      <c r="A125" s="58"/>
      <c r="B125" s="58"/>
      <c r="C125" s="58"/>
      <c r="D125" s="58"/>
      <c r="E125" s="58"/>
      <c r="F125" s="58"/>
      <c r="G125" s="58"/>
      <c r="H125" s="58"/>
      <c r="I125" s="58"/>
      <c r="J125" s="58"/>
      <c r="K125" s="58"/>
    </row>
    <row r="126" spans="1:12">
      <c r="A126" s="58"/>
      <c r="B126" s="58"/>
      <c r="C126" s="58"/>
      <c r="D126" s="58"/>
      <c r="E126" s="58"/>
      <c r="F126" s="58"/>
      <c r="G126" s="58"/>
      <c r="H126" s="58"/>
      <c r="I126" s="58"/>
      <c r="J126" s="58"/>
      <c r="K126" s="58"/>
    </row>
    <row r="127" spans="1:12">
      <c r="A127" s="58"/>
      <c r="B127" s="58"/>
      <c r="C127" s="58"/>
      <c r="D127" s="58"/>
      <c r="E127" s="58"/>
      <c r="F127" s="58"/>
      <c r="G127" s="58"/>
      <c r="H127" s="58"/>
      <c r="I127" s="58"/>
      <c r="J127" s="58"/>
      <c r="K127" s="58"/>
      <c r="L127" s="58"/>
    </row>
    <row r="128" spans="1:12">
      <c r="A128" s="58"/>
      <c r="B128" s="58"/>
      <c r="C128" s="58"/>
      <c r="D128" s="58"/>
      <c r="E128" s="58"/>
      <c r="F128" s="58"/>
      <c r="G128" s="58"/>
      <c r="H128" s="58"/>
      <c r="I128" s="58"/>
      <c r="J128" s="58"/>
      <c r="K128" s="58"/>
      <c r="L128" s="58"/>
    </row>
    <row r="129" spans="1:12">
      <c r="A129" s="58"/>
      <c r="B129" s="58"/>
      <c r="C129" s="58"/>
      <c r="D129" s="58"/>
      <c r="E129" s="58"/>
      <c r="F129" s="58"/>
      <c r="G129" s="58"/>
      <c r="H129" s="58"/>
      <c r="I129" s="58"/>
      <c r="J129" s="58"/>
      <c r="K129" s="58"/>
    </row>
    <row r="130" spans="1:12">
      <c r="A130" s="58"/>
      <c r="B130" s="58"/>
      <c r="C130" s="58"/>
      <c r="D130" s="58"/>
      <c r="E130" s="58"/>
      <c r="F130" s="58"/>
      <c r="G130" s="58"/>
      <c r="H130" s="58"/>
      <c r="I130" s="58"/>
      <c r="J130" s="58"/>
      <c r="K130" s="58"/>
    </row>
    <row r="131" spans="1:12">
      <c r="A131" s="58"/>
      <c r="B131" s="58"/>
      <c r="C131" s="58"/>
      <c r="D131" s="58"/>
      <c r="E131" s="58"/>
      <c r="F131" s="58"/>
      <c r="G131" s="58"/>
      <c r="H131" s="58"/>
      <c r="I131" s="58"/>
      <c r="J131" s="58"/>
      <c r="K131" s="58"/>
    </row>
    <row r="132" spans="1:12">
      <c r="A132" s="58"/>
      <c r="B132" s="58"/>
      <c r="C132" s="58"/>
      <c r="D132" s="58"/>
      <c r="E132" s="58"/>
      <c r="F132" s="58"/>
      <c r="G132" s="58"/>
      <c r="H132" s="58"/>
      <c r="I132" s="58"/>
      <c r="J132" s="58"/>
      <c r="K132" s="58"/>
      <c r="L132" s="58"/>
    </row>
    <row r="133" spans="1:12">
      <c r="A133" s="58"/>
      <c r="B133" s="58"/>
      <c r="C133" s="58"/>
      <c r="D133" s="58"/>
      <c r="E133" s="58"/>
      <c r="F133" s="58"/>
      <c r="G133" s="58"/>
      <c r="H133" s="58"/>
      <c r="I133" s="58"/>
      <c r="J133" s="58"/>
      <c r="K133" s="58"/>
      <c r="L133" s="58"/>
    </row>
    <row r="134" spans="1:12">
      <c r="A134" s="58"/>
      <c r="B134" s="58"/>
      <c r="C134" s="58"/>
      <c r="D134" s="58"/>
      <c r="E134" s="58"/>
      <c r="F134" s="58"/>
      <c r="G134" s="58"/>
      <c r="H134" s="58"/>
      <c r="I134" s="58"/>
      <c r="J134" s="58"/>
      <c r="K134" s="58"/>
    </row>
    <row r="135" spans="1:12">
      <c r="A135" s="58"/>
      <c r="B135" s="58"/>
      <c r="C135" s="58"/>
      <c r="D135" s="58"/>
      <c r="E135" s="58"/>
      <c r="F135" s="58"/>
      <c r="G135" s="58"/>
      <c r="H135" s="58"/>
      <c r="I135" s="58"/>
      <c r="J135" s="58"/>
      <c r="K135" s="58"/>
    </row>
    <row r="136" spans="1:12">
      <c r="A136" s="58"/>
      <c r="B136" s="58"/>
      <c r="C136" s="58"/>
      <c r="D136" s="58"/>
      <c r="E136" s="58"/>
      <c r="F136" s="58"/>
      <c r="G136" s="58"/>
      <c r="H136" s="58"/>
      <c r="I136" s="58"/>
      <c r="J136" s="58"/>
      <c r="K136" s="58"/>
    </row>
    <row r="137" spans="1:12">
      <c r="A137" s="58"/>
      <c r="B137" s="58"/>
      <c r="C137" s="58"/>
      <c r="D137" s="58"/>
      <c r="E137" s="58"/>
      <c r="F137" s="58"/>
      <c r="G137" s="58"/>
      <c r="H137" s="58"/>
      <c r="I137" s="58"/>
      <c r="J137" s="58"/>
      <c r="K137" s="58"/>
      <c r="L137" s="58"/>
    </row>
    <row r="138" spans="1:12">
      <c r="A138" s="58"/>
      <c r="B138" s="58"/>
      <c r="C138" s="58"/>
      <c r="D138" s="58"/>
      <c r="E138" s="58"/>
      <c r="F138" s="58"/>
      <c r="G138" s="58"/>
      <c r="H138" s="58"/>
      <c r="I138" s="58"/>
      <c r="J138" s="58"/>
      <c r="K138" s="58"/>
      <c r="L138" s="58"/>
    </row>
    <row r="139" spans="1:12">
      <c r="A139" s="58"/>
      <c r="B139" s="58"/>
      <c r="C139" s="58"/>
      <c r="D139" s="58"/>
      <c r="E139" s="58"/>
      <c r="F139" s="58"/>
      <c r="G139" s="58"/>
      <c r="H139" s="58"/>
      <c r="I139" s="58"/>
      <c r="J139" s="58"/>
      <c r="K139" s="58"/>
    </row>
    <row r="140" spans="1:12">
      <c r="A140" s="58"/>
      <c r="B140" s="58"/>
      <c r="C140" s="58"/>
      <c r="D140" s="58"/>
      <c r="E140" s="58"/>
      <c r="F140" s="58"/>
      <c r="G140" s="58"/>
      <c r="H140" s="58"/>
      <c r="I140" s="58"/>
      <c r="J140" s="58"/>
      <c r="K140" s="58"/>
    </row>
    <row r="141" spans="1:12">
      <c r="A141" s="58"/>
      <c r="B141" s="58"/>
      <c r="C141" s="58"/>
      <c r="D141" s="58"/>
      <c r="E141" s="58"/>
      <c r="F141" s="58"/>
      <c r="G141" s="58"/>
      <c r="H141" s="58"/>
      <c r="I141" s="58"/>
      <c r="J141" s="58"/>
      <c r="K141" s="58"/>
    </row>
    <row r="142" spans="1:12">
      <c r="A142" s="58"/>
      <c r="B142" s="58"/>
      <c r="C142" s="58"/>
      <c r="D142" s="58"/>
      <c r="E142" s="58"/>
      <c r="F142" s="58"/>
      <c r="G142" s="58"/>
      <c r="H142" s="58"/>
      <c r="I142" s="58"/>
      <c r="J142" s="58"/>
      <c r="K142" s="58"/>
      <c r="L142" s="58"/>
    </row>
    <row r="143" spans="1:12">
      <c r="A143" s="58"/>
      <c r="B143" s="58"/>
      <c r="C143" s="58"/>
      <c r="D143" s="58"/>
      <c r="E143" s="58"/>
      <c r="F143" s="58"/>
      <c r="G143" s="58"/>
      <c r="H143" s="58"/>
      <c r="I143" s="58"/>
      <c r="J143" s="58"/>
      <c r="K143" s="58"/>
      <c r="L143" s="58"/>
    </row>
    <row r="144" spans="1:12">
      <c r="A144" s="58"/>
      <c r="B144" s="58"/>
      <c r="C144" s="58"/>
      <c r="D144" s="58"/>
      <c r="E144" s="58"/>
      <c r="F144" s="58"/>
      <c r="G144" s="58"/>
      <c r="H144" s="58"/>
      <c r="I144" s="58"/>
      <c r="J144" s="58"/>
      <c r="K144" s="58"/>
    </row>
    <row r="145" spans="1:12">
      <c r="A145" s="58"/>
      <c r="B145" s="58"/>
      <c r="C145" s="58"/>
      <c r="D145" s="58"/>
      <c r="E145" s="58"/>
      <c r="F145" s="58"/>
      <c r="G145" s="58"/>
      <c r="H145" s="58"/>
      <c r="I145" s="58"/>
      <c r="J145" s="58"/>
      <c r="K145" s="58"/>
    </row>
    <row r="146" spans="1:12">
      <c r="A146" s="58"/>
      <c r="B146" s="58"/>
      <c r="C146" s="58"/>
      <c r="D146" s="58"/>
      <c r="E146" s="58"/>
      <c r="F146" s="58"/>
      <c r="G146" s="58"/>
      <c r="H146" s="58"/>
      <c r="I146" s="58"/>
      <c r="J146" s="58"/>
      <c r="K146" s="58"/>
    </row>
    <row r="147" spans="1:12">
      <c r="A147" s="58"/>
      <c r="B147" s="58"/>
      <c r="C147" s="58"/>
      <c r="D147" s="58"/>
      <c r="E147" s="58"/>
      <c r="F147" s="58"/>
      <c r="G147" s="58"/>
      <c r="H147" s="58"/>
      <c r="I147" s="58"/>
      <c r="J147" s="58"/>
      <c r="K147" s="58"/>
      <c r="L147" s="58"/>
    </row>
    <row r="148" spans="1:12">
      <c r="A148" s="58"/>
      <c r="B148" s="58"/>
      <c r="C148" s="58"/>
      <c r="D148" s="58"/>
      <c r="E148" s="58"/>
      <c r="F148" s="58"/>
      <c r="G148" s="58"/>
      <c r="H148" s="58"/>
      <c r="I148" s="58"/>
      <c r="J148" s="58"/>
      <c r="K148" s="58"/>
      <c r="L148" s="58"/>
    </row>
    <row r="149" spans="1:12">
      <c r="A149" s="58"/>
      <c r="B149" s="58"/>
      <c r="C149" s="58"/>
      <c r="D149" s="58"/>
      <c r="E149" s="58"/>
      <c r="F149" s="58"/>
      <c r="G149" s="58"/>
      <c r="H149" s="58"/>
      <c r="I149" s="58"/>
      <c r="J149" s="58"/>
      <c r="K149" s="58"/>
    </row>
    <row r="150" spans="1:12">
      <c r="A150" s="58"/>
      <c r="B150" s="58"/>
      <c r="C150" s="58"/>
      <c r="D150" s="58"/>
      <c r="E150" s="58"/>
      <c r="F150" s="58"/>
      <c r="G150" s="58"/>
      <c r="H150" s="58"/>
      <c r="I150" s="58"/>
      <c r="J150" s="58"/>
      <c r="K150" s="58"/>
    </row>
    <row r="151" spans="1:12">
      <c r="A151" s="58"/>
      <c r="B151" s="58"/>
      <c r="C151" s="58"/>
      <c r="D151" s="58"/>
      <c r="E151" s="58"/>
      <c r="F151" s="58"/>
      <c r="G151" s="58"/>
      <c r="H151" s="58"/>
      <c r="I151" s="58"/>
      <c r="J151" s="58"/>
      <c r="K151" s="58"/>
    </row>
    <row r="152" spans="1:12">
      <c r="A152" s="58"/>
      <c r="B152" s="58"/>
      <c r="C152" s="58"/>
      <c r="D152" s="58"/>
      <c r="E152" s="58"/>
      <c r="F152" s="58"/>
      <c r="G152" s="58"/>
      <c r="H152" s="58"/>
      <c r="I152" s="58"/>
      <c r="J152" s="58"/>
      <c r="K152" s="58"/>
      <c r="L152" s="58"/>
    </row>
    <row r="153" spans="1:12">
      <c r="A153" s="58"/>
      <c r="B153" s="58"/>
      <c r="C153" s="58"/>
      <c r="D153" s="58"/>
      <c r="E153" s="58"/>
      <c r="F153" s="58"/>
      <c r="G153" s="58"/>
      <c r="H153" s="58"/>
      <c r="I153" s="58"/>
      <c r="J153" s="58"/>
      <c r="K153" s="58"/>
      <c r="L153" s="58"/>
    </row>
    <row r="154" spans="1:12">
      <c r="A154" s="58"/>
      <c r="B154" s="58"/>
      <c r="C154" s="58"/>
      <c r="D154" s="58"/>
      <c r="E154" s="58"/>
      <c r="F154" s="58"/>
      <c r="G154" s="58"/>
      <c r="H154" s="58"/>
      <c r="I154" s="58"/>
      <c r="J154" s="58"/>
      <c r="K154" s="58"/>
    </row>
    <row r="155" spans="1:12">
      <c r="A155" s="58"/>
      <c r="B155" s="58"/>
      <c r="C155" s="58"/>
      <c r="D155" s="58"/>
      <c r="E155" s="58"/>
      <c r="F155" s="58"/>
      <c r="G155" s="58"/>
      <c r="H155" s="58"/>
      <c r="I155" s="58"/>
      <c r="J155" s="58"/>
      <c r="K155" s="58"/>
    </row>
    <row r="156" spans="1:12">
      <c r="A156" s="58"/>
      <c r="B156" s="58"/>
      <c r="C156" s="58"/>
      <c r="D156" s="58"/>
      <c r="E156" s="58"/>
      <c r="F156" s="58"/>
      <c r="G156" s="58"/>
      <c r="H156" s="58"/>
      <c r="I156" s="58"/>
      <c r="J156" s="58"/>
      <c r="K156" s="58"/>
    </row>
    <row r="157" spans="1:12">
      <c r="A157" s="58"/>
      <c r="B157" s="58"/>
      <c r="C157" s="58"/>
      <c r="D157" s="58"/>
      <c r="E157" s="58"/>
      <c r="F157" s="58"/>
      <c r="G157" s="58"/>
      <c r="H157" s="58"/>
      <c r="I157" s="58"/>
      <c r="J157" s="58"/>
      <c r="K157" s="58"/>
      <c r="L157" s="58"/>
    </row>
    <row r="158" spans="1:12">
      <c r="A158" s="58"/>
      <c r="B158" s="58"/>
      <c r="C158" s="58"/>
      <c r="D158" s="58"/>
      <c r="E158" s="58"/>
      <c r="F158" s="58"/>
      <c r="G158" s="58"/>
      <c r="H158" s="58"/>
      <c r="I158" s="58"/>
      <c r="J158" s="58"/>
      <c r="K158" s="58"/>
      <c r="L158" s="58"/>
    </row>
    <row r="159" spans="1:12">
      <c r="A159" s="58"/>
      <c r="B159" s="58"/>
      <c r="C159" s="58"/>
      <c r="D159" s="58"/>
      <c r="E159" s="58"/>
      <c r="F159" s="58"/>
      <c r="G159" s="58"/>
      <c r="H159" s="58"/>
      <c r="I159" s="58"/>
      <c r="J159" s="58"/>
      <c r="K159" s="58"/>
    </row>
    <row r="160" spans="1:12">
      <c r="A160" s="58"/>
      <c r="B160" s="58"/>
      <c r="C160" s="58"/>
      <c r="D160" s="58"/>
      <c r="E160" s="58"/>
      <c r="F160" s="58"/>
      <c r="G160" s="58"/>
      <c r="H160" s="58"/>
      <c r="I160" s="58"/>
      <c r="J160" s="58"/>
      <c r="K160" s="58"/>
    </row>
    <row r="161" spans="1:12">
      <c r="A161" s="58"/>
      <c r="B161" s="58"/>
      <c r="C161" s="58"/>
      <c r="D161" s="58"/>
      <c r="E161" s="58"/>
      <c r="F161" s="58"/>
      <c r="G161" s="58"/>
      <c r="H161" s="58"/>
      <c r="I161" s="58"/>
      <c r="J161" s="58"/>
      <c r="K161" s="58"/>
    </row>
    <row r="162" spans="1:12">
      <c r="A162" s="58"/>
      <c r="B162" s="58"/>
      <c r="C162" s="58"/>
      <c r="D162" s="58"/>
      <c r="E162" s="58"/>
      <c r="F162" s="58"/>
      <c r="G162" s="58"/>
      <c r="H162" s="58"/>
      <c r="I162" s="58"/>
      <c r="J162" s="58"/>
      <c r="K162" s="58"/>
      <c r="L162" s="58"/>
    </row>
    <row r="163" spans="1:12">
      <c r="A163" s="58"/>
      <c r="B163" s="58"/>
      <c r="C163" s="58"/>
      <c r="D163" s="58"/>
      <c r="E163" s="58"/>
      <c r="F163" s="58"/>
      <c r="G163" s="58"/>
      <c r="H163" s="58"/>
      <c r="I163" s="58"/>
      <c r="J163" s="58"/>
      <c r="K163" s="58"/>
      <c r="L163" s="58"/>
    </row>
    <row r="164" spans="1:12">
      <c r="A164" s="58"/>
      <c r="B164" s="58"/>
      <c r="C164" s="58"/>
      <c r="D164" s="58"/>
      <c r="E164" s="58"/>
      <c r="F164" s="58"/>
      <c r="G164" s="58"/>
      <c r="H164" s="58"/>
      <c r="I164" s="58"/>
      <c r="J164" s="58"/>
      <c r="K164" s="58"/>
    </row>
    <row r="165" spans="1:12">
      <c r="A165" s="58"/>
      <c r="B165" s="58"/>
      <c r="C165" s="58"/>
      <c r="D165" s="58"/>
      <c r="E165" s="58"/>
      <c r="F165" s="58"/>
      <c r="G165" s="58"/>
      <c r="H165" s="58"/>
      <c r="I165" s="58"/>
      <c r="J165" s="58"/>
      <c r="K165" s="58"/>
    </row>
    <row r="166" spans="1:12">
      <c r="A166" s="58"/>
      <c r="B166" s="58"/>
      <c r="C166" s="58"/>
      <c r="D166" s="58"/>
      <c r="E166" s="58"/>
      <c r="F166" s="58"/>
      <c r="G166" s="58"/>
      <c r="H166" s="58"/>
      <c r="I166" s="58"/>
      <c r="J166" s="58"/>
      <c r="K166" s="58"/>
    </row>
    <row r="167" spans="1:12">
      <c r="A167" s="58"/>
      <c r="B167" s="58"/>
      <c r="C167" s="58"/>
      <c r="D167" s="58"/>
      <c r="E167" s="58"/>
      <c r="F167" s="58"/>
      <c r="G167" s="58"/>
      <c r="H167" s="58"/>
      <c r="I167" s="58"/>
      <c r="J167" s="58"/>
      <c r="K167" s="58"/>
      <c r="L167" s="58"/>
    </row>
    <row r="168" spans="1:12">
      <c r="A168" s="58"/>
      <c r="B168" s="58"/>
      <c r="C168" s="58"/>
      <c r="D168" s="58"/>
      <c r="E168" s="58"/>
      <c r="F168" s="58"/>
      <c r="G168" s="58"/>
      <c r="H168" s="58"/>
      <c r="I168" s="58"/>
      <c r="J168" s="58"/>
      <c r="K168" s="58"/>
      <c r="L168" s="58"/>
    </row>
    <row r="169" spans="1:12">
      <c r="A169" s="58"/>
      <c r="B169" s="58"/>
      <c r="C169" s="58"/>
      <c r="D169" s="58"/>
      <c r="E169" s="58"/>
      <c r="F169" s="58"/>
      <c r="G169" s="58"/>
      <c r="H169" s="58"/>
      <c r="I169" s="58"/>
      <c r="J169" s="58"/>
      <c r="K169" s="58"/>
    </row>
    <row r="170" spans="1:12">
      <c r="A170" s="58"/>
      <c r="B170" s="58"/>
      <c r="C170" s="58"/>
      <c r="D170" s="58"/>
      <c r="E170" s="58"/>
      <c r="F170" s="58"/>
      <c r="G170" s="58"/>
      <c r="H170" s="58"/>
      <c r="I170" s="58"/>
      <c r="J170" s="58"/>
      <c r="K170" s="58"/>
    </row>
    <row r="171" spans="1:12">
      <c r="A171" s="58"/>
      <c r="B171" s="58"/>
      <c r="C171" s="58"/>
      <c r="D171" s="58"/>
      <c r="E171" s="58"/>
      <c r="F171" s="58"/>
      <c r="G171" s="58"/>
      <c r="H171" s="58"/>
      <c r="I171" s="58"/>
      <c r="J171" s="58"/>
      <c r="K171" s="58"/>
    </row>
    <row r="172" spans="1:12">
      <c r="A172" s="58"/>
      <c r="B172" s="58"/>
      <c r="C172" s="58"/>
      <c r="D172" s="58"/>
      <c r="E172" s="58"/>
      <c r="F172" s="58"/>
      <c r="G172" s="58"/>
      <c r="H172" s="58"/>
      <c r="I172" s="58"/>
      <c r="J172" s="58"/>
      <c r="K172" s="58"/>
      <c r="L172" s="58"/>
    </row>
    <row r="173" spans="1:12">
      <c r="A173" s="58"/>
      <c r="B173" s="58"/>
      <c r="C173" s="58"/>
      <c r="D173" s="58"/>
      <c r="E173" s="58"/>
      <c r="F173" s="58"/>
      <c r="G173" s="58"/>
      <c r="H173" s="58"/>
      <c r="I173" s="58"/>
      <c r="J173" s="58"/>
      <c r="K173" s="58"/>
      <c r="L173" s="58"/>
    </row>
    <row r="174" spans="1:12">
      <c r="A174" s="58"/>
      <c r="B174" s="58"/>
      <c r="C174" s="58"/>
      <c r="D174" s="58"/>
      <c r="E174" s="58"/>
      <c r="F174" s="58"/>
      <c r="G174" s="58"/>
      <c r="H174" s="58"/>
      <c r="I174" s="58"/>
      <c r="J174" s="58"/>
      <c r="K174" s="58"/>
    </row>
    <row r="175" spans="1:12">
      <c r="A175" s="58"/>
      <c r="B175" s="58"/>
      <c r="C175" s="58"/>
      <c r="D175" s="58"/>
      <c r="E175" s="58"/>
      <c r="F175" s="58"/>
      <c r="G175" s="58"/>
      <c r="H175" s="58"/>
      <c r="I175" s="58"/>
      <c r="J175" s="58"/>
      <c r="K175" s="58"/>
    </row>
    <row r="176" spans="1:12">
      <c r="A176" s="58"/>
      <c r="B176" s="58"/>
      <c r="C176" s="58"/>
      <c r="D176" s="58"/>
      <c r="E176" s="58"/>
      <c r="F176" s="58"/>
      <c r="G176" s="58"/>
      <c r="H176" s="58"/>
      <c r="I176" s="58"/>
      <c r="J176" s="58"/>
      <c r="K176" s="58"/>
    </row>
    <row r="177" spans="1:12">
      <c r="A177" s="58"/>
      <c r="B177" s="58"/>
      <c r="C177" s="58"/>
      <c r="D177" s="58"/>
      <c r="E177" s="58"/>
      <c r="F177" s="58"/>
      <c r="G177" s="58"/>
      <c r="H177" s="58"/>
      <c r="I177" s="58"/>
      <c r="J177" s="58"/>
      <c r="K177" s="58"/>
      <c r="L177" s="58"/>
    </row>
    <row r="178" spans="1:12">
      <c r="A178" s="58"/>
      <c r="B178" s="58"/>
      <c r="C178" s="58"/>
      <c r="D178" s="58"/>
      <c r="E178" s="58"/>
      <c r="F178" s="58"/>
      <c r="G178" s="58"/>
      <c r="H178" s="58"/>
      <c r="I178" s="58"/>
      <c r="J178" s="58"/>
      <c r="K178" s="58"/>
      <c r="L178" s="58"/>
    </row>
    <row r="179" spans="1:12">
      <c r="A179" s="58"/>
      <c r="B179" s="58"/>
      <c r="C179" s="58"/>
      <c r="D179" s="58"/>
      <c r="E179" s="58"/>
      <c r="F179" s="58"/>
      <c r="G179" s="58"/>
      <c r="H179" s="58"/>
      <c r="I179" s="58"/>
      <c r="J179" s="58"/>
      <c r="K179" s="58"/>
    </row>
    <row r="180" spans="1:12">
      <c r="A180" s="58"/>
      <c r="B180" s="58"/>
      <c r="C180" s="58"/>
      <c r="D180" s="58"/>
      <c r="E180" s="58"/>
      <c r="F180" s="58"/>
      <c r="G180" s="58"/>
      <c r="H180" s="58"/>
      <c r="I180" s="58"/>
      <c r="J180" s="58"/>
      <c r="K180" s="58"/>
    </row>
    <row r="181" spans="1:12">
      <c r="A181" s="58"/>
      <c r="B181" s="58"/>
      <c r="C181" s="58"/>
      <c r="D181" s="58"/>
      <c r="E181" s="58"/>
      <c r="F181" s="58"/>
      <c r="G181" s="58"/>
      <c r="H181" s="58"/>
      <c r="I181" s="58"/>
      <c r="J181" s="58"/>
      <c r="K181" s="58"/>
    </row>
    <row r="182" spans="1:12">
      <c r="A182" s="58"/>
      <c r="B182" s="58"/>
      <c r="C182" s="58"/>
      <c r="D182" s="58"/>
      <c r="E182" s="58"/>
      <c r="F182" s="58"/>
      <c r="G182" s="58"/>
      <c r="H182" s="58"/>
      <c r="I182" s="58"/>
      <c r="J182" s="58"/>
      <c r="K182" s="58"/>
      <c r="L182" s="58"/>
    </row>
    <row r="183" spans="1:12">
      <c r="A183" s="58"/>
      <c r="B183" s="58"/>
      <c r="C183" s="58"/>
      <c r="D183" s="58"/>
      <c r="E183" s="58"/>
      <c r="F183" s="58"/>
      <c r="G183" s="58"/>
      <c r="H183" s="58"/>
      <c r="I183" s="58"/>
      <c r="J183" s="58"/>
      <c r="K183" s="58"/>
      <c r="L183" s="58"/>
    </row>
    <row r="184" spans="1:12">
      <c r="A184" s="58"/>
      <c r="B184" s="58"/>
      <c r="C184" s="58"/>
      <c r="D184" s="58"/>
      <c r="E184" s="58"/>
      <c r="F184" s="58"/>
      <c r="G184" s="58"/>
      <c r="H184" s="58"/>
      <c r="I184" s="58"/>
      <c r="J184" s="58"/>
      <c r="K184" s="58"/>
    </row>
    <row r="185" spans="1:12">
      <c r="A185" s="58"/>
      <c r="B185" s="58"/>
      <c r="C185" s="58"/>
      <c r="D185" s="58"/>
      <c r="E185" s="58"/>
      <c r="F185" s="58"/>
      <c r="G185" s="58"/>
      <c r="H185" s="58"/>
      <c r="I185" s="58"/>
      <c r="J185" s="58"/>
      <c r="K185" s="58"/>
    </row>
    <row r="186" spans="1:12">
      <c r="A186" s="58"/>
      <c r="B186" s="58"/>
      <c r="C186" s="58"/>
      <c r="D186" s="58"/>
      <c r="E186" s="58"/>
      <c r="F186" s="58"/>
      <c r="G186" s="58"/>
      <c r="H186" s="58"/>
      <c r="I186" s="58"/>
      <c r="J186" s="58"/>
      <c r="K186" s="58"/>
    </row>
    <row r="187" spans="1:12">
      <c r="A187" s="58"/>
      <c r="B187" s="58"/>
      <c r="C187" s="58"/>
      <c r="D187" s="58"/>
      <c r="E187" s="58"/>
      <c r="F187" s="58"/>
      <c r="G187" s="58"/>
      <c r="H187" s="58"/>
      <c r="I187" s="58"/>
      <c r="J187" s="58"/>
      <c r="K187" s="58"/>
      <c r="L187" s="58"/>
    </row>
    <row r="188" spans="1:12">
      <c r="A188" s="58"/>
      <c r="B188" s="58"/>
      <c r="C188" s="58"/>
      <c r="D188" s="58"/>
      <c r="E188" s="58"/>
      <c r="F188" s="58"/>
      <c r="G188" s="58"/>
      <c r="H188" s="58"/>
      <c r="I188" s="58"/>
      <c r="J188" s="58"/>
      <c r="K188" s="58"/>
      <c r="L188" s="58"/>
    </row>
    <row r="189" spans="1:12">
      <c r="A189" s="58"/>
      <c r="B189" s="58"/>
      <c r="C189" s="58"/>
      <c r="D189" s="58"/>
      <c r="E189" s="58"/>
      <c r="F189" s="58"/>
      <c r="G189" s="58"/>
      <c r="H189" s="58"/>
      <c r="I189" s="58"/>
      <c r="J189" s="58"/>
      <c r="K189" s="58"/>
    </row>
    <row r="190" spans="1:12">
      <c r="A190" s="58"/>
      <c r="B190" s="58"/>
      <c r="C190" s="58"/>
      <c r="D190" s="58"/>
      <c r="E190" s="58"/>
      <c r="F190" s="58"/>
      <c r="G190" s="58"/>
      <c r="H190" s="58"/>
      <c r="I190" s="58"/>
      <c r="J190" s="58"/>
      <c r="K190" s="58"/>
    </row>
    <row r="191" spans="1:12">
      <c r="A191" s="58"/>
      <c r="B191" s="58"/>
      <c r="C191" s="58"/>
      <c r="D191" s="58"/>
      <c r="E191" s="58"/>
      <c r="F191" s="58"/>
      <c r="G191" s="58"/>
      <c r="H191" s="58"/>
      <c r="I191" s="58"/>
      <c r="J191" s="58"/>
      <c r="K191" s="58"/>
    </row>
    <row r="192" spans="1:12">
      <c r="A192" s="58"/>
      <c r="B192" s="58"/>
      <c r="C192" s="58"/>
      <c r="D192" s="58"/>
      <c r="E192" s="58"/>
      <c r="F192" s="58"/>
      <c r="G192" s="58"/>
      <c r="H192" s="58"/>
      <c r="I192" s="58"/>
      <c r="J192" s="58"/>
      <c r="K192" s="58"/>
      <c r="L192" s="58"/>
    </row>
    <row r="193" spans="1:12">
      <c r="A193" s="58"/>
      <c r="B193" s="58"/>
      <c r="C193" s="58"/>
      <c r="D193" s="58"/>
      <c r="E193" s="58"/>
      <c r="F193" s="58"/>
      <c r="G193" s="58"/>
      <c r="H193" s="58"/>
      <c r="I193" s="58"/>
      <c r="J193" s="58"/>
      <c r="K193" s="58"/>
      <c r="L193" s="58"/>
    </row>
    <row r="194" spans="1:12">
      <c r="A194" s="58"/>
      <c r="B194" s="58"/>
      <c r="C194" s="58"/>
      <c r="D194" s="58"/>
      <c r="E194" s="58"/>
      <c r="F194" s="58"/>
      <c r="G194" s="58"/>
      <c r="H194" s="58"/>
      <c r="I194" s="58"/>
      <c r="J194" s="58"/>
      <c r="K194" s="58"/>
    </row>
    <row r="195" spans="1:12">
      <c r="A195" s="58"/>
      <c r="B195" s="58"/>
      <c r="C195" s="58"/>
      <c r="D195" s="58"/>
      <c r="E195" s="58"/>
      <c r="F195" s="58"/>
      <c r="G195" s="58"/>
      <c r="H195" s="58"/>
      <c r="I195" s="58"/>
      <c r="J195" s="58"/>
      <c r="K195" s="58"/>
    </row>
    <row r="196" spans="1:12">
      <c r="A196" s="58"/>
      <c r="B196" s="58"/>
      <c r="C196" s="58"/>
      <c r="D196" s="58"/>
      <c r="E196" s="58"/>
      <c r="F196" s="58"/>
      <c r="G196" s="58"/>
      <c r="H196" s="58"/>
      <c r="I196" s="58"/>
      <c r="J196" s="58"/>
      <c r="K196" s="58"/>
    </row>
    <row r="197" spans="1:12">
      <c r="A197" s="58"/>
      <c r="B197" s="58"/>
      <c r="C197" s="58"/>
      <c r="D197" s="58"/>
      <c r="E197" s="58"/>
      <c r="F197" s="58"/>
      <c r="G197" s="58"/>
      <c r="H197" s="58"/>
      <c r="I197" s="58"/>
      <c r="J197" s="58"/>
      <c r="K197" s="58"/>
      <c r="L197" s="58"/>
    </row>
    <row r="198" spans="1:12">
      <c r="A198" s="58"/>
      <c r="B198" s="58"/>
      <c r="C198" s="58"/>
      <c r="D198" s="58"/>
      <c r="E198" s="58"/>
      <c r="F198" s="58"/>
      <c r="G198" s="58"/>
      <c r="H198" s="58"/>
      <c r="I198" s="58"/>
      <c r="J198" s="58"/>
      <c r="K198" s="58"/>
      <c r="L198" s="58"/>
    </row>
    <row r="199" spans="1:12">
      <c r="A199" s="58"/>
      <c r="B199" s="58"/>
      <c r="C199" s="58"/>
      <c r="D199" s="58"/>
      <c r="E199" s="58"/>
      <c r="F199" s="58"/>
      <c r="G199" s="58"/>
      <c r="H199" s="58"/>
      <c r="I199" s="58"/>
      <c r="J199" s="58"/>
      <c r="K199" s="58"/>
    </row>
    <row r="200" spans="1:12">
      <c r="A200" s="58"/>
      <c r="B200" s="58"/>
      <c r="C200" s="58"/>
      <c r="D200" s="58"/>
      <c r="E200" s="58"/>
      <c r="F200" s="58"/>
      <c r="G200" s="58"/>
      <c r="H200" s="58"/>
      <c r="I200" s="58"/>
      <c r="J200" s="58"/>
      <c r="K200" s="58"/>
    </row>
    <row r="201" spans="1:12">
      <c r="A201" s="58"/>
      <c r="B201" s="58"/>
      <c r="C201" s="58"/>
      <c r="D201" s="58"/>
      <c r="E201" s="58"/>
      <c r="F201" s="58"/>
      <c r="G201" s="58"/>
      <c r="H201" s="58"/>
      <c r="I201" s="58"/>
      <c r="J201" s="58"/>
      <c r="K201" s="58"/>
    </row>
    <row r="202" spans="1:12">
      <c r="A202" s="58"/>
      <c r="B202" s="58"/>
      <c r="C202" s="58"/>
      <c r="D202" s="58"/>
      <c r="E202" s="58"/>
      <c r="F202" s="58"/>
      <c r="G202" s="58"/>
      <c r="H202" s="58"/>
      <c r="I202" s="58"/>
      <c r="J202" s="58"/>
      <c r="K202" s="58"/>
      <c r="L202" s="58"/>
    </row>
    <row r="203" spans="1:12">
      <c r="A203" s="58"/>
      <c r="B203" s="58"/>
      <c r="C203" s="58"/>
      <c r="D203" s="58"/>
      <c r="E203" s="58"/>
      <c r="F203" s="58"/>
      <c r="G203" s="58"/>
      <c r="H203" s="58"/>
      <c r="I203" s="58"/>
      <c r="J203" s="58"/>
      <c r="K203" s="58"/>
      <c r="L203" s="58"/>
    </row>
    <row r="204" spans="1:12">
      <c r="A204" s="58"/>
      <c r="B204" s="58"/>
      <c r="C204" s="58"/>
      <c r="D204" s="58"/>
      <c r="E204" s="58"/>
      <c r="F204" s="58"/>
      <c r="G204" s="58"/>
      <c r="H204" s="58"/>
      <c r="I204" s="58"/>
      <c r="J204" s="58"/>
      <c r="K204" s="58"/>
    </row>
    <row r="205" spans="1:12">
      <c r="A205" s="58"/>
      <c r="B205" s="58"/>
      <c r="C205" s="58"/>
      <c r="D205" s="58"/>
      <c r="E205" s="58"/>
      <c r="F205" s="58"/>
      <c r="G205" s="58"/>
      <c r="H205" s="58"/>
      <c r="I205" s="58"/>
      <c r="J205" s="58"/>
      <c r="K205" s="58"/>
    </row>
    <row r="206" spans="1:12">
      <c r="A206" s="58"/>
      <c r="B206" s="58"/>
      <c r="C206" s="58"/>
      <c r="D206" s="58"/>
      <c r="E206" s="58"/>
      <c r="F206" s="58"/>
      <c r="G206" s="58"/>
      <c r="H206" s="58"/>
      <c r="I206" s="58"/>
      <c r="J206" s="58"/>
      <c r="K206" s="58"/>
    </row>
    <row r="207" spans="1:12">
      <c r="A207" s="58"/>
      <c r="B207" s="58"/>
      <c r="C207" s="58"/>
      <c r="D207" s="58"/>
      <c r="E207" s="58"/>
      <c r="F207" s="58"/>
      <c r="G207" s="58"/>
      <c r="H207" s="58"/>
      <c r="I207" s="58"/>
      <c r="J207" s="58"/>
      <c r="K207" s="58"/>
      <c r="L207" s="58"/>
    </row>
    <row r="208" spans="1:12">
      <c r="A208" s="58"/>
      <c r="B208" s="58"/>
      <c r="C208" s="58"/>
      <c r="D208" s="58"/>
      <c r="E208" s="58"/>
      <c r="F208" s="58"/>
      <c r="G208" s="58"/>
      <c r="H208" s="58"/>
      <c r="I208" s="58"/>
      <c r="J208" s="58"/>
      <c r="K208" s="58"/>
      <c r="L208" s="58"/>
    </row>
    <row r="209" spans="1:11">
      <c r="A209" s="58"/>
      <c r="B209" s="58"/>
      <c r="C209" s="58"/>
      <c r="D209" s="58"/>
      <c r="E209" s="58"/>
      <c r="F209" s="58"/>
      <c r="G209" s="58"/>
      <c r="H209" s="58"/>
      <c r="I209" s="58"/>
      <c r="J209" s="58"/>
      <c r="K209" s="58"/>
    </row>
    <row r="210" spans="1:11">
      <c r="A210" s="58"/>
      <c r="B210" s="58"/>
      <c r="C210" s="58"/>
      <c r="D210" s="58"/>
      <c r="E210" s="58"/>
      <c r="F210" s="58"/>
      <c r="G210" s="58"/>
      <c r="H210" s="58"/>
      <c r="I210" s="58"/>
      <c r="J210" s="58"/>
      <c r="K210" s="58"/>
    </row>
    <row r="211" spans="1:11">
      <c r="A211" s="58"/>
      <c r="B211" s="58"/>
      <c r="C211" s="58"/>
      <c r="D211" s="58"/>
      <c r="E211" s="58"/>
      <c r="F211" s="58"/>
      <c r="G211" s="58"/>
      <c r="H211" s="58"/>
      <c r="I211" s="58"/>
      <c r="J211" s="58"/>
      <c r="K211" s="58"/>
    </row>
  </sheetData>
  <mergeCells count="13">
    <mergeCell ref="F3:G4"/>
    <mergeCell ref="B27:C27"/>
    <mergeCell ref="B13:C13"/>
    <mergeCell ref="F6:G6"/>
    <mergeCell ref="B12:C12"/>
    <mergeCell ref="B18:C18"/>
    <mergeCell ref="B19:C19"/>
    <mergeCell ref="B43:B50"/>
    <mergeCell ref="D41:I41"/>
    <mergeCell ref="B28:C28"/>
    <mergeCell ref="B37:C37"/>
    <mergeCell ref="F36:G36"/>
    <mergeCell ref="B36:C36"/>
  </mergeCells>
  <phoneticPr fontId="2"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308EF-6FD5-C84D-82C2-B389A45BC18D}">
  <sheetPr>
    <tabColor theme="7" tint="0.79998168889431442"/>
  </sheetPr>
  <dimension ref="A1:AV64"/>
  <sheetViews>
    <sheetView zoomScale="166" workbookViewId="0"/>
  </sheetViews>
  <sheetFormatPr defaultColWidth="10.81640625" defaultRowHeight="12.5"/>
  <cols>
    <col min="1" max="1" width="4.6328125" style="21" customWidth="1"/>
    <col min="2" max="2" width="16.453125" style="19" customWidth="1"/>
    <col min="3" max="3" width="23.81640625" style="22" customWidth="1"/>
    <col min="4" max="4" width="14.453125" style="22" customWidth="1"/>
    <col min="5" max="5" width="13.6328125" style="22" customWidth="1"/>
    <col min="6" max="6" width="15.36328125" style="22" customWidth="1"/>
    <col min="7" max="7" width="15.453125" style="22" customWidth="1"/>
    <col min="8" max="8" width="10.36328125" style="19" customWidth="1"/>
    <col min="9" max="9" width="23.1796875" style="21" customWidth="1"/>
    <col min="10" max="10" width="16" style="21" customWidth="1"/>
    <col min="11" max="22" width="10.81640625" style="21"/>
    <col min="23" max="23" width="10.81640625" style="21" customWidth="1"/>
    <col min="24" max="16384" width="10.81640625" style="21"/>
  </cols>
  <sheetData>
    <row r="1" spans="1:48" ht="64" customHeight="1">
      <c r="A1" s="5"/>
      <c r="B1" s="8"/>
      <c r="C1" s="6" t="s">
        <v>39</v>
      </c>
      <c r="D1" s="9"/>
      <c r="E1" s="9"/>
      <c r="F1" s="9"/>
      <c r="G1" s="9"/>
      <c r="H1" s="7"/>
      <c r="I1" s="7"/>
      <c r="J1" s="7"/>
      <c r="K1" s="7"/>
      <c r="L1" s="7"/>
      <c r="M1" s="7"/>
      <c r="N1" s="7"/>
      <c r="O1" s="7"/>
      <c r="P1" s="7"/>
      <c r="Q1" s="7"/>
      <c r="R1" s="7"/>
      <c r="S1" s="7"/>
      <c r="T1" s="7"/>
      <c r="U1" s="8"/>
      <c r="V1" s="8"/>
      <c r="W1" s="8"/>
      <c r="X1" s="8"/>
      <c r="Y1" s="8"/>
      <c r="Z1" s="8"/>
      <c r="AA1" s="8"/>
      <c r="AB1" s="8"/>
      <c r="AC1" s="8"/>
      <c r="AD1" s="8"/>
      <c r="AE1" s="8"/>
      <c r="AF1" s="8"/>
      <c r="AG1" s="8"/>
      <c r="AH1" s="8"/>
      <c r="AI1" s="8"/>
      <c r="AJ1" s="8"/>
      <c r="AK1" s="8"/>
      <c r="AL1" s="8"/>
      <c r="AM1" s="8"/>
      <c r="AN1" s="8"/>
      <c r="AO1" s="8"/>
      <c r="AP1" s="8"/>
      <c r="AQ1" s="8"/>
      <c r="AR1" s="8"/>
      <c r="AS1" s="8"/>
      <c r="AT1" s="8"/>
      <c r="AU1" s="8"/>
      <c r="AV1" s="8"/>
    </row>
    <row r="2" spans="1:48" ht="29" customHeight="1">
      <c r="B2" s="24" t="s">
        <v>0</v>
      </c>
      <c r="C2" s="195" t="s">
        <v>25</v>
      </c>
      <c r="D2" s="195"/>
      <c r="E2" s="195"/>
      <c r="F2" s="195"/>
      <c r="G2" s="195"/>
      <c r="H2" s="24" t="s">
        <v>26</v>
      </c>
      <c r="I2" s="196" t="s">
        <v>27</v>
      </c>
      <c r="J2" s="196"/>
      <c r="K2" s="196"/>
      <c r="L2" s="196"/>
      <c r="M2" s="196"/>
      <c r="N2" s="196"/>
      <c r="O2" s="196"/>
      <c r="P2" s="196"/>
      <c r="Q2" s="196"/>
      <c r="R2" s="196"/>
      <c r="S2" s="196"/>
      <c r="T2" s="196"/>
      <c r="U2" s="196"/>
      <c r="V2" s="196"/>
      <c r="W2" s="196"/>
      <c r="X2" s="8"/>
      <c r="Y2" s="8"/>
      <c r="Z2" s="8"/>
      <c r="AA2" s="8"/>
      <c r="AB2" s="8"/>
      <c r="AC2" s="8"/>
      <c r="AD2" s="8"/>
      <c r="AE2" s="8"/>
      <c r="AF2" s="8"/>
      <c r="AG2" s="8"/>
      <c r="AH2" s="8"/>
      <c r="AI2" s="8"/>
      <c r="AJ2" s="8"/>
      <c r="AK2" s="8"/>
      <c r="AL2" s="8"/>
      <c r="AM2" s="8"/>
      <c r="AN2" s="8"/>
      <c r="AO2" s="8"/>
      <c r="AP2" s="8"/>
      <c r="AQ2" s="8"/>
      <c r="AR2" s="8"/>
      <c r="AS2" s="8"/>
      <c r="AT2" s="8"/>
      <c r="AU2" s="8"/>
      <c r="AV2" s="8"/>
    </row>
    <row r="3" spans="1:48" s="22" customFormat="1" ht="28" customHeight="1">
      <c r="B3" s="185" t="s">
        <v>74</v>
      </c>
      <c r="C3" s="186" t="s">
        <v>75</v>
      </c>
      <c r="D3" s="197"/>
      <c r="E3" s="197"/>
      <c r="F3" s="197"/>
      <c r="G3" s="198"/>
      <c r="H3" s="25">
        <v>0</v>
      </c>
      <c r="I3" s="184" t="s">
        <v>76</v>
      </c>
      <c r="J3" s="184"/>
      <c r="K3" s="184"/>
      <c r="L3" s="184"/>
      <c r="M3" s="184"/>
      <c r="N3" s="184"/>
      <c r="O3" s="184"/>
      <c r="P3" s="184"/>
      <c r="Q3" s="184"/>
      <c r="R3" s="184"/>
      <c r="S3" s="184"/>
      <c r="T3" s="184"/>
      <c r="U3" s="184"/>
      <c r="V3" s="184"/>
      <c r="W3" s="184"/>
      <c r="X3" s="8"/>
      <c r="Y3" s="8"/>
      <c r="Z3" s="8"/>
      <c r="AA3" s="8"/>
      <c r="AB3" s="8"/>
      <c r="AC3" s="8"/>
      <c r="AD3" s="8"/>
      <c r="AE3" s="8"/>
      <c r="AF3" s="8"/>
      <c r="AG3" s="8"/>
      <c r="AH3" s="8"/>
      <c r="AI3" s="8"/>
      <c r="AJ3" s="8"/>
      <c r="AK3" s="8"/>
      <c r="AL3" s="8"/>
      <c r="AM3" s="8"/>
      <c r="AN3" s="8"/>
      <c r="AO3" s="8"/>
      <c r="AP3" s="8"/>
      <c r="AQ3" s="8"/>
      <c r="AR3" s="8"/>
      <c r="AS3" s="8"/>
      <c r="AT3" s="8"/>
      <c r="AU3" s="8"/>
      <c r="AV3" s="8"/>
    </row>
    <row r="4" spans="1:48" s="22" customFormat="1" ht="28" customHeight="1">
      <c r="B4" s="185"/>
      <c r="C4" s="199"/>
      <c r="D4" s="200"/>
      <c r="E4" s="200"/>
      <c r="F4" s="200"/>
      <c r="G4" s="201"/>
      <c r="H4" s="25">
        <v>1</v>
      </c>
      <c r="I4" s="184" t="s">
        <v>77</v>
      </c>
      <c r="J4" s="184"/>
      <c r="K4" s="184"/>
      <c r="L4" s="184"/>
      <c r="M4" s="184"/>
      <c r="N4" s="184"/>
      <c r="O4" s="184"/>
      <c r="P4" s="184"/>
      <c r="Q4" s="184"/>
      <c r="R4" s="184"/>
      <c r="S4" s="184"/>
      <c r="T4" s="184"/>
      <c r="U4" s="184"/>
      <c r="V4" s="184"/>
      <c r="W4" s="184"/>
      <c r="X4" s="8"/>
      <c r="Y4" s="8"/>
      <c r="Z4" s="8"/>
      <c r="AA4" s="8"/>
      <c r="AB4" s="8"/>
      <c r="AC4" s="8"/>
      <c r="AD4" s="8"/>
      <c r="AE4" s="8"/>
      <c r="AF4" s="8"/>
      <c r="AG4" s="8"/>
      <c r="AH4" s="8"/>
      <c r="AI4" s="8"/>
      <c r="AJ4" s="8"/>
      <c r="AK4" s="8"/>
      <c r="AL4" s="8"/>
      <c r="AM4" s="8"/>
      <c r="AN4" s="8"/>
      <c r="AO4" s="8"/>
      <c r="AP4" s="8"/>
      <c r="AQ4" s="8"/>
      <c r="AR4" s="8"/>
      <c r="AS4" s="8"/>
      <c r="AT4" s="8"/>
      <c r="AU4" s="8"/>
      <c r="AV4" s="8"/>
    </row>
    <row r="5" spans="1:48" s="22" customFormat="1" ht="28" customHeight="1">
      <c r="B5" s="185"/>
      <c r="C5" s="199"/>
      <c r="D5" s="200"/>
      <c r="E5" s="200"/>
      <c r="F5" s="200"/>
      <c r="G5" s="201"/>
      <c r="H5" s="25">
        <v>2</v>
      </c>
      <c r="I5" s="184" t="s">
        <v>78</v>
      </c>
      <c r="J5" s="184"/>
      <c r="K5" s="184"/>
      <c r="L5" s="184"/>
      <c r="M5" s="184"/>
      <c r="N5" s="184"/>
      <c r="O5" s="184"/>
      <c r="P5" s="184"/>
      <c r="Q5" s="184"/>
      <c r="R5" s="184"/>
      <c r="S5" s="184"/>
      <c r="T5" s="184"/>
      <c r="U5" s="184"/>
      <c r="V5" s="184"/>
      <c r="W5" s="184"/>
      <c r="X5" s="8"/>
      <c r="Y5" s="8"/>
      <c r="Z5" s="8"/>
      <c r="AA5" s="8"/>
      <c r="AB5" s="8"/>
      <c r="AC5" s="8"/>
      <c r="AD5" s="8"/>
      <c r="AE5" s="8"/>
      <c r="AF5" s="8"/>
      <c r="AG5" s="8"/>
      <c r="AH5" s="8"/>
      <c r="AI5" s="8"/>
      <c r="AJ5" s="8"/>
      <c r="AK5" s="8"/>
      <c r="AL5" s="8"/>
      <c r="AM5" s="8"/>
      <c r="AN5" s="8"/>
      <c r="AO5" s="8"/>
      <c r="AP5" s="8"/>
      <c r="AQ5" s="8"/>
      <c r="AR5" s="8"/>
      <c r="AS5" s="8"/>
      <c r="AT5" s="8"/>
      <c r="AU5" s="8"/>
      <c r="AV5" s="8"/>
    </row>
    <row r="6" spans="1:48" s="22" customFormat="1" ht="28" customHeight="1">
      <c r="B6" s="185"/>
      <c r="C6" s="199"/>
      <c r="D6" s="200"/>
      <c r="E6" s="200"/>
      <c r="F6" s="200"/>
      <c r="G6" s="201"/>
      <c r="H6" s="25">
        <v>3</v>
      </c>
      <c r="I6" s="184" t="s">
        <v>79</v>
      </c>
      <c r="J6" s="184"/>
      <c r="K6" s="184"/>
      <c r="L6" s="184"/>
      <c r="M6" s="184"/>
      <c r="N6" s="184"/>
      <c r="O6" s="184"/>
      <c r="P6" s="184"/>
      <c r="Q6" s="184"/>
      <c r="R6" s="184"/>
      <c r="S6" s="184"/>
      <c r="T6" s="184"/>
      <c r="U6" s="184"/>
      <c r="V6" s="184"/>
      <c r="W6" s="184"/>
      <c r="X6" s="8"/>
      <c r="Y6" s="8"/>
      <c r="Z6" s="8"/>
      <c r="AA6" s="8"/>
      <c r="AB6" s="8"/>
      <c r="AC6" s="8"/>
      <c r="AD6" s="8"/>
      <c r="AE6" s="8"/>
      <c r="AF6" s="8"/>
      <c r="AG6" s="8"/>
      <c r="AH6" s="8"/>
      <c r="AI6" s="8"/>
      <c r="AJ6" s="8"/>
      <c r="AK6" s="8"/>
      <c r="AL6" s="8"/>
      <c r="AM6" s="8"/>
      <c r="AN6" s="8"/>
      <c r="AO6" s="8"/>
      <c r="AP6" s="8"/>
      <c r="AQ6" s="8"/>
      <c r="AR6" s="8"/>
      <c r="AS6" s="8"/>
      <c r="AT6" s="8"/>
      <c r="AU6" s="8"/>
      <c r="AV6" s="8"/>
    </row>
    <row r="7" spans="1:48" s="22" customFormat="1" ht="26" customHeight="1">
      <c r="B7" s="182" t="s">
        <v>47</v>
      </c>
      <c r="C7" s="185" t="s">
        <v>114</v>
      </c>
      <c r="D7" s="185"/>
      <c r="E7" s="185"/>
      <c r="F7" s="185"/>
      <c r="G7" s="185"/>
      <c r="H7" s="25">
        <v>0</v>
      </c>
      <c r="I7" s="184" t="s">
        <v>80</v>
      </c>
      <c r="J7" s="184"/>
      <c r="K7" s="184"/>
      <c r="L7" s="184"/>
      <c r="M7" s="184"/>
      <c r="N7" s="184"/>
      <c r="O7" s="184"/>
      <c r="P7" s="184"/>
      <c r="Q7" s="184"/>
      <c r="R7" s="184"/>
      <c r="S7" s="184"/>
      <c r="T7" s="184"/>
      <c r="U7" s="184"/>
      <c r="V7" s="184"/>
      <c r="W7" s="184"/>
      <c r="X7" s="8"/>
      <c r="Y7" s="8"/>
      <c r="Z7" s="8"/>
      <c r="AA7" s="8"/>
      <c r="AB7" s="8"/>
      <c r="AC7" s="8"/>
      <c r="AD7" s="8"/>
      <c r="AE7" s="8"/>
      <c r="AF7" s="8"/>
      <c r="AG7" s="8"/>
      <c r="AH7" s="8"/>
      <c r="AI7" s="8"/>
      <c r="AJ7" s="8"/>
      <c r="AK7" s="8"/>
      <c r="AL7" s="8"/>
      <c r="AM7" s="8"/>
      <c r="AN7" s="8"/>
      <c r="AO7" s="8"/>
      <c r="AP7" s="8"/>
      <c r="AQ7" s="8"/>
      <c r="AR7" s="8"/>
      <c r="AS7" s="8"/>
      <c r="AT7" s="8"/>
      <c r="AU7" s="8"/>
      <c r="AV7" s="8"/>
    </row>
    <row r="8" spans="1:48" s="22" customFormat="1" ht="26" customHeight="1">
      <c r="B8" s="183"/>
      <c r="C8" s="185"/>
      <c r="D8" s="185"/>
      <c r="E8" s="185"/>
      <c r="F8" s="185"/>
      <c r="G8" s="185"/>
      <c r="H8" s="25">
        <v>1</v>
      </c>
      <c r="I8" s="184" t="s">
        <v>140</v>
      </c>
      <c r="J8" s="184"/>
      <c r="K8" s="184"/>
      <c r="L8" s="184"/>
      <c r="M8" s="184"/>
      <c r="N8" s="184"/>
      <c r="O8" s="184"/>
      <c r="P8" s="184"/>
      <c r="Q8" s="184"/>
      <c r="R8" s="184"/>
      <c r="S8" s="184"/>
      <c r="T8" s="184"/>
      <c r="U8" s="184"/>
      <c r="V8" s="184"/>
      <c r="W8" s="184"/>
      <c r="X8" s="8"/>
      <c r="Y8" s="8"/>
      <c r="Z8" s="8"/>
      <c r="AA8" s="8"/>
      <c r="AB8" s="8"/>
      <c r="AC8" s="8"/>
      <c r="AD8" s="8"/>
      <c r="AE8" s="8"/>
      <c r="AF8" s="8"/>
      <c r="AG8" s="8"/>
      <c r="AH8" s="8"/>
      <c r="AI8" s="8"/>
      <c r="AJ8" s="8"/>
      <c r="AK8" s="8"/>
      <c r="AL8" s="8"/>
      <c r="AM8" s="8"/>
      <c r="AN8" s="8"/>
      <c r="AO8" s="8"/>
      <c r="AP8" s="8"/>
      <c r="AQ8" s="8"/>
      <c r="AR8" s="8"/>
      <c r="AS8" s="8"/>
      <c r="AT8" s="8"/>
      <c r="AU8" s="8"/>
      <c r="AV8" s="8"/>
    </row>
    <row r="9" spans="1:48" s="22" customFormat="1" ht="26" customHeight="1">
      <c r="B9" s="183"/>
      <c r="C9" s="185"/>
      <c r="D9" s="185"/>
      <c r="E9" s="185"/>
      <c r="F9" s="185"/>
      <c r="G9" s="185"/>
      <c r="H9" s="25">
        <v>2</v>
      </c>
      <c r="I9" s="184" t="s">
        <v>141</v>
      </c>
      <c r="J9" s="184"/>
      <c r="K9" s="184"/>
      <c r="L9" s="184"/>
      <c r="M9" s="184"/>
      <c r="N9" s="184"/>
      <c r="O9" s="184"/>
      <c r="P9" s="184"/>
      <c r="Q9" s="184"/>
      <c r="R9" s="184"/>
      <c r="S9" s="184"/>
      <c r="T9" s="184"/>
      <c r="U9" s="184"/>
      <c r="V9" s="184"/>
      <c r="W9" s="184"/>
      <c r="X9" s="8"/>
      <c r="Y9" s="8"/>
      <c r="Z9" s="8"/>
      <c r="AA9" s="8"/>
      <c r="AB9" s="8"/>
      <c r="AC9" s="8"/>
      <c r="AD9" s="8"/>
      <c r="AE9" s="8"/>
      <c r="AF9" s="8"/>
      <c r="AG9" s="8"/>
      <c r="AH9" s="8"/>
      <c r="AI9" s="8"/>
      <c r="AJ9" s="8"/>
      <c r="AK9" s="8"/>
      <c r="AL9" s="8"/>
      <c r="AM9" s="8"/>
      <c r="AN9" s="8"/>
      <c r="AO9" s="8"/>
      <c r="AP9" s="8"/>
      <c r="AQ9" s="8"/>
      <c r="AR9" s="8"/>
      <c r="AS9" s="8"/>
      <c r="AT9" s="8"/>
      <c r="AU9" s="8"/>
      <c r="AV9" s="8"/>
    </row>
    <row r="10" spans="1:48" s="22" customFormat="1" ht="26" customHeight="1">
      <c r="B10" s="194"/>
      <c r="C10" s="185"/>
      <c r="D10" s="185"/>
      <c r="E10" s="185"/>
      <c r="F10" s="185"/>
      <c r="G10" s="185"/>
      <c r="H10" s="25">
        <v>3</v>
      </c>
      <c r="I10" s="184" t="s">
        <v>142</v>
      </c>
      <c r="J10" s="184"/>
      <c r="K10" s="184"/>
      <c r="L10" s="184"/>
      <c r="M10" s="184"/>
      <c r="N10" s="184"/>
      <c r="O10" s="184"/>
      <c r="P10" s="184"/>
      <c r="Q10" s="184"/>
      <c r="R10" s="184"/>
      <c r="S10" s="184"/>
      <c r="T10" s="184"/>
      <c r="U10" s="184"/>
      <c r="V10" s="184"/>
      <c r="W10" s="184"/>
      <c r="X10" s="8"/>
      <c r="Y10" s="8"/>
      <c r="Z10" s="8"/>
      <c r="AA10" s="8"/>
      <c r="AB10" s="8"/>
      <c r="AC10" s="8"/>
      <c r="AD10" s="8"/>
      <c r="AE10" s="8"/>
      <c r="AF10" s="8"/>
      <c r="AG10" s="8"/>
      <c r="AH10" s="8"/>
      <c r="AI10" s="8"/>
      <c r="AJ10" s="8"/>
      <c r="AK10" s="8"/>
      <c r="AL10" s="8"/>
      <c r="AM10" s="8"/>
      <c r="AN10" s="8"/>
      <c r="AO10" s="8"/>
      <c r="AP10" s="8"/>
      <c r="AQ10" s="8"/>
      <c r="AR10" s="8"/>
      <c r="AS10" s="8"/>
      <c r="AT10" s="8"/>
      <c r="AU10" s="8"/>
      <c r="AV10" s="8"/>
    </row>
    <row r="11" spans="1:48" s="22" customFormat="1" ht="29" customHeight="1">
      <c r="B11" s="182" t="s">
        <v>81</v>
      </c>
      <c r="C11" s="176" t="s">
        <v>115</v>
      </c>
      <c r="D11" s="177"/>
      <c r="E11" s="177"/>
      <c r="F11" s="177"/>
      <c r="G11" s="178"/>
      <c r="H11" s="25">
        <v>0</v>
      </c>
      <c r="I11" s="184" t="s">
        <v>83</v>
      </c>
      <c r="J11" s="184"/>
      <c r="K11" s="184"/>
      <c r="L11" s="184"/>
      <c r="M11" s="184"/>
      <c r="N11" s="184"/>
      <c r="O11" s="184"/>
      <c r="P11" s="184"/>
      <c r="Q11" s="184"/>
      <c r="R11" s="184"/>
      <c r="S11" s="184"/>
      <c r="T11" s="184"/>
      <c r="U11" s="184"/>
      <c r="V11" s="184"/>
      <c r="W11" s="184"/>
      <c r="X11" s="8"/>
      <c r="Y11" s="8"/>
      <c r="Z11" s="8"/>
      <c r="AA11" s="8"/>
      <c r="AB11" s="8"/>
      <c r="AC11" s="8"/>
      <c r="AD11" s="8"/>
      <c r="AE11" s="8"/>
      <c r="AF11" s="8"/>
      <c r="AG11" s="8"/>
      <c r="AH11" s="8"/>
      <c r="AI11" s="8"/>
      <c r="AJ11" s="8"/>
      <c r="AK11" s="8"/>
      <c r="AL11" s="8"/>
      <c r="AM11" s="8"/>
      <c r="AN11" s="8"/>
      <c r="AO11" s="8"/>
      <c r="AP11" s="8"/>
      <c r="AQ11" s="8"/>
      <c r="AR11" s="8"/>
      <c r="AS11" s="8"/>
      <c r="AT11" s="8"/>
      <c r="AU11" s="8"/>
      <c r="AV11" s="8"/>
    </row>
    <row r="12" spans="1:48" s="22" customFormat="1" ht="29" customHeight="1">
      <c r="B12" s="183"/>
      <c r="C12" s="179"/>
      <c r="D12" s="180"/>
      <c r="E12" s="180"/>
      <c r="F12" s="180"/>
      <c r="G12" s="181"/>
      <c r="H12" s="25">
        <v>1</v>
      </c>
      <c r="I12" s="184" t="s">
        <v>82</v>
      </c>
      <c r="J12" s="184"/>
      <c r="K12" s="184"/>
      <c r="L12" s="184"/>
      <c r="M12" s="184"/>
      <c r="N12" s="184"/>
      <c r="O12" s="184"/>
      <c r="P12" s="184"/>
      <c r="Q12" s="184"/>
      <c r="R12" s="184"/>
      <c r="S12" s="184"/>
      <c r="T12" s="184"/>
      <c r="U12" s="184"/>
      <c r="V12" s="184"/>
      <c r="W12" s="184"/>
      <c r="X12" s="8"/>
      <c r="Y12" s="8"/>
      <c r="Z12" s="8"/>
      <c r="AA12" s="8"/>
      <c r="AB12" s="8"/>
      <c r="AC12" s="8"/>
      <c r="AD12" s="8"/>
      <c r="AE12" s="8"/>
      <c r="AF12" s="8"/>
      <c r="AG12" s="8"/>
      <c r="AH12" s="8"/>
      <c r="AI12" s="8"/>
      <c r="AJ12" s="8"/>
      <c r="AK12" s="8"/>
      <c r="AL12" s="8"/>
      <c r="AM12" s="8"/>
      <c r="AN12" s="8"/>
      <c r="AO12" s="8"/>
      <c r="AP12" s="8"/>
      <c r="AQ12" s="8"/>
      <c r="AR12" s="8"/>
      <c r="AS12" s="8"/>
      <c r="AT12" s="8"/>
      <c r="AU12" s="8"/>
      <c r="AV12" s="8"/>
    </row>
    <row r="13" spans="1:48" s="22" customFormat="1" ht="29" customHeight="1">
      <c r="B13" s="183"/>
      <c r="C13" s="179"/>
      <c r="D13" s="180"/>
      <c r="E13" s="180"/>
      <c r="F13" s="180"/>
      <c r="G13" s="181"/>
      <c r="H13" s="25">
        <v>2</v>
      </c>
      <c r="I13" s="184" t="s">
        <v>84</v>
      </c>
      <c r="J13" s="184"/>
      <c r="K13" s="184"/>
      <c r="L13" s="184"/>
      <c r="M13" s="184"/>
      <c r="N13" s="184"/>
      <c r="O13" s="184"/>
      <c r="P13" s="184"/>
      <c r="Q13" s="184"/>
      <c r="R13" s="184"/>
      <c r="S13" s="184"/>
      <c r="T13" s="184"/>
      <c r="U13" s="184"/>
      <c r="V13" s="184"/>
      <c r="W13" s="184"/>
      <c r="X13" s="8"/>
      <c r="Y13" s="8"/>
      <c r="Z13" s="8"/>
      <c r="AA13" s="8"/>
      <c r="AB13" s="8"/>
      <c r="AC13" s="8"/>
      <c r="AD13" s="8"/>
      <c r="AE13" s="8"/>
      <c r="AF13" s="8"/>
      <c r="AG13" s="8"/>
      <c r="AH13" s="8"/>
      <c r="AI13" s="8"/>
      <c r="AJ13" s="8"/>
      <c r="AK13" s="8"/>
      <c r="AL13" s="8"/>
      <c r="AM13" s="8"/>
      <c r="AN13" s="8"/>
      <c r="AO13" s="8"/>
      <c r="AP13" s="8"/>
      <c r="AQ13" s="8"/>
      <c r="AR13" s="8"/>
      <c r="AS13" s="8"/>
      <c r="AT13" s="8"/>
      <c r="AU13" s="8"/>
      <c r="AV13" s="8"/>
    </row>
    <row r="14" spans="1:48" s="22" customFormat="1" ht="29" customHeight="1">
      <c r="B14" s="183"/>
      <c r="C14" s="179"/>
      <c r="D14" s="180"/>
      <c r="E14" s="180"/>
      <c r="F14" s="180"/>
      <c r="G14" s="181"/>
      <c r="H14" s="25">
        <v>3</v>
      </c>
      <c r="I14" s="184" t="s">
        <v>85</v>
      </c>
      <c r="J14" s="184"/>
      <c r="K14" s="184"/>
      <c r="L14" s="184"/>
      <c r="M14" s="184"/>
      <c r="N14" s="184"/>
      <c r="O14" s="184"/>
      <c r="P14" s="184"/>
      <c r="Q14" s="184"/>
      <c r="R14" s="184"/>
      <c r="S14" s="184"/>
      <c r="T14" s="184"/>
      <c r="U14" s="184"/>
      <c r="V14" s="184"/>
      <c r="W14" s="184"/>
      <c r="X14" s="8"/>
      <c r="Y14" s="8"/>
      <c r="Z14" s="8"/>
      <c r="AA14" s="8"/>
      <c r="AB14" s="8"/>
      <c r="AC14" s="8"/>
      <c r="AD14" s="8"/>
      <c r="AE14" s="8"/>
      <c r="AF14" s="8"/>
      <c r="AG14" s="8"/>
      <c r="AH14" s="8"/>
      <c r="AI14" s="8"/>
      <c r="AJ14" s="8"/>
      <c r="AK14" s="8"/>
      <c r="AL14" s="8"/>
      <c r="AM14" s="8"/>
      <c r="AN14" s="8"/>
      <c r="AO14" s="8"/>
      <c r="AP14" s="8"/>
      <c r="AQ14" s="8"/>
      <c r="AR14" s="8"/>
      <c r="AS14" s="8"/>
      <c r="AT14" s="8"/>
      <c r="AU14" s="8"/>
      <c r="AV14" s="8"/>
    </row>
    <row r="15" spans="1:48" s="22" customFormat="1" ht="28" customHeight="1">
      <c r="B15" s="182" t="s">
        <v>86</v>
      </c>
      <c r="C15" s="176" t="s">
        <v>87</v>
      </c>
      <c r="D15" s="177"/>
      <c r="E15" s="177"/>
      <c r="F15" s="177"/>
      <c r="G15" s="178"/>
      <c r="H15" s="25">
        <v>0</v>
      </c>
      <c r="I15" s="184" t="s">
        <v>88</v>
      </c>
      <c r="J15" s="184"/>
      <c r="K15" s="184"/>
      <c r="L15" s="184"/>
      <c r="M15" s="184"/>
      <c r="N15" s="184"/>
      <c r="O15" s="184"/>
      <c r="P15" s="184"/>
      <c r="Q15" s="184"/>
      <c r="R15" s="184"/>
      <c r="S15" s="184"/>
      <c r="T15" s="184"/>
      <c r="U15" s="184"/>
      <c r="V15" s="184"/>
      <c r="W15" s="184"/>
      <c r="X15" s="8"/>
      <c r="Y15" s="8"/>
      <c r="Z15" s="8"/>
      <c r="AA15" s="8"/>
      <c r="AB15" s="8"/>
      <c r="AC15" s="8"/>
      <c r="AD15" s="8"/>
      <c r="AE15" s="8"/>
      <c r="AF15" s="8"/>
      <c r="AG15" s="8"/>
      <c r="AH15" s="8"/>
      <c r="AI15" s="8"/>
      <c r="AJ15" s="8"/>
      <c r="AK15" s="8"/>
      <c r="AL15" s="8"/>
      <c r="AM15" s="8"/>
      <c r="AN15" s="8"/>
      <c r="AO15" s="8"/>
      <c r="AP15" s="8"/>
      <c r="AQ15" s="8"/>
      <c r="AR15" s="8"/>
      <c r="AS15" s="8"/>
      <c r="AT15" s="8"/>
      <c r="AU15" s="8"/>
      <c r="AV15" s="8"/>
    </row>
    <row r="16" spans="1:48" s="22" customFormat="1" ht="28" customHeight="1">
      <c r="B16" s="183"/>
      <c r="C16" s="179"/>
      <c r="D16" s="180"/>
      <c r="E16" s="180"/>
      <c r="F16" s="180"/>
      <c r="G16" s="181"/>
      <c r="H16" s="25">
        <v>1</v>
      </c>
      <c r="I16" s="184" t="s">
        <v>89</v>
      </c>
      <c r="J16" s="184"/>
      <c r="K16" s="184"/>
      <c r="L16" s="184"/>
      <c r="M16" s="184"/>
      <c r="N16" s="184"/>
      <c r="O16" s="184"/>
      <c r="P16" s="184"/>
      <c r="Q16" s="184"/>
      <c r="R16" s="184"/>
      <c r="S16" s="184"/>
      <c r="T16" s="184"/>
      <c r="U16" s="184"/>
      <c r="V16" s="184"/>
      <c r="W16" s="184"/>
      <c r="X16" s="8"/>
      <c r="Y16" s="8"/>
      <c r="Z16" s="8"/>
      <c r="AA16" s="8"/>
      <c r="AB16" s="8"/>
      <c r="AC16" s="8"/>
      <c r="AD16" s="8"/>
      <c r="AE16" s="8"/>
      <c r="AF16" s="8"/>
      <c r="AG16" s="8"/>
      <c r="AH16" s="8"/>
      <c r="AI16" s="8"/>
      <c r="AJ16" s="8"/>
      <c r="AK16" s="8"/>
      <c r="AL16" s="8"/>
      <c r="AM16" s="8"/>
      <c r="AN16" s="8"/>
      <c r="AO16" s="8"/>
      <c r="AP16" s="8"/>
      <c r="AQ16" s="8"/>
      <c r="AR16" s="8"/>
      <c r="AS16" s="8"/>
      <c r="AT16" s="8"/>
      <c r="AU16" s="8"/>
      <c r="AV16" s="8"/>
    </row>
    <row r="17" spans="2:48" s="22" customFormat="1" ht="28" customHeight="1">
      <c r="B17" s="183"/>
      <c r="C17" s="179"/>
      <c r="D17" s="180"/>
      <c r="E17" s="180"/>
      <c r="F17" s="180"/>
      <c r="G17" s="181"/>
      <c r="H17" s="25">
        <v>2</v>
      </c>
      <c r="I17" s="184" t="s">
        <v>90</v>
      </c>
      <c r="J17" s="184"/>
      <c r="K17" s="184"/>
      <c r="L17" s="184"/>
      <c r="M17" s="184"/>
      <c r="N17" s="184"/>
      <c r="O17" s="184"/>
      <c r="P17" s="184"/>
      <c r="Q17" s="184"/>
      <c r="R17" s="184"/>
      <c r="S17" s="184"/>
      <c r="T17" s="184"/>
      <c r="U17" s="184"/>
      <c r="V17" s="184"/>
      <c r="W17" s="184"/>
      <c r="X17" s="8"/>
      <c r="Y17" s="8"/>
      <c r="Z17" s="8"/>
      <c r="AA17" s="8"/>
      <c r="AB17" s="8"/>
      <c r="AC17" s="8"/>
      <c r="AD17" s="8"/>
      <c r="AE17" s="8"/>
      <c r="AF17" s="8"/>
      <c r="AG17" s="8"/>
      <c r="AH17" s="8"/>
      <c r="AI17" s="8"/>
      <c r="AJ17" s="8"/>
      <c r="AK17" s="8"/>
      <c r="AL17" s="8"/>
      <c r="AM17" s="8"/>
      <c r="AN17" s="8"/>
      <c r="AO17" s="8"/>
      <c r="AP17" s="8"/>
      <c r="AQ17" s="8"/>
      <c r="AR17" s="8"/>
      <c r="AS17" s="8"/>
      <c r="AT17" s="8"/>
      <c r="AU17" s="8"/>
      <c r="AV17" s="8"/>
    </row>
    <row r="18" spans="2:48" s="22" customFormat="1" ht="28" customHeight="1">
      <c r="B18" s="183"/>
      <c r="C18" s="179"/>
      <c r="D18" s="180"/>
      <c r="E18" s="180"/>
      <c r="F18" s="180"/>
      <c r="G18" s="181"/>
      <c r="H18" s="25">
        <v>3</v>
      </c>
      <c r="I18" s="184" t="s">
        <v>91</v>
      </c>
      <c r="J18" s="184"/>
      <c r="K18" s="184"/>
      <c r="L18" s="184"/>
      <c r="M18" s="184"/>
      <c r="N18" s="184"/>
      <c r="O18" s="184"/>
      <c r="P18" s="184"/>
      <c r="Q18" s="184"/>
      <c r="R18" s="184"/>
      <c r="S18" s="184"/>
      <c r="T18" s="184"/>
      <c r="U18" s="184"/>
      <c r="V18" s="184"/>
      <c r="W18" s="184"/>
      <c r="X18" s="8"/>
      <c r="Y18" s="8"/>
      <c r="Z18" s="8"/>
      <c r="AA18" s="8"/>
      <c r="AB18" s="8"/>
      <c r="AC18" s="8"/>
      <c r="AD18" s="8"/>
      <c r="AE18" s="8"/>
      <c r="AF18" s="8"/>
      <c r="AG18" s="8"/>
      <c r="AH18" s="8"/>
      <c r="AI18" s="8"/>
      <c r="AJ18" s="8"/>
      <c r="AK18" s="8"/>
      <c r="AL18" s="8"/>
      <c r="AM18" s="8"/>
      <c r="AN18" s="8"/>
      <c r="AO18" s="8"/>
      <c r="AP18" s="8"/>
      <c r="AQ18" s="8"/>
      <c r="AR18" s="8"/>
      <c r="AS18" s="8"/>
      <c r="AT18" s="8"/>
      <c r="AU18" s="8"/>
      <c r="AV18" s="8"/>
    </row>
    <row r="19" spans="2:48" s="22" customFormat="1" ht="28" customHeight="1">
      <c r="B19" s="182" t="s">
        <v>92</v>
      </c>
      <c r="C19" s="185" t="s">
        <v>116</v>
      </c>
      <c r="D19" s="185"/>
      <c r="E19" s="185"/>
      <c r="F19" s="185"/>
      <c r="G19" s="185"/>
      <c r="H19" s="25">
        <v>0</v>
      </c>
      <c r="I19" s="184" t="s">
        <v>93</v>
      </c>
      <c r="J19" s="184"/>
      <c r="K19" s="184"/>
      <c r="L19" s="184"/>
      <c r="M19" s="184"/>
      <c r="N19" s="184"/>
      <c r="O19" s="184"/>
      <c r="P19" s="184"/>
      <c r="Q19" s="184"/>
      <c r="R19" s="184"/>
      <c r="S19" s="184"/>
      <c r="T19" s="184"/>
      <c r="U19" s="184"/>
      <c r="V19" s="184"/>
      <c r="W19" s="184"/>
      <c r="X19" s="8"/>
      <c r="Y19" s="8"/>
      <c r="Z19" s="8"/>
      <c r="AA19" s="8"/>
      <c r="AB19" s="8"/>
      <c r="AC19" s="8"/>
      <c r="AD19" s="8"/>
      <c r="AE19" s="8"/>
      <c r="AF19" s="8"/>
      <c r="AG19" s="8"/>
      <c r="AH19" s="8"/>
      <c r="AI19" s="8"/>
      <c r="AJ19" s="8"/>
      <c r="AK19" s="8"/>
      <c r="AL19" s="8"/>
      <c r="AM19" s="8"/>
      <c r="AN19" s="8"/>
      <c r="AO19" s="8"/>
      <c r="AP19" s="8"/>
      <c r="AQ19" s="8"/>
      <c r="AR19" s="8"/>
      <c r="AS19" s="8"/>
      <c r="AT19" s="8"/>
      <c r="AU19" s="8"/>
      <c r="AV19" s="8"/>
    </row>
    <row r="20" spans="2:48" s="22" customFormat="1" ht="28" customHeight="1">
      <c r="B20" s="183"/>
      <c r="C20" s="185"/>
      <c r="D20" s="185"/>
      <c r="E20" s="185"/>
      <c r="F20" s="185"/>
      <c r="G20" s="185"/>
      <c r="H20" s="25">
        <v>1</v>
      </c>
      <c r="I20" s="184" t="s">
        <v>94</v>
      </c>
      <c r="J20" s="184"/>
      <c r="K20" s="184"/>
      <c r="L20" s="184"/>
      <c r="M20" s="184"/>
      <c r="N20" s="184"/>
      <c r="O20" s="184"/>
      <c r="P20" s="184"/>
      <c r="Q20" s="184"/>
      <c r="R20" s="184"/>
      <c r="S20" s="184"/>
      <c r="T20" s="184"/>
      <c r="U20" s="184"/>
      <c r="V20" s="184"/>
      <c r="W20" s="184"/>
      <c r="X20" s="8"/>
      <c r="Y20" s="8"/>
      <c r="Z20" s="8"/>
      <c r="AA20" s="8"/>
      <c r="AB20" s="8"/>
      <c r="AC20" s="8"/>
      <c r="AD20" s="8"/>
      <c r="AE20" s="8"/>
      <c r="AF20" s="8"/>
      <c r="AG20" s="8"/>
      <c r="AH20" s="8"/>
      <c r="AI20" s="8"/>
      <c r="AJ20" s="8"/>
      <c r="AK20" s="8"/>
      <c r="AL20" s="8"/>
      <c r="AM20" s="8"/>
      <c r="AN20" s="8"/>
      <c r="AO20" s="8"/>
      <c r="AP20" s="8"/>
      <c r="AQ20" s="8"/>
      <c r="AR20" s="8"/>
      <c r="AS20" s="8"/>
      <c r="AT20" s="8"/>
      <c r="AU20" s="8"/>
      <c r="AV20" s="8"/>
    </row>
    <row r="21" spans="2:48" s="22" customFormat="1" ht="28" customHeight="1">
      <c r="B21" s="183"/>
      <c r="C21" s="185"/>
      <c r="D21" s="185"/>
      <c r="E21" s="185"/>
      <c r="F21" s="185"/>
      <c r="G21" s="185"/>
      <c r="H21" s="25">
        <v>2</v>
      </c>
      <c r="I21" s="184" t="s">
        <v>96</v>
      </c>
      <c r="J21" s="184"/>
      <c r="K21" s="184"/>
      <c r="L21" s="184"/>
      <c r="M21" s="184"/>
      <c r="N21" s="184"/>
      <c r="O21" s="184"/>
      <c r="P21" s="184"/>
      <c r="Q21" s="184"/>
      <c r="R21" s="184"/>
      <c r="S21" s="184"/>
      <c r="T21" s="184"/>
      <c r="U21" s="184"/>
      <c r="V21" s="184"/>
      <c r="W21" s="184"/>
      <c r="X21" s="8"/>
      <c r="Y21" s="8"/>
      <c r="Z21" s="8"/>
      <c r="AA21" s="8"/>
      <c r="AB21" s="8"/>
      <c r="AC21" s="8"/>
      <c r="AD21" s="8"/>
      <c r="AE21" s="8"/>
      <c r="AF21" s="8"/>
      <c r="AG21" s="8"/>
      <c r="AH21" s="8"/>
      <c r="AI21" s="8"/>
      <c r="AJ21" s="8"/>
      <c r="AK21" s="8"/>
      <c r="AL21" s="8"/>
      <c r="AM21" s="8"/>
      <c r="AN21" s="8"/>
      <c r="AO21" s="8"/>
      <c r="AP21" s="8"/>
      <c r="AQ21" s="8"/>
      <c r="AR21" s="8"/>
      <c r="AS21" s="8"/>
      <c r="AT21" s="8"/>
      <c r="AU21" s="8"/>
      <c r="AV21" s="8"/>
    </row>
    <row r="22" spans="2:48" s="22" customFormat="1" ht="28" customHeight="1">
      <c r="B22" s="194"/>
      <c r="C22" s="185"/>
      <c r="D22" s="185"/>
      <c r="E22" s="185"/>
      <c r="F22" s="185"/>
      <c r="G22" s="185"/>
      <c r="H22" s="25">
        <v>3</v>
      </c>
      <c r="I22" s="184" t="s">
        <v>95</v>
      </c>
      <c r="J22" s="184"/>
      <c r="K22" s="184"/>
      <c r="L22" s="184"/>
      <c r="M22" s="184"/>
      <c r="N22" s="184"/>
      <c r="O22" s="184"/>
      <c r="P22" s="184"/>
      <c r="Q22" s="184"/>
      <c r="R22" s="184"/>
      <c r="S22" s="184"/>
      <c r="T22" s="184"/>
      <c r="U22" s="184"/>
      <c r="V22" s="184"/>
      <c r="W22" s="184"/>
      <c r="X22" s="8"/>
      <c r="Y22" s="8"/>
      <c r="Z22" s="8"/>
      <c r="AA22" s="8"/>
      <c r="AB22" s="8"/>
      <c r="AC22" s="8"/>
      <c r="AD22" s="8"/>
      <c r="AE22" s="8"/>
      <c r="AF22" s="8"/>
      <c r="AG22" s="8"/>
      <c r="AH22" s="8"/>
      <c r="AI22" s="8"/>
      <c r="AJ22" s="8"/>
      <c r="AK22" s="8"/>
      <c r="AL22" s="8"/>
      <c r="AM22" s="8"/>
      <c r="AN22" s="8"/>
      <c r="AO22" s="8"/>
      <c r="AP22" s="8"/>
      <c r="AQ22" s="8"/>
      <c r="AR22" s="8"/>
      <c r="AS22" s="8"/>
      <c r="AT22" s="8"/>
      <c r="AU22" s="8"/>
      <c r="AV22" s="8"/>
    </row>
    <row r="23" spans="2:48" ht="33" customHeight="1">
      <c r="B23" s="193" t="s">
        <v>108</v>
      </c>
      <c r="C23" s="186" t="s">
        <v>109</v>
      </c>
      <c r="D23" s="187"/>
      <c r="E23" s="187"/>
      <c r="F23" s="187"/>
      <c r="G23" s="188"/>
      <c r="H23" s="25">
        <v>0</v>
      </c>
      <c r="I23" s="184" t="s">
        <v>110</v>
      </c>
      <c r="J23" s="184"/>
      <c r="K23" s="184"/>
      <c r="L23" s="184"/>
      <c r="M23" s="184"/>
      <c r="N23" s="184"/>
      <c r="O23" s="184"/>
      <c r="P23" s="184"/>
      <c r="Q23" s="184"/>
      <c r="R23" s="184"/>
      <c r="S23" s="184"/>
      <c r="T23" s="184"/>
      <c r="U23" s="184"/>
      <c r="V23" s="184"/>
      <c r="W23" s="184"/>
      <c r="X23" s="8"/>
      <c r="Y23" s="8"/>
      <c r="Z23" s="8"/>
      <c r="AA23" s="8"/>
      <c r="AB23" s="8"/>
      <c r="AC23" s="8"/>
      <c r="AD23" s="8"/>
      <c r="AE23" s="8"/>
      <c r="AF23" s="8"/>
      <c r="AG23" s="8"/>
      <c r="AH23" s="8"/>
      <c r="AI23" s="8"/>
      <c r="AJ23" s="8"/>
      <c r="AK23" s="8"/>
      <c r="AL23" s="8"/>
      <c r="AM23" s="8"/>
      <c r="AN23" s="8"/>
      <c r="AO23" s="8"/>
      <c r="AP23" s="8"/>
      <c r="AQ23" s="8"/>
      <c r="AR23" s="8"/>
      <c r="AS23" s="8"/>
      <c r="AT23" s="8"/>
      <c r="AU23" s="8"/>
      <c r="AV23" s="8"/>
    </row>
    <row r="24" spans="2:48" ht="33" customHeight="1">
      <c r="B24" s="193"/>
      <c r="C24" s="189"/>
      <c r="D24" s="190"/>
      <c r="E24" s="190"/>
      <c r="F24" s="190"/>
      <c r="G24" s="191"/>
      <c r="H24" s="25">
        <v>1</v>
      </c>
      <c r="I24" s="184" t="s">
        <v>111</v>
      </c>
      <c r="J24" s="184"/>
      <c r="K24" s="184"/>
      <c r="L24" s="184"/>
      <c r="M24" s="184"/>
      <c r="N24" s="184"/>
      <c r="O24" s="184"/>
      <c r="P24" s="184"/>
      <c r="Q24" s="184"/>
      <c r="R24" s="184"/>
      <c r="S24" s="184"/>
      <c r="T24" s="184"/>
      <c r="U24" s="184"/>
      <c r="V24" s="184"/>
      <c r="W24" s="184"/>
      <c r="X24" s="8"/>
      <c r="Y24" s="8"/>
      <c r="Z24" s="8"/>
      <c r="AA24" s="8"/>
      <c r="AB24" s="8"/>
      <c r="AC24" s="8"/>
      <c r="AD24" s="8"/>
      <c r="AE24" s="8"/>
      <c r="AF24" s="8"/>
      <c r="AG24" s="8"/>
      <c r="AH24" s="8"/>
      <c r="AI24" s="8"/>
      <c r="AJ24" s="8"/>
      <c r="AK24" s="8"/>
      <c r="AL24" s="8"/>
      <c r="AM24" s="8"/>
      <c r="AN24" s="8"/>
      <c r="AO24" s="8"/>
      <c r="AP24" s="8"/>
      <c r="AQ24" s="8"/>
      <c r="AR24" s="8"/>
      <c r="AS24" s="8"/>
      <c r="AT24" s="8"/>
      <c r="AU24" s="8"/>
      <c r="AV24" s="8"/>
    </row>
    <row r="25" spans="2:48" ht="33" customHeight="1">
      <c r="B25" s="193"/>
      <c r="C25" s="189"/>
      <c r="D25" s="190"/>
      <c r="E25" s="190"/>
      <c r="F25" s="190"/>
      <c r="G25" s="191"/>
      <c r="H25" s="25">
        <v>2</v>
      </c>
      <c r="I25" s="184" t="s">
        <v>112</v>
      </c>
      <c r="J25" s="184"/>
      <c r="K25" s="184"/>
      <c r="L25" s="184"/>
      <c r="M25" s="184"/>
      <c r="N25" s="184"/>
      <c r="O25" s="184"/>
      <c r="P25" s="184"/>
      <c r="Q25" s="184"/>
      <c r="R25" s="184"/>
      <c r="S25" s="184"/>
      <c r="T25" s="184"/>
      <c r="U25" s="184"/>
      <c r="V25" s="184"/>
      <c r="W25" s="184"/>
      <c r="X25" s="8"/>
      <c r="Y25" s="8"/>
      <c r="Z25" s="8"/>
      <c r="AA25" s="8"/>
      <c r="AB25" s="8"/>
      <c r="AC25" s="8"/>
      <c r="AD25" s="8"/>
      <c r="AE25" s="8"/>
      <c r="AF25" s="8"/>
      <c r="AG25" s="8"/>
      <c r="AH25" s="8"/>
      <c r="AI25" s="8"/>
      <c r="AJ25" s="8"/>
      <c r="AK25" s="8"/>
      <c r="AL25" s="8"/>
      <c r="AM25" s="8"/>
      <c r="AN25" s="8"/>
      <c r="AO25" s="8"/>
      <c r="AP25" s="8"/>
      <c r="AQ25" s="8"/>
      <c r="AR25" s="8"/>
      <c r="AS25" s="8"/>
      <c r="AT25" s="8"/>
      <c r="AU25" s="8"/>
      <c r="AV25" s="8"/>
    </row>
    <row r="26" spans="2:48" ht="33" customHeight="1">
      <c r="B26" s="193"/>
      <c r="C26" s="189"/>
      <c r="D26" s="190"/>
      <c r="E26" s="190"/>
      <c r="F26" s="190"/>
      <c r="G26" s="191"/>
      <c r="H26" s="25">
        <v>3</v>
      </c>
      <c r="I26" s="184" t="s">
        <v>113</v>
      </c>
      <c r="J26" s="184"/>
      <c r="K26" s="184"/>
      <c r="L26" s="184"/>
      <c r="M26" s="184"/>
      <c r="N26" s="184"/>
      <c r="O26" s="184"/>
      <c r="P26" s="184"/>
      <c r="Q26" s="184"/>
      <c r="R26" s="184"/>
      <c r="S26" s="184"/>
      <c r="T26" s="184"/>
      <c r="U26" s="184"/>
      <c r="V26" s="184"/>
      <c r="W26" s="184"/>
      <c r="X26" s="8"/>
      <c r="Y26" s="8"/>
      <c r="Z26" s="8"/>
      <c r="AA26" s="8"/>
      <c r="AB26" s="8"/>
      <c r="AC26" s="8"/>
      <c r="AD26" s="8"/>
      <c r="AE26" s="8"/>
      <c r="AF26" s="8"/>
      <c r="AG26" s="8"/>
      <c r="AH26" s="8"/>
      <c r="AI26" s="8"/>
      <c r="AJ26" s="8"/>
      <c r="AK26" s="8"/>
      <c r="AL26" s="8"/>
      <c r="AM26" s="8"/>
      <c r="AN26" s="8"/>
      <c r="AO26" s="8"/>
      <c r="AP26" s="8"/>
      <c r="AQ26" s="8"/>
      <c r="AR26" s="8"/>
      <c r="AS26" s="8"/>
      <c r="AT26" s="8"/>
      <c r="AU26" s="8"/>
      <c r="AV26" s="8"/>
    </row>
    <row r="27" spans="2:48" ht="34" customHeight="1">
      <c r="B27" s="185" t="s">
        <v>97</v>
      </c>
      <c r="C27" s="186" t="s">
        <v>117</v>
      </c>
      <c r="D27" s="187"/>
      <c r="E27" s="187"/>
      <c r="F27" s="187"/>
      <c r="G27" s="188"/>
      <c r="H27" s="25">
        <v>0</v>
      </c>
      <c r="I27" s="192" t="s">
        <v>99</v>
      </c>
      <c r="J27" s="192"/>
      <c r="K27" s="192"/>
      <c r="L27" s="192"/>
      <c r="M27" s="192"/>
      <c r="N27" s="192"/>
      <c r="O27" s="192"/>
      <c r="P27" s="192"/>
      <c r="Q27" s="192"/>
      <c r="R27" s="192"/>
      <c r="S27" s="192"/>
      <c r="T27" s="192"/>
      <c r="U27" s="192"/>
      <c r="V27" s="192"/>
      <c r="W27" s="192"/>
      <c r="X27" s="8"/>
      <c r="Y27" s="8"/>
      <c r="Z27" s="8"/>
      <c r="AA27" s="8"/>
      <c r="AB27" s="8"/>
      <c r="AC27" s="8"/>
      <c r="AD27" s="8"/>
      <c r="AE27" s="8"/>
      <c r="AF27" s="8"/>
      <c r="AG27" s="8"/>
      <c r="AH27" s="8"/>
      <c r="AI27" s="8"/>
      <c r="AJ27" s="8"/>
      <c r="AK27" s="8"/>
      <c r="AL27" s="8"/>
      <c r="AM27" s="8"/>
      <c r="AN27" s="8"/>
      <c r="AO27" s="8"/>
      <c r="AP27" s="8"/>
      <c r="AQ27" s="8"/>
      <c r="AR27" s="8"/>
      <c r="AS27" s="8"/>
      <c r="AT27" s="8"/>
      <c r="AU27" s="8"/>
      <c r="AV27" s="8"/>
    </row>
    <row r="28" spans="2:48" ht="34" customHeight="1">
      <c r="B28" s="185"/>
      <c r="C28" s="189"/>
      <c r="D28" s="190"/>
      <c r="E28" s="190"/>
      <c r="F28" s="190"/>
      <c r="G28" s="191"/>
      <c r="H28" s="25">
        <v>1</v>
      </c>
      <c r="I28" s="184" t="s">
        <v>98</v>
      </c>
      <c r="J28" s="192"/>
      <c r="K28" s="192"/>
      <c r="L28" s="192"/>
      <c r="M28" s="192"/>
      <c r="N28" s="192"/>
      <c r="O28" s="192"/>
      <c r="P28" s="192"/>
      <c r="Q28" s="192"/>
      <c r="R28" s="192"/>
      <c r="S28" s="192"/>
      <c r="T28" s="192"/>
      <c r="U28" s="192"/>
      <c r="V28" s="192"/>
      <c r="W28" s="192"/>
      <c r="X28" s="8"/>
      <c r="Y28" s="8"/>
      <c r="Z28" s="8"/>
      <c r="AA28" s="8"/>
      <c r="AB28" s="8"/>
      <c r="AC28" s="8"/>
      <c r="AD28" s="8"/>
      <c r="AE28" s="8"/>
      <c r="AF28" s="8"/>
      <c r="AG28" s="8"/>
      <c r="AH28" s="8"/>
      <c r="AI28" s="8"/>
      <c r="AJ28" s="8"/>
      <c r="AK28" s="8"/>
      <c r="AL28" s="8"/>
      <c r="AM28" s="8"/>
      <c r="AN28" s="8"/>
      <c r="AO28" s="8"/>
      <c r="AP28" s="8"/>
      <c r="AQ28" s="8"/>
      <c r="AR28" s="8"/>
      <c r="AS28" s="8"/>
      <c r="AT28" s="8"/>
      <c r="AU28" s="8"/>
      <c r="AV28" s="8"/>
    </row>
    <row r="29" spans="2:48" ht="34" customHeight="1">
      <c r="B29" s="185"/>
      <c r="C29" s="189"/>
      <c r="D29" s="190"/>
      <c r="E29" s="190"/>
      <c r="F29" s="190"/>
      <c r="G29" s="191"/>
      <c r="H29" s="25">
        <v>2</v>
      </c>
      <c r="I29" s="184" t="s">
        <v>100</v>
      </c>
      <c r="J29" s="192"/>
      <c r="K29" s="192"/>
      <c r="L29" s="192"/>
      <c r="M29" s="192"/>
      <c r="N29" s="192"/>
      <c r="O29" s="192"/>
      <c r="P29" s="192"/>
      <c r="Q29" s="192"/>
      <c r="R29" s="192"/>
      <c r="S29" s="192"/>
      <c r="T29" s="192"/>
      <c r="U29" s="192"/>
      <c r="V29" s="192"/>
      <c r="W29" s="192"/>
      <c r="X29" s="8"/>
      <c r="Y29" s="8"/>
      <c r="Z29" s="8"/>
      <c r="AA29" s="8"/>
      <c r="AB29" s="8"/>
      <c r="AC29" s="8"/>
      <c r="AD29" s="8"/>
      <c r="AE29" s="8"/>
      <c r="AF29" s="8"/>
      <c r="AG29" s="8"/>
      <c r="AH29" s="8"/>
      <c r="AI29" s="8"/>
      <c r="AJ29" s="8"/>
      <c r="AK29" s="8"/>
      <c r="AL29" s="8"/>
      <c r="AM29" s="8"/>
      <c r="AN29" s="8"/>
      <c r="AO29" s="8"/>
      <c r="AP29" s="8"/>
      <c r="AQ29" s="8"/>
      <c r="AR29" s="8"/>
      <c r="AS29" s="8"/>
      <c r="AT29" s="8"/>
      <c r="AU29" s="8"/>
      <c r="AV29" s="8"/>
    </row>
    <row r="30" spans="2:48" ht="34" customHeight="1">
      <c r="B30" s="185"/>
      <c r="C30" s="189"/>
      <c r="D30" s="190"/>
      <c r="E30" s="190"/>
      <c r="F30" s="190"/>
      <c r="G30" s="191"/>
      <c r="H30" s="25">
        <v>3</v>
      </c>
      <c r="I30" s="184" t="s">
        <v>101</v>
      </c>
      <c r="J30" s="184"/>
      <c r="K30" s="184"/>
      <c r="L30" s="184"/>
      <c r="M30" s="184"/>
      <c r="N30" s="184"/>
      <c r="O30" s="184"/>
      <c r="P30" s="184"/>
      <c r="Q30" s="184"/>
      <c r="R30" s="184"/>
      <c r="S30" s="184"/>
      <c r="T30" s="184"/>
      <c r="U30" s="184"/>
      <c r="V30" s="184"/>
      <c r="W30" s="184"/>
      <c r="X30" s="8"/>
      <c r="Y30" s="8"/>
      <c r="Z30" s="8"/>
      <c r="AA30" s="8"/>
      <c r="AB30" s="8"/>
      <c r="AC30" s="8"/>
      <c r="AD30" s="8"/>
      <c r="AE30" s="8"/>
      <c r="AF30" s="8"/>
      <c r="AG30" s="8"/>
      <c r="AH30" s="8"/>
      <c r="AI30" s="8"/>
      <c r="AJ30" s="8"/>
      <c r="AK30" s="8"/>
      <c r="AL30" s="8"/>
      <c r="AM30" s="8"/>
      <c r="AN30" s="8"/>
      <c r="AO30" s="8"/>
      <c r="AP30" s="8"/>
      <c r="AQ30" s="8"/>
      <c r="AR30" s="8"/>
      <c r="AS30" s="8"/>
      <c r="AT30" s="8"/>
      <c r="AU30" s="8"/>
      <c r="AV30" s="8"/>
    </row>
    <row r="31" spans="2:48" ht="29" customHeight="1">
      <c r="B31" s="185" t="s">
        <v>102</v>
      </c>
      <c r="C31" s="186" t="s">
        <v>103</v>
      </c>
      <c r="D31" s="187"/>
      <c r="E31" s="187"/>
      <c r="F31" s="187"/>
      <c r="G31" s="188"/>
      <c r="H31" s="25">
        <v>0</v>
      </c>
      <c r="I31" s="184" t="s">
        <v>104</v>
      </c>
      <c r="J31" s="184"/>
      <c r="K31" s="184"/>
      <c r="L31" s="184"/>
      <c r="M31" s="184"/>
      <c r="N31" s="184"/>
      <c r="O31" s="184"/>
      <c r="P31" s="184"/>
      <c r="Q31" s="184"/>
      <c r="R31" s="184"/>
      <c r="S31" s="184"/>
      <c r="T31" s="184"/>
      <c r="U31" s="184"/>
      <c r="V31" s="184"/>
      <c r="W31" s="184"/>
      <c r="X31" s="8"/>
      <c r="Y31" s="8"/>
      <c r="Z31" s="8"/>
      <c r="AA31" s="8"/>
      <c r="AB31" s="8"/>
      <c r="AC31" s="8"/>
      <c r="AD31" s="8"/>
      <c r="AE31" s="8"/>
      <c r="AF31" s="8"/>
      <c r="AG31" s="8"/>
      <c r="AH31" s="8"/>
      <c r="AI31" s="8"/>
      <c r="AJ31" s="8"/>
      <c r="AK31" s="8"/>
      <c r="AL31" s="8"/>
      <c r="AM31" s="8"/>
      <c r="AN31" s="8"/>
      <c r="AO31" s="8"/>
      <c r="AP31" s="8"/>
      <c r="AQ31" s="8"/>
      <c r="AR31" s="8"/>
      <c r="AS31" s="8"/>
      <c r="AT31" s="8"/>
      <c r="AU31" s="8"/>
      <c r="AV31" s="8"/>
    </row>
    <row r="32" spans="2:48" ht="29" customHeight="1">
      <c r="B32" s="185"/>
      <c r="C32" s="189"/>
      <c r="D32" s="190"/>
      <c r="E32" s="190"/>
      <c r="F32" s="190"/>
      <c r="G32" s="191"/>
      <c r="H32" s="25">
        <v>1</v>
      </c>
      <c r="I32" s="184" t="s">
        <v>105</v>
      </c>
      <c r="J32" s="184"/>
      <c r="K32" s="184"/>
      <c r="L32" s="184"/>
      <c r="M32" s="184"/>
      <c r="N32" s="184"/>
      <c r="O32" s="184"/>
      <c r="P32" s="184"/>
      <c r="Q32" s="184"/>
      <c r="R32" s="184"/>
      <c r="S32" s="184"/>
      <c r="T32" s="184"/>
      <c r="U32" s="184"/>
      <c r="V32" s="184"/>
      <c r="W32" s="184"/>
      <c r="X32" s="8"/>
      <c r="Y32" s="8"/>
      <c r="Z32" s="8"/>
      <c r="AA32" s="8"/>
      <c r="AB32" s="8"/>
      <c r="AC32" s="8"/>
      <c r="AD32" s="8"/>
      <c r="AE32" s="8"/>
      <c r="AF32" s="8"/>
      <c r="AG32" s="8"/>
      <c r="AH32" s="8"/>
      <c r="AI32" s="8"/>
      <c r="AJ32" s="8"/>
      <c r="AK32" s="8"/>
      <c r="AL32" s="8"/>
      <c r="AM32" s="8"/>
      <c r="AN32" s="8"/>
      <c r="AO32" s="8"/>
      <c r="AP32" s="8"/>
      <c r="AQ32" s="8"/>
      <c r="AR32" s="8"/>
      <c r="AS32" s="8"/>
      <c r="AT32" s="8"/>
      <c r="AU32" s="8"/>
      <c r="AV32" s="8"/>
    </row>
    <row r="33" spans="2:48" ht="29" customHeight="1">
      <c r="B33" s="185"/>
      <c r="C33" s="189"/>
      <c r="D33" s="190"/>
      <c r="E33" s="190"/>
      <c r="F33" s="190"/>
      <c r="G33" s="191"/>
      <c r="H33" s="25">
        <v>2</v>
      </c>
      <c r="I33" s="184" t="s">
        <v>106</v>
      </c>
      <c r="J33" s="184"/>
      <c r="K33" s="184"/>
      <c r="L33" s="184"/>
      <c r="M33" s="184"/>
      <c r="N33" s="184"/>
      <c r="O33" s="184"/>
      <c r="P33" s="184"/>
      <c r="Q33" s="184"/>
      <c r="R33" s="184"/>
      <c r="S33" s="184"/>
      <c r="T33" s="184"/>
      <c r="U33" s="184"/>
      <c r="V33" s="184"/>
      <c r="W33" s="184"/>
      <c r="X33" s="8"/>
      <c r="Y33" s="8"/>
      <c r="Z33" s="8"/>
      <c r="AA33" s="8"/>
      <c r="AB33" s="8"/>
      <c r="AC33" s="8"/>
      <c r="AD33" s="8"/>
      <c r="AE33" s="8"/>
      <c r="AF33" s="8"/>
      <c r="AG33" s="8"/>
      <c r="AH33" s="8"/>
      <c r="AI33" s="8"/>
      <c r="AJ33" s="8"/>
      <c r="AK33" s="8"/>
      <c r="AL33" s="8"/>
      <c r="AM33" s="8"/>
      <c r="AN33" s="8"/>
      <c r="AO33" s="8"/>
      <c r="AP33" s="8"/>
      <c r="AQ33" s="8"/>
      <c r="AR33" s="8"/>
      <c r="AS33" s="8"/>
      <c r="AT33" s="8"/>
      <c r="AU33" s="8"/>
      <c r="AV33" s="8"/>
    </row>
    <row r="34" spans="2:48" ht="29" customHeight="1">
      <c r="B34" s="185"/>
      <c r="C34" s="189"/>
      <c r="D34" s="190"/>
      <c r="E34" s="190"/>
      <c r="F34" s="190"/>
      <c r="G34" s="191"/>
      <c r="H34" s="25">
        <v>3</v>
      </c>
      <c r="I34" s="184" t="s">
        <v>107</v>
      </c>
      <c r="J34" s="184"/>
      <c r="K34" s="184"/>
      <c r="L34" s="184"/>
      <c r="M34" s="184"/>
      <c r="N34" s="184"/>
      <c r="O34" s="184"/>
      <c r="P34" s="184"/>
      <c r="Q34" s="184"/>
      <c r="R34" s="184"/>
      <c r="S34" s="184"/>
      <c r="T34" s="184"/>
      <c r="U34" s="184"/>
      <c r="V34" s="184"/>
      <c r="W34" s="184"/>
      <c r="X34" s="8"/>
      <c r="Y34" s="8"/>
      <c r="Z34" s="8"/>
      <c r="AA34" s="8"/>
      <c r="AB34" s="8"/>
      <c r="AC34" s="8"/>
      <c r="AD34" s="8"/>
      <c r="AE34" s="8"/>
      <c r="AF34" s="8"/>
      <c r="AG34" s="8"/>
      <c r="AH34" s="8"/>
      <c r="AI34" s="8"/>
      <c r="AJ34" s="8"/>
      <c r="AK34" s="8"/>
      <c r="AL34" s="8"/>
      <c r="AM34" s="8"/>
      <c r="AN34" s="8"/>
      <c r="AO34" s="8"/>
      <c r="AP34" s="8"/>
      <c r="AQ34" s="8"/>
      <c r="AR34" s="8"/>
      <c r="AS34" s="8"/>
      <c r="AT34" s="8"/>
      <c r="AU34" s="8"/>
      <c r="AV34" s="8"/>
    </row>
    <row r="35" spans="2:48">
      <c r="H35" s="21"/>
      <c r="X35" s="8"/>
      <c r="Y35" s="8"/>
      <c r="Z35" s="8"/>
      <c r="AA35" s="8"/>
      <c r="AB35" s="8"/>
      <c r="AC35" s="8"/>
      <c r="AD35" s="8"/>
      <c r="AE35" s="8"/>
      <c r="AF35" s="8"/>
      <c r="AG35" s="8"/>
      <c r="AH35" s="8"/>
      <c r="AI35" s="8"/>
      <c r="AJ35" s="8"/>
      <c r="AK35" s="8"/>
      <c r="AL35" s="8"/>
      <c r="AM35" s="8"/>
      <c r="AN35" s="8"/>
      <c r="AO35" s="8"/>
      <c r="AP35" s="8"/>
      <c r="AQ35" s="8"/>
      <c r="AR35" s="8"/>
      <c r="AS35" s="8"/>
      <c r="AT35" s="8"/>
      <c r="AU35" s="8"/>
      <c r="AV35" s="8"/>
    </row>
    <row r="36" spans="2:48" ht="53" customHeight="1">
      <c r="H36" s="21"/>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2:48" ht="53" customHeight="1">
      <c r="H37" s="21"/>
      <c r="X37" s="8"/>
      <c r="Y37" s="8"/>
      <c r="Z37" s="8"/>
      <c r="AA37" s="8"/>
      <c r="AB37" s="8"/>
      <c r="AC37" s="8"/>
      <c r="AD37" s="8"/>
      <c r="AE37" s="8"/>
      <c r="AF37" s="8"/>
      <c r="AG37" s="8"/>
      <c r="AH37" s="8"/>
      <c r="AI37" s="8"/>
      <c r="AJ37" s="8"/>
      <c r="AK37" s="8"/>
      <c r="AL37" s="8"/>
      <c r="AM37" s="8"/>
      <c r="AN37" s="8"/>
      <c r="AO37" s="8"/>
      <c r="AP37" s="8"/>
      <c r="AQ37" s="8"/>
      <c r="AR37" s="8"/>
      <c r="AS37" s="8"/>
      <c r="AT37" s="8"/>
      <c r="AU37" s="8"/>
      <c r="AV37" s="8"/>
    </row>
    <row r="38" spans="2:48" ht="53" customHeight="1">
      <c r="H38" s="21"/>
      <c r="X38" s="8"/>
      <c r="Y38" s="8"/>
      <c r="Z38" s="8"/>
      <c r="AA38" s="8"/>
      <c r="AB38" s="8"/>
      <c r="AC38" s="8"/>
      <c r="AD38" s="8"/>
      <c r="AE38" s="8"/>
      <c r="AF38" s="8"/>
      <c r="AG38" s="8"/>
      <c r="AH38" s="8"/>
      <c r="AI38" s="8"/>
      <c r="AJ38" s="8"/>
      <c r="AK38" s="8"/>
      <c r="AL38" s="8"/>
      <c r="AM38" s="8"/>
      <c r="AN38" s="8"/>
      <c r="AO38" s="8"/>
      <c r="AP38" s="8"/>
      <c r="AQ38" s="8"/>
      <c r="AR38" s="8"/>
      <c r="AS38" s="8"/>
      <c r="AT38" s="8"/>
      <c r="AU38" s="8"/>
      <c r="AV38" s="8"/>
    </row>
    <row r="39" spans="2:48" ht="53" customHeight="1">
      <c r="H39" s="21"/>
      <c r="X39" s="8"/>
      <c r="Y39" s="8"/>
      <c r="Z39" s="8"/>
      <c r="AA39" s="8"/>
      <c r="AB39" s="8"/>
      <c r="AC39" s="8"/>
      <c r="AD39" s="8"/>
      <c r="AE39" s="8"/>
      <c r="AF39" s="8"/>
      <c r="AG39" s="8"/>
      <c r="AH39" s="8"/>
      <c r="AI39" s="8"/>
      <c r="AJ39" s="8"/>
      <c r="AK39" s="8"/>
      <c r="AL39" s="8"/>
      <c r="AM39" s="8"/>
      <c r="AN39" s="8"/>
      <c r="AO39" s="8"/>
      <c r="AP39" s="8"/>
      <c r="AQ39" s="8"/>
      <c r="AR39" s="8"/>
      <c r="AS39" s="8"/>
      <c r="AT39" s="8"/>
      <c r="AU39" s="8"/>
      <c r="AV39" s="8"/>
    </row>
    <row r="40" spans="2:48" ht="53" customHeight="1">
      <c r="H40" s="21"/>
      <c r="X40" s="8"/>
      <c r="Y40" s="8"/>
      <c r="Z40" s="8"/>
      <c r="AA40" s="8"/>
      <c r="AB40" s="8"/>
      <c r="AC40" s="8"/>
      <c r="AD40" s="8"/>
      <c r="AE40" s="8"/>
      <c r="AF40" s="8"/>
      <c r="AG40" s="8"/>
      <c r="AH40" s="8"/>
      <c r="AI40" s="8"/>
      <c r="AJ40" s="8"/>
      <c r="AK40" s="8"/>
      <c r="AL40" s="8"/>
      <c r="AM40" s="8"/>
      <c r="AN40" s="8"/>
      <c r="AO40" s="8"/>
      <c r="AP40" s="8"/>
      <c r="AQ40" s="8"/>
      <c r="AR40" s="8"/>
      <c r="AS40" s="8"/>
      <c r="AT40" s="8"/>
      <c r="AU40" s="8"/>
      <c r="AV40" s="8"/>
    </row>
    <row r="41" spans="2:48" ht="34" customHeight="1">
      <c r="H41" s="21"/>
      <c r="X41" s="8"/>
      <c r="Y41" s="8"/>
      <c r="Z41" s="8"/>
      <c r="AA41" s="8"/>
      <c r="AB41" s="8"/>
      <c r="AC41" s="8"/>
      <c r="AD41" s="8"/>
      <c r="AE41" s="8"/>
      <c r="AF41" s="8"/>
      <c r="AG41" s="8"/>
      <c r="AH41" s="8"/>
      <c r="AI41" s="8"/>
      <c r="AJ41" s="8"/>
      <c r="AK41" s="8"/>
      <c r="AL41" s="8"/>
      <c r="AM41" s="8"/>
      <c r="AN41" s="8"/>
      <c r="AO41" s="8"/>
      <c r="AP41" s="8"/>
      <c r="AQ41" s="8"/>
      <c r="AR41" s="8"/>
      <c r="AS41" s="8"/>
      <c r="AT41" s="8"/>
      <c r="AU41" s="8"/>
      <c r="AV41" s="8"/>
    </row>
    <row r="42" spans="2:48" ht="34" customHeight="1">
      <c r="H42" s="21"/>
      <c r="X42" s="8"/>
      <c r="Y42" s="8"/>
      <c r="Z42" s="8"/>
      <c r="AA42" s="8"/>
      <c r="AB42" s="8"/>
      <c r="AC42" s="8"/>
      <c r="AD42" s="8"/>
      <c r="AE42" s="8"/>
      <c r="AF42" s="8"/>
      <c r="AG42" s="8"/>
      <c r="AH42" s="8"/>
      <c r="AI42" s="8"/>
      <c r="AJ42" s="8"/>
      <c r="AK42" s="8"/>
      <c r="AL42" s="8"/>
      <c r="AM42" s="8"/>
      <c r="AN42" s="8"/>
      <c r="AO42" s="8"/>
      <c r="AP42" s="8"/>
      <c r="AQ42" s="8"/>
      <c r="AR42" s="8"/>
      <c r="AS42" s="8"/>
      <c r="AT42" s="8"/>
      <c r="AU42" s="8"/>
      <c r="AV42" s="8"/>
    </row>
    <row r="43" spans="2:48">
      <c r="H43" s="21"/>
      <c r="X43" s="8"/>
      <c r="Y43" s="8"/>
      <c r="Z43" s="8"/>
      <c r="AA43" s="8"/>
      <c r="AB43" s="8"/>
      <c r="AC43" s="8"/>
      <c r="AD43" s="8"/>
      <c r="AE43" s="8"/>
      <c r="AF43" s="8"/>
      <c r="AG43" s="8"/>
      <c r="AH43" s="8"/>
      <c r="AI43" s="8"/>
      <c r="AJ43" s="8"/>
      <c r="AK43" s="8"/>
      <c r="AL43" s="8"/>
      <c r="AM43" s="8"/>
      <c r="AN43" s="8"/>
      <c r="AO43" s="8"/>
      <c r="AP43" s="8"/>
      <c r="AQ43" s="8"/>
      <c r="AR43" s="8"/>
      <c r="AS43" s="8"/>
      <c r="AT43" s="8"/>
      <c r="AU43" s="8"/>
      <c r="AV43" s="8"/>
    </row>
    <row r="44" spans="2:48">
      <c r="H44" s="21"/>
      <c r="X44" s="8"/>
      <c r="Y44" s="8"/>
      <c r="Z44" s="8"/>
      <c r="AA44" s="8"/>
      <c r="AB44" s="8"/>
      <c r="AC44" s="8"/>
      <c r="AD44" s="8"/>
      <c r="AE44" s="8"/>
      <c r="AF44" s="8"/>
      <c r="AG44" s="8"/>
      <c r="AH44" s="8"/>
      <c r="AI44" s="8"/>
      <c r="AJ44" s="8"/>
      <c r="AK44" s="8"/>
      <c r="AL44" s="8"/>
      <c r="AM44" s="8"/>
      <c r="AN44" s="8"/>
      <c r="AO44" s="8"/>
      <c r="AP44" s="8"/>
      <c r="AQ44" s="8"/>
      <c r="AR44" s="8"/>
      <c r="AS44" s="8"/>
      <c r="AT44" s="8"/>
      <c r="AU44" s="8"/>
      <c r="AV44" s="8"/>
    </row>
    <row r="45" spans="2:48" ht="35" customHeight="1">
      <c r="H45" s="21"/>
      <c r="X45" s="8"/>
      <c r="Y45" s="8"/>
      <c r="Z45" s="8"/>
      <c r="AA45" s="8"/>
      <c r="AB45" s="8"/>
      <c r="AC45" s="8"/>
      <c r="AD45" s="8"/>
      <c r="AE45" s="8"/>
      <c r="AF45" s="8"/>
      <c r="AG45" s="8"/>
      <c r="AH45" s="8"/>
      <c r="AI45" s="8"/>
      <c r="AJ45" s="8"/>
      <c r="AK45" s="8"/>
      <c r="AL45" s="8"/>
      <c r="AM45" s="8"/>
      <c r="AN45" s="8"/>
      <c r="AO45" s="8"/>
      <c r="AP45" s="8"/>
      <c r="AQ45" s="8"/>
      <c r="AR45" s="8"/>
      <c r="AS45" s="8"/>
      <c r="AT45" s="8"/>
      <c r="AU45" s="8"/>
      <c r="AV45" s="8"/>
    </row>
    <row r="46" spans="2:48">
      <c r="H46" s="21"/>
      <c r="X46" s="8"/>
      <c r="Y46" s="8"/>
      <c r="Z46" s="8"/>
      <c r="AA46" s="8"/>
      <c r="AB46" s="8"/>
      <c r="AC46" s="8"/>
      <c r="AD46" s="8"/>
      <c r="AE46" s="8"/>
      <c r="AF46" s="8"/>
      <c r="AG46" s="8"/>
      <c r="AH46" s="8"/>
      <c r="AI46" s="8"/>
      <c r="AJ46" s="8"/>
      <c r="AK46" s="8"/>
      <c r="AL46" s="8"/>
      <c r="AM46" s="8"/>
      <c r="AN46" s="8"/>
      <c r="AO46" s="8"/>
      <c r="AP46" s="8"/>
      <c r="AQ46" s="8"/>
      <c r="AR46" s="8"/>
      <c r="AS46" s="8"/>
      <c r="AT46" s="8"/>
      <c r="AU46" s="8"/>
      <c r="AV46" s="8"/>
    </row>
    <row r="47" spans="2:48">
      <c r="H47" s="21"/>
      <c r="X47" s="8"/>
      <c r="Y47" s="8"/>
      <c r="Z47" s="8"/>
      <c r="AA47" s="8"/>
      <c r="AB47" s="8"/>
      <c r="AC47" s="8"/>
      <c r="AD47" s="8"/>
      <c r="AE47" s="8"/>
      <c r="AF47" s="8"/>
      <c r="AG47" s="8"/>
      <c r="AH47" s="8"/>
      <c r="AI47" s="8"/>
      <c r="AJ47" s="8"/>
      <c r="AK47" s="8"/>
      <c r="AL47" s="8"/>
      <c r="AM47" s="8"/>
      <c r="AN47" s="8"/>
      <c r="AO47" s="8"/>
      <c r="AP47" s="8"/>
      <c r="AQ47" s="8"/>
      <c r="AR47" s="8"/>
      <c r="AS47" s="8"/>
      <c r="AT47" s="8"/>
      <c r="AU47" s="8"/>
      <c r="AV47" s="8"/>
    </row>
    <row r="48" spans="2:48">
      <c r="H48" s="21"/>
      <c r="X48" s="8"/>
      <c r="Y48" s="8"/>
      <c r="Z48" s="8"/>
      <c r="AA48" s="8"/>
      <c r="AB48" s="8"/>
      <c r="AC48" s="8"/>
      <c r="AD48" s="8"/>
      <c r="AE48" s="8"/>
      <c r="AF48" s="8"/>
      <c r="AG48" s="8"/>
      <c r="AH48" s="8"/>
      <c r="AI48" s="8"/>
      <c r="AJ48" s="8"/>
      <c r="AK48" s="8"/>
      <c r="AL48" s="8"/>
      <c r="AM48" s="8"/>
      <c r="AN48" s="8"/>
      <c r="AO48" s="8"/>
      <c r="AP48" s="8"/>
      <c r="AQ48" s="8"/>
      <c r="AR48" s="8"/>
      <c r="AS48" s="8"/>
      <c r="AT48" s="8"/>
      <c r="AU48" s="8"/>
      <c r="AV48" s="8"/>
    </row>
    <row r="49" spans="1:48">
      <c r="H49" s="21"/>
      <c r="X49" s="8"/>
      <c r="Y49" s="8"/>
      <c r="Z49" s="8"/>
      <c r="AA49" s="8"/>
      <c r="AB49" s="8"/>
      <c r="AC49" s="8"/>
      <c r="AD49" s="8"/>
      <c r="AE49" s="8"/>
      <c r="AF49" s="8"/>
      <c r="AG49" s="8"/>
      <c r="AH49" s="8"/>
      <c r="AI49" s="8"/>
      <c r="AJ49" s="8"/>
      <c r="AK49" s="8"/>
      <c r="AL49" s="8"/>
      <c r="AM49" s="8"/>
      <c r="AN49" s="8"/>
      <c r="AO49" s="8"/>
      <c r="AP49" s="8"/>
      <c r="AQ49" s="8"/>
      <c r="AR49" s="8"/>
      <c r="AS49" s="8"/>
      <c r="AT49" s="8"/>
      <c r="AU49" s="8"/>
      <c r="AV49" s="8"/>
    </row>
    <row r="50" spans="1:48">
      <c r="H50" s="21"/>
      <c r="X50" s="8"/>
      <c r="Y50" s="8"/>
      <c r="Z50" s="8"/>
      <c r="AA50" s="8"/>
      <c r="AB50" s="8"/>
      <c r="AC50" s="8"/>
      <c r="AD50" s="8"/>
      <c r="AE50" s="8"/>
      <c r="AF50" s="8"/>
      <c r="AG50" s="8"/>
      <c r="AH50" s="8"/>
      <c r="AI50" s="8"/>
      <c r="AJ50" s="8"/>
      <c r="AK50" s="8"/>
      <c r="AL50" s="8"/>
      <c r="AM50" s="8"/>
      <c r="AN50" s="8"/>
      <c r="AO50" s="8"/>
      <c r="AP50" s="8"/>
      <c r="AQ50" s="8"/>
      <c r="AR50" s="8"/>
      <c r="AS50" s="8"/>
      <c r="AT50" s="8"/>
      <c r="AU50" s="8"/>
      <c r="AV50" s="8"/>
    </row>
    <row r="51" spans="1:48">
      <c r="H51" s="21"/>
      <c r="X51" s="8"/>
      <c r="Y51" s="8"/>
      <c r="Z51" s="8"/>
      <c r="AA51" s="8"/>
      <c r="AB51" s="8"/>
      <c r="AC51" s="8"/>
      <c r="AD51" s="8"/>
      <c r="AE51" s="8"/>
      <c r="AF51" s="8"/>
      <c r="AG51" s="8"/>
      <c r="AH51" s="8"/>
      <c r="AI51" s="8"/>
      <c r="AJ51" s="8"/>
      <c r="AK51" s="8"/>
      <c r="AL51" s="8"/>
      <c r="AM51" s="8"/>
      <c r="AN51" s="8"/>
      <c r="AO51" s="8"/>
      <c r="AP51" s="8"/>
      <c r="AQ51" s="8"/>
      <c r="AR51" s="8"/>
      <c r="AS51" s="8"/>
      <c r="AT51" s="8"/>
      <c r="AU51" s="8"/>
      <c r="AV51" s="8"/>
    </row>
    <row r="52" spans="1:48">
      <c r="H52" s="21"/>
      <c r="X52" s="8"/>
      <c r="Y52" s="8"/>
      <c r="Z52" s="8"/>
      <c r="AA52" s="8"/>
      <c r="AB52" s="8"/>
      <c r="AC52" s="8"/>
      <c r="AD52" s="8"/>
      <c r="AE52" s="8"/>
      <c r="AF52" s="8"/>
      <c r="AG52" s="8"/>
      <c r="AH52" s="8"/>
      <c r="AI52" s="8"/>
      <c r="AJ52" s="8"/>
      <c r="AK52" s="8"/>
      <c r="AL52" s="8"/>
      <c r="AM52" s="8"/>
      <c r="AN52" s="8"/>
      <c r="AO52" s="8"/>
      <c r="AP52" s="8"/>
      <c r="AQ52" s="8"/>
      <c r="AR52" s="8"/>
      <c r="AS52" s="8"/>
      <c r="AT52" s="8"/>
      <c r="AU52" s="8"/>
      <c r="AV52" s="8"/>
    </row>
    <row r="53" spans="1:48">
      <c r="H53" s="21"/>
      <c r="X53" s="8"/>
      <c r="Y53" s="8"/>
      <c r="Z53" s="8"/>
      <c r="AA53" s="8"/>
      <c r="AB53" s="8"/>
      <c r="AC53" s="8"/>
      <c r="AD53" s="8"/>
      <c r="AE53" s="8"/>
      <c r="AF53" s="8"/>
      <c r="AG53" s="8"/>
      <c r="AH53" s="8"/>
      <c r="AI53" s="8"/>
      <c r="AJ53" s="8"/>
      <c r="AK53" s="8"/>
      <c r="AL53" s="8"/>
      <c r="AM53" s="8"/>
      <c r="AN53" s="8"/>
      <c r="AO53" s="8"/>
      <c r="AP53" s="8"/>
      <c r="AQ53" s="8"/>
      <c r="AR53" s="8"/>
      <c r="AS53" s="8"/>
      <c r="AT53" s="8"/>
      <c r="AU53" s="8"/>
      <c r="AV53" s="8"/>
    </row>
    <row r="54" spans="1:48">
      <c r="H54" s="21"/>
      <c r="X54" s="8"/>
      <c r="Y54" s="8"/>
      <c r="Z54" s="8"/>
      <c r="AA54" s="8"/>
      <c r="AB54" s="8"/>
      <c r="AC54" s="8"/>
      <c r="AD54" s="8"/>
      <c r="AE54" s="8"/>
      <c r="AF54" s="8"/>
      <c r="AG54" s="8"/>
      <c r="AH54" s="8"/>
      <c r="AI54" s="8"/>
      <c r="AJ54" s="8"/>
      <c r="AK54" s="8"/>
      <c r="AL54" s="8"/>
      <c r="AM54" s="8"/>
      <c r="AN54" s="8"/>
      <c r="AO54" s="8"/>
      <c r="AP54" s="8"/>
      <c r="AQ54" s="8"/>
      <c r="AR54" s="8"/>
      <c r="AS54" s="8"/>
      <c r="AT54" s="8"/>
      <c r="AU54" s="8"/>
      <c r="AV54" s="8"/>
    </row>
    <row r="55" spans="1:48">
      <c r="H55" s="21"/>
      <c r="X55" s="8"/>
      <c r="Y55" s="8"/>
      <c r="Z55" s="8"/>
      <c r="AA55" s="8"/>
      <c r="AB55" s="8"/>
      <c r="AC55" s="8"/>
      <c r="AD55" s="8"/>
      <c r="AE55" s="8"/>
      <c r="AF55" s="8"/>
      <c r="AG55" s="8"/>
      <c r="AH55" s="8"/>
      <c r="AI55" s="8"/>
      <c r="AJ55" s="8"/>
      <c r="AK55" s="8"/>
      <c r="AL55" s="8"/>
      <c r="AM55" s="8"/>
      <c r="AN55" s="8"/>
      <c r="AO55" s="8"/>
      <c r="AP55" s="8"/>
      <c r="AQ55" s="8"/>
      <c r="AR55" s="8"/>
      <c r="AS55" s="8"/>
      <c r="AT55" s="8"/>
      <c r="AU55" s="8"/>
      <c r="AV55" s="8"/>
    </row>
    <row r="56" spans="1:48">
      <c r="H56" s="21"/>
      <c r="X56" s="8"/>
      <c r="Y56" s="8"/>
      <c r="Z56" s="8"/>
      <c r="AA56" s="8"/>
      <c r="AB56" s="8"/>
      <c r="AC56" s="8"/>
      <c r="AD56" s="8"/>
      <c r="AE56" s="8"/>
      <c r="AF56" s="8"/>
      <c r="AG56" s="8"/>
      <c r="AH56" s="8"/>
      <c r="AI56" s="8"/>
      <c r="AJ56" s="8"/>
      <c r="AK56" s="8"/>
      <c r="AL56" s="8"/>
      <c r="AM56" s="8"/>
      <c r="AN56" s="8"/>
      <c r="AO56" s="8"/>
      <c r="AP56" s="8"/>
      <c r="AQ56" s="8"/>
      <c r="AR56" s="8"/>
      <c r="AS56" s="8"/>
      <c r="AT56" s="8"/>
      <c r="AU56" s="8"/>
      <c r="AV56" s="8"/>
    </row>
    <row r="57" spans="1:48">
      <c r="H57" s="21"/>
      <c r="X57" s="8"/>
      <c r="Y57" s="8"/>
      <c r="Z57" s="8"/>
      <c r="AA57" s="8"/>
      <c r="AB57" s="8"/>
      <c r="AC57" s="8"/>
      <c r="AD57" s="8"/>
      <c r="AE57" s="8"/>
      <c r="AF57" s="8"/>
      <c r="AG57" s="8"/>
      <c r="AH57" s="8"/>
      <c r="AI57" s="8"/>
      <c r="AJ57" s="8"/>
      <c r="AK57" s="8"/>
      <c r="AL57" s="8"/>
      <c r="AM57" s="8"/>
      <c r="AN57" s="8"/>
      <c r="AO57" s="8"/>
      <c r="AP57" s="8"/>
      <c r="AQ57" s="8"/>
      <c r="AR57" s="8"/>
      <c r="AS57" s="8"/>
      <c r="AT57" s="8"/>
      <c r="AU57" s="8"/>
      <c r="AV57" s="8"/>
    </row>
    <row r="58" spans="1:48">
      <c r="H58" s="21"/>
      <c r="X58" s="8"/>
      <c r="Y58" s="8"/>
      <c r="Z58" s="8"/>
      <c r="AA58" s="8"/>
      <c r="AB58" s="8"/>
      <c r="AC58" s="8"/>
      <c r="AD58" s="8"/>
      <c r="AE58" s="8"/>
      <c r="AF58" s="8"/>
      <c r="AG58" s="8"/>
      <c r="AH58" s="8"/>
      <c r="AI58" s="8"/>
      <c r="AJ58" s="8"/>
      <c r="AK58" s="8"/>
      <c r="AL58" s="8"/>
      <c r="AM58" s="8"/>
      <c r="AN58" s="8"/>
      <c r="AO58" s="8"/>
      <c r="AP58" s="8"/>
      <c r="AQ58" s="8"/>
      <c r="AR58" s="8"/>
      <c r="AS58" s="8"/>
      <c r="AT58" s="8"/>
      <c r="AU58" s="8"/>
      <c r="AV58" s="8"/>
    </row>
    <row r="59" spans="1:48">
      <c r="H59" s="21"/>
      <c r="X59" s="8"/>
      <c r="Y59" s="8"/>
      <c r="Z59" s="8"/>
      <c r="AA59" s="8"/>
      <c r="AB59" s="8"/>
      <c r="AC59" s="8"/>
      <c r="AD59" s="8"/>
      <c r="AE59" s="8"/>
      <c r="AF59" s="8"/>
      <c r="AG59" s="8"/>
      <c r="AH59" s="8"/>
      <c r="AI59" s="8"/>
      <c r="AJ59" s="8"/>
      <c r="AK59" s="8"/>
      <c r="AL59" s="8"/>
      <c r="AM59" s="8"/>
      <c r="AN59" s="8"/>
      <c r="AO59" s="8"/>
      <c r="AP59" s="8"/>
      <c r="AQ59" s="8"/>
      <c r="AR59" s="8"/>
      <c r="AS59" s="8"/>
      <c r="AT59" s="8"/>
      <c r="AU59" s="8"/>
      <c r="AV59" s="8"/>
    </row>
    <row r="60" spans="1:48">
      <c r="H60" s="21"/>
      <c r="X60" s="8"/>
      <c r="Y60" s="8"/>
      <c r="Z60" s="8"/>
      <c r="AA60" s="8"/>
      <c r="AB60" s="8"/>
      <c r="AC60" s="8"/>
      <c r="AD60" s="8"/>
      <c r="AE60" s="8"/>
      <c r="AF60" s="8"/>
      <c r="AG60" s="8"/>
      <c r="AH60" s="8"/>
      <c r="AI60" s="8"/>
      <c r="AJ60" s="8"/>
      <c r="AK60" s="8"/>
      <c r="AL60" s="8"/>
      <c r="AM60" s="8"/>
      <c r="AN60" s="8"/>
      <c r="AO60" s="8"/>
      <c r="AP60" s="8"/>
      <c r="AQ60" s="8"/>
      <c r="AR60" s="8"/>
      <c r="AS60" s="8"/>
      <c r="AT60" s="8"/>
      <c r="AU60" s="8"/>
      <c r="AV60" s="8"/>
    </row>
    <row r="61" spans="1:48">
      <c r="H61" s="21"/>
      <c r="X61" s="8"/>
      <c r="Y61" s="8"/>
      <c r="Z61" s="8"/>
      <c r="AA61" s="8"/>
      <c r="AB61" s="8"/>
      <c r="AC61" s="8"/>
      <c r="AD61" s="8"/>
      <c r="AE61" s="8"/>
      <c r="AF61" s="8"/>
      <c r="AG61" s="8"/>
      <c r="AH61" s="8"/>
      <c r="AI61" s="8"/>
      <c r="AJ61" s="8"/>
      <c r="AK61" s="8"/>
      <c r="AL61" s="8"/>
      <c r="AM61" s="8"/>
      <c r="AN61" s="8"/>
      <c r="AO61" s="8"/>
      <c r="AP61" s="8"/>
      <c r="AQ61" s="8"/>
      <c r="AR61" s="8"/>
      <c r="AS61" s="8"/>
      <c r="AT61" s="8"/>
      <c r="AU61" s="8"/>
      <c r="AV61" s="8"/>
    </row>
    <row r="62" spans="1:48">
      <c r="H62" s="21"/>
      <c r="X62" s="8"/>
      <c r="Y62" s="8"/>
      <c r="Z62" s="8"/>
      <c r="AA62" s="8"/>
      <c r="AB62" s="8"/>
      <c r="AC62" s="8"/>
      <c r="AD62" s="8"/>
      <c r="AE62" s="8"/>
      <c r="AF62" s="8"/>
      <c r="AG62" s="8"/>
      <c r="AH62" s="8"/>
      <c r="AI62" s="8"/>
      <c r="AJ62" s="8"/>
      <c r="AK62" s="8"/>
      <c r="AL62" s="8"/>
      <c r="AM62" s="8"/>
      <c r="AN62" s="8"/>
      <c r="AO62" s="8"/>
      <c r="AP62" s="8"/>
      <c r="AQ62" s="8"/>
      <c r="AR62" s="8"/>
      <c r="AS62" s="8"/>
      <c r="AT62" s="8"/>
      <c r="AU62" s="8"/>
      <c r="AV62" s="8"/>
    </row>
    <row r="63" spans="1:48">
      <c r="H63" s="21"/>
      <c r="X63" s="8"/>
      <c r="Y63" s="8"/>
      <c r="Z63" s="8"/>
      <c r="AA63" s="8"/>
      <c r="AB63" s="8"/>
      <c r="AC63" s="8"/>
      <c r="AD63" s="8"/>
      <c r="AE63" s="8"/>
      <c r="AF63" s="8"/>
      <c r="AG63" s="8"/>
      <c r="AH63" s="8"/>
      <c r="AI63" s="8"/>
      <c r="AJ63" s="8"/>
      <c r="AK63" s="8"/>
      <c r="AL63" s="8"/>
      <c r="AM63" s="8"/>
      <c r="AN63" s="8"/>
      <c r="AO63" s="8"/>
      <c r="AP63" s="8"/>
      <c r="AQ63" s="8"/>
      <c r="AR63" s="8"/>
      <c r="AS63" s="8"/>
      <c r="AT63" s="8"/>
      <c r="AU63" s="8"/>
      <c r="AV63" s="8"/>
    </row>
    <row r="64" spans="1:48">
      <c r="A64" s="8"/>
      <c r="B64" s="8"/>
      <c r="C64" s="10"/>
      <c r="D64" s="10"/>
      <c r="E64" s="10"/>
      <c r="F64" s="10"/>
      <c r="G64" s="10"/>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row>
  </sheetData>
  <mergeCells count="50">
    <mergeCell ref="B19:B22"/>
    <mergeCell ref="C2:G2"/>
    <mergeCell ref="I2:W2"/>
    <mergeCell ref="B3:B6"/>
    <mergeCell ref="C3:G6"/>
    <mergeCell ref="I3:W3"/>
    <mergeCell ref="I4:W4"/>
    <mergeCell ref="I5:W5"/>
    <mergeCell ref="I6:W6"/>
    <mergeCell ref="I19:W19"/>
    <mergeCell ref="I20:W20"/>
    <mergeCell ref="I21:W21"/>
    <mergeCell ref="I22:W22"/>
    <mergeCell ref="C19:G22"/>
    <mergeCell ref="B7:B10"/>
    <mergeCell ref="C7:G10"/>
    <mergeCell ref="B23:B26"/>
    <mergeCell ref="C23:G26"/>
    <mergeCell ref="I23:W23"/>
    <mergeCell ref="I24:W24"/>
    <mergeCell ref="I25:W25"/>
    <mergeCell ref="I26:W26"/>
    <mergeCell ref="B31:B34"/>
    <mergeCell ref="C31:G34"/>
    <mergeCell ref="B27:B30"/>
    <mergeCell ref="C27:G30"/>
    <mergeCell ref="I27:W27"/>
    <mergeCell ref="I28:W28"/>
    <mergeCell ref="I29:W29"/>
    <mergeCell ref="I30:W30"/>
    <mergeCell ref="I31:W31"/>
    <mergeCell ref="I32:W32"/>
    <mergeCell ref="I33:W33"/>
    <mergeCell ref="I34:W34"/>
    <mergeCell ref="I7:W7"/>
    <mergeCell ref="I8:W8"/>
    <mergeCell ref="I9:W9"/>
    <mergeCell ref="I10:W10"/>
    <mergeCell ref="I15:W15"/>
    <mergeCell ref="C11:G14"/>
    <mergeCell ref="B11:B14"/>
    <mergeCell ref="B15:B18"/>
    <mergeCell ref="C15:G18"/>
    <mergeCell ref="I16:W16"/>
    <mergeCell ref="I17:W17"/>
    <mergeCell ref="I18:W18"/>
    <mergeCell ref="I11:W11"/>
    <mergeCell ref="I12:W12"/>
    <mergeCell ref="I13:W13"/>
    <mergeCell ref="I14:W14"/>
  </mergeCells>
  <phoneticPr fontId="2"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0CFAF-CC43-2340-88AE-6C6DB916E423}">
  <sheetPr>
    <tabColor theme="4" tint="0.79998168889431442"/>
  </sheetPr>
  <dimension ref="A1:AV53"/>
  <sheetViews>
    <sheetView zoomScale="165" workbookViewId="0"/>
  </sheetViews>
  <sheetFormatPr defaultColWidth="10.81640625" defaultRowHeight="12.5"/>
  <cols>
    <col min="1" max="1" width="5.36328125" style="13" customWidth="1"/>
    <col min="2" max="2" width="18.6328125" style="14" customWidth="1"/>
    <col min="3" max="7" width="10.81640625" style="20"/>
    <col min="8" max="16384" width="10.81640625" style="13"/>
  </cols>
  <sheetData>
    <row r="1" spans="1:48" ht="58" customHeight="1">
      <c r="A1" s="2"/>
      <c r="B1" s="4"/>
      <c r="C1" s="6" t="s">
        <v>39</v>
      </c>
      <c r="D1" s="11"/>
      <c r="E1" s="11"/>
      <c r="F1" s="11"/>
      <c r="G1" s="11"/>
      <c r="H1" s="3"/>
      <c r="I1" s="3"/>
      <c r="J1" s="3"/>
      <c r="K1" s="3"/>
      <c r="L1" s="3"/>
      <c r="M1" s="3"/>
      <c r="N1" s="3"/>
      <c r="O1" s="3"/>
      <c r="P1" s="3"/>
      <c r="Q1" s="3"/>
      <c r="R1" s="3"/>
      <c r="S1" s="3"/>
      <c r="T1" s="3"/>
      <c r="U1" s="4"/>
      <c r="V1" s="4"/>
      <c r="W1" s="4"/>
      <c r="X1" s="4"/>
      <c r="Y1" s="4"/>
      <c r="Z1" s="4"/>
      <c r="AA1" s="4"/>
      <c r="AB1" s="4"/>
      <c r="AC1" s="4"/>
      <c r="AD1" s="4"/>
      <c r="AE1" s="4"/>
      <c r="AF1" s="4"/>
      <c r="AG1" s="4"/>
      <c r="AH1" s="4"/>
      <c r="AI1" s="4"/>
      <c r="AJ1" s="4"/>
      <c r="AK1" s="4"/>
      <c r="AL1" s="4"/>
      <c r="AM1" s="4"/>
      <c r="AN1" s="4"/>
      <c r="AO1" s="4"/>
      <c r="AP1" s="4"/>
      <c r="AQ1" s="4"/>
      <c r="AR1" s="4"/>
      <c r="AS1" s="4"/>
      <c r="AT1" s="4"/>
      <c r="AU1" s="4"/>
      <c r="AV1" s="4"/>
    </row>
    <row r="2" spans="1:48" ht="28" customHeight="1">
      <c r="A2" s="4"/>
      <c r="B2" s="23" t="s">
        <v>0</v>
      </c>
      <c r="C2" s="218" t="s">
        <v>25</v>
      </c>
      <c r="D2" s="218"/>
      <c r="E2" s="218"/>
      <c r="F2" s="218"/>
      <c r="G2" s="218"/>
      <c r="H2" s="23" t="s">
        <v>26</v>
      </c>
      <c r="I2" s="219" t="s">
        <v>27</v>
      </c>
      <c r="J2" s="219"/>
      <c r="K2" s="219"/>
      <c r="L2" s="219"/>
      <c r="M2" s="219"/>
      <c r="N2" s="219"/>
      <c r="O2" s="219"/>
      <c r="P2" s="219"/>
      <c r="Q2" s="219"/>
      <c r="R2" s="219"/>
      <c r="S2" s="219"/>
      <c r="T2" s="219"/>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1:48" ht="34" customHeight="1">
      <c r="A3" s="4"/>
      <c r="B3" s="204" t="s">
        <v>156</v>
      </c>
      <c r="C3" s="205" t="s">
        <v>161</v>
      </c>
      <c r="D3" s="205"/>
      <c r="E3" s="205"/>
      <c r="F3" s="205"/>
      <c r="G3" s="205"/>
      <c r="H3" s="133">
        <v>1</v>
      </c>
      <c r="I3" s="216" t="s">
        <v>162</v>
      </c>
      <c r="J3" s="216"/>
      <c r="K3" s="216"/>
      <c r="L3" s="216"/>
      <c r="M3" s="216"/>
      <c r="N3" s="216"/>
      <c r="O3" s="216"/>
      <c r="P3" s="216"/>
      <c r="Q3" s="216"/>
      <c r="R3" s="216"/>
      <c r="S3" s="216"/>
      <c r="T3" s="216"/>
      <c r="U3" s="4"/>
      <c r="V3" s="4"/>
      <c r="W3" s="4"/>
      <c r="X3" s="4"/>
      <c r="Y3" s="4"/>
      <c r="Z3" s="4"/>
      <c r="AA3" s="4"/>
      <c r="AB3" s="4"/>
      <c r="AC3" s="4"/>
      <c r="AD3" s="4"/>
      <c r="AE3" s="4"/>
      <c r="AF3" s="4"/>
      <c r="AG3" s="4"/>
      <c r="AH3" s="4"/>
      <c r="AI3" s="4"/>
      <c r="AJ3" s="4"/>
      <c r="AK3" s="4"/>
      <c r="AL3" s="4"/>
      <c r="AM3" s="4"/>
      <c r="AN3" s="4"/>
      <c r="AO3" s="4"/>
      <c r="AP3" s="4"/>
      <c r="AQ3" s="4"/>
      <c r="AR3" s="4"/>
      <c r="AS3" s="4"/>
      <c r="AT3" s="4"/>
      <c r="AU3" s="4"/>
      <c r="AV3" s="4"/>
    </row>
    <row r="4" spans="1:48">
      <c r="A4" s="4"/>
      <c r="B4" s="204"/>
      <c r="C4" s="205"/>
      <c r="D4" s="205"/>
      <c r="E4" s="205"/>
      <c r="F4" s="205"/>
      <c r="G4" s="205"/>
      <c r="H4" s="133">
        <v>2</v>
      </c>
      <c r="I4" s="216" t="s">
        <v>163</v>
      </c>
      <c r="J4" s="216"/>
      <c r="K4" s="216"/>
      <c r="L4" s="216"/>
      <c r="M4" s="216"/>
      <c r="N4" s="216"/>
      <c r="O4" s="216"/>
      <c r="P4" s="216"/>
      <c r="Q4" s="216"/>
      <c r="R4" s="216"/>
      <c r="S4" s="216"/>
      <c r="T4" s="216"/>
      <c r="U4" s="4"/>
      <c r="V4" s="4"/>
      <c r="W4" s="4"/>
      <c r="X4" s="4"/>
      <c r="Y4" s="4"/>
      <c r="Z4" s="4"/>
      <c r="AA4" s="4"/>
      <c r="AB4" s="4"/>
      <c r="AC4" s="4"/>
      <c r="AD4" s="4"/>
      <c r="AE4" s="4"/>
      <c r="AF4" s="4"/>
      <c r="AG4" s="4"/>
      <c r="AH4" s="4"/>
      <c r="AI4" s="4"/>
      <c r="AJ4" s="4"/>
      <c r="AK4" s="4"/>
      <c r="AL4" s="4"/>
      <c r="AM4" s="4"/>
      <c r="AN4" s="4"/>
      <c r="AO4" s="4"/>
      <c r="AP4" s="4"/>
      <c r="AQ4" s="4"/>
      <c r="AR4" s="4"/>
      <c r="AS4" s="4"/>
      <c r="AT4" s="4"/>
      <c r="AU4" s="4"/>
      <c r="AV4" s="4"/>
    </row>
    <row r="5" spans="1:48">
      <c r="A5" s="4"/>
      <c r="B5" s="204"/>
      <c r="C5" s="205"/>
      <c r="D5" s="205"/>
      <c r="E5" s="205"/>
      <c r="F5" s="205"/>
      <c r="G5" s="205"/>
      <c r="H5" s="133">
        <v>3</v>
      </c>
      <c r="I5" s="216" t="s">
        <v>164</v>
      </c>
      <c r="J5" s="216"/>
      <c r="K5" s="216"/>
      <c r="L5" s="216"/>
      <c r="M5" s="216"/>
      <c r="N5" s="216"/>
      <c r="O5" s="216"/>
      <c r="P5" s="216"/>
      <c r="Q5" s="216"/>
      <c r="R5" s="216"/>
      <c r="S5" s="216"/>
      <c r="T5" s="216"/>
      <c r="U5" s="4"/>
      <c r="V5" s="4"/>
      <c r="W5" s="4"/>
      <c r="X5" s="4"/>
      <c r="Y5" s="4"/>
      <c r="Z5" s="4"/>
      <c r="AA5" s="4"/>
      <c r="AB5" s="4"/>
      <c r="AC5" s="4"/>
      <c r="AD5" s="4"/>
      <c r="AE5" s="4"/>
      <c r="AF5" s="4"/>
      <c r="AG5" s="4"/>
      <c r="AH5" s="4"/>
      <c r="AI5" s="4"/>
      <c r="AJ5" s="4"/>
      <c r="AK5" s="4"/>
      <c r="AL5" s="4"/>
      <c r="AM5" s="4"/>
      <c r="AN5" s="4"/>
      <c r="AO5" s="4"/>
      <c r="AP5" s="4"/>
      <c r="AQ5" s="4"/>
      <c r="AR5" s="4"/>
      <c r="AS5" s="4"/>
      <c r="AT5" s="4"/>
      <c r="AU5" s="4"/>
      <c r="AV5" s="4"/>
    </row>
    <row r="6" spans="1:48">
      <c r="A6" s="4"/>
      <c r="B6" s="204"/>
      <c r="C6" s="205"/>
      <c r="D6" s="205"/>
      <c r="E6" s="205"/>
      <c r="F6" s="205"/>
      <c r="G6" s="205"/>
      <c r="H6" s="133">
        <v>4</v>
      </c>
      <c r="I6" s="216" t="s">
        <v>165</v>
      </c>
      <c r="J6" s="216"/>
      <c r="K6" s="216"/>
      <c r="L6" s="216"/>
      <c r="M6" s="216"/>
      <c r="N6" s="216"/>
      <c r="O6" s="216"/>
      <c r="P6" s="216"/>
      <c r="Q6" s="216"/>
      <c r="R6" s="216"/>
      <c r="S6" s="216"/>
      <c r="T6" s="216"/>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c r="A7" s="4"/>
      <c r="B7" s="204"/>
      <c r="C7" s="205"/>
      <c r="D7" s="205"/>
      <c r="E7" s="205"/>
      <c r="F7" s="205"/>
      <c r="G7" s="205"/>
      <c r="H7" s="133">
        <v>5</v>
      </c>
      <c r="I7" s="216" t="s">
        <v>166</v>
      </c>
      <c r="J7" s="216"/>
      <c r="K7" s="216"/>
      <c r="L7" s="216"/>
      <c r="M7" s="216"/>
      <c r="N7" s="216"/>
      <c r="O7" s="216"/>
      <c r="P7" s="216"/>
      <c r="Q7" s="216"/>
      <c r="R7" s="216"/>
      <c r="S7" s="216"/>
      <c r="T7" s="216"/>
      <c r="U7" s="4"/>
      <c r="V7" s="4"/>
      <c r="W7" s="4"/>
      <c r="X7" s="4"/>
      <c r="Y7" s="4"/>
      <c r="Z7" s="4"/>
      <c r="AA7" s="4"/>
      <c r="AB7" s="4"/>
      <c r="AC7" s="4"/>
      <c r="AD7" s="4"/>
      <c r="AE7" s="4"/>
      <c r="AF7" s="4"/>
      <c r="AG7" s="4"/>
      <c r="AH7" s="4"/>
      <c r="AI7" s="4"/>
      <c r="AJ7" s="4"/>
      <c r="AK7" s="4"/>
      <c r="AL7" s="4"/>
      <c r="AM7" s="4"/>
      <c r="AN7" s="4"/>
      <c r="AO7" s="4"/>
      <c r="AP7" s="4"/>
      <c r="AQ7" s="4"/>
      <c r="AR7" s="4"/>
      <c r="AS7" s="4"/>
      <c r="AT7" s="4"/>
      <c r="AU7" s="4"/>
      <c r="AV7" s="4"/>
    </row>
    <row r="8" spans="1:48">
      <c r="A8" s="4"/>
      <c r="B8" s="204" t="s">
        <v>157</v>
      </c>
      <c r="C8" s="205" t="s">
        <v>167</v>
      </c>
      <c r="D8" s="205"/>
      <c r="E8" s="205"/>
      <c r="F8" s="205"/>
      <c r="G8" s="205"/>
      <c r="H8" s="133">
        <v>1</v>
      </c>
      <c r="I8" s="216" t="s">
        <v>168</v>
      </c>
      <c r="J8" s="216"/>
      <c r="K8" s="216"/>
      <c r="L8" s="216"/>
      <c r="M8" s="216"/>
      <c r="N8" s="216"/>
      <c r="O8" s="216"/>
      <c r="P8" s="216"/>
      <c r="Q8" s="216"/>
      <c r="R8" s="216"/>
      <c r="S8" s="216"/>
      <c r="T8" s="216"/>
      <c r="U8" s="4"/>
      <c r="V8" s="4"/>
      <c r="W8" s="4"/>
      <c r="X8" s="4"/>
      <c r="Y8" s="4"/>
      <c r="Z8" s="4"/>
      <c r="AA8" s="4"/>
      <c r="AB8" s="4"/>
      <c r="AC8" s="4"/>
      <c r="AD8" s="4"/>
      <c r="AE8" s="4"/>
      <c r="AF8" s="4"/>
      <c r="AG8" s="4"/>
      <c r="AH8" s="4"/>
      <c r="AI8" s="4"/>
      <c r="AJ8" s="4"/>
      <c r="AK8" s="4"/>
      <c r="AL8" s="4"/>
      <c r="AM8" s="4"/>
      <c r="AN8" s="4"/>
      <c r="AO8" s="4"/>
      <c r="AP8" s="4"/>
      <c r="AQ8" s="4"/>
      <c r="AR8" s="4"/>
      <c r="AS8" s="4"/>
      <c r="AT8" s="4"/>
      <c r="AU8" s="4"/>
      <c r="AV8" s="4"/>
    </row>
    <row r="9" spans="1:48">
      <c r="A9" s="4"/>
      <c r="B9" s="204"/>
      <c r="C9" s="205"/>
      <c r="D9" s="205"/>
      <c r="E9" s="205"/>
      <c r="F9" s="205"/>
      <c r="G9" s="205"/>
      <c r="H9" s="133">
        <v>2</v>
      </c>
      <c r="I9" s="216" t="s">
        <v>169</v>
      </c>
      <c r="J9" s="216"/>
      <c r="K9" s="216"/>
      <c r="L9" s="216"/>
      <c r="M9" s="216"/>
      <c r="N9" s="216"/>
      <c r="O9" s="216"/>
      <c r="P9" s="216"/>
      <c r="Q9" s="216"/>
      <c r="R9" s="216"/>
      <c r="S9" s="216"/>
      <c r="T9" s="216"/>
      <c r="U9" s="4"/>
      <c r="V9" s="4"/>
      <c r="W9" s="4"/>
      <c r="X9" s="4"/>
      <c r="Y9" s="4"/>
      <c r="Z9" s="4"/>
      <c r="AA9" s="4"/>
      <c r="AB9" s="4"/>
      <c r="AC9" s="4"/>
      <c r="AD9" s="4"/>
      <c r="AE9" s="4"/>
      <c r="AF9" s="4"/>
      <c r="AG9" s="4"/>
      <c r="AH9" s="4"/>
      <c r="AI9" s="4"/>
      <c r="AJ9" s="4"/>
      <c r="AK9" s="4"/>
      <c r="AL9" s="4"/>
      <c r="AM9" s="4"/>
      <c r="AN9" s="4"/>
      <c r="AO9" s="4"/>
      <c r="AP9" s="4"/>
      <c r="AQ9" s="4"/>
      <c r="AR9" s="4"/>
      <c r="AS9" s="4"/>
      <c r="AT9" s="4"/>
      <c r="AU9" s="4"/>
      <c r="AV9" s="4"/>
    </row>
    <row r="10" spans="1:48">
      <c r="A10" s="4"/>
      <c r="B10" s="204"/>
      <c r="C10" s="205"/>
      <c r="D10" s="205"/>
      <c r="E10" s="205"/>
      <c r="F10" s="205"/>
      <c r="G10" s="205"/>
      <c r="H10" s="133">
        <v>3</v>
      </c>
      <c r="I10" s="216" t="s">
        <v>170</v>
      </c>
      <c r="J10" s="216"/>
      <c r="K10" s="216"/>
      <c r="L10" s="216"/>
      <c r="M10" s="216"/>
      <c r="N10" s="216"/>
      <c r="O10" s="216"/>
      <c r="P10" s="216"/>
      <c r="Q10" s="216"/>
      <c r="R10" s="216"/>
      <c r="S10" s="216"/>
      <c r="T10" s="216"/>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row>
    <row r="11" spans="1:48">
      <c r="A11" s="4"/>
      <c r="B11" s="204"/>
      <c r="C11" s="205"/>
      <c r="D11" s="205"/>
      <c r="E11" s="205"/>
      <c r="F11" s="205"/>
      <c r="G11" s="205"/>
      <c r="H11" s="133">
        <v>4</v>
      </c>
      <c r="I11" s="216" t="s">
        <v>171</v>
      </c>
      <c r="J11" s="216"/>
      <c r="K11" s="216"/>
      <c r="L11" s="216"/>
      <c r="M11" s="216"/>
      <c r="N11" s="216"/>
      <c r="O11" s="216"/>
      <c r="P11" s="216"/>
      <c r="Q11" s="216"/>
      <c r="R11" s="216"/>
      <c r="S11" s="216"/>
      <c r="T11" s="216"/>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row>
    <row r="12" spans="1:48">
      <c r="A12" s="4"/>
      <c r="B12" s="204"/>
      <c r="C12" s="205"/>
      <c r="D12" s="205"/>
      <c r="E12" s="205"/>
      <c r="F12" s="205"/>
      <c r="G12" s="205"/>
      <c r="H12" s="133">
        <v>5</v>
      </c>
      <c r="I12" s="205" t="s">
        <v>172</v>
      </c>
      <c r="J12" s="216"/>
      <c r="K12" s="216"/>
      <c r="L12" s="216"/>
      <c r="M12" s="216"/>
      <c r="N12" s="216"/>
      <c r="O12" s="216"/>
      <c r="P12" s="216"/>
      <c r="Q12" s="216"/>
      <c r="R12" s="216"/>
      <c r="S12" s="216"/>
      <c r="T12" s="216"/>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row>
    <row r="13" spans="1:48">
      <c r="A13" s="4"/>
      <c r="B13" s="204" t="s">
        <v>173</v>
      </c>
      <c r="C13" s="207" t="s">
        <v>174</v>
      </c>
      <c r="D13" s="208"/>
      <c r="E13" s="208"/>
      <c r="F13" s="208"/>
      <c r="G13" s="209"/>
      <c r="H13" s="133">
        <v>1</v>
      </c>
      <c r="I13" s="216" t="s">
        <v>175</v>
      </c>
      <c r="J13" s="216"/>
      <c r="K13" s="216"/>
      <c r="L13" s="216"/>
      <c r="M13" s="216"/>
      <c r="N13" s="216"/>
      <c r="O13" s="216"/>
      <c r="P13" s="216"/>
      <c r="Q13" s="216"/>
      <c r="R13" s="216"/>
      <c r="S13" s="216"/>
      <c r="T13" s="216"/>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row>
    <row r="14" spans="1:48">
      <c r="A14" s="4"/>
      <c r="B14" s="204"/>
      <c r="C14" s="210"/>
      <c r="D14" s="211"/>
      <c r="E14" s="211"/>
      <c r="F14" s="211"/>
      <c r="G14" s="212"/>
      <c r="H14" s="133">
        <v>2</v>
      </c>
      <c r="I14" s="216" t="s">
        <v>176</v>
      </c>
      <c r="J14" s="216"/>
      <c r="K14" s="216"/>
      <c r="L14" s="216"/>
      <c r="M14" s="216"/>
      <c r="N14" s="216"/>
      <c r="O14" s="216"/>
      <c r="P14" s="216"/>
      <c r="Q14" s="216"/>
      <c r="R14" s="216"/>
      <c r="S14" s="216"/>
      <c r="T14" s="216"/>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row>
    <row r="15" spans="1:48">
      <c r="A15" s="4"/>
      <c r="B15" s="204"/>
      <c r="C15" s="210"/>
      <c r="D15" s="211"/>
      <c r="E15" s="211"/>
      <c r="F15" s="211"/>
      <c r="G15" s="212"/>
      <c r="H15" s="133">
        <v>3</v>
      </c>
      <c r="I15" s="216" t="s">
        <v>177</v>
      </c>
      <c r="J15" s="216"/>
      <c r="K15" s="216"/>
      <c r="L15" s="216"/>
      <c r="M15" s="216"/>
      <c r="N15" s="216"/>
      <c r="O15" s="216"/>
      <c r="P15" s="216"/>
      <c r="Q15" s="216"/>
      <c r="R15" s="216"/>
      <c r="S15" s="216"/>
      <c r="T15" s="216"/>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row>
    <row r="16" spans="1:48">
      <c r="A16" s="4"/>
      <c r="B16" s="204"/>
      <c r="C16" s="210"/>
      <c r="D16" s="211"/>
      <c r="E16" s="211"/>
      <c r="F16" s="211"/>
      <c r="G16" s="212"/>
      <c r="H16" s="133">
        <v>4</v>
      </c>
      <c r="I16" s="216" t="s">
        <v>178</v>
      </c>
      <c r="J16" s="216"/>
      <c r="K16" s="216"/>
      <c r="L16" s="216"/>
      <c r="M16" s="216"/>
      <c r="N16" s="216"/>
      <c r="O16" s="216"/>
      <c r="P16" s="216"/>
      <c r="Q16" s="216"/>
      <c r="R16" s="216"/>
      <c r="S16" s="216"/>
      <c r="T16" s="216"/>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row>
    <row r="17" spans="1:48" ht="13" thickBot="1">
      <c r="A17" s="4"/>
      <c r="B17" s="206"/>
      <c r="C17" s="213"/>
      <c r="D17" s="214"/>
      <c r="E17" s="214"/>
      <c r="F17" s="214"/>
      <c r="G17" s="215"/>
      <c r="H17" s="134">
        <v>5</v>
      </c>
      <c r="I17" s="202" t="s">
        <v>179</v>
      </c>
      <c r="J17" s="202"/>
      <c r="K17" s="202"/>
      <c r="L17" s="202"/>
      <c r="M17" s="202"/>
      <c r="N17" s="202"/>
      <c r="O17" s="202"/>
      <c r="P17" s="202"/>
      <c r="Q17" s="202"/>
      <c r="R17" s="202"/>
      <c r="S17" s="202"/>
      <c r="T17" s="20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row>
    <row r="18" spans="1:48">
      <c r="A18" s="4"/>
      <c r="B18" s="203" t="s">
        <v>180</v>
      </c>
      <c r="C18" s="205" t="s">
        <v>181</v>
      </c>
      <c r="D18" s="205"/>
      <c r="E18" s="205"/>
      <c r="F18" s="205"/>
      <c r="G18" s="205"/>
      <c r="H18" s="135">
        <v>1</v>
      </c>
      <c r="I18" s="217" t="s">
        <v>182</v>
      </c>
      <c r="J18" s="217"/>
      <c r="K18" s="217"/>
      <c r="L18" s="217"/>
      <c r="M18" s="217"/>
      <c r="N18" s="217"/>
      <c r="O18" s="217"/>
      <c r="P18" s="217"/>
      <c r="Q18" s="217"/>
      <c r="R18" s="217"/>
      <c r="S18" s="217"/>
      <c r="T18" s="217"/>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row>
    <row r="19" spans="1:48">
      <c r="A19" s="4"/>
      <c r="B19" s="204"/>
      <c r="C19" s="205"/>
      <c r="D19" s="205"/>
      <c r="E19" s="205"/>
      <c r="F19" s="205"/>
      <c r="G19" s="205"/>
      <c r="H19" s="133">
        <v>2</v>
      </c>
      <c r="I19" s="216" t="s">
        <v>183</v>
      </c>
      <c r="J19" s="216"/>
      <c r="K19" s="216"/>
      <c r="L19" s="216"/>
      <c r="M19" s="216"/>
      <c r="N19" s="216"/>
      <c r="O19" s="216"/>
      <c r="P19" s="216"/>
      <c r="Q19" s="216"/>
      <c r="R19" s="216"/>
      <c r="S19" s="216"/>
      <c r="T19" s="216"/>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row>
    <row r="20" spans="1:48">
      <c r="A20" s="4"/>
      <c r="B20" s="204"/>
      <c r="C20" s="205"/>
      <c r="D20" s="205"/>
      <c r="E20" s="205"/>
      <c r="F20" s="205"/>
      <c r="G20" s="205"/>
      <c r="H20" s="133">
        <v>3</v>
      </c>
      <c r="I20" s="216" t="s">
        <v>184</v>
      </c>
      <c r="J20" s="216"/>
      <c r="K20" s="216"/>
      <c r="L20" s="216"/>
      <c r="M20" s="216"/>
      <c r="N20" s="216"/>
      <c r="O20" s="216"/>
      <c r="P20" s="216"/>
      <c r="Q20" s="216"/>
      <c r="R20" s="216"/>
      <c r="S20" s="216"/>
      <c r="T20" s="216"/>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row>
    <row r="21" spans="1:48">
      <c r="A21" s="4"/>
      <c r="B21" s="204"/>
      <c r="C21" s="205"/>
      <c r="D21" s="205"/>
      <c r="E21" s="205"/>
      <c r="F21" s="205"/>
      <c r="G21" s="205"/>
      <c r="H21" s="133">
        <v>4</v>
      </c>
      <c r="I21" s="216" t="s">
        <v>185</v>
      </c>
      <c r="J21" s="216"/>
      <c r="K21" s="216"/>
      <c r="L21" s="216"/>
      <c r="M21" s="216"/>
      <c r="N21" s="216"/>
      <c r="O21" s="216"/>
      <c r="P21" s="216"/>
      <c r="Q21" s="216"/>
      <c r="R21" s="216"/>
      <c r="S21" s="216"/>
      <c r="T21" s="216"/>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row>
    <row r="22" spans="1:48">
      <c r="A22" s="4"/>
      <c r="B22" s="204"/>
      <c r="C22" s="205"/>
      <c r="D22" s="205"/>
      <c r="E22" s="205"/>
      <c r="F22" s="205"/>
      <c r="G22" s="205"/>
      <c r="H22" s="133">
        <v>5</v>
      </c>
      <c r="I22" s="216" t="s">
        <v>186</v>
      </c>
      <c r="J22" s="216"/>
      <c r="K22" s="216"/>
      <c r="L22" s="216"/>
      <c r="M22" s="216"/>
      <c r="N22" s="216"/>
      <c r="O22" s="216"/>
      <c r="P22" s="216"/>
      <c r="Q22" s="216"/>
      <c r="R22" s="216"/>
      <c r="S22" s="216"/>
      <c r="T22" s="216"/>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row>
    <row r="23" spans="1:48">
      <c r="A23" s="4"/>
      <c r="B23" s="204" t="s">
        <v>159</v>
      </c>
      <c r="C23" s="205" t="s">
        <v>187</v>
      </c>
      <c r="D23" s="205"/>
      <c r="E23" s="205"/>
      <c r="F23" s="205"/>
      <c r="G23" s="205"/>
      <c r="H23" s="133">
        <v>1</v>
      </c>
      <c r="I23" s="216" t="s">
        <v>188</v>
      </c>
      <c r="J23" s="216"/>
      <c r="K23" s="216"/>
      <c r="L23" s="216"/>
      <c r="M23" s="216"/>
      <c r="N23" s="216"/>
      <c r="O23" s="216"/>
      <c r="P23" s="216"/>
      <c r="Q23" s="216"/>
      <c r="R23" s="216"/>
      <c r="S23" s="216"/>
      <c r="T23" s="216"/>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row>
    <row r="24" spans="1:48">
      <c r="A24" s="4"/>
      <c r="B24" s="204"/>
      <c r="C24" s="205"/>
      <c r="D24" s="205"/>
      <c r="E24" s="205"/>
      <c r="F24" s="205"/>
      <c r="G24" s="205"/>
      <c r="H24" s="133">
        <v>2</v>
      </c>
      <c r="I24" s="216" t="s">
        <v>189</v>
      </c>
      <c r="J24" s="216"/>
      <c r="K24" s="216"/>
      <c r="L24" s="216"/>
      <c r="M24" s="216"/>
      <c r="N24" s="216"/>
      <c r="O24" s="216"/>
      <c r="P24" s="216"/>
      <c r="Q24" s="216"/>
      <c r="R24" s="216"/>
      <c r="S24" s="216"/>
      <c r="T24" s="216"/>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row>
    <row r="25" spans="1:48">
      <c r="A25" s="4"/>
      <c r="B25" s="204"/>
      <c r="C25" s="205"/>
      <c r="D25" s="205"/>
      <c r="E25" s="205"/>
      <c r="F25" s="205"/>
      <c r="G25" s="205"/>
      <c r="H25" s="133">
        <v>3</v>
      </c>
      <c r="I25" s="216" t="s">
        <v>190</v>
      </c>
      <c r="J25" s="216"/>
      <c r="K25" s="216"/>
      <c r="L25" s="216"/>
      <c r="M25" s="216"/>
      <c r="N25" s="216"/>
      <c r="O25" s="216"/>
      <c r="P25" s="216"/>
      <c r="Q25" s="216"/>
      <c r="R25" s="216"/>
      <c r="S25" s="216"/>
      <c r="T25" s="216"/>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row>
    <row r="26" spans="1:48">
      <c r="A26" s="4"/>
      <c r="B26" s="204"/>
      <c r="C26" s="205"/>
      <c r="D26" s="205"/>
      <c r="E26" s="205"/>
      <c r="F26" s="205"/>
      <c r="G26" s="205"/>
      <c r="H26" s="133">
        <v>4</v>
      </c>
      <c r="I26" s="216" t="s">
        <v>191</v>
      </c>
      <c r="J26" s="216"/>
      <c r="K26" s="216"/>
      <c r="L26" s="216"/>
      <c r="M26" s="216"/>
      <c r="N26" s="216"/>
      <c r="O26" s="216"/>
      <c r="P26" s="216"/>
      <c r="Q26" s="216"/>
      <c r="R26" s="216"/>
      <c r="S26" s="216"/>
      <c r="T26" s="216"/>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row>
    <row r="27" spans="1:48">
      <c r="A27" s="4"/>
      <c r="B27" s="204"/>
      <c r="C27" s="205"/>
      <c r="D27" s="205"/>
      <c r="E27" s="205"/>
      <c r="F27" s="205"/>
      <c r="G27" s="205"/>
      <c r="H27" s="133">
        <v>5</v>
      </c>
      <c r="I27" s="205" t="s">
        <v>192</v>
      </c>
      <c r="J27" s="216"/>
      <c r="K27" s="216"/>
      <c r="L27" s="216"/>
      <c r="M27" s="216"/>
      <c r="N27" s="216"/>
      <c r="O27" s="216"/>
      <c r="P27" s="216"/>
      <c r="Q27" s="216"/>
      <c r="R27" s="216"/>
      <c r="S27" s="216"/>
      <c r="T27" s="216"/>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row>
    <row r="28" spans="1:48">
      <c r="A28" s="4"/>
      <c r="B28" s="204" t="s">
        <v>160</v>
      </c>
      <c r="C28" s="205" t="s">
        <v>193</v>
      </c>
      <c r="D28" s="205"/>
      <c r="E28" s="205"/>
      <c r="F28" s="205"/>
      <c r="G28" s="205"/>
      <c r="H28" s="133">
        <v>1</v>
      </c>
      <c r="I28" s="216" t="s">
        <v>194</v>
      </c>
      <c r="J28" s="216"/>
      <c r="K28" s="216"/>
      <c r="L28" s="216"/>
      <c r="M28" s="216"/>
      <c r="N28" s="216"/>
      <c r="O28" s="216"/>
      <c r="P28" s="216"/>
      <c r="Q28" s="216"/>
      <c r="R28" s="216"/>
      <c r="S28" s="216"/>
      <c r="T28" s="216"/>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row>
    <row r="29" spans="1:48">
      <c r="A29" s="4"/>
      <c r="B29" s="204"/>
      <c r="C29" s="205"/>
      <c r="D29" s="205"/>
      <c r="E29" s="205"/>
      <c r="F29" s="205"/>
      <c r="G29" s="205"/>
      <c r="H29" s="133">
        <v>2</v>
      </c>
      <c r="I29" s="216" t="s">
        <v>195</v>
      </c>
      <c r="J29" s="216"/>
      <c r="K29" s="216"/>
      <c r="L29" s="216"/>
      <c r="M29" s="216"/>
      <c r="N29" s="216"/>
      <c r="O29" s="216"/>
      <c r="P29" s="216"/>
      <c r="Q29" s="216"/>
      <c r="R29" s="216"/>
      <c r="S29" s="216"/>
      <c r="T29" s="216"/>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row>
    <row r="30" spans="1:48">
      <c r="A30" s="4"/>
      <c r="B30" s="204"/>
      <c r="C30" s="205"/>
      <c r="D30" s="205"/>
      <c r="E30" s="205"/>
      <c r="F30" s="205"/>
      <c r="G30" s="205"/>
      <c r="H30" s="133">
        <v>3</v>
      </c>
      <c r="I30" s="216" t="s">
        <v>196</v>
      </c>
      <c r="J30" s="216"/>
      <c r="K30" s="216"/>
      <c r="L30" s="216"/>
      <c r="M30" s="216"/>
      <c r="N30" s="216"/>
      <c r="O30" s="216"/>
      <c r="P30" s="216"/>
      <c r="Q30" s="216"/>
      <c r="R30" s="216"/>
      <c r="S30" s="216"/>
      <c r="T30" s="216"/>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row>
    <row r="31" spans="1:48">
      <c r="A31" s="4"/>
      <c r="B31" s="204"/>
      <c r="C31" s="205"/>
      <c r="D31" s="205"/>
      <c r="E31" s="205"/>
      <c r="F31" s="205"/>
      <c r="G31" s="205"/>
      <c r="H31" s="133">
        <v>4</v>
      </c>
      <c r="I31" s="216" t="s">
        <v>197</v>
      </c>
      <c r="J31" s="216"/>
      <c r="K31" s="216"/>
      <c r="L31" s="216"/>
      <c r="M31" s="216"/>
      <c r="N31" s="216"/>
      <c r="O31" s="216"/>
      <c r="P31" s="216"/>
      <c r="Q31" s="216"/>
      <c r="R31" s="216"/>
      <c r="S31" s="216"/>
      <c r="T31" s="216"/>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row>
    <row r="32" spans="1:48">
      <c r="A32" s="4"/>
      <c r="B32" s="204"/>
      <c r="C32" s="205"/>
      <c r="D32" s="205"/>
      <c r="E32" s="205"/>
      <c r="F32" s="205"/>
      <c r="G32" s="205"/>
      <c r="H32" s="133">
        <v>5</v>
      </c>
      <c r="I32" s="216" t="s">
        <v>198</v>
      </c>
      <c r="J32" s="216"/>
      <c r="K32" s="216"/>
      <c r="L32" s="216"/>
      <c r="M32" s="216"/>
      <c r="N32" s="216"/>
      <c r="O32" s="216"/>
      <c r="P32" s="216"/>
      <c r="Q32" s="216"/>
      <c r="R32" s="216"/>
      <c r="S32" s="216"/>
      <c r="T32" s="216"/>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row>
    <row r="33" spans="1:48">
      <c r="A33" s="4"/>
      <c r="B33" s="4"/>
      <c r="C33" s="12"/>
      <c r="D33" s="12"/>
      <c r="E33" s="12"/>
      <c r="F33" s="12"/>
      <c r="G33" s="12"/>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row>
    <row r="34" spans="1:48">
      <c r="A34" s="4"/>
      <c r="B34" s="4"/>
      <c r="C34" s="12"/>
      <c r="D34" s="12"/>
      <c r="E34" s="12"/>
      <c r="F34" s="12"/>
      <c r="G34" s="12"/>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row>
    <row r="35" spans="1:48">
      <c r="A35" s="4"/>
      <c r="B35" s="4"/>
      <c r="C35" s="12"/>
      <c r="D35" s="12"/>
      <c r="E35" s="12"/>
      <c r="F35" s="12"/>
      <c r="G35" s="12"/>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row>
    <row r="36" spans="1:48">
      <c r="A36" s="4"/>
      <c r="B36" s="4"/>
      <c r="C36" s="12"/>
      <c r="D36" s="12"/>
      <c r="E36" s="12"/>
      <c r="F36" s="12"/>
      <c r="G36" s="12"/>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row>
    <row r="37" spans="1:48">
      <c r="A37" s="4"/>
      <c r="B37" s="4"/>
      <c r="C37" s="12"/>
      <c r="D37" s="12"/>
      <c r="E37" s="12"/>
      <c r="F37" s="12"/>
      <c r="G37" s="12"/>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row>
    <row r="38" spans="1:48">
      <c r="A38" s="4"/>
      <c r="B38" s="4"/>
      <c r="C38" s="12"/>
      <c r="D38" s="12"/>
      <c r="E38" s="12"/>
      <c r="F38" s="12"/>
      <c r="G38" s="12"/>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row>
    <row r="39" spans="1:48">
      <c r="A39" s="4"/>
      <c r="B39" s="4"/>
      <c r="C39" s="12"/>
      <c r="D39" s="12"/>
      <c r="E39" s="12"/>
      <c r="F39" s="12"/>
      <c r="G39" s="12"/>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row>
    <row r="40" spans="1:48">
      <c r="A40" s="4"/>
      <c r="B40" s="4"/>
      <c r="C40" s="12"/>
      <c r="D40" s="12"/>
      <c r="E40" s="12"/>
      <c r="F40" s="12"/>
      <c r="G40" s="12"/>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row>
    <row r="41" spans="1:48">
      <c r="A41" s="4"/>
      <c r="B41" s="4"/>
      <c r="C41" s="12"/>
      <c r="D41" s="12"/>
      <c r="E41" s="12"/>
      <c r="F41" s="12"/>
      <c r="G41" s="12"/>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row>
    <row r="42" spans="1:48">
      <c r="A42" s="4"/>
      <c r="B42" s="4"/>
      <c r="C42" s="12"/>
      <c r="D42" s="12"/>
      <c r="E42" s="12"/>
      <c r="F42" s="12"/>
      <c r="G42" s="12"/>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row>
    <row r="43" spans="1:48">
      <c r="A43" s="4"/>
      <c r="B43" s="4"/>
      <c r="C43" s="12"/>
      <c r="D43" s="12"/>
      <c r="E43" s="12"/>
      <c r="F43" s="12"/>
      <c r="G43" s="12"/>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row>
    <row r="44" spans="1:48">
      <c r="A44" s="4"/>
      <c r="B44" s="4"/>
      <c r="C44" s="12"/>
      <c r="D44" s="12"/>
      <c r="E44" s="12"/>
      <c r="F44" s="12"/>
      <c r="G44" s="12"/>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row>
    <row r="45" spans="1:48">
      <c r="A45" s="4"/>
      <c r="B45" s="4"/>
      <c r="C45" s="12"/>
      <c r="D45" s="12"/>
      <c r="E45" s="12"/>
      <c r="F45" s="12"/>
      <c r="G45" s="12"/>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row>
    <row r="46" spans="1:48">
      <c r="A46" s="4"/>
      <c r="B46" s="4"/>
      <c r="C46" s="12"/>
      <c r="D46" s="12"/>
      <c r="E46" s="12"/>
      <c r="F46" s="12"/>
      <c r="G46" s="12"/>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row>
    <row r="47" spans="1:48">
      <c r="A47" s="4"/>
      <c r="B47" s="4"/>
      <c r="C47" s="12"/>
      <c r="D47" s="12"/>
      <c r="E47" s="12"/>
      <c r="F47" s="12"/>
      <c r="G47" s="12"/>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row>
    <row r="48" spans="1:48">
      <c r="A48" s="4"/>
      <c r="B48" s="4"/>
      <c r="C48" s="12"/>
      <c r="D48" s="12"/>
      <c r="E48" s="12"/>
      <c r="F48" s="12"/>
      <c r="G48" s="12"/>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row>
    <row r="49" spans="1:48">
      <c r="A49" s="4"/>
      <c r="B49" s="4"/>
      <c r="C49" s="12"/>
      <c r="D49" s="12"/>
      <c r="E49" s="12"/>
      <c r="F49" s="12"/>
      <c r="G49" s="12"/>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row>
    <row r="50" spans="1:48">
      <c r="A50" s="4"/>
      <c r="B50" s="4"/>
      <c r="C50" s="12"/>
      <c r="D50" s="12"/>
      <c r="E50" s="12"/>
      <c r="F50" s="12"/>
      <c r="G50" s="12"/>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row>
    <row r="51" spans="1:48">
      <c r="A51" s="4"/>
      <c r="B51" s="4"/>
      <c r="C51" s="12"/>
      <c r="D51" s="12"/>
      <c r="E51" s="12"/>
      <c r="F51" s="12"/>
      <c r="G51" s="12"/>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row>
    <row r="52" spans="1:48">
      <c r="A52" s="4"/>
      <c r="B52" s="4"/>
      <c r="C52" s="12"/>
      <c r="D52" s="12"/>
      <c r="E52" s="12"/>
      <c r="F52" s="12"/>
      <c r="G52" s="12"/>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row>
    <row r="53" spans="1:48">
      <c r="A53" s="4"/>
      <c r="B53" s="4"/>
      <c r="C53" s="12"/>
      <c r="D53" s="12"/>
      <c r="E53" s="12"/>
      <c r="F53" s="12"/>
      <c r="G53" s="12"/>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row>
  </sheetData>
  <mergeCells count="44">
    <mergeCell ref="B28:B32"/>
    <mergeCell ref="C28:G32"/>
    <mergeCell ref="I28:T28"/>
    <mergeCell ref="I29:T29"/>
    <mergeCell ref="I30:T30"/>
    <mergeCell ref="I31:T31"/>
    <mergeCell ref="I32:T32"/>
    <mergeCell ref="B23:B27"/>
    <mergeCell ref="C23:G27"/>
    <mergeCell ref="I23:T23"/>
    <mergeCell ref="I24:T24"/>
    <mergeCell ref="I25:T25"/>
    <mergeCell ref="I26:T26"/>
    <mergeCell ref="I27:T27"/>
    <mergeCell ref="B8:B12"/>
    <mergeCell ref="C8:G12"/>
    <mergeCell ref="C2:G2"/>
    <mergeCell ref="I2:T2"/>
    <mergeCell ref="B3:B7"/>
    <mergeCell ref="C3:G7"/>
    <mergeCell ref="I3:T3"/>
    <mergeCell ref="I4:T4"/>
    <mergeCell ref="I5:T5"/>
    <mergeCell ref="I6:T6"/>
    <mergeCell ref="I7:T7"/>
    <mergeCell ref="I10:T10"/>
    <mergeCell ref="I9:T9"/>
    <mergeCell ref="I8:T8"/>
    <mergeCell ref="I12:T12"/>
    <mergeCell ref="I11:T11"/>
    <mergeCell ref="I17:T17"/>
    <mergeCell ref="B18:B22"/>
    <mergeCell ref="C18:G22"/>
    <mergeCell ref="B13:B17"/>
    <mergeCell ref="C13:G17"/>
    <mergeCell ref="I22:T22"/>
    <mergeCell ref="I21:T21"/>
    <mergeCell ref="I20:T20"/>
    <mergeCell ref="I19:T19"/>
    <mergeCell ref="I18:T18"/>
    <mergeCell ref="I16:T16"/>
    <mergeCell ref="I15:T15"/>
    <mergeCell ref="I14:T14"/>
    <mergeCell ref="I13:T1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Guidance</vt:lpstr>
      <vt:lpstr>Input Data</vt:lpstr>
      <vt:lpstr>Dashboard</vt:lpstr>
      <vt:lpstr>Normalisation &amp; Calcs</vt:lpstr>
      <vt:lpstr>ES Rating</vt:lpstr>
      <vt:lpstr>Econ.  Rating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Styles, David</cp:lastModifiedBy>
  <dcterms:created xsi:type="dcterms:W3CDTF">2024-08-22T14:49:41Z</dcterms:created>
  <dcterms:modified xsi:type="dcterms:W3CDTF">2025-05-30T10:58:33Z</dcterms:modified>
</cp:coreProperties>
</file>