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ibberellins\servisní analýzy\Noemi Tel-Zur_Negev University_Israel\"/>
    </mc:Choice>
  </mc:AlternateContent>
  <xr:revisionPtr revIDLastSave="0" documentId="13_ncr:1_{113804F1-F128-4131-B108-FDFAFC69CC1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ample list_BRs" sheetId="2" r:id="rId1"/>
    <sheet name="results" sheetId="3" r:id="rId2"/>
  </sheets>
  <definedNames>
    <definedName name="_xlnm.Print_Area" localSheetId="0">'sample list_BRs'!$A$1:$G$36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0" i="3" l="1"/>
  <c r="P59" i="3"/>
  <c r="P54" i="3"/>
  <c r="P53" i="3"/>
  <c r="P48" i="3"/>
  <c r="P47" i="3"/>
  <c r="T60" i="3"/>
  <c r="R60" i="3"/>
  <c r="N60" i="3"/>
  <c r="L60" i="3"/>
  <c r="J60" i="3"/>
  <c r="H60" i="3"/>
  <c r="AD31" i="3"/>
  <c r="AB31" i="3"/>
  <c r="Z31" i="3"/>
  <c r="X31" i="3"/>
  <c r="V31" i="3"/>
  <c r="T31" i="3"/>
  <c r="R31" i="3"/>
  <c r="P31" i="3"/>
  <c r="N31" i="3"/>
  <c r="L31" i="3"/>
  <c r="J31" i="3"/>
  <c r="H31" i="3"/>
  <c r="T59" i="3"/>
  <c r="R59" i="3"/>
  <c r="N59" i="3"/>
  <c r="L59" i="3"/>
  <c r="J59" i="3"/>
  <c r="H59" i="3"/>
  <c r="AD30" i="3"/>
  <c r="AB30" i="3"/>
  <c r="Z30" i="3"/>
  <c r="X30" i="3"/>
  <c r="V30" i="3"/>
  <c r="T30" i="3"/>
  <c r="R30" i="3"/>
  <c r="P30" i="3"/>
  <c r="N30" i="3"/>
  <c r="L30" i="3"/>
  <c r="J30" i="3"/>
  <c r="H30" i="3"/>
  <c r="T54" i="3"/>
  <c r="R54" i="3"/>
  <c r="N54" i="3"/>
  <c r="L54" i="3"/>
  <c r="J54" i="3"/>
  <c r="H54" i="3"/>
  <c r="AD25" i="3"/>
  <c r="AB25" i="3"/>
  <c r="Z25" i="3"/>
  <c r="X25" i="3"/>
  <c r="V25" i="3"/>
  <c r="T25" i="3"/>
  <c r="R25" i="3"/>
  <c r="P25" i="3"/>
  <c r="N25" i="3"/>
  <c r="L25" i="3"/>
  <c r="J25" i="3"/>
  <c r="H25" i="3"/>
  <c r="T53" i="3"/>
  <c r="R53" i="3"/>
  <c r="N53" i="3"/>
  <c r="L53" i="3"/>
  <c r="J53" i="3"/>
  <c r="H53" i="3"/>
  <c r="AD24" i="3"/>
  <c r="AB24" i="3"/>
  <c r="Z24" i="3"/>
  <c r="X24" i="3"/>
  <c r="V24" i="3"/>
  <c r="T24" i="3"/>
  <c r="R24" i="3"/>
  <c r="P24" i="3"/>
  <c r="N24" i="3"/>
  <c r="L24" i="3"/>
  <c r="J24" i="3"/>
  <c r="H24" i="3"/>
  <c r="T48" i="3"/>
  <c r="R48" i="3"/>
  <c r="N48" i="3"/>
  <c r="L48" i="3"/>
  <c r="J48" i="3"/>
  <c r="H48" i="3"/>
  <c r="AD19" i="3"/>
  <c r="AB19" i="3"/>
  <c r="Z19" i="3"/>
  <c r="X19" i="3"/>
  <c r="V19" i="3"/>
  <c r="T19" i="3"/>
  <c r="R19" i="3"/>
  <c r="P19" i="3"/>
  <c r="N19" i="3"/>
  <c r="L19" i="3"/>
  <c r="J19" i="3"/>
  <c r="H19" i="3"/>
  <c r="T47" i="3"/>
  <c r="R47" i="3"/>
  <c r="N47" i="3"/>
  <c r="L47" i="3"/>
  <c r="J47" i="3"/>
  <c r="H47" i="3"/>
  <c r="AD18" i="3"/>
  <c r="AB18" i="3"/>
  <c r="Z18" i="3"/>
  <c r="X18" i="3"/>
  <c r="V18" i="3"/>
  <c r="T18" i="3"/>
  <c r="R18" i="3"/>
  <c r="P18" i="3"/>
  <c r="N18" i="3"/>
  <c r="L18" i="3"/>
  <c r="J18" i="3"/>
  <c r="H18" i="3"/>
  <c r="T42" i="3"/>
  <c r="R42" i="3"/>
  <c r="P42" i="3"/>
  <c r="N42" i="3"/>
  <c r="L42" i="3"/>
  <c r="J42" i="3"/>
  <c r="H42" i="3"/>
  <c r="AD13" i="3"/>
  <c r="AB13" i="3"/>
  <c r="Z13" i="3"/>
  <c r="X13" i="3"/>
  <c r="V13" i="3"/>
  <c r="T13" i="3"/>
  <c r="R13" i="3"/>
  <c r="P13" i="3"/>
  <c r="N13" i="3"/>
  <c r="L13" i="3"/>
  <c r="J13" i="3"/>
  <c r="H13" i="3"/>
  <c r="T41" i="3"/>
  <c r="R41" i="3"/>
  <c r="P41" i="3"/>
  <c r="N41" i="3"/>
  <c r="L41" i="3"/>
  <c r="J41" i="3"/>
  <c r="H41" i="3"/>
  <c r="AD12" i="3"/>
  <c r="AB12" i="3"/>
  <c r="Z12" i="3"/>
  <c r="X12" i="3"/>
  <c r="V12" i="3"/>
  <c r="T12" i="3"/>
  <c r="R12" i="3"/>
  <c r="P12" i="3"/>
  <c r="N12" i="3"/>
  <c r="L12" i="3"/>
  <c r="J12" i="3"/>
  <c r="H12" i="3"/>
</calcChain>
</file>

<file path=xl/sharedStrings.xml><?xml version="1.0" encoding="utf-8"?>
<sst xmlns="http://schemas.openxmlformats.org/spreadsheetml/2006/main" count="232" uniqueCount="100">
  <si>
    <t>Noemi Tel-Zur</t>
  </si>
  <si>
    <t>Associate Professor</t>
  </si>
  <si>
    <t>Ben-Gurion University of the Negev</t>
  </si>
  <si>
    <t>The Jacob Blaustein Institutes for Desert Research (BIDR)</t>
  </si>
  <si>
    <t>ISRAEL</t>
  </si>
  <si>
    <t>BRs determination</t>
  </si>
  <si>
    <t>https://orcid.org/0000-0001-7670-6518</t>
  </si>
  <si>
    <t>telzur@bgu.ac.il</t>
  </si>
  <si>
    <t xml:space="preserve">No. </t>
  </si>
  <si>
    <t>Sample mark</t>
  </si>
  <si>
    <t>Sample type</t>
  </si>
  <si>
    <t>sample</t>
  </si>
  <si>
    <t>Developmental stage</t>
  </si>
  <si>
    <t>DW (mg)</t>
  </si>
  <si>
    <t>brassinosteroid content (pmol/g DW)</t>
  </si>
  <si>
    <t>sterol specific pathway</t>
  </si>
  <si>
    <t>BR-specific pathway; late C-6 oxidation pathway</t>
  </si>
  <si>
    <t>BR-specific pathway; early C-6 oxidation pathway</t>
  </si>
  <si>
    <t>other brassinosteroids</t>
  </si>
  <si>
    <t>campesterol (CR)</t>
  </si>
  <si>
    <t>campestanol (CN)</t>
  </si>
  <si>
    <t>6-deoxocathasterone (6-deoxoCT)</t>
  </si>
  <si>
    <t>6-deoxoteasterone (6-deoxoTE)</t>
  </si>
  <si>
    <t>3-dehydro-6-deoxoteasterone (3d-6-deoxoTE)</t>
  </si>
  <si>
    <t>6-deoxotyphasterol (6-deoxoTY)</t>
  </si>
  <si>
    <t>6-oxocampestanol (6-oxoCN)</t>
  </si>
  <si>
    <t>cathasterone (CT)</t>
  </si>
  <si>
    <t>teasterone (TE)</t>
  </si>
  <si>
    <t>typhasterol (TY)</t>
  </si>
  <si>
    <t>castasterone (CS)</t>
  </si>
  <si>
    <t>brassinolide (BL)</t>
  </si>
  <si>
    <t>28-norteasterone (norTE)</t>
  </si>
  <si>
    <t>homocastasterone (homoCS)</t>
  </si>
  <si>
    <t>homobrassinolide (homoBL)</t>
  </si>
  <si>
    <t>28-norbrassinolide (norBL)</t>
  </si>
  <si>
    <t>28-norcastasterone (norCS)</t>
  </si>
  <si>
    <t>24-epicastasterone (epiCS)</t>
  </si>
  <si>
    <t>6-deoxo-norcastasterone (6-deoxo-norCS)</t>
  </si>
  <si>
    <t>NT-B-1</t>
  </si>
  <si>
    <t>BS-1</t>
  </si>
  <si>
    <t>B1</t>
  </si>
  <si>
    <t>Anthesis</t>
  </si>
  <si>
    <t>NT-B-2</t>
  </si>
  <si>
    <t>B2</t>
  </si>
  <si>
    <t>NT-B-3</t>
  </si>
  <si>
    <t>B3</t>
  </si>
  <si>
    <t>NT-B-4</t>
  </si>
  <si>
    <t>B4</t>
  </si>
  <si>
    <t>NT-B-5</t>
  </si>
  <si>
    <t>B5</t>
  </si>
  <si>
    <t>NT-B-6</t>
  </si>
  <si>
    <t>B6</t>
  </si>
  <si>
    <t>NT-B-7</t>
  </si>
  <si>
    <t>RE</t>
  </si>
  <si>
    <t>R1</t>
  </si>
  <si>
    <t>NT-B-8</t>
  </si>
  <si>
    <t>R2</t>
  </si>
  <si>
    <t>NT-B-9</t>
  </si>
  <si>
    <t>R3</t>
  </si>
  <si>
    <t>NT-B-10</t>
  </si>
  <si>
    <t>R4</t>
  </si>
  <si>
    <t>NT-B-11</t>
  </si>
  <si>
    <t>R5</t>
  </si>
  <si>
    <t>NT-B-12</t>
  </si>
  <si>
    <t>R6</t>
  </si>
  <si>
    <t>NT-B-13</t>
  </si>
  <si>
    <t>BA1</t>
  </si>
  <si>
    <t>Before anthesis</t>
  </si>
  <si>
    <t>NT-B-14</t>
  </si>
  <si>
    <t>BA2</t>
  </si>
  <si>
    <t>NT-B-15</t>
  </si>
  <si>
    <t>BA3</t>
  </si>
  <si>
    <t>NT-B-16</t>
  </si>
  <si>
    <t>BA4</t>
  </si>
  <si>
    <t>NT-B-17</t>
  </si>
  <si>
    <t>BA5</t>
  </si>
  <si>
    <t>NT-B-18</t>
  </si>
  <si>
    <t>BA6</t>
  </si>
  <si>
    <t>NT-B-19</t>
  </si>
  <si>
    <t>RA1</t>
  </si>
  <si>
    <t>NT-B-20</t>
  </si>
  <si>
    <t>RA2</t>
  </si>
  <si>
    <t>NT-B-21</t>
  </si>
  <si>
    <t>RA3</t>
  </si>
  <si>
    <t>NT-B-22</t>
  </si>
  <si>
    <t>RA4</t>
  </si>
  <si>
    <t>NT-B-23</t>
  </si>
  <si>
    <t>RA5</t>
  </si>
  <si>
    <t>NT-B-24</t>
  </si>
  <si>
    <t>RA6</t>
  </si>
  <si>
    <t>homodolicholide</t>
  </si>
  <si>
    <t>not detected</t>
  </si>
  <si>
    <t>dolichosterone</t>
  </si>
  <si>
    <t>dolicholide</t>
  </si>
  <si>
    <t>homodolichosterone</t>
  </si>
  <si>
    <t>~ 10 mg DW</t>
  </si>
  <si>
    <t>Nr.</t>
  </si>
  <si>
    <t>sample mark</t>
  </si>
  <si>
    <t>Sample</t>
  </si>
  <si>
    <r>
      <t>24-</t>
    </r>
    <r>
      <rPr>
        <i/>
        <sz val="10"/>
        <color theme="1"/>
        <rFont val="Calibri"/>
        <family val="2"/>
        <charset val="238"/>
        <scheme val="minor"/>
      </rPr>
      <t>epi</t>
    </r>
    <r>
      <rPr>
        <sz val="10"/>
        <color theme="1"/>
        <rFont val="Calibri"/>
        <family val="2"/>
        <scheme val="minor"/>
      </rPr>
      <t>brassinolide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</si>
</sst>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i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b/>
      <sz val="10"/>
      <color theme="7" tint="-0.249977111117893"/>
      <name val="Calibri"/>
      <family val="2"/>
      <charset val="238"/>
      <scheme val="minor"/>
    </font>
    <font>
      <b/>
      <sz val="10"/>
      <color theme="9"/>
      <name val="Calibri"/>
      <family val="2"/>
      <charset val="238"/>
      <scheme val="minor"/>
    </font>
    <font>
      <i/>
      <sz val="10"/>
      <color theme="7" tint="-0.249977111117893"/>
      <name val="Calibri"/>
      <family val="2"/>
      <charset val="238"/>
      <scheme val="minor"/>
    </font>
    <font>
      <i/>
      <sz val="10"/>
      <color theme="9"/>
      <name val="Calibri"/>
      <family val="2"/>
      <charset val="238"/>
      <scheme val="minor"/>
    </font>
    <font>
      <i/>
      <sz val="10"/>
      <color rgb="FF0070C0"/>
      <name val="Calibri"/>
      <family val="2"/>
      <scheme val="minor"/>
    </font>
    <font>
      <sz val="10"/>
      <color theme="0" tint="-0.499984740745262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trike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1"/>
      <name val="Calibri"/>
      <family val="2"/>
      <charset val="238"/>
    </font>
    <font>
      <b/>
      <sz val="10"/>
      <color rgb="FF0070C0"/>
      <name val="Calibri"/>
      <family val="2"/>
      <charset val="238"/>
      <scheme val="minor"/>
    </font>
    <font>
      <strike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thin">
        <color indexed="64"/>
      </right>
      <top/>
      <bottom style="hair">
        <color theme="1"/>
      </bottom>
      <diagonal/>
    </border>
    <border>
      <left/>
      <right style="hair">
        <color theme="1"/>
      </right>
      <top/>
      <bottom style="hair">
        <color theme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 style="thin">
        <color indexed="64"/>
      </right>
      <top style="hair">
        <color theme="1"/>
      </top>
      <bottom style="thin">
        <color indexed="64"/>
      </bottom>
      <diagonal/>
    </border>
    <border>
      <left/>
      <right style="hair">
        <color theme="1"/>
      </right>
      <top style="hair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5" fillId="0" borderId="0"/>
    <xf numFmtId="0" fontId="8" fillId="0" borderId="0" applyNumberFormat="0" applyFill="0" applyBorder="0" applyAlignment="0" applyProtection="0"/>
    <xf numFmtId="0" fontId="1" fillId="0" borderId="0"/>
    <xf numFmtId="0" fontId="1" fillId="0" borderId="0"/>
  </cellStyleXfs>
  <cellXfs count="14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1" applyFont="1"/>
    <xf numFmtId="0" fontId="4" fillId="0" borderId="0" xfId="2" applyFont="1"/>
    <xf numFmtId="0" fontId="5" fillId="0" borderId="0" xfId="3"/>
    <xf numFmtId="0" fontId="6" fillId="0" borderId="0" xfId="0" applyFont="1"/>
    <xf numFmtId="0" fontId="9" fillId="0" borderId="0" xfId="4" applyFont="1"/>
    <xf numFmtId="0" fontId="16" fillId="0" borderId="13" xfId="0" applyFont="1" applyBorder="1" applyAlignment="1">
      <alignment horizontal="center"/>
    </xf>
    <xf numFmtId="0" fontId="4" fillId="0" borderId="14" xfId="0" applyFont="1" applyBorder="1"/>
    <xf numFmtId="2" fontId="4" fillId="0" borderId="13" xfId="0" applyNumberFormat="1" applyFont="1" applyBorder="1"/>
    <xf numFmtId="2" fontId="17" fillId="0" borderId="17" xfId="3" applyNumberFormat="1" applyFont="1" applyBorder="1"/>
    <xf numFmtId="2" fontId="7" fillId="0" borderId="18" xfId="3" applyNumberFormat="1" applyFont="1" applyBorder="1"/>
    <xf numFmtId="2" fontId="17" fillId="0" borderId="19" xfId="3" applyNumberFormat="1" applyFont="1" applyBorder="1"/>
    <xf numFmtId="2" fontId="18" fillId="0" borderId="17" xfId="3" applyNumberFormat="1" applyFont="1" applyBorder="1"/>
    <xf numFmtId="164" fontId="17" fillId="0" borderId="17" xfId="3" applyNumberFormat="1" applyFont="1" applyBorder="1"/>
    <xf numFmtId="164" fontId="7" fillId="0" borderId="18" xfId="3" applyNumberFormat="1" applyFont="1" applyBorder="1"/>
    <xf numFmtId="165" fontId="17" fillId="0" borderId="17" xfId="3" applyNumberFormat="1" applyFont="1" applyBorder="1"/>
    <xf numFmtId="165" fontId="7" fillId="0" borderId="18" xfId="3" applyNumberFormat="1" applyFont="1" applyBorder="1"/>
    <xf numFmtId="2" fontId="19" fillId="0" borderId="17" xfId="3" applyNumberFormat="1" applyFont="1" applyBorder="1"/>
    <xf numFmtId="2" fontId="20" fillId="0" borderId="18" xfId="3" applyNumberFormat="1" applyFont="1" applyBorder="1"/>
    <xf numFmtId="0" fontId="16" fillId="0" borderId="20" xfId="0" applyFont="1" applyBorder="1" applyAlignment="1">
      <alignment horizontal="center"/>
    </xf>
    <xf numFmtId="0" fontId="4" fillId="0" borderId="21" xfId="0" applyFont="1" applyBorder="1"/>
    <xf numFmtId="2" fontId="4" fillId="0" borderId="20" xfId="0" applyNumberFormat="1" applyFont="1" applyBorder="1"/>
    <xf numFmtId="2" fontId="17" fillId="0" borderId="22" xfId="3" applyNumberFormat="1" applyFont="1" applyBorder="1"/>
    <xf numFmtId="2" fontId="6" fillId="0" borderId="23" xfId="3" applyNumberFormat="1" applyFont="1" applyBorder="1"/>
    <xf numFmtId="2" fontId="17" fillId="0" borderId="24" xfId="3" applyNumberFormat="1" applyFont="1" applyBorder="1"/>
    <xf numFmtId="2" fontId="18" fillId="0" borderId="22" xfId="3" applyNumberFormat="1" applyFont="1" applyBorder="1"/>
    <xf numFmtId="164" fontId="17" fillId="0" borderId="22" xfId="3" applyNumberFormat="1" applyFont="1" applyBorder="1"/>
    <xf numFmtId="164" fontId="6" fillId="0" borderId="23" xfId="3" applyNumberFormat="1" applyFont="1" applyBorder="1"/>
    <xf numFmtId="165" fontId="17" fillId="0" borderId="22" xfId="3" applyNumberFormat="1" applyFont="1" applyBorder="1"/>
    <xf numFmtId="165" fontId="6" fillId="0" borderId="23" xfId="3" applyNumberFormat="1" applyFont="1" applyBorder="1"/>
    <xf numFmtId="2" fontId="19" fillId="0" borderId="22" xfId="3" applyNumberFormat="1" applyFont="1" applyBorder="1"/>
    <xf numFmtId="2" fontId="21" fillId="0" borderId="23" xfId="3" applyNumberFormat="1" applyFont="1" applyBorder="1"/>
    <xf numFmtId="2" fontId="7" fillId="0" borderId="23" xfId="3" applyNumberFormat="1" applyFont="1" applyBorder="1"/>
    <xf numFmtId="164" fontId="7" fillId="0" borderId="23" xfId="3" applyNumberFormat="1" applyFont="1" applyBorder="1"/>
    <xf numFmtId="165" fontId="7" fillId="0" borderId="23" xfId="3" applyNumberFormat="1" applyFont="1" applyBorder="1"/>
    <xf numFmtId="2" fontId="20" fillId="0" borderId="23" xfId="3" applyNumberFormat="1" applyFont="1" applyBorder="1"/>
    <xf numFmtId="2" fontId="18" fillId="0" borderId="24" xfId="3" applyNumberFormat="1" applyFont="1" applyBorder="1"/>
    <xf numFmtId="0" fontId="16" fillId="0" borderId="25" xfId="0" applyFont="1" applyBorder="1" applyAlignment="1">
      <alignment horizontal="center"/>
    </xf>
    <xf numFmtId="0" fontId="4" fillId="0" borderId="26" xfId="0" applyFont="1" applyBorder="1"/>
    <xf numFmtId="2" fontId="4" fillId="0" borderId="25" xfId="0" applyNumberFormat="1" applyFont="1" applyBorder="1"/>
    <xf numFmtId="2" fontId="18" fillId="0" borderId="28" xfId="3" applyNumberFormat="1" applyFont="1" applyBorder="1"/>
    <xf numFmtId="2" fontId="7" fillId="0" borderId="29" xfId="3" applyNumberFormat="1" applyFont="1" applyBorder="1"/>
    <xf numFmtId="2" fontId="18" fillId="0" borderId="30" xfId="3" applyNumberFormat="1" applyFont="1" applyBorder="1"/>
    <xf numFmtId="2" fontId="17" fillId="0" borderId="28" xfId="3" applyNumberFormat="1" applyFont="1" applyBorder="1"/>
    <xf numFmtId="2" fontId="17" fillId="0" borderId="30" xfId="3" applyNumberFormat="1" applyFont="1" applyBorder="1"/>
    <xf numFmtId="164" fontId="17" fillId="0" borderId="28" xfId="3" applyNumberFormat="1" applyFont="1" applyBorder="1"/>
    <xf numFmtId="164" fontId="7" fillId="0" borderId="29" xfId="3" applyNumberFormat="1" applyFont="1" applyBorder="1"/>
    <xf numFmtId="165" fontId="17" fillId="0" borderId="28" xfId="3" applyNumberFormat="1" applyFont="1" applyBorder="1"/>
    <xf numFmtId="165" fontId="7" fillId="0" borderId="29" xfId="3" applyNumberFormat="1" applyFont="1" applyBorder="1"/>
    <xf numFmtId="2" fontId="19" fillId="0" borderId="28" xfId="3" applyNumberFormat="1" applyFont="1" applyBorder="1"/>
    <xf numFmtId="2" fontId="20" fillId="0" borderId="29" xfId="3" applyNumberFormat="1" applyFont="1" applyBorder="1"/>
    <xf numFmtId="0" fontId="16" fillId="0" borderId="31" xfId="0" applyFont="1" applyBorder="1" applyAlignment="1">
      <alignment horizontal="center"/>
    </xf>
    <xf numFmtId="0" fontId="4" fillId="0" borderId="32" xfId="0" applyFont="1" applyBorder="1"/>
    <xf numFmtId="2" fontId="4" fillId="0" borderId="31" xfId="0" applyNumberFormat="1" applyFont="1" applyBorder="1"/>
    <xf numFmtId="2" fontId="18" fillId="0" borderId="19" xfId="3" applyNumberFormat="1" applyFont="1" applyBorder="1"/>
    <xf numFmtId="0" fontId="16" fillId="0" borderId="34" xfId="0" applyFont="1" applyBorder="1" applyAlignment="1">
      <alignment horizontal="center"/>
    </xf>
    <xf numFmtId="0" fontId="4" fillId="0" borderId="35" xfId="0" applyFont="1" applyBorder="1"/>
    <xf numFmtId="2" fontId="4" fillId="0" borderId="34" xfId="0" applyNumberFormat="1" applyFont="1" applyBorder="1"/>
    <xf numFmtId="164" fontId="19" fillId="0" borderId="17" xfId="3" applyNumberFormat="1" applyFont="1" applyBorder="1"/>
    <xf numFmtId="164" fontId="19" fillId="0" borderId="22" xfId="3" applyNumberFormat="1" applyFont="1" applyBorder="1"/>
    <xf numFmtId="0" fontId="16" fillId="0" borderId="36" xfId="0" applyFont="1" applyBorder="1" applyAlignment="1">
      <alignment horizontal="center"/>
    </xf>
    <xf numFmtId="0" fontId="4" fillId="0" borderId="37" xfId="0" applyFont="1" applyBorder="1"/>
    <xf numFmtId="2" fontId="4" fillId="0" borderId="36" xfId="0" applyNumberFormat="1" applyFont="1" applyBorder="1"/>
    <xf numFmtId="0" fontId="7" fillId="0" borderId="32" xfId="6" applyFont="1" applyBorder="1" applyAlignment="1">
      <alignment horizontal="center"/>
    </xf>
    <xf numFmtId="0" fontId="17" fillId="0" borderId="32" xfId="6" applyFont="1" applyBorder="1" applyAlignment="1">
      <alignment horizontal="left"/>
    </xf>
    <xf numFmtId="0" fontId="17" fillId="0" borderId="38" xfId="6" applyFont="1" applyBorder="1" applyAlignment="1">
      <alignment horizontal="center"/>
    </xf>
    <xf numFmtId="0" fontId="7" fillId="0" borderId="21" xfId="6" applyFont="1" applyBorder="1" applyAlignment="1">
      <alignment horizontal="center"/>
    </xf>
    <xf numFmtId="0" fontId="17" fillId="0" borderId="37" xfId="6" applyFont="1" applyBorder="1" applyAlignment="1">
      <alignment horizontal="left"/>
    </xf>
    <xf numFmtId="0" fontId="17" fillId="0" borderId="39" xfId="6" applyFont="1" applyBorder="1" applyAlignment="1">
      <alignment horizontal="center"/>
    </xf>
    <xf numFmtId="0" fontId="4" fillId="0" borderId="21" xfId="3" applyFont="1" applyBorder="1"/>
    <xf numFmtId="0" fontId="17" fillId="0" borderId="21" xfId="6" applyFont="1" applyBorder="1" applyAlignment="1">
      <alignment horizontal="left"/>
    </xf>
    <xf numFmtId="0" fontId="7" fillId="0" borderId="26" xfId="6" applyFont="1" applyBorder="1" applyAlignment="1">
      <alignment horizontal="center"/>
    </xf>
    <xf numFmtId="0" fontId="17" fillId="0" borderId="26" xfId="6" applyFont="1" applyBorder="1" applyAlignment="1">
      <alignment horizontal="left"/>
    </xf>
    <xf numFmtId="0" fontId="17" fillId="0" borderId="40" xfId="6" applyFont="1" applyBorder="1" applyAlignment="1">
      <alignment horizontal="center"/>
    </xf>
    <xf numFmtId="0" fontId="7" fillId="0" borderId="0" xfId="1" applyFont="1" applyAlignment="1">
      <alignment horizontal="center"/>
    </xf>
    <xf numFmtId="0" fontId="22" fillId="0" borderId="0" xfId="1" applyFont="1"/>
    <xf numFmtId="0" fontId="7" fillId="0" borderId="10" xfId="1" applyFont="1" applyBorder="1" applyAlignment="1">
      <alignment horizontal="center" vertical="center"/>
    </xf>
    <xf numFmtId="0" fontId="7" fillId="0" borderId="41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41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2" fontId="4" fillId="0" borderId="14" xfId="0" applyNumberFormat="1" applyFont="1" applyBorder="1"/>
    <xf numFmtId="2" fontId="4" fillId="0" borderId="21" xfId="0" applyNumberFormat="1" applyFont="1" applyBorder="1"/>
    <xf numFmtId="0" fontId="1" fillId="0" borderId="0" xfId="0" applyFont="1" applyAlignment="1">
      <alignment horizontal="center" vertical="center" wrapText="1"/>
    </xf>
    <xf numFmtId="2" fontId="4" fillId="0" borderId="26" xfId="0" applyNumberFormat="1" applyFont="1" applyBorder="1"/>
    <xf numFmtId="2" fontId="4" fillId="0" borderId="32" xfId="0" applyNumberFormat="1" applyFont="1" applyBorder="1"/>
    <xf numFmtId="2" fontId="4" fillId="0" borderId="35" xfId="0" applyNumberFormat="1" applyFont="1" applyBorder="1"/>
    <xf numFmtId="2" fontId="4" fillId="0" borderId="37" xfId="0" applyNumberFormat="1" applyFont="1" applyBorder="1"/>
    <xf numFmtId="0" fontId="7" fillId="2" borderId="0" xfId="1" applyFont="1" applyFill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10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4" fillId="0" borderId="10" xfId="6" applyFont="1" applyBorder="1" applyAlignment="1">
      <alignment horizontal="center" vertical="center" wrapText="1"/>
    </xf>
    <xf numFmtId="0" fontId="14" fillId="0" borderId="11" xfId="6" applyFont="1" applyBorder="1" applyAlignment="1">
      <alignment horizontal="center" vertical="center" wrapText="1"/>
    </xf>
    <xf numFmtId="0" fontId="13" fillId="0" borderId="10" xfId="6" applyFont="1" applyBorder="1" applyAlignment="1">
      <alignment horizontal="center" vertical="center" wrapText="1"/>
    </xf>
    <xf numFmtId="0" fontId="13" fillId="0" borderId="11" xfId="6" applyFont="1" applyBorder="1" applyAlignment="1">
      <alignment horizontal="center" vertical="center" wrapText="1"/>
    </xf>
    <xf numFmtId="0" fontId="14" fillId="0" borderId="12" xfId="6" applyFont="1" applyBorder="1" applyAlignment="1">
      <alignment horizontal="center" vertical="center" wrapText="1"/>
    </xf>
    <xf numFmtId="0" fontId="14" fillId="0" borderId="10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0" fillId="0" borderId="5" xfId="3" applyFont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7" xfId="3" applyFont="1" applyBorder="1" applyAlignment="1">
      <alignment horizontal="center" vertical="center"/>
    </xf>
    <xf numFmtId="0" fontId="12" fillId="0" borderId="6" xfId="3" applyFont="1" applyBorder="1" applyAlignment="1">
      <alignment horizontal="center" vertical="center"/>
    </xf>
    <xf numFmtId="0" fontId="6" fillId="0" borderId="10" xfId="6" applyFont="1" applyBorder="1" applyAlignment="1">
      <alignment horizontal="center" vertical="center" wrapText="1"/>
    </xf>
    <xf numFmtId="0" fontId="6" fillId="0" borderId="11" xfId="6" applyFont="1" applyBorder="1" applyAlignment="1">
      <alignment horizontal="center" vertical="center" wrapText="1"/>
    </xf>
    <xf numFmtId="0" fontId="13" fillId="0" borderId="12" xfId="6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7" fillId="0" borderId="8" xfId="3" applyFont="1" applyBorder="1" applyAlignment="1">
      <alignment horizontal="center" vertical="center"/>
    </xf>
    <xf numFmtId="0" fontId="7" fillId="0" borderId="2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7" fillId="0" borderId="9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/>
    </xf>
    <xf numFmtId="0" fontId="7" fillId="0" borderId="4" xfId="3" applyFont="1" applyBorder="1" applyAlignment="1">
      <alignment horizontal="center" vertical="center"/>
    </xf>
    <xf numFmtId="0" fontId="7" fillId="0" borderId="9" xfId="3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9" xfId="5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3" fillId="3" borderId="5" xfId="6" applyFont="1" applyFill="1" applyBorder="1" applyAlignment="1">
      <alignment horizontal="center"/>
    </xf>
    <xf numFmtId="0" fontId="3" fillId="3" borderId="7" xfId="6" applyFont="1" applyFill="1" applyBorder="1" applyAlignment="1">
      <alignment horizontal="center"/>
    </xf>
    <xf numFmtId="0" fontId="23" fillId="0" borderId="5" xfId="3" applyFont="1" applyBorder="1" applyAlignment="1">
      <alignment horizontal="center" vertical="center"/>
    </xf>
    <xf numFmtId="0" fontId="23" fillId="0" borderId="7" xfId="3" applyFont="1" applyBorder="1" applyAlignment="1">
      <alignment horizontal="center" vertical="center"/>
    </xf>
    <xf numFmtId="0" fontId="23" fillId="0" borderId="6" xfId="3" applyFont="1" applyBorder="1" applyAlignment="1">
      <alignment horizontal="center" vertical="center"/>
    </xf>
    <xf numFmtId="0" fontId="3" fillId="4" borderId="5" xfId="3" applyFont="1" applyFill="1" applyBorder="1" applyAlignment="1">
      <alignment horizontal="center"/>
    </xf>
    <xf numFmtId="0" fontId="3" fillId="4" borderId="7" xfId="3" applyFont="1" applyFill="1" applyBorder="1" applyAlignment="1">
      <alignment horizontal="center"/>
    </xf>
    <xf numFmtId="0" fontId="3" fillId="4" borderId="6" xfId="3" applyFont="1" applyFill="1" applyBorder="1" applyAlignment="1">
      <alignment horizontal="center"/>
    </xf>
    <xf numFmtId="2" fontId="24" fillId="0" borderId="17" xfId="3" applyNumberFormat="1" applyFont="1" applyBorder="1"/>
    <xf numFmtId="2" fontId="24" fillId="0" borderId="22" xfId="3" applyNumberFormat="1" applyFont="1" applyBorder="1"/>
    <xf numFmtId="2" fontId="24" fillId="0" borderId="28" xfId="3" applyNumberFormat="1" applyFont="1" applyBorder="1"/>
  </cellXfs>
  <cellStyles count="7">
    <cellStyle name="Hypertextový odkaz" xfId="4" builtinId="8"/>
    <cellStyle name="Normální" xfId="0" builtinId="0"/>
    <cellStyle name="Normální 2" xfId="1" xr:uid="{00000000-0005-0000-0000-000002000000}"/>
    <cellStyle name="normální 2 2 2 2 3" xfId="6" xr:uid="{00000000-0005-0000-0000-000003000000}"/>
    <cellStyle name="Normální 2 3" xfId="5" xr:uid="{00000000-0005-0000-0000-000004000000}"/>
    <cellStyle name="Normální 3 2" xfId="2" xr:uid="{00000000-0005-0000-0000-000005000000}"/>
    <cellStyle name="Normální 3 2 3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orcid.org/0000-0001-7670-6518" TargetMode="External"/><Relationship Id="rId1" Type="http://schemas.openxmlformats.org/officeDocument/2006/relationships/hyperlink" Target="mailto:telzur@bgu.ac.i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orcid.org/0000-0001-7670-6518" TargetMode="External"/><Relationship Id="rId1" Type="http://schemas.openxmlformats.org/officeDocument/2006/relationships/hyperlink" Target="mailto:telzur@bgu.ac.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K36"/>
  <sheetViews>
    <sheetView topLeftCell="A4" zoomScaleNormal="100" workbookViewId="0">
      <selection activeCell="A37" sqref="A37:XFD40"/>
    </sheetView>
  </sheetViews>
  <sheetFormatPr defaultRowHeight="12.75" x14ac:dyDescent="0.2"/>
  <cols>
    <col min="1" max="2" width="9.140625" style="2"/>
    <col min="3" max="4" width="10.85546875" style="2" customWidth="1"/>
    <col min="5" max="5" width="14.85546875" style="2" customWidth="1"/>
    <col min="6" max="6" width="10.28515625" style="2" customWidth="1"/>
    <col min="7" max="16384" width="9.140625" style="2"/>
  </cols>
  <sheetData>
    <row r="1" spans="1:11" x14ac:dyDescent="0.2">
      <c r="A1" s="1" t="s">
        <v>0</v>
      </c>
    </row>
    <row r="2" spans="1:11" x14ac:dyDescent="0.2">
      <c r="A2" s="6" t="s">
        <v>1</v>
      </c>
      <c r="B2" s="6"/>
      <c r="C2" s="6"/>
      <c r="D2" s="6"/>
      <c r="E2" s="6"/>
    </row>
    <row r="3" spans="1:11" x14ac:dyDescent="0.2">
      <c r="A3" s="6" t="s">
        <v>2</v>
      </c>
      <c r="B3" s="6"/>
      <c r="C3" s="6"/>
      <c r="D3" s="6"/>
      <c r="E3" s="6"/>
    </row>
    <row r="4" spans="1:11" x14ac:dyDescent="0.2">
      <c r="A4" s="6" t="s">
        <v>3</v>
      </c>
      <c r="B4" s="6"/>
      <c r="C4" s="6"/>
      <c r="D4" s="6"/>
      <c r="E4" s="6"/>
    </row>
    <row r="5" spans="1:11" x14ac:dyDescent="0.2">
      <c r="A5" s="6" t="s">
        <v>4</v>
      </c>
      <c r="B5" s="6"/>
      <c r="C5" s="6"/>
      <c r="D5" s="6"/>
      <c r="E5" s="6"/>
    </row>
    <row r="6" spans="1:11" x14ac:dyDescent="0.2">
      <c r="A6" s="7" t="s">
        <v>6</v>
      </c>
    </row>
    <row r="7" spans="1:11" x14ac:dyDescent="0.2">
      <c r="A7" s="7" t="s">
        <v>7</v>
      </c>
    </row>
    <row r="9" spans="1:11" x14ac:dyDescent="0.2">
      <c r="C9" s="91" t="s">
        <v>5</v>
      </c>
      <c r="D9" s="91"/>
      <c r="E9" s="76"/>
    </row>
    <row r="11" spans="1:11" x14ac:dyDescent="0.2">
      <c r="A11" s="3"/>
      <c r="B11" s="3"/>
      <c r="C11" s="3"/>
      <c r="D11" s="3"/>
      <c r="E11" s="3"/>
      <c r="F11" s="77" t="s">
        <v>95</v>
      </c>
    </row>
    <row r="12" spans="1:11" ht="26.25" thickBot="1" x14ac:dyDescent="0.25">
      <c r="A12" s="78" t="s">
        <v>96</v>
      </c>
      <c r="B12" s="79" t="s">
        <v>97</v>
      </c>
      <c r="C12" s="80" t="s">
        <v>10</v>
      </c>
      <c r="D12" s="79" t="s">
        <v>98</v>
      </c>
      <c r="E12" s="81" t="s">
        <v>12</v>
      </c>
      <c r="F12" s="82" t="s">
        <v>13</v>
      </c>
      <c r="I12" s="83"/>
      <c r="J12" s="83"/>
      <c r="K12" s="83"/>
    </row>
    <row r="13" spans="1:11" ht="15.75" thickTop="1" x14ac:dyDescent="0.2">
      <c r="A13" s="8">
        <v>1</v>
      </c>
      <c r="B13" s="9" t="s">
        <v>38</v>
      </c>
      <c r="C13" s="92" t="s">
        <v>39</v>
      </c>
      <c r="D13" s="9" t="s">
        <v>40</v>
      </c>
      <c r="E13" s="95" t="s">
        <v>41</v>
      </c>
      <c r="F13" s="84">
        <v>10.07</v>
      </c>
      <c r="I13" s="83"/>
      <c r="J13" s="83"/>
      <c r="K13" s="83"/>
    </row>
    <row r="14" spans="1:11" ht="15" customHeight="1" x14ac:dyDescent="0.2">
      <c r="A14" s="21">
        <v>2</v>
      </c>
      <c r="B14" s="22" t="s">
        <v>42</v>
      </c>
      <c r="C14" s="93"/>
      <c r="D14" s="22" t="s">
        <v>43</v>
      </c>
      <c r="E14" s="96"/>
      <c r="F14" s="85">
        <v>10.06</v>
      </c>
      <c r="I14" s="86"/>
      <c r="J14" s="86"/>
      <c r="K14" s="86"/>
    </row>
    <row r="15" spans="1:11" ht="15" customHeight="1" x14ac:dyDescent="0.2">
      <c r="A15" s="21">
        <v>3</v>
      </c>
      <c r="B15" s="22" t="s">
        <v>44</v>
      </c>
      <c r="C15" s="93"/>
      <c r="D15" s="22" t="s">
        <v>45</v>
      </c>
      <c r="E15" s="96"/>
      <c r="F15" s="85">
        <v>9.98</v>
      </c>
      <c r="I15" s="86"/>
      <c r="J15" s="86"/>
      <c r="K15" s="86"/>
    </row>
    <row r="16" spans="1:11" ht="15" customHeight="1" x14ac:dyDescent="0.2">
      <c r="A16" s="21">
        <v>4</v>
      </c>
      <c r="B16" s="22" t="s">
        <v>46</v>
      </c>
      <c r="C16" s="93"/>
      <c r="D16" s="22" t="s">
        <v>47</v>
      </c>
      <c r="E16" s="96"/>
      <c r="F16" s="85">
        <v>9.9600000000000009</v>
      </c>
      <c r="I16" s="86"/>
      <c r="J16" s="86"/>
      <c r="K16" s="86"/>
    </row>
    <row r="17" spans="1:11" ht="15" customHeight="1" x14ac:dyDescent="0.2">
      <c r="A17" s="21">
        <v>5</v>
      </c>
      <c r="B17" s="22" t="s">
        <v>48</v>
      </c>
      <c r="C17" s="93"/>
      <c r="D17" s="22" t="s">
        <v>49</v>
      </c>
      <c r="E17" s="96"/>
      <c r="F17" s="85">
        <v>10.07</v>
      </c>
      <c r="I17" s="86"/>
      <c r="J17" s="86"/>
      <c r="K17" s="86"/>
    </row>
    <row r="18" spans="1:11" ht="15" customHeight="1" x14ac:dyDescent="0.2">
      <c r="A18" s="39">
        <v>6</v>
      </c>
      <c r="B18" s="40" t="s">
        <v>50</v>
      </c>
      <c r="C18" s="94"/>
      <c r="D18" s="40" t="s">
        <v>51</v>
      </c>
      <c r="E18" s="96"/>
      <c r="F18" s="87">
        <v>9.91</v>
      </c>
      <c r="I18" s="86"/>
      <c r="J18" s="86"/>
      <c r="K18" s="86"/>
    </row>
    <row r="19" spans="1:11" ht="15" customHeight="1" x14ac:dyDescent="0.2">
      <c r="A19" s="53">
        <v>7</v>
      </c>
      <c r="B19" s="54" t="s">
        <v>52</v>
      </c>
      <c r="C19" s="98" t="s">
        <v>53</v>
      </c>
      <c r="D19" s="54" t="s">
        <v>54</v>
      </c>
      <c r="E19" s="96"/>
      <c r="F19" s="88">
        <v>10.09</v>
      </c>
      <c r="I19" s="86"/>
      <c r="J19" s="86"/>
      <c r="K19" s="86"/>
    </row>
    <row r="20" spans="1:11" ht="15" customHeight="1" x14ac:dyDescent="0.2">
      <c r="A20" s="21">
        <v>8</v>
      </c>
      <c r="B20" s="22" t="s">
        <v>55</v>
      </c>
      <c r="C20" s="93"/>
      <c r="D20" s="22" t="s">
        <v>56</v>
      </c>
      <c r="E20" s="96"/>
      <c r="F20" s="85">
        <v>9.98</v>
      </c>
      <c r="I20" s="83"/>
      <c r="J20" s="83"/>
      <c r="K20" s="83"/>
    </row>
    <row r="21" spans="1:11" ht="15" customHeight="1" x14ac:dyDescent="0.2">
      <c r="A21" s="21">
        <v>9</v>
      </c>
      <c r="B21" s="22" t="s">
        <v>57</v>
      </c>
      <c r="C21" s="93"/>
      <c r="D21" s="22" t="s">
        <v>58</v>
      </c>
      <c r="E21" s="96"/>
      <c r="F21" s="85">
        <v>9.98</v>
      </c>
      <c r="I21" s="86"/>
      <c r="J21" s="86"/>
      <c r="K21" s="86"/>
    </row>
    <row r="22" spans="1:11" ht="15" customHeight="1" x14ac:dyDescent="0.2">
      <c r="A22" s="21">
        <v>10</v>
      </c>
      <c r="B22" s="22" t="s">
        <v>59</v>
      </c>
      <c r="C22" s="93"/>
      <c r="D22" s="22" t="s">
        <v>60</v>
      </c>
      <c r="E22" s="96"/>
      <c r="F22" s="85">
        <v>9.94</v>
      </c>
      <c r="I22" s="86"/>
      <c r="J22" s="86"/>
      <c r="K22" s="86"/>
    </row>
    <row r="23" spans="1:11" ht="15" customHeight="1" x14ac:dyDescent="0.2">
      <c r="A23" s="21">
        <v>11</v>
      </c>
      <c r="B23" s="22" t="s">
        <v>61</v>
      </c>
      <c r="C23" s="93"/>
      <c r="D23" s="22" t="s">
        <v>62</v>
      </c>
      <c r="E23" s="96"/>
      <c r="F23" s="85">
        <v>10.02</v>
      </c>
      <c r="I23" s="86"/>
      <c r="J23" s="86"/>
      <c r="K23" s="86"/>
    </row>
    <row r="24" spans="1:11" ht="15" customHeight="1" x14ac:dyDescent="0.2">
      <c r="A24" s="39">
        <v>12</v>
      </c>
      <c r="B24" s="40" t="s">
        <v>63</v>
      </c>
      <c r="C24" s="94"/>
      <c r="D24" s="40" t="s">
        <v>64</v>
      </c>
      <c r="E24" s="97"/>
      <c r="F24" s="87">
        <v>10.09</v>
      </c>
      <c r="I24" s="86"/>
      <c r="J24" s="86"/>
      <c r="K24" s="86"/>
    </row>
    <row r="25" spans="1:11" ht="15" customHeight="1" x14ac:dyDescent="0.2">
      <c r="A25" s="57">
        <v>13</v>
      </c>
      <c r="B25" s="58" t="s">
        <v>65</v>
      </c>
      <c r="C25" s="99" t="s">
        <v>39</v>
      </c>
      <c r="D25" s="58" t="s">
        <v>66</v>
      </c>
      <c r="E25" s="99" t="s">
        <v>67</v>
      </c>
      <c r="F25" s="89">
        <v>10.07</v>
      </c>
      <c r="I25" s="86"/>
      <c r="J25" s="86"/>
      <c r="K25" s="86"/>
    </row>
    <row r="26" spans="1:11" ht="15" customHeight="1" x14ac:dyDescent="0.2">
      <c r="A26" s="21">
        <v>14</v>
      </c>
      <c r="B26" s="22" t="s">
        <v>68</v>
      </c>
      <c r="C26" s="96"/>
      <c r="D26" s="22" t="s">
        <v>69</v>
      </c>
      <c r="E26" s="96"/>
      <c r="F26" s="85">
        <v>10.06</v>
      </c>
      <c r="I26" s="86"/>
      <c r="J26" s="86"/>
      <c r="K26" s="86"/>
    </row>
    <row r="27" spans="1:11" ht="15" customHeight="1" x14ac:dyDescent="0.2">
      <c r="A27" s="21">
        <v>15</v>
      </c>
      <c r="B27" s="22" t="s">
        <v>70</v>
      </c>
      <c r="C27" s="96"/>
      <c r="D27" s="22" t="s">
        <v>71</v>
      </c>
      <c r="E27" s="96"/>
      <c r="F27" s="85">
        <v>9.98</v>
      </c>
    </row>
    <row r="28" spans="1:11" ht="15" customHeight="1" x14ac:dyDescent="0.2">
      <c r="A28" s="21">
        <v>16</v>
      </c>
      <c r="B28" s="22" t="s">
        <v>72</v>
      </c>
      <c r="C28" s="96"/>
      <c r="D28" s="22" t="s">
        <v>73</v>
      </c>
      <c r="E28" s="96"/>
      <c r="F28" s="85">
        <v>9.94</v>
      </c>
    </row>
    <row r="29" spans="1:11" ht="15" customHeight="1" x14ac:dyDescent="0.2">
      <c r="A29" s="21">
        <v>17</v>
      </c>
      <c r="B29" s="22" t="s">
        <v>74</v>
      </c>
      <c r="C29" s="96"/>
      <c r="D29" s="22" t="s">
        <v>75</v>
      </c>
      <c r="E29" s="96"/>
      <c r="F29" s="85">
        <v>9.9499999999999993</v>
      </c>
    </row>
    <row r="30" spans="1:11" ht="15" customHeight="1" x14ac:dyDescent="0.2">
      <c r="A30" s="62">
        <v>18</v>
      </c>
      <c r="B30" s="63" t="s">
        <v>76</v>
      </c>
      <c r="C30" s="97"/>
      <c r="D30" s="63" t="s">
        <v>77</v>
      </c>
      <c r="E30" s="96"/>
      <c r="F30" s="90">
        <v>10.02</v>
      </c>
    </row>
    <row r="31" spans="1:11" ht="15" customHeight="1" x14ac:dyDescent="0.2">
      <c r="A31" s="53">
        <v>19</v>
      </c>
      <c r="B31" s="54" t="s">
        <v>78</v>
      </c>
      <c r="C31" s="99" t="s">
        <v>53</v>
      </c>
      <c r="D31" s="54" t="s">
        <v>79</v>
      </c>
      <c r="E31" s="96"/>
      <c r="F31" s="88">
        <v>9.9600000000000009</v>
      </c>
    </row>
    <row r="32" spans="1:11" ht="15" customHeight="1" x14ac:dyDescent="0.2">
      <c r="A32" s="21">
        <v>20</v>
      </c>
      <c r="B32" s="22" t="s">
        <v>80</v>
      </c>
      <c r="C32" s="96"/>
      <c r="D32" s="22" t="s">
        <v>81</v>
      </c>
      <c r="E32" s="96"/>
      <c r="F32" s="85">
        <v>10.1</v>
      </c>
    </row>
    <row r="33" spans="1:6" ht="15" customHeight="1" x14ac:dyDescent="0.2">
      <c r="A33" s="21">
        <v>21</v>
      </c>
      <c r="B33" s="22" t="s">
        <v>82</v>
      </c>
      <c r="C33" s="96"/>
      <c r="D33" s="22" t="s">
        <v>83</v>
      </c>
      <c r="E33" s="96"/>
      <c r="F33" s="85">
        <v>10.01</v>
      </c>
    </row>
    <row r="34" spans="1:6" ht="15" customHeight="1" x14ac:dyDescent="0.2">
      <c r="A34" s="21">
        <v>22</v>
      </c>
      <c r="B34" s="22" t="s">
        <v>84</v>
      </c>
      <c r="C34" s="96"/>
      <c r="D34" s="22" t="s">
        <v>85</v>
      </c>
      <c r="E34" s="96"/>
      <c r="F34" s="85">
        <v>9.91</v>
      </c>
    </row>
    <row r="35" spans="1:6" ht="15" customHeight="1" x14ac:dyDescent="0.2">
      <c r="A35" s="21">
        <v>23</v>
      </c>
      <c r="B35" s="22" t="s">
        <v>86</v>
      </c>
      <c r="C35" s="96"/>
      <c r="D35" s="22" t="s">
        <v>87</v>
      </c>
      <c r="E35" s="96"/>
      <c r="F35" s="85">
        <v>9.9700000000000006</v>
      </c>
    </row>
    <row r="36" spans="1:6" ht="15" customHeight="1" x14ac:dyDescent="0.2">
      <c r="A36" s="39">
        <v>24</v>
      </c>
      <c r="B36" s="40" t="s">
        <v>88</v>
      </c>
      <c r="C36" s="97"/>
      <c r="D36" s="40" t="s">
        <v>89</v>
      </c>
      <c r="E36" s="97"/>
      <c r="F36" s="87">
        <v>9.98</v>
      </c>
    </row>
  </sheetData>
  <mergeCells count="7">
    <mergeCell ref="C9:D9"/>
    <mergeCell ref="C13:C18"/>
    <mergeCell ref="E13:E24"/>
    <mergeCell ref="C19:C24"/>
    <mergeCell ref="C25:C30"/>
    <mergeCell ref="E25:E36"/>
    <mergeCell ref="C31:C36"/>
  </mergeCells>
  <hyperlinks>
    <hyperlink ref="A7" r:id="rId1" xr:uid="{00000000-0004-0000-0000-000000000000}"/>
    <hyperlink ref="A6" r:id="rId2" xr:uid="{00000000-0004-0000-0000-000001000000}"/>
  </hyperlinks>
  <pageMargins left="0.23622047244094491" right="0.23622047244094491" top="0.74803149606299213" bottom="0.74803149606299213" header="0.31496062992125984" footer="0.31496062992125984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AD70"/>
  <sheetViews>
    <sheetView tabSelected="1" topLeftCell="A28" zoomScale="80" zoomScaleNormal="80" workbookViewId="0">
      <selection activeCell="J71" sqref="J71"/>
    </sheetView>
  </sheetViews>
  <sheetFormatPr defaultRowHeight="15" x14ac:dyDescent="0.25"/>
  <cols>
    <col min="1" max="2" width="9.140625" style="5"/>
    <col min="3" max="3" width="11.42578125" style="5" customWidth="1"/>
    <col min="4" max="4" width="8.7109375" style="5" customWidth="1"/>
    <col min="5" max="5" width="19.28515625" style="5" customWidth="1"/>
    <col min="6" max="6" width="11.42578125" style="5" customWidth="1"/>
    <col min="7" max="7" width="11.28515625" style="5" customWidth="1"/>
    <col min="8" max="8" width="9.7109375" style="5" customWidth="1"/>
    <col min="9" max="9" width="9.140625" style="5"/>
    <col min="10" max="11" width="8.42578125" style="5" customWidth="1"/>
    <col min="12" max="12" width="9.28515625" style="5" customWidth="1"/>
    <col min="13" max="13" width="9.140625" style="5"/>
    <col min="14" max="16" width="8.42578125" style="5" customWidth="1"/>
    <col min="17" max="22" width="8.85546875" style="5" customWidth="1"/>
    <col min="23" max="23" width="9.140625" style="5"/>
    <col min="24" max="24" width="10" style="5" customWidth="1"/>
    <col min="25" max="26" width="9.28515625" style="5" bestFit="1" customWidth="1"/>
    <col min="27" max="27" width="8.85546875" style="5" customWidth="1"/>
    <col min="28" max="30" width="8.7109375" style="5" customWidth="1"/>
    <col min="31" max="16384" width="9.140625" style="5"/>
  </cols>
  <sheetData>
    <row r="1" spans="1:30" x14ac:dyDescent="0.25">
      <c r="A1" s="1" t="s">
        <v>0</v>
      </c>
      <c r="B1" s="2"/>
      <c r="C1" s="2"/>
      <c r="D1" s="2"/>
      <c r="E1" s="2"/>
      <c r="F1" s="3"/>
      <c r="G1" s="3"/>
      <c r="H1" s="4"/>
    </row>
    <row r="2" spans="1:30" x14ac:dyDescent="0.25">
      <c r="A2" s="6" t="s">
        <v>1</v>
      </c>
      <c r="B2" s="6"/>
      <c r="C2" s="6"/>
      <c r="D2" s="6"/>
      <c r="E2" s="6"/>
      <c r="F2" s="3"/>
      <c r="G2" s="3"/>
      <c r="H2" s="4"/>
    </row>
    <row r="3" spans="1:30" x14ac:dyDescent="0.25">
      <c r="A3" s="6" t="s">
        <v>2</v>
      </c>
      <c r="B3" s="6"/>
      <c r="C3" s="6"/>
      <c r="D3" s="6"/>
      <c r="E3" s="6"/>
      <c r="F3" s="3"/>
      <c r="G3" s="3"/>
      <c r="H3" s="4"/>
    </row>
    <row r="4" spans="1:30" x14ac:dyDescent="0.25">
      <c r="A4" s="6" t="s">
        <v>3</v>
      </c>
      <c r="B4" s="6"/>
      <c r="C4" s="6"/>
      <c r="D4" s="6"/>
      <c r="E4" s="6"/>
      <c r="F4" s="3"/>
      <c r="G4" s="3"/>
      <c r="H4" s="4"/>
    </row>
    <row r="5" spans="1:30" x14ac:dyDescent="0.25">
      <c r="A5" s="6" t="s">
        <v>4</v>
      </c>
      <c r="B5" s="6"/>
      <c r="C5" s="6"/>
      <c r="D5" s="6"/>
      <c r="E5" s="91" t="s">
        <v>5</v>
      </c>
      <c r="F5" s="91"/>
      <c r="G5" s="3"/>
      <c r="H5" s="4"/>
    </row>
    <row r="6" spans="1:30" x14ac:dyDescent="0.25">
      <c r="A6" s="7" t="s">
        <v>6</v>
      </c>
      <c r="B6" s="2"/>
      <c r="C6" s="2"/>
      <c r="D6" s="2"/>
      <c r="E6" s="2"/>
      <c r="F6" s="3"/>
      <c r="G6" s="3"/>
    </row>
    <row r="7" spans="1:30" x14ac:dyDescent="0.25">
      <c r="A7" s="7" t="s">
        <v>7</v>
      </c>
      <c r="B7" s="2"/>
      <c r="C7" s="2"/>
      <c r="D7" s="2"/>
      <c r="E7" s="2"/>
      <c r="F7" s="3"/>
      <c r="G7" s="3"/>
    </row>
    <row r="8" spans="1:30" x14ac:dyDescent="0.25">
      <c r="A8" s="7"/>
      <c r="B8" s="2"/>
      <c r="C8" s="2"/>
      <c r="D8" s="2"/>
      <c r="E8" s="2"/>
      <c r="F8" s="3"/>
      <c r="G8" s="3"/>
    </row>
    <row r="9" spans="1:30" x14ac:dyDescent="0.25">
      <c r="A9" s="119" t="s">
        <v>8</v>
      </c>
      <c r="B9" s="122" t="s">
        <v>9</v>
      </c>
      <c r="C9" s="125" t="s">
        <v>10</v>
      </c>
      <c r="D9" s="125" t="s">
        <v>11</v>
      </c>
      <c r="E9" s="128" t="s">
        <v>12</v>
      </c>
      <c r="F9" s="131" t="s">
        <v>13</v>
      </c>
      <c r="G9" s="134" t="s">
        <v>14</v>
      </c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</row>
    <row r="10" spans="1:30" ht="16.5" customHeight="1" x14ac:dyDescent="0.25">
      <c r="A10" s="120"/>
      <c r="B10" s="123"/>
      <c r="C10" s="126"/>
      <c r="D10" s="126"/>
      <c r="E10" s="129"/>
      <c r="F10" s="132"/>
      <c r="G10" s="109" t="s">
        <v>15</v>
      </c>
      <c r="H10" s="110"/>
      <c r="I10" s="111" t="s">
        <v>16</v>
      </c>
      <c r="J10" s="111"/>
      <c r="K10" s="111"/>
      <c r="L10" s="111"/>
      <c r="M10" s="111"/>
      <c r="N10" s="111"/>
      <c r="O10" s="111"/>
      <c r="P10" s="111"/>
      <c r="Q10" s="111"/>
      <c r="R10" s="112"/>
      <c r="S10" s="113" t="s">
        <v>17</v>
      </c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</row>
    <row r="11" spans="1:30" ht="49.5" customHeight="1" thickBot="1" x14ac:dyDescent="0.3">
      <c r="A11" s="121"/>
      <c r="B11" s="124"/>
      <c r="C11" s="127"/>
      <c r="D11" s="127"/>
      <c r="E11" s="130"/>
      <c r="F11" s="133"/>
      <c r="G11" s="116" t="s">
        <v>19</v>
      </c>
      <c r="H11" s="117"/>
      <c r="I11" s="118" t="s">
        <v>20</v>
      </c>
      <c r="J11" s="105"/>
      <c r="K11" s="104" t="s">
        <v>21</v>
      </c>
      <c r="L11" s="105"/>
      <c r="M11" s="104" t="s">
        <v>22</v>
      </c>
      <c r="N11" s="105"/>
      <c r="O11" s="104" t="s">
        <v>23</v>
      </c>
      <c r="P11" s="105"/>
      <c r="Q11" s="104" t="s">
        <v>24</v>
      </c>
      <c r="R11" s="105"/>
      <c r="S11" s="102" t="s">
        <v>25</v>
      </c>
      <c r="T11" s="103"/>
      <c r="U11" s="106" t="s">
        <v>26</v>
      </c>
      <c r="V11" s="106"/>
      <c r="W11" s="107" t="s">
        <v>27</v>
      </c>
      <c r="X11" s="108"/>
      <c r="Y11" s="107" t="s">
        <v>28</v>
      </c>
      <c r="Z11" s="108"/>
      <c r="AA11" s="102" t="s">
        <v>29</v>
      </c>
      <c r="AB11" s="103"/>
      <c r="AC11" s="102" t="s">
        <v>30</v>
      </c>
      <c r="AD11" s="103"/>
    </row>
    <row r="12" spans="1:30" ht="15.75" thickTop="1" x14ac:dyDescent="0.25">
      <c r="A12" s="8">
        <v>1</v>
      </c>
      <c r="B12" s="9" t="s">
        <v>38</v>
      </c>
      <c r="C12" s="92" t="s">
        <v>39</v>
      </c>
      <c r="D12" s="9" t="s">
        <v>40</v>
      </c>
      <c r="E12" s="95" t="s">
        <v>41</v>
      </c>
      <c r="F12" s="10">
        <v>10.07</v>
      </c>
      <c r="G12" s="11">
        <v>1223.3127803808661</v>
      </c>
      <c r="H12" s="12">
        <f>AVERAGE(G12:G17)</f>
        <v>1203.4017291548514</v>
      </c>
      <c r="I12" s="13">
        <v>1.605759680456682</v>
      </c>
      <c r="J12" s="12">
        <f>AVERAGE(I12:I15)</f>
        <v>1.8227180545468129</v>
      </c>
      <c r="K12" s="14">
        <v>25.654930506104233</v>
      </c>
      <c r="L12" s="12">
        <f>AVERAGE(K14:K17)</f>
        <v>8.3298326260406927</v>
      </c>
      <c r="M12" s="11">
        <v>0.2932518162932462</v>
      </c>
      <c r="N12" s="12">
        <f>AVERAGE(M12:M13,M15:M17)</f>
        <v>0.28469180548476319</v>
      </c>
      <c r="O12" s="11">
        <v>4.8677337070494008E-2</v>
      </c>
      <c r="P12" s="12">
        <f>AVERAGE(O12:O17)</f>
        <v>4.174596228839314E-2</v>
      </c>
      <c r="Q12" s="11">
        <v>9.5785661573724692</v>
      </c>
      <c r="R12" s="12">
        <f>AVERAGE(Q12:Q17)</f>
        <v>9.9622402459435921</v>
      </c>
      <c r="S12" s="11">
        <v>0.81718448684728806</v>
      </c>
      <c r="T12" s="12">
        <f>AVERAGE(S12:S17)</f>
        <v>0.74045804452622699</v>
      </c>
      <c r="U12" s="13">
        <v>5.6712210779430082E-2</v>
      </c>
      <c r="V12" s="12">
        <f>AVERAGE(U12:U17)</f>
        <v>5.5525400349870059E-2</v>
      </c>
      <c r="W12" s="15">
        <v>7.5684252002409657E-4</v>
      </c>
      <c r="X12" s="16">
        <f>AVERAGE(W12:W17)</f>
        <v>6.5144525194414887E-4</v>
      </c>
      <c r="Y12" s="15">
        <v>3.4155090738094813E-3</v>
      </c>
      <c r="Z12" s="16">
        <f>AVERAGE(Y12:Y17)</f>
        <v>5.7875703458393117E-3</v>
      </c>
      <c r="AA12" s="15">
        <v>2.6943829861813658E-2</v>
      </c>
      <c r="AB12" s="16">
        <f>AVERAGE(AA12:AA17)</f>
        <v>2.8399341539163913E-2</v>
      </c>
      <c r="AC12" s="11">
        <v>3.4468691097079391</v>
      </c>
      <c r="AD12" s="12">
        <f>AVERAGE(AC12:AC17)</f>
        <v>3.3864627347831537</v>
      </c>
    </row>
    <row r="13" spans="1:30" x14ac:dyDescent="0.25">
      <c r="A13" s="21">
        <v>2</v>
      </c>
      <c r="B13" s="22" t="s">
        <v>42</v>
      </c>
      <c r="C13" s="93"/>
      <c r="D13" s="22" t="s">
        <v>43</v>
      </c>
      <c r="E13" s="96"/>
      <c r="F13" s="23">
        <v>10.06</v>
      </c>
      <c r="G13" s="24">
        <v>1116.1607300349665</v>
      </c>
      <c r="H13" s="25">
        <f>STDEVP(G12:G17)</f>
        <v>119.40175338556458</v>
      </c>
      <c r="I13" s="26">
        <v>1.6793291284081333</v>
      </c>
      <c r="J13" s="25">
        <f>STDEVP(I12:I15)</f>
        <v>0.24163084793804074</v>
      </c>
      <c r="K13" s="27">
        <v>11.143039341507603</v>
      </c>
      <c r="L13" s="25">
        <f>STDEVP(K14:K17)</f>
        <v>1.3547806736371584</v>
      </c>
      <c r="M13" s="24">
        <v>0.20626747162869072</v>
      </c>
      <c r="N13" s="25">
        <f>STDEVP(M12:M13,M15:M17)</f>
        <v>4.8730041037114383E-2</v>
      </c>
      <c r="O13" s="24">
        <v>5.5831932106160741E-2</v>
      </c>
      <c r="P13" s="25">
        <f>STDEVP(O12:O17)</f>
        <v>1.329363341177847E-2</v>
      </c>
      <c r="Q13" s="24">
        <v>9.0245914517054917</v>
      </c>
      <c r="R13" s="25">
        <f>STDEVP(Q12:Q17)</f>
        <v>1.0554409094646022</v>
      </c>
      <c r="S13" s="24">
        <v>0.76119691447255533</v>
      </c>
      <c r="T13" s="25">
        <f>STDEVP(S12:S17)</f>
        <v>6.2981716039018046E-2</v>
      </c>
      <c r="U13" s="26">
        <v>4.6720043273030323E-2</v>
      </c>
      <c r="V13" s="25">
        <f>STDEVP(U12:U17)</f>
        <v>1.7280636987317695E-2</v>
      </c>
      <c r="W13" s="28">
        <v>7.6115757568846081E-4</v>
      </c>
      <c r="X13" s="29">
        <f>STDEVP(W12:W17)</f>
        <v>9.8013580137628988E-5</v>
      </c>
      <c r="Y13" s="28">
        <v>4.5090337633510499E-3</v>
      </c>
      <c r="Z13" s="29">
        <f>STDEVP(Y12:Y17)</f>
        <v>1.534714228638979E-3</v>
      </c>
      <c r="AA13" s="28">
        <v>2.6305837303534883E-2</v>
      </c>
      <c r="AB13" s="29">
        <f>STDEVP(AA12:AA17)</f>
        <v>2.2804864064536589E-3</v>
      </c>
      <c r="AC13" s="24">
        <v>2.859460342092067</v>
      </c>
      <c r="AD13" s="25">
        <f>STDEVP(AC12:AC17)</f>
        <v>0.3272481770779696</v>
      </c>
    </row>
    <row r="14" spans="1:30" x14ac:dyDescent="0.25">
      <c r="A14" s="21">
        <v>3</v>
      </c>
      <c r="B14" s="22" t="s">
        <v>44</v>
      </c>
      <c r="C14" s="93"/>
      <c r="D14" s="22" t="s">
        <v>45</v>
      </c>
      <c r="E14" s="96"/>
      <c r="F14" s="23">
        <v>9.98</v>
      </c>
      <c r="G14" s="24">
        <v>1259.2658345842744</v>
      </c>
      <c r="H14" s="34"/>
      <c r="I14" s="26">
        <v>2.2275975769508549</v>
      </c>
      <c r="J14" s="34"/>
      <c r="K14" s="24">
        <v>8.8485760994129716</v>
      </c>
      <c r="L14" s="34"/>
      <c r="M14" s="27">
        <v>0.66036324696336313</v>
      </c>
      <c r="N14" s="34"/>
      <c r="O14" s="24">
        <v>5.7915174273734396E-2</v>
      </c>
      <c r="P14" s="34"/>
      <c r="Q14" s="24">
        <v>9.3580565294463476</v>
      </c>
      <c r="R14" s="34"/>
      <c r="S14" s="24">
        <v>0.70588940366226449</v>
      </c>
      <c r="T14" s="34"/>
      <c r="U14" s="26">
        <v>9.2613145011431156E-2</v>
      </c>
      <c r="V14" s="34"/>
      <c r="W14" s="28">
        <v>6.6790191916121853E-4</v>
      </c>
      <c r="X14" s="35"/>
      <c r="Y14" s="28">
        <v>6.2284100618977579E-3</v>
      </c>
      <c r="Z14" s="35"/>
      <c r="AA14" s="28">
        <v>2.6735824902185956E-2</v>
      </c>
      <c r="AB14" s="35"/>
      <c r="AC14" s="24">
        <v>3.4304003681006909</v>
      </c>
      <c r="AD14" s="34"/>
    </row>
    <row r="15" spans="1:30" x14ac:dyDescent="0.25">
      <c r="A15" s="21">
        <v>4</v>
      </c>
      <c r="B15" s="22" t="s">
        <v>46</v>
      </c>
      <c r="C15" s="93"/>
      <c r="D15" s="22" t="s">
        <v>47</v>
      </c>
      <c r="E15" s="96"/>
      <c r="F15" s="23">
        <v>9.9600000000000009</v>
      </c>
      <c r="G15" s="11">
        <v>1393.6437993117252</v>
      </c>
      <c r="H15" s="12"/>
      <c r="I15" s="13">
        <v>1.7781858323715816</v>
      </c>
      <c r="J15" s="12"/>
      <c r="K15" s="11">
        <v>9.3893837859491871</v>
      </c>
      <c r="L15" s="12"/>
      <c r="M15" s="11">
        <v>0.28353604553757639</v>
      </c>
      <c r="N15" s="12"/>
      <c r="O15" s="11">
        <v>3.5236224167803851E-2</v>
      </c>
      <c r="P15" s="12"/>
      <c r="Q15" s="11">
        <v>11.310442333093732</v>
      </c>
      <c r="R15" s="12"/>
      <c r="S15" s="11">
        <v>0.66284980452107889</v>
      </c>
      <c r="T15" s="12"/>
      <c r="U15" s="13">
        <v>5.119759053715469E-2</v>
      </c>
      <c r="V15" s="12"/>
      <c r="W15" s="15">
        <v>6.7628579525178922E-4</v>
      </c>
      <c r="X15" s="16"/>
      <c r="Y15" s="15">
        <v>7.3933981308710621E-3</v>
      </c>
      <c r="Z15" s="16"/>
      <c r="AA15" s="15">
        <v>3.060759149257013E-2</v>
      </c>
      <c r="AB15" s="16"/>
      <c r="AC15" s="11">
        <v>3.5530400325020359</v>
      </c>
      <c r="AD15" s="12"/>
    </row>
    <row r="16" spans="1:30" x14ac:dyDescent="0.25">
      <c r="A16" s="21">
        <v>5</v>
      </c>
      <c r="B16" s="22" t="s">
        <v>48</v>
      </c>
      <c r="C16" s="93"/>
      <c r="D16" s="22" t="s">
        <v>49</v>
      </c>
      <c r="E16" s="96"/>
      <c r="F16" s="23">
        <v>10.07</v>
      </c>
      <c r="G16" s="24">
        <v>1219.464829274985</v>
      </c>
      <c r="H16" s="25"/>
      <c r="I16" s="38">
        <v>0.57515519162786999</v>
      </c>
      <c r="J16" s="25"/>
      <c r="K16" s="24">
        <v>9.0743854541958484</v>
      </c>
      <c r="L16" s="25"/>
      <c r="M16" s="24">
        <v>0.28066596014350581</v>
      </c>
      <c r="N16" s="25"/>
      <c r="O16" s="24">
        <v>2.1962784700908743E-2</v>
      </c>
      <c r="P16" s="25"/>
      <c r="Q16" s="24">
        <v>8.9648102862016952</v>
      </c>
      <c r="R16" s="25"/>
      <c r="S16" s="24">
        <v>0.81907702648260738</v>
      </c>
      <c r="T16" s="25"/>
      <c r="U16" s="26">
        <v>4.1835730451484955E-2</v>
      </c>
      <c r="V16" s="25"/>
      <c r="W16" s="28">
        <v>5.4240554841854716E-4</v>
      </c>
      <c r="X16" s="29"/>
      <c r="Y16" s="28">
        <v>5.4039054599412011E-3</v>
      </c>
      <c r="Z16" s="29"/>
      <c r="AA16" s="28">
        <v>3.2406070912795251E-2</v>
      </c>
      <c r="AB16" s="29"/>
      <c r="AC16" s="24">
        <v>3.1280446832480799</v>
      </c>
      <c r="AD16" s="25"/>
    </row>
    <row r="17" spans="1:30" x14ac:dyDescent="0.25">
      <c r="A17" s="39">
        <v>6</v>
      </c>
      <c r="B17" s="40" t="s">
        <v>50</v>
      </c>
      <c r="C17" s="94"/>
      <c r="D17" s="40" t="s">
        <v>51</v>
      </c>
      <c r="E17" s="96"/>
      <c r="F17" s="41">
        <v>9.91</v>
      </c>
      <c r="G17" s="45">
        <v>1008.5624013422911</v>
      </c>
      <c r="H17" s="43"/>
      <c r="I17" s="44">
        <v>0.7346810230052252</v>
      </c>
      <c r="J17" s="43"/>
      <c r="K17" s="45">
        <v>6.0069851646047656</v>
      </c>
      <c r="L17" s="43"/>
      <c r="M17" s="45">
        <v>0.35973773382079666</v>
      </c>
      <c r="N17" s="43"/>
      <c r="O17" s="45">
        <v>3.0852321411257124E-2</v>
      </c>
      <c r="P17" s="43"/>
      <c r="Q17" s="45">
        <v>11.536974717841817</v>
      </c>
      <c r="R17" s="43"/>
      <c r="S17" s="45">
        <v>0.67655063117156811</v>
      </c>
      <c r="T17" s="43"/>
      <c r="U17" s="46">
        <v>4.4073682046689149E-2</v>
      </c>
      <c r="V17" s="43"/>
      <c r="W17" s="47">
        <v>5.0407815312078128E-4</v>
      </c>
      <c r="X17" s="48"/>
      <c r="Y17" s="47">
        <v>7.7751655851653161E-3</v>
      </c>
      <c r="Z17" s="48"/>
      <c r="AA17" s="47">
        <v>2.7396894762083599E-2</v>
      </c>
      <c r="AB17" s="48"/>
      <c r="AC17" s="45">
        <v>3.9009618730481126</v>
      </c>
      <c r="AD17" s="43"/>
    </row>
    <row r="18" spans="1:30" x14ac:dyDescent="0.25">
      <c r="A18" s="53">
        <v>7</v>
      </c>
      <c r="B18" s="54" t="s">
        <v>52</v>
      </c>
      <c r="C18" s="98" t="s">
        <v>53</v>
      </c>
      <c r="D18" s="54" t="s">
        <v>54</v>
      </c>
      <c r="E18" s="96"/>
      <c r="F18" s="55">
        <v>10.09</v>
      </c>
      <c r="G18" s="11">
        <v>2978.6562712849604</v>
      </c>
      <c r="H18" s="12">
        <f>AVERAGE(G18:G120)</f>
        <v>1220.4951438188464</v>
      </c>
      <c r="I18" s="13">
        <v>4.8810084602668153</v>
      </c>
      <c r="J18" s="12">
        <f>AVERAGE(I18:I20,I22:I23)</f>
        <v>4.7650933384934513</v>
      </c>
      <c r="K18" s="11">
        <v>38.077957116748841</v>
      </c>
      <c r="L18" s="12">
        <f>AVERAGE(K18:K120)</f>
        <v>14.000997261941645</v>
      </c>
      <c r="M18" s="11">
        <v>0.23163220768436424</v>
      </c>
      <c r="N18" s="12">
        <f>AVERAGE(M18:M120)</f>
        <v>0.20727175183864285</v>
      </c>
      <c r="O18" s="11">
        <v>3.4619235976176881E-2</v>
      </c>
      <c r="P18" s="12">
        <f>AVERAGE(O18:O120)</f>
        <v>0.20921084225073802</v>
      </c>
      <c r="Q18" s="11">
        <v>4.8090312881400497</v>
      </c>
      <c r="R18" s="12">
        <f>AVERAGE(Q18:Q120)</f>
        <v>2.4946738354193418</v>
      </c>
      <c r="S18" s="11">
        <v>1.2287584765489517</v>
      </c>
      <c r="T18" s="12">
        <f>AVERAGE(S18:S120)</f>
        <v>6.8822264085507907</v>
      </c>
      <c r="U18" s="11">
        <v>9.4796854770111377E-2</v>
      </c>
      <c r="V18" s="12">
        <f>AVERAGE(U18:U120)</f>
        <v>7.9454289449186727E-2</v>
      </c>
      <c r="W18" s="15">
        <v>3.0901546898699727E-3</v>
      </c>
      <c r="X18" s="16">
        <f>AVERAGE(W18:W23)</f>
        <v>2.086853868832624E-3</v>
      </c>
      <c r="Y18" s="15">
        <v>7.866106999802067E-3</v>
      </c>
      <c r="Z18" s="16">
        <f>AVERAGE(Y18:Y23)</f>
        <v>7.1078152373774761E-3</v>
      </c>
      <c r="AA18" s="15">
        <v>1.0924825292228026E-2</v>
      </c>
      <c r="AB18" s="16">
        <f>AVERAGE(AA18:AA23)</f>
        <v>1.3808186525344641E-2</v>
      </c>
      <c r="AC18" s="11">
        <v>2.5380589745632447</v>
      </c>
      <c r="AD18" s="12">
        <f>AVERAGE(AC18:AC23)</f>
        <v>2.1814635997539642</v>
      </c>
    </row>
    <row r="19" spans="1:30" x14ac:dyDescent="0.25">
      <c r="A19" s="21">
        <v>8</v>
      </c>
      <c r="B19" s="22" t="s">
        <v>55</v>
      </c>
      <c r="C19" s="93"/>
      <c r="D19" s="22" t="s">
        <v>56</v>
      </c>
      <c r="E19" s="96"/>
      <c r="F19" s="23">
        <v>9.98</v>
      </c>
      <c r="G19" s="24">
        <v>2812.7572522049672</v>
      </c>
      <c r="H19" s="25">
        <f>STDEVP(G18:G23)</f>
        <v>686.50456323907656</v>
      </c>
      <c r="I19" s="26">
        <v>5.741086517457207</v>
      </c>
      <c r="J19" s="25">
        <f>STDEVP(I18:I20,I22:I23)</f>
        <v>0.93781127336040593</v>
      </c>
      <c r="K19" s="24">
        <v>55.460581827699421</v>
      </c>
      <c r="L19" s="25">
        <f>STDEVP(K18:K23)</f>
        <v>6.0623067808663977</v>
      </c>
      <c r="M19" s="24">
        <v>0.2241024193158184</v>
      </c>
      <c r="N19" s="25">
        <f>STDEVP(M18:M23)</f>
        <v>6.0348526662715715E-2</v>
      </c>
      <c r="O19" s="24">
        <v>4.3895835182461367E-2</v>
      </c>
      <c r="P19" s="25">
        <f>STDEVP(O18:O23)</f>
        <v>2.7548243003240776E-2</v>
      </c>
      <c r="Q19" s="24">
        <v>3.9728177678492678</v>
      </c>
      <c r="R19" s="25">
        <f>STDEVP(Q18:Q23)</f>
        <v>0.86896573483113793</v>
      </c>
      <c r="S19" s="24">
        <v>1.0931509600090716</v>
      </c>
      <c r="T19" s="25">
        <f>STDEVP(S18:S23)</f>
        <v>0.19797471982226633</v>
      </c>
      <c r="U19" s="24">
        <v>0.10523512230626984</v>
      </c>
      <c r="V19" s="25">
        <f>STDEVP(U18:U23)</f>
        <v>1.3297151321597526E-2</v>
      </c>
      <c r="W19" s="28">
        <v>1.9251140452885315E-3</v>
      </c>
      <c r="X19" s="29">
        <f>STDEVP(W18:W23)</f>
        <v>5.3114188835083316E-4</v>
      </c>
      <c r="Y19" s="28">
        <v>6.0570025575967298E-3</v>
      </c>
      <c r="Z19" s="29">
        <f>STDEVP(Y18:Y23)</f>
        <v>1.0694022871682537E-3</v>
      </c>
      <c r="AA19" s="28">
        <v>1.7948044083842842E-2</v>
      </c>
      <c r="AB19" s="29">
        <f>STDEVP(AA18:AA23)</f>
        <v>2.8040109794240198E-3</v>
      </c>
      <c r="AC19" s="24">
        <v>2.0160390616151376</v>
      </c>
      <c r="AD19" s="25">
        <f>STDEVP(AC18:AC23)</f>
        <v>0.38222726699524501</v>
      </c>
    </row>
    <row r="20" spans="1:30" x14ac:dyDescent="0.25">
      <c r="A20" s="21">
        <v>9</v>
      </c>
      <c r="B20" s="22" t="s">
        <v>57</v>
      </c>
      <c r="C20" s="93"/>
      <c r="D20" s="22" t="s">
        <v>58</v>
      </c>
      <c r="E20" s="96"/>
      <c r="F20" s="23">
        <v>9.98</v>
      </c>
      <c r="G20" s="24">
        <v>1448.2180231577729</v>
      </c>
      <c r="H20" s="34"/>
      <c r="I20" s="26">
        <v>3.0205392998092506</v>
      </c>
      <c r="J20" s="34"/>
      <c r="K20" s="24">
        <v>46.374276717311695</v>
      </c>
      <c r="L20" s="34"/>
      <c r="M20" s="24">
        <v>0.24206487689948597</v>
      </c>
      <c r="N20" s="34"/>
      <c r="O20" s="24">
        <v>3.4795583595004953E-2</v>
      </c>
      <c r="P20" s="34"/>
      <c r="Q20" s="24">
        <v>3.6762206384670653</v>
      </c>
      <c r="R20" s="34"/>
      <c r="S20" s="24">
        <v>1.0220535907899322</v>
      </c>
      <c r="T20" s="34"/>
      <c r="U20" s="24">
        <v>8.4535945842085292E-2</v>
      </c>
      <c r="V20" s="34"/>
      <c r="W20" s="28">
        <v>2.3043272640763755E-3</v>
      </c>
      <c r="X20" s="35"/>
      <c r="Y20" s="28">
        <v>5.6681801415612932E-3</v>
      </c>
      <c r="Z20" s="35"/>
      <c r="AA20" s="28">
        <v>1.7381212654038785E-2</v>
      </c>
      <c r="AB20" s="35"/>
      <c r="AC20" s="24">
        <v>2.4591230528501344</v>
      </c>
      <c r="AD20" s="34"/>
    </row>
    <row r="21" spans="1:30" x14ac:dyDescent="0.25">
      <c r="A21" s="21">
        <v>10</v>
      </c>
      <c r="B21" s="22" t="s">
        <v>59</v>
      </c>
      <c r="C21" s="93"/>
      <c r="D21" s="22" t="s">
        <v>60</v>
      </c>
      <c r="E21" s="96"/>
      <c r="F21" s="23">
        <v>9.94</v>
      </c>
      <c r="G21" s="11">
        <v>3658.3665436312149</v>
      </c>
      <c r="H21" s="12"/>
      <c r="I21" s="56">
        <v>7.8924308495611442</v>
      </c>
      <c r="J21" s="12"/>
      <c r="K21" s="11">
        <v>51.958858778583675</v>
      </c>
      <c r="L21" s="12"/>
      <c r="M21" s="11">
        <v>0.39897960440437957</v>
      </c>
      <c r="N21" s="12"/>
      <c r="O21" s="11">
        <v>0.10653059940746809</v>
      </c>
      <c r="P21" s="12"/>
      <c r="Q21" s="11">
        <v>5.8904890878832834</v>
      </c>
      <c r="R21" s="12"/>
      <c r="S21" s="11">
        <v>1.6170889722121531</v>
      </c>
      <c r="T21" s="12"/>
      <c r="U21" s="11">
        <v>0.11569314494009585</v>
      </c>
      <c r="V21" s="12"/>
      <c r="W21" s="15">
        <v>2.0319230376470757E-3</v>
      </c>
      <c r="X21" s="16"/>
      <c r="Y21" s="15">
        <v>6.586997984929518E-3</v>
      </c>
      <c r="Z21" s="16"/>
      <c r="AA21" s="15">
        <v>1.1589131222246874E-2</v>
      </c>
      <c r="AB21" s="16"/>
      <c r="AC21" s="11">
        <v>1.8861136547965331</v>
      </c>
      <c r="AD21" s="12"/>
    </row>
    <row r="22" spans="1:30" x14ac:dyDescent="0.25">
      <c r="A22" s="21">
        <v>11</v>
      </c>
      <c r="B22" s="22" t="s">
        <v>61</v>
      </c>
      <c r="C22" s="93"/>
      <c r="D22" s="22" t="s">
        <v>62</v>
      </c>
      <c r="E22" s="96"/>
      <c r="F22" s="23">
        <v>10.02</v>
      </c>
      <c r="G22" s="24">
        <v>2973.5060512976256</v>
      </c>
      <c r="H22" s="25"/>
      <c r="I22" s="26">
        <v>4.7956046983516583</v>
      </c>
      <c r="J22" s="25"/>
      <c r="K22" s="24">
        <v>41.976157826898792</v>
      </c>
      <c r="L22" s="25"/>
      <c r="M22" s="24">
        <v>0.30546369593000083</v>
      </c>
      <c r="N22" s="25"/>
      <c r="O22" s="24">
        <v>2.2424172216322844E-2</v>
      </c>
      <c r="P22" s="25"/>
      <c r="Q22" s="24">
        <v>3.3980047516872274</v>
      </c>
      <c r="R22" s="25"/>
      <c r="S22" s="24">
        <v>1.4111251831526415</v>
      </c>
      <c r="T22" s="25"/>
      <c r="U22" s="24">
        <v>0.11476997874189994</v>
      </c>
      <c r="V22" s="25"/>
      <c r="W22" s="28">
        <v>1.8144473256923592E-3</v>
      </c>
      <c r="X22" s="29"/>
      <c r="Y22" s="28">
        <v>7.8465069898048644E-3</v>
      </c>
      <c r="Z22" s="29"/>
      <c r="AA22" s="28">
        <v>1.1944078499114103E-2</v>
      </c>
      <c r="AB22" s="29"/>
      <c r="AC22" s="24">
        <v>1.5738172526132002</v>
      </c>
      <c r="AD22" s="25"/>
    </row>
    <row r="23" spans="1:30" x14ac:dyDescent="0.25">
      <c r="A23" s="39">
        <v>12</v>
      </c>
      <c r="B23" s="40" t="s">
        <v>63</v>
      </c>
      <c r="C23" s="94"/>
      <c r="D23" s="40" t="s">
        <v>64</v>
      </c>
      <c r="E23" s="97"/>
      <c r="F23" s="41">
        <v>10.09</v>
      </c>
      <c r="G23" s="45">
        <v>3269.9707174356522</v>
      </c>
      <c r="H23" s="43"/>
      <c r="I23" s="46">
        <v>5.387227716582327</v>
      </c>
      <c r="J23" s="43"/>
      <c r="K23" s="45">
        <v>41.948390058109347</v>
      </c>
      <c r="L23" s="43"/>
      <c r="M23" s="45">
        <v>0.26725440044728499</v>
      </c>
      <c r="N23" s="43"/>
      <c r="O23" s="45">
        <v>5.963848248450148E-2</v>
      </c>
      <c r="P23" s="43"/>
      <c r="Q23" s="45">
        <v>3.6191718864784503</v>
      </c>
      <c r="R23" s="43"/>
      <c r="S23" s="45">
        <v>1.2969217957475543</v>
      </c>
      <c r="T23" s="43"/>
      <c r="U23" s="45">
        <v>8.2570105826315271E-2</v>
      </c>
      <c r="V23" s="43"/>
      <c r="W23" s="47">
        <v>1.3551568504214296E-3</v>
      </c>
      <c r="X23" s="48"/>
      <c r="Y23" s="47">
        <v>8.6220967505703863E-3</v>
      </c>
      <c r="Z23" s="48"/>
      <c r="AA23" s="47">
        <v>1.3061827400597206E-2</v>
      </c>
      <c r="AB23" s="48"/>
      <c r="AC23" s="45">
        <v>2.615629602085535</v>
      </c>
      <c r="AD23" s="43"/>
    </row>
    <row r="24" spans="1:30" x14ac:dyDescent="0.25">
      <c r="A24" s="57">
        <v>13</v>
      </c>
      <c r="B24" s="58" t="s">
        <v>65</v>
      </c>
      <c r="C24" s="99" t="s">
        <v>39</v>
      </c>
      <c r="D24" s="58" t="s">
        <v>66</v>
      </c>
      <c r="E24" s="99" t="s">
        <v>67</v>
      </c>
      <c r="F24" s="59">
        <v>10.07</v>
      </c>
      <c r="G24" s="11">
        <v>2427.09823621749</v>
      </c>
      <c r="H24" s="12">
        <f>AVERAGE(G24:G29)</f>
        <v>2399.341326819796</v>
      </c>
      <c r="I24" s="13">
        <v>3.2728610529736004</v>
      </c>
      <c r="J24" s="12">
        <f>AVERAGE(I24,I26,I28,I29)</f>
        <v>3.2419634139786004</v>
      </c>
      <c r="K24" s="14">
        <v>5.8567623898520385</v>
      </c>
      <c r="L24" s="12">
        <f>AVERAGE(K26:K29)</f>
        <v>12.800214225684396</v>
      </c>
      <c r="M24" s="11">
        <v>0.35579928832603658</v>
      </c>
      <c r="N24" s="12">
        <f>AVERAGE(M24,M26,M28,M29)</f>
        <v>0.35503023865387129</v>
      </c>
      <c r="O24" s="11">
        <v>5.6287031100747328E-2</v>
      </c>
      <c r="P24" s="12">
        <f>AVERAGE(O24:O29)</f>
        <v>5.4844167874400947E-2</v>
      </c>
      <c r="Q24" s="11">
        <v>5.6531661217826485</v>
      </c>
      <c r="R24" s="12">
        <f>AVERAGE(Q24:Q29)</f>
        <v>4.9965918920715771</v>
      </c>
      <c r="S24" s="11">
        <v>1.5049135980635686</v>
      </c>
      <c r="T24" s="12">
        <f>AVERAGE(S24:S29)</f>
        <v>1.0040154172962967</v>
      </c>
      <c r="U24" s="11">
        <v>5.5876524474354781E-2</v>
      </c>
      <c r="V24" s="12">
        <f>AVERAGE(U24:U29)</f>
        <v>5.9886681770239342E-2</v>
      </c>
      <c r="W24" s="15">
        <v>7.8838803914442056E-4</v>
      </c>
      <c r="X24" s="16">
        <f>AVERAGE(W24:W29)</f>
        <v>5.1360721764429345E-4</v>
      </c>
      <c r="Y24" s="15">
        <v>6.8041875479745977E-3</v>
      </c>
      <c r="Z24" s="16">
        <f>AVERAGE(Y24:Y29)</f>
        <v>2.0707180087252145E-2</v>
      </c>
      <c r="AA24" s="60">
        <v>1.9889590096941592E-2</v>
      </c>
      <c r="AB24" s="16">
        <f>AVERAGE(AA24:AA29)</f>
        <v>3.8507664451798346E-2</v>
      </c>
      <c r="AC24" s="11">
        <v>1.6893516864274736</v>
      </c>
      <c r="AD24" s="12">
        <f>AVERAGE(AC24:AC29)</f>
        <v>1.6865282617074773</v>
      </c>
    </row>
    <row r="25" spans="1:30" x14ac:dyDescent="0.25">
      <c r="A25" s="21">
        <v>14</v>
      </c>
      <c r="B25" s="22" t="s">
        <v>68</v>
      </c>
      <c r="C25" s="96"/>
      <c r="D25" s="22" t="s">
        <v>69</v>
      </c>
      <c r="E25" s="96"/>
      <c r="F25" s="23">
        <v>10.06</v>
      </c>
      <c r="G25" s="24">
        <v>2487.6384215386042</v>
      </c>
      <c r="H25" s="25">
        <f>STDEVP(G24:G29)</f>
        <v>146.9540224054897</v>
      </c>
      <c r="I25" s="38">
        <v>3.8835484336612445</v>
      </c>
      <c r="J25" s="25">
        <f>STDEVP(I24,I26,I28:I29)</f>
        <v>0.30797984536701134</v>
      </c>
      <c r="K25" s="27">
        <v>8.9407735830275499</v>
      </c>
      <c r="L25" s="25">
        <f>STDEVP(K26:K29)</f>
        <v>2.5555399908618024</v>
      </c>
      <c r="M25" s="27">
        <v>1.4421138477167683</v>
      </c>
      <c r="N25" s="25">
        <f>STDEVP(M24,M26,M28,M29)</f>
        <v>6.5559641666000854E-2</v>
      </c>
      <c r="O25" s="24">
        <v>5.5403447410509607E-2</v>
      </c>
      <c r="P25" s="25">
        <f>STDEVP(O24:O29)</f>
        <v>1.4280512050811371E-2</v>
      </c>
      <c r="Q25" s="24">
        <v>2.3363414671826672</v>
      </c>
      <c r="R25" s="25">
        <f>STDEVP(Q24:Q29)</f>
        <v>1.249821346023074</v>
      </c>
      <c r="S25" s="24">
        <v>0.63927316763130781</v>
      </c>
      <c r="T25" s="25">
        <f>STDEVP(S24:S29)</f>
        <v>0.29183756169619052</v>
      </c>
      <c r="U25" s="24">
        <v>0.10968182145088957</v>
      </c>
      <c r="V25" s="25">
        <f>STDEVP(U24:U29)</f>
        <v>2.3498533560326603E-2</v>
      </c>
      <c r="W25" s="28">
        <v>2.8685647984971529E-4</v>
      </c>
      <c r="X25" s="29">
        <f>STDEVP(W24:W29)</f>
        <v>1.6051186689930794E-4</v>
      </c>
      <c r="Y25" s="28">
        <v>3.0856834483961467E-3</v>
      </c>
      <c r="Z25" s="29">
        <f>STDEVP(Y24:Y29)</f>
        <v>1.4298398436256873E-2</v>
      </c>
      <c r="AA25" s="28">
        <v>5.1870847165650019E-2</v>
      </c>
      <c r="AB25" s="29">
        <f>STDEVP(AA24:AA29)</f>
        <v>1.1152213507536845E-2</v>
      </c>
      <c r="AC25" s="24">
        <v>1.1002152082198293</v>
      </c>
      <c r="AD25" s="25">
        <f>STDEVP(AC24:AC29)</f>
        <v>0.29553179507067534</v>
      </c>
    </row>
    <row r="26" spans="1:30" x14ac:dyDescent="0.25">
      <c r="A26" s="21">
        <v>15</v>
      </c>
      <c r="B26" s="22" t="s">
        <v>70</v>
      </c>
      <c r="C26" s="96"/>
      <c r="D26" s="22" t="s">
        <v>71</v>
      </c>
      <c r="E26" s="96"/>
      <c r="F26" s="23">
        <v>9.98</v>
      </c>
      <c r="G26" s="24">
        <v>2266.7177810777102</v>
      </c>
      <c r="H26" s="34"/>
      <c r="I26" s="26">
        <v>3.6863928414462364</v>
      </c>
      <c r="J26" s="34"/>
      <c r="K26" s="24">
        <v>10.050174792277335</v>
      </c>
      <c r="L26" s="34"/>
      <c r="M26" s="24">
        <v>0.27465373889442601</v>
      </c>
      <c r="N26" s="34"/>
      <c r="O26" s="24">
        <v>3.9904482904801079E-2</v>
      </c>
      <c r="P26" s="34"/>
      <c r="Q26" s="24">
        <v>6.1660376235974592</v>
      </c>
      <c r="R26" s="34"/>
      <c r="S26" s="24">
        <v>1.0188791666179433</v>
      </c>
      <c r="T26" s="34"/>
      <c r="U26" s="24">
        <v>6.1031007894996353E-2</v>
      </c>
      <c r="V26" s="34"/>
      <c r="W26" s="28">
        <v>4.4544036141224591E-4</v>
      </c>
      <c r="X26" s="35"/>
      <c r="Y26" s="28">
        <v>1.2455269758922376E-2</v>
      </c>
      <c r="Z26" s="35"/>
      <c r="AA26" s="61">
        <v>2.777377661404562E-2</v>
      </c>
      <c r="AB26" s="35"/>
      <c r="AC26" s="24">
        <v>1.7100402910314407</v>
      </c>
      <c r="AD26" s="34"/>
    </row>
    <row r="27" spans="1:30" x14ac:dyDescent="0.25">
      <c r="A27" s="21">
        <v>16</v>
      </c>
      <c r="B27" s="22" t="s">
        <v>72</v>
      </c>
      <c r="C27" s="96"/>
      <c r="D27" s="22" t="s">
        <v>73</v>
      </c>
      <c r="E27" s="96"/>
      <c r="F27" s="23">
        <v>9.94</v>
      </c>
      <c r="G27" s="11">
        <v>2172.6943616428885</v>
      </c>
      <c r="H27" s="12"/>
      <c r="I27" s="56">
        <v>2.7952276604438979</v>
      </c>
      <c r="J27" s="12"/>
      <c r="K27" s="11">
        <v>15.306407662813221</v>
      </c>
      <c r="L27" s="12"/>
      <c r="M27" s="14">
        <v>1.6529593668422278</v>
      </c>
      <c r="N27" s="12"/>
      <c r="O27" s="11">
        <v>3.7603172230071084E-2</v>
      </c>
      <c r="P27" s="12"/>
      <c r="Q27" s="11">
        <v>5.6844388274858586</v>
      </c>
      <c r="R27" s="12"/>
      <c r="S27" s="11">
        <v>0.79802274841854526</v>
      </c>
      <c r="T27" s="12"/>
      <c r="U27" s="11">
        <v>3.9234538354367854E-2</v>
      </c>
      <c r="V27" s="12"/>
      <c r="W27" s="15">
        <v>6.3285285612344345E-4</v>
      </c>
      <c r="X27" s="16"/>
      <c r="Y27" s="15">
        <v>2.5130998124811576E-2</v>
      </c>
      <c r="Z27" s="16"/>
      <c r="AA27" s="15">
        <v>4.08740444098874E-2</v>
      </c>
      <c r="AB27" s="16"/>
      <c r="AC27" s="11">
        <v>2.0591929745929303</v>
      </c>
      <c r="AD27" s="12"/>
    </row>
    <row r="28" spans="1:30" x14ac:dyDescent="0.25">
      <c r="A28" s="21">
        <v>17</v>
      </c>
      <c r="B28" s="22" t="s">
        <v>74</v>
      </c>
      <c r="C28" s="96"/>
      <c r="D28" s="22" t="s">
        <v>75</v>
      </c>
      <c r="E28" s="96"/>
      <c r="F28" s="23">
        <v>9.9499999999999993</v>
      </c>
      <c r="G28" s="24">
        <v>2626.9474550868058</v>
      </c>
      <c r="H28" s="25"/>
      <c r="I28" s="26">
        <v>3.188645006067278</v>
      </c>
      <c r="J28" s="25"/>
      <c r="K28" s="24">
        <v>15.396979210195976</v>
      </c>
      <c r="L28" s="25"/>
      <c r="M28" s="24">
        <v>0.33334160540877777</v>
      </c>
      <c r="N28" s="25"/>
      <c r="O28" s="24">
        <v>8.1010108400524888E-2</v>
      </c>
      <c r="P28" s="25"/>
      <c r="Q28" s="24">
        <v>4.9896352145503569</v>
      </c>
      <c r="R28" s="25"/>
      <c r="S28" s="24">
        <v>1.2351120204433927</v>
      </c>
      <c r="T28" s="25"/>
      <c r="U28" s="24">
        <v>5.1458936035092877E-2</v>
      </c>
      <c r="V28" s="25"/>
      <c r="W28" s="28">
        <v>5.0813471576374432E-4</v>
      </c>
      <c r="X28" s="29"/>
      <c r="Y28" s="28">
        <v>4.0651525423926423E-2</v>
      </c>
      <c r="Z28" s="29"/>
      <c r="AA28" s="28">
        <v>4.7245372090329092E-2</v>
      </c>
      <c r="AB28" s="29"/>
      <c r="AC28" s="24">
        <v>1.6722763631387707</v>
      </c>
      <c r="AD28" s="25"/>
    </row>
    <row r="29" spans="1:30" x14ac:dyDescent="0.25">
      <c r="A29" s="62">
        <v>18</v>
      </c>
      <c r="B29" s="63" t="s">
        <v>76</v>
      </c>
      <c r="C29" s="97"/>
      <c r="D29" s="63" t="s">
        <v>77</v>
      </c>
      <c r="E29" s="96"/>
      <c r="F29" s="64">
        <v>10.02</v>
      </c>
      <c r="G29" s="45">
        <v>2414.9517053552781</v>
      </c>
      <c r="H29" s="43"/>
      <c r="I29" s="46">
        <v>2.8199547554272875</v>
      </c>
      <c r="J29" s="43"/>
      <c r="K29" s="45">
        <v>10.447295237451048</v>
      </c>
      <c r="L29" s="43"/>
      <c r="M29" s="45">
        <v>0.45632632198624479</v>
      </c>
      <c r="N29" s="43"/>
      <c r="O29" s="45">
        <v>5.8856765199751707E-2</v>
      </c>
      <c r="P29" s="43"/>
      <c r="Q29" s="45">
        <v>5.1499320978304688</v>
      </c>
      <c r="R29" s="43"/>
      <c r="S29" s="45">
        <v>0.82789180260302297</v>
      </c>
      <c r="T29" s="43"/>
      <c r="U29" s="45">
        <v>4.2037262411734611E-2</v>
      </c>
      <c r="V29" s="43"/>
      <c r="W29" s="47">
        <v>4.1997085357219131E-4</v>
      </c>
      <c r="X29" s="48"/>
      <c r="Y29" s="47">
        <v>3.6115416219481736E-2</v>
      </c>
      <c r="Z29" s="48"/>
      <c r="AA29" s="47">
        <v>4.3392356333936351E-2</v>
      </c>
      <c r="AB29" s="48"/>
      <c r="AC29" s="45">
        <v>1.888093046834421</v>
      </c>
      <c r="AD29" s="43"/>
    </row>
    <row r="30" spans="1:30" x14ac:dyDescent="0.25">
      <c r="A30" s="53">
        <v>19</v>
      </c>
      <c r="B30" s="54" t="s">
        <v>78</v>
      </c>
      <c r="C30" s="99" t="s">
        <v>53</v>
      </c>
      <c r="D30" s="54" t="s">
        <v>79</v>
      </c>
      <c r="E30" s="96"/>
      <c r="F30" s="55">
        <v>9.9600000000000009</v>
      </c>
      <c r="G30" s="11">
        <v>2594.2953787826232</v>
      </c>
      <c r="H30" s="12">
        <f>AVERAGE(G30:G35)</f>
        <v>3287.1799886972458</v>
      </c>
      <c r="I30" s="13">
        <v>4.4644707889772457</v>
      </c>
      <c r="J30" s="12">
        <f>AVERAGE(I30:I33,I35)</f>
        <v>5.2674111078321051</v>
      </c>
      <c r="K30" s="11">
        <v>57.355979663959616</v>
      </c>
      <c r="L30" s="12">
        <f>AVERAGE(K30:K34)</f>
        <v>44.456365925054556</v>
      </c>
      <c r="M30" s="11">
        <v>0.34405030761104477</v>
      </c>
      <c r="N30" s="12">
        <f>AVERAGE(M30:M35)</f>
        <v>0.41435267120439501</v>
      </c>
      <c r="O30" s="11">
        <v>7.7748194649337229E-2</v>
      </c>
      <c r="P30" s="12">
        <f>AVERAGE(O30:O35)</f>
        <v>7.1200587937395865E-2</v>
      </c>
      <c r="Q30" s="11">
        <v>3.425402977859016</v>
      </c>
      <c r="R30" s="12">
        <f>AVERAGE(Q30:Q35)</f>
        <v>4.0872019509390496</v>
      </c>
      <c r="S30" s="11">
        <v>1.6381286638750674</v>
      </c>
      <c r="T30" s="12">
        <f>AVERAGE(S30:S35)</f>
        <v>1.5781246050589512</v>
      </c>
      <c r="U30" s="11">
        <v>8.6548717295284891E-2</v>
      </c>
      <c r="V30" s="12">
        <f>AVERAGE(U30:U35)</f>
        <v>7.8875994506191302E-2</v>
      </c>
      <c r="W30" s="15">
        <v>2.8536172591770589E-3</v>
      </c>
      <c r="X30" s="16">
        <f>AVERAGE(W30:W35)</f>
        <v>2.3282594910898143E-3</v>
      </c>
      <c r="Y30" s="15">
        <v>3.2481424280995659E-2</v>
      </c>
      <c r="Z30" s="16">
        <f>AVERAGE(Y30:Y35)</f>
        <v>4.1913538950634766E-2</v>
      </c>
      <c r="AA30" s="15">
        <v>1.4741430861578532E-2</v>
      </c>
      <c r="AB30" s="16">
        <f>AVERAGE(AA30:AA35)</f>
        <v>1.3634008620427213E-2</v>
      </c>
      <c r="AC30" s="11">
        <v>1.243199735368953</v>
      </c>
      <c r="AD30" s="12">
        <f>AVERAGE(AC30:AC34)</f>
        <v>1.2098785078032075</v>
      </c>
    </row>
    <row r="31" spans="1:30" x14ac:dyDescent="0.25">
      <c r="A31" s="21">
        <v>20</v>
      </c>
      <c r="B31" s="22" t="s">
        <v>80</v>
      </c>
      <c r="C31" s="96"/>
      <c r="D31" s="22" t="s">
        <v>81</v>
      </c>
      <c r="E31" s="96"/>
      <c r="F31" s="23">
        <v>10.1</v>
      </c>
      <c r="G31" s="24">
        <v>2600.0078413156771</v>
      </c>
      <c r="H31" s="25">
        <f>STDEVP(G30:G35)</f>
        <v>598.01025922846759</v>
      </c>
      <c r="I31" s="26">
        <v>4.266860119213197</v>
      </c>
      <c r="J31" s="25">
        <f>STDEVP(I30:I33,I35)</f>
        <v>1.1088263083906647</v>
      </c>
      <c r="K31" s="24">
        <v>39.734088803258949</v>
      </c>
      <c r="L31" s="25">
        <f>STDEVP(K30:K34)</f>
        <v>6.5911926100134774</v>
      </c>
      <c r="M31" s="24">
        <v>0.38437263309548941</v>
      </c>
      <c r="N31" s="25">
        <f>STDEVP(M30:M35)</f>
        <v>6.8132240188254159E-2</v>
      </c>
      <c r="O31" s="24">
        <v>7.99757640693535E-2</v>
      </c>
      <c r="P31" s="25">
        <f>STDEVP(O30:O35)</f>
        <v>1.166944547995769E-2</v>
      </c>
      <c r="Q31" s="24">
        <v>2.9679902697519145</v>
      </c>
      <c r="R31" s="25">
        <f>STDEVP(Q30:Q35)</f>
        <v>1.1240963748006461</v>
      </c>
      <c r="S31" s="24">
        <v>1.9493023729147081</v>
      </c>
      <c r="T31" s="25">
        <f>STDEVP(S30:S35)</f>
        <v>0.64534972710493188</v>
      </c>
      <c r="U31" s="24">
        <v>9.9518579098933135E-2</v>
      </c>
      <c r="V31" s="25">
        <f>STDEVP(U30:U35)</f>
        <v>1.776789758628488E-2</v>
      </c>
      <c r="W31" s="28">
        <v>1.3996874654904018E-3</v>
      </c>
      <c r="X31" s="29">
        <f>STDEVP(W30:W35)</f>
        <v>8.0837397175376202E-4</v>
      </c>
      <c r="Y31" s="28">
        <v>3.1343684666164981E-2</v>
      </c>
      <c r="Z31" s="29">
        <f>STDEVP(Y30:Y35)</f>
        <v>1.1579471100477277E-2</v>
      </c>
      <c r="AA31" s="28">
        <v>1.0347538841922336E-2</v>
      </c>
      <c r="AB31" s="29">
        <f>STDEVP(AA30:AA35)</f>
        <v>3.9669641441122724E-3</v>
      </c>
      <c r="AC31" s="24">
        <v>1.1557083260789676</v>
      </c>
      <c r="AD31" s="25">
        <f>STDEVP(AC30:AC34)</f>
        <v>4.1396000113341221E-2</v>
      </c>
    </row>
    <row r="32" spans="1:30" x14ac:dyDescent="0.25">
      <c r="A32" s="21">
        <v>21</v>
      </c>
      <c r="B32" s="22" t="s">
        <v>82</v>
      </c>
      <c r="C32" s="96"/>
      <c r="D32" s="22" t="s">
        <v>83</v>
      </c>
      <c r="E32" s="96"/>
      <c r="F32" s="23">
        <v>10.01</v>
      </c>
      <c r="G32" s="24">
        <v>3425.7730425119676</v>
      </c>
      <c r="H32" s="34"/>
      <c r="I32" s="26">
        <v>6.305998484766536</v>
      </c>
      <c r="J32" s="34"/>
      <c r="K32" s="24">
        <v>43.737777958350982</v>
      </c>
      <c r="L32" s="34"/>
      <c r="M32" s="24">
        <v>0.52100402242525123</v>
      </c>
      <c r="N32" s="34"/>
      <c r="O32" s="24">
        <v>7.7701948713400915E-2</v>
      </c>
      <c r="P32" s="34"/>
      <c r="Q32" s="24">
        <v>3.7744553210071388</v>
      </c>
      <c r="R32" s="34"/>
      <c r="S32" s="24">
        <v>1.7524864342021633</v>
      </c>
      <c r="T32" s="34"/>
      <c r="U32" s="24">
        <v>6.3658770452772628E-2</v>
      </c>
      <c r="V32" s="34"/>
      <c r="W32" s="28">
        <v>2.8913420090331153E-3</v>
      </c>
      <c r="X32" s="35"/>
      <c r="Y32" s="28">
        <v>6.6049959834299191E-2</v>
      </c>
      <c r="Z32" s="35"/>
      <c r="AA32" s="28">
        <v>9.6072001554755593E-3</v>
      </c>
      <c r="AB32" s="35"/>
      <c r="AC32" s="24">
        <v>1.1660993100297274</v>
      </c>
      <c r="AD32" s="34"/>
    </row>
    <row r="33" spans="1:30" x14ac:dyDescent="0.25">
      <c r="A33" s="21">
        <v>22</v>
      </c>
      <c r="B33" s="22" t="s">
        <v>84</v>
      </c>
      <c r="C33" s="96"/>
      <c r="D33" s="22" t="s">
        <v>85</v>
      </c>
      <c r="E33" s="96"/>
      <c r="F33" s="23">
        <v>9.91</v>
      </c>
      <c r="G33" s="11">
        <v>3362.3488148166239</v>
      </c>
      <c r="H33" s="12"/>
      <c r="I33" s="13">
        <v>6.9009547410906826</v>
      </c>
      <c r="J33" s="12"/>
      <c r="K33" s="11">
        <v>41.032220942022128</v>
      </c>
      <c r="L33" s="12"/>
      <c r="M33" s="11">
        <v>0.34204702066275444</v>
      </c>
      <c r="N33" s="12"/>
      <c r="O33" s="11">
        <v>7.967479272885182E-2</v>
      </c>
      <c r="P33" s="12"/>
      <c r="Q33" s="11">
        <v>3.7780058257793598</v>
      </c>
      <c r="R33" s="12"/>
      <c r="S33" s="11">
        <v>1.8569384286924511</v>
      </c>
      <c r="T33" s="12"/>
      <c r="U33" s="11">
        <v>7.4169784606756342E-2</v>
      </c>
      <c r="V33" s="12"/>
      <c r="W33" s="15">
        <v>3.0200475784470252E-3</v>
      </c>
      <c r="X33" s="16"/>
      <c r="Y33" s="15">
        <v>3.9101336398132583E-2</v>
      </c>
      <c r="Z33" s="16"/>
      <c r="AA33" s="15">
        <v>1.1430610830263569E-2</v>
      </c>
      <c r="AB33" s="16"/>
      <c r="AC33" s="11">
        <v>1.2582924931421182</v>
      </c>
      <c r="AD33" s="12"/>
    </row>
    <row r="34" spans="1:30" x14ac:dyDescent="0.25">
      <c r="A34" s="21">
        <v>23</v>
      </c>
      <c r="B34" s="22" t="s">
        <v>86</v>
      </c>
      <c r="C34" s="96"/>
      <c r="D34" s="22" t="s">
        <v>87</v>
      </c>
      <c r="E34" s="96"/>
      <c r="F34" s="23">
        <v>9.9700000000000006</v>
      </c>
      <c r="G34" s="24">
        <v>4364.5048856840458</v>
      </c>
      <c r="H34" s="25"/>
      <c r="I34" s="38">
        <v>8.5916538231030657</v>
      </c>
      <c r="J34" s="25"/>
      <c r="K34" s="24">
        <v>40.421762257681102</v>
      </c>
      <c r="L34" s="25"/>
      <c r="M34" s="24">
        <v>0.40710693327534908</v>
      </c>
      <c r="N34" s="25"/>
      <c r="O34" s="24">
        <v>6.3928788930400382E-2</v>
      </c>
      <c r="P34" s="25"/>
      <c r="Q34" s="24">
        <v>4.1032593102300137</v>
      </c>
      <c r="R34" s="25"/>
      <c r="S34" s="24">
        <v>0.17202135382402198</v>
      </c>
      <c r="T34" s="25"/>
      <c r="U34" s="24">
        <v>5.1012801457051317E-2</v>
      </c>
      <c r="V34" s="25"/>
      <c r="W34" s="28">
        <v>2.8036172388709369E-3</v>
      </c>
      <c r="X34" s="29"/>
      <c r="Y34" s="28">
        <v>4.3749295425412851E-2</v>
      </c>
      <c r="Z34" s="29"/>
      <c r="AA34" s="28">
        <v>1.4235467702735117E-2</v>
      </c>
      <c r="AB34" s="29"/>
      <c r="AC34" s="24">
        <v>1.2260926743962708</v>
      </c>
      <c r="AD34" s="25"/>
    </row>
    <row r="35" spans="1:30" x14ac:dyDescent="0.25">
      <c r="A35" s="39">
        <v>24</v>
      </c>
      <c r="B35" s="40" t="s">
        <v>88</v>
      </c>
      <c r="C35" s="97"/>
      <c r="D35" s="40" t="s">
        <v>89</v>
      </c>
      <c r="E35" s="97"/>
      <c r="F35" s="41">
        <v>9.98</v>
      </c>
      <c r="G35" s="45">
        <v>3376.1499690725373</v>
      </c>
      <c r="H35" s="43"/>
      <c r="I35" s="46">
        <v>4.3987714051128641</v>
      </c>
      <c r="J35" s="43"/>
      <c r="K35" s="42">
        <v>19.794179232168869</v>
      </c>
      <c r="L35" s="43"/>
      <c r="M35" s="45">
        <v>0.48753511015648121</v>
      </c>
      <c r="N35" s="43"/>
      <c r="O35" s="45">
        <v>4.8174038533031344E-2</v>
      </c>
      <c r="P35" s="43"/>
      <c r="Q35" s="45">
        <v>6.4740980010068547</v>
      </c>
      <c r="R35" s="43"/>
      <c r="S35" s="45">
        <v>2.0998703768452969</v>
      </c>
      <c r="T35" s="43"/>
      <c r="U35" s="45">
        <v>9.8347314126349422E-2</v>
      </c>
      <c r="V35" s="43"/>
      <c r="W35" s="47">
        <v>1.0012453955203487E-3</v>
      </c>
      <c r="X35" s="48"/>
      <c r="Y35" s="47">
        <v>3.8755533098803391E-2</v>
      </c>
      <c r="Z35" s="48"/>
      <c r="AA35" s="47">
        <v>2.1441803330588156E-2</v>
      </c>
      <c r="AB35" s="48"/>
      <c r="AC35" s="42">
        <v>0.39389309669958145</v>
      </c>
      <c r="AD35" s="43"/>
    </row>
    <row r="38" spans="1:30" x14ac:dyDescent="0.25">
      <c r="A38" s="119" t="s">
        <v>8</v>
      </c>
      <c r="B38" s="122" t="s">
        <v>9</v>
      </c>
      <c r="C38" s="125" t="s">
        <v>10</v>
      </c>
      <c r="D38" s="125" t="s">
        <v>11</v>
      </c>
      <c r="E38" s="128" t="s">
        <v>12</v>
      </c>
      <c r="F38" s="131" t="s">
        <v>13</v>
      </c>
      <c r="G38" s="139" t="s">
        <v>14</v>
      </c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1"/>
    </row>
    <row r="39" spans="1:30" x14ac:dyDescent="0.25">
      <c r="A39" s="120"/>
      <c r="B39" s="123"/>
      <c r="C39" s="126"/>
      <c r="D39" s="126"/>
      <c r="E39" s="129"/>
      <c r="F39" s="132"/>
      <c r="G39" s="136" t="s">
        <v>18</v>
      </c>
      <c r="H39" s="137"/>
      <c r="I39" s="137"/>
      <c r="J39" s="137"/>
      <c r="K39" s="137"/>
      <c r="L39" s="137"/>
      <c r="M39" s="137"/>
      <c r="N39" s="137"/>
      <c r="O39" s="137"/>
      <c r="P39" s="137"/>
      <c r="Q39" s="137"/>
      <c r="R39" s="137"/>
      <c r="S39" s="137"/>
      <c r="T39" s="138"/>
    </row>
    <row r="40" spans="1:30" ht="51.75" customHeight="1" thickBot="1" x14ac:dyDescent="0.3">
      <c r="A40" s="121"/>
      <c r="B40" s="124"/>
      <c r="C40" s="127"/>
      <c r="D40" s="127"/>
      <c r="E40" s="130"/>
      <c r="F40" s="133"/>
      <c r="G40" s="100" t="s">
        <v>31</v>
      </c>
      <c r="H40" s="101"/>
      <c r="I40" s="100" t="s">
        <v>32</v>
      </c>
      <c r="J40" s="101"/>
      <c r="K40" s="100" t="s">
        <v>33</v>
      </c>
      <c r="L40" s="101"/>
      <c r="M40" s="100" t="s">
        <v>34</v>
      </c>
      <c r="N40" s="101"/>
      <c r="O40" s="100" t="s">
        <v>35</v>
      </c>
      <c r="P40" s="101"/>
      <c r="Q40" s="100" t="s">
        <v>36</v>
      </c>
      <c r="R40" s="101"/>
      <c r="S40" s="100" t="s">
        <v>37</v>
      </c>
      <c r="T40" s="101"/>
    </row>
    <row r="41" spans="1:30" ht="16.5" customHeight="1" thickTop="1" x14ac:dyDescent="0.25">
      <c r="A41" s="8">
        <v>1</v>
      </c>
      <c r="B41" s="9" t="s">
        <v>38</v>
      </c>
      <c r="C41" s="92" t="s">
        <v>39</v>
      </c>
      <c r="D41" s="9" t="s">
        <v>40</v>
      </c>
      <c r="E41" s="95" t="s">
        <v>41</v>
      </c>
      <c r="F41" s="10">
        <v>10.07</v>
      </c>
      <c r="G41" s="15">
        <v>8.2550846243993198E-3</v>
      </c>
      <c r="H41" s="16">
        <f>AVERAGE(G41:G46)</f>
        <v>7.282848515053634E-3</v>
      </c>
      <c r="I41" s="11">
        <v>0.76478662592924751</v>
      </c>
      <c r="J41" s="12">
        <f>AVERAGE(I41:I46)</f>
        <v>0.67261170828433292</v>
      </c>
      <c r="K41" s="11">
        <v>0.20753988384259325</v>
      </c>
      <c r="L41" s="12">
        <f>AVERAGE(K41:K46)</f>
        <v>0.25690273562626581</v>
      </c>
      <c r="M41" s="17">
        <v>1.2638346856675292E-3</v>
      </c>
      <c r="N41" s="18">
        <f>AVERAGE(M41:M46)</f>
        <v>1.205002409574841E-3</v>
      </c>
      <c r="O41" s="19">
        <v>0.26489195449162473</v>
      </c>
      <c r="P41" s="20">
        <f>AVERAGE(O41:O46)</f>
        <v>0.34939125030745416</v>
      </c>
      <c r="Q41" s="11">
        <v>1.6085835907056534</v>
      </c>
      <c r="R41" s="12">
        <f>AVERAGE(Q41:Q46)</f>
        <v>1.687539719879801</v>
      </c>
      <c r="S41" s="11">
        <v>11.799102950360265</v>
      </c>
      <c r="T41" s="12">
        <f>AVERAGE(S41:S46)</f>
        <v>12.149974109290623</v>
      </c>
    </row>
    <row r="42" spans="1:30" x14ac:dyDescent="0.25">
      <c r="A42" s="21">
        <v>2</v>
      </c>
      <c r="B42" s="22" t="s">
        <v>42</v>
      </c>
      <c r="C42" s="93"/>
      <c r="D42" s="22" t="s">
        <v>43</v>
      </c>
      <c r="E42" s="96"/>
      <c r="F42" s="23">
        <v>10.06</v>
      </c>
      <c r="G42" s="28">
        <v>6.1608545438729574E-3</v>
      </c>
      <c r="H42" s="29">
        <f>STDEVP(G41:G46)</f>
        <v>1.1834117871569703E-3</v>
      </c>
      <c r="I42" s="24">
        <v>0.71053818036661232</v>
      </c>
      <c r="J42" s="25">
        <f>STDEVP(I41:I46)</f>
        <v>9.0471092860567426E-2</v>
      </c>
      <c r="K42" s="24">
        <v>0.2675348369716597</v>
      </c>
      <c r="L42" s="25">
        <f>STDEVP(K41:K46)</f>
        <v>3.3210762051522735E-2</v>
      </c>
      <c r="M42" s="30">
        <v>1.1535498807599379E-3</v>
      </c>
      <c r="N42" s="31">
        <f>STDEVP(M41:M46)</f>
        <v>1.5533374462489791E-4</v>
      </c>
      <c r="O42" s="32">
        <v>0.30111805978861672</v>
      </c>
      <c r="P42" s="33">
        <f>STDEVP(O41:O46)</f>
        <v>0.12647942352041433</v>
      </c>
      <c r="Q42" s="24">
        <v>1.5845291322583261</v>
      </c>
      <c r="R42" s="25">
        <f>STDEVP(Q41:Q46)</f>
        <v>0.14502850755454924</v>
      </c>
      <c r="S42" s="24">
        <v>10.637948130050031</v>
      </c>
      <c r="T42" s="25">
        <f>STDEVP(S41:S46)</f>
        <v>1.3010329361102568</v>
      </c>
    </row>
    <row r="43" spans="1:30" x14ac:dyDescent="0.25">
      <c r="A43" s="21">
        <v>3</v>
      </c>
      <c r="B43" s="22" t="s">
        <v>44</v>
      </c>
      <c r="C43" s="93"/>
      <c r="D43" s="22" t="s">
        <v>45</v>
      </c>
      <c r="E43" s="96"/>
      <c r="F43" s="23">
        <v>9.98</v>
      </c>
      <c r="G43" s="28">
        <v>6.9514205264295369E-3</v>
      </c>
      <c r="H43" s="35"/>
      <c r="I43" s="24">
        <v>0.75106551265757082</v>
      </c>
      <c r="J43" s="34"/>
      <c r="K43" s="24">
        <v>0.25456440523352525</v>
      </c>
      <c r="L43" s="34"/>
      <c r="M43" s="30">
        <v>1.1355904961270606E-3</v>
      </c>
      <c r="N43" s="36"/>
      <c r="O43" s="32">
        <v>0.56429944988984349</v>
      </c>
      <c r="P43" s="37"/>
      <c r="Q43" s="24">
        <v>1.4611159039855095</v>
      </c>
      <c r="R43" s="34"/>
      <c r="S43" s="24">
        <v>13.563062091548751</v>
      </c>
      <c r="T43" s="34"/>
    </row>
    <row r="44" spans="1:30" x14ac:dyDescent="0.25">
      <c r="A44" s="21">
        <v>4</v>
      </c>
      <c r="B44" s="22" t="s">
        <v>46</v>
      </c>
      <c r="C44" s="93"/>
      <c r="D44" s="22" t="s">
        <v>47</v>
      </c>
      <c r="E44" s="96"/>
      <c r="F44" s="23">
        <v>9.9600000000000009</v>
      </c>
      <c r="G44" s="15">
        <v>5.6910260599462885E-3</v>
      </c>
      <c r="H44" s="16"/>
      <c r="I44" s="11">
        <v>0.55743327266305065</v>
      </c>
      <c r="J44" s="12"/>
      <c r="K44" s="11">
        <v>0.30997915493373518</v>
      </c>
      <c r="L44" s="12"/>
      <c r="M44" s="17">
        <v>1.5085358502667336E-3</v>
      </c>
      <c r="N44" s="18"/>
      <c r="O44" s="19">
        <v>0.29503274318446471</v>
      </c>
      <c r="P44" s="20"/>
      <c r="Q44" s="11">
        <v>1.8308309828799625</v>
      </c>
      <c r="R44" s="12"/>
      <c r="S44" s="11">
        <v>12.635694146366616</v>
      </c>
      <c r="T44" s="12"/>
    </row>
    <row r="45" spans="1:30" x14ac:dyDescent="0.25">
      <c r="A45" s="21">
        <v>5</v>
      </c>
      <c r="B45" s="22" t="s">
        <v>48</v>
      </c>
      <c r="C45" s="93"/>
      <c r="D45" s="22" t="s">
        <v>49</v>
      </c>
      <c r="E45" s="96"/>
      <c r="F45" s="23">
        <v>10.07</v>
      </c>
      <c r="G45" s="28">
        <v>7.4808294819589082E-3</v>
      </c>
      <c r="H45" s="29"/>
      <c r="I45" s="24">
        <v>0.71365815157270285</v>
      </c>
      <c r="J45" s="25"/>
      <c r="K45" s="24">
        <v>0.22667786269324436</v>
      </c>
      <c r="L45" s="25"/>
      <c r="M45" s="30">
        <v>1.1634693137389839E-3</v>
      </c>
      <c r="N45" s="31"/>
      <c r="O45" s="32">
        <v>0.19951428856378919</v>
      </c>
      <c r="P45" s="33"/>
      <c r="Q45" s="24">
        <v>1.7853372708060087</v>
      </c>
      <c r="R45" s="25"/>
      <c r="S45" s="24">
        <v>10.471687274486476</v>
      </c>
      <c r="T45" s="25"/>
    </row>
    <row r="46" spans="1:30" x14ac:dyDescent="0.25">
      <c r="A46" s="39">
        <v>6</v>
      </c>
      <c r="B46" s="40" t="s">
        <v>50</v>
      </c>
      <c r="C46" s="94"/>
      <c r="D46" s="40" t="s">
        <v>51</v>
      </c>
      <c r="E46" s="96"/>
      <c r="F46" s="41">
        <v>9.91</v>
      </c>
      <c r="G46" s="47">
        <v>9.1578758537147979E-3</v>
      </c>
      <c r="H46" s="48"/>
      <c r="I46" s="45">
        <v>0.53818850651681405</v>
      </c>
      <c r="J46" s="43"/>
      <c r="K46" s="45">
        <v>0.27512027008283707</v>
      </c>
      <c r="L46" s="43"/>
      <c r="M46" s="49">
        <v>1.0050342308888013E-3</v>
      </c>
      <c r="N46" s="50"/>
      <c r="O46" s="51">
        <v>0.47149100592638621</v>
      </c>
      <c r="P46" s="52"/>
      <c r="Q46" s="45">
        <v>1.8548414386433445</v>
      </c>
      <c r="R46" s="43"/>
      <c r="S46" s="45">
        <v>13.792350062931591</v>
      </c>
      <c r="T46" s="43"/>
    </row>
    <row r="47" spans="1:30" x14ac:dyDescent="0.25">
      <c r="A47" s="53">
        <v>7</v>
      </c>
      <c r="B47" s="54" t="s">
        <v>52</v>
      </c>
      <c r="C47" s="98" t="s">
        <v>53</v>
      </c>
      <c r="D47" s="54" t="s">
        <v>54</v>
      </c>
      <c r="E47" s="96"/>
      <c r="F47" s="55">
        <v>10.09</v>
      </c>
      <c r="G47" s="15">
        <v>1.2992927564859817E-2</v>
      </c>
      <c r="H47" s="16">
        <f>AVERAGE(G47:G52)</f>
        <v>1.0030824542648071E-2</v>
      </c>
      <c r="I47" s="11">
        <v>1.1327675061973947</v>
      </c>
      <c r="J47" s="12">
        <f>AVERAGE(I47:I52)</f>
        <v>1.0633522265144533</v>
      </c>
      <c r="K47" s="11">
        <v>9.3971855949438118E-2</v>
      </c>
      <c r="L47" s="12">
        <f>AVERAGE(K47:K52)</f>
        <v>7.3156999629618871E-2</v>
      </c>
      <c r="M47" s="17">
        <v>1.6863821240531243E-3</v>
      </c>
      <c r="N47" s="18">
        <f>AVERAGE(M47:M52)</f>
        <v>1.2119080174171619E-3</v>
      </c>
      <c r="O47" s="142">
        <v>0.30570928368438094</v>
      </c>
      <c r="P47" s="12">
        <f>AVERAGE(O48:O49,O51:O52)</f>
        <v>8.5190758263132771E-2</v>
      </c>
      <c r="Q47" s="11">
        <v>1.8767713031870548</v>
      </c>
      <c r="R47" s="12">
        <f>AVERAGE(Q47:Q52)</f>
        <v>1.5740028931375882</v>
      </c>
      <c r="S47" s="11">
        <v>10.543686402436695</v>
      </c>
      <c r="T47" s="12">
        <f>AVERAGE(S47:S52)</f>
        <v>9.540673849074496</v>
      </c>
    </row>
    <row r="48" spans="1:30" x14ac:dyDescent="0.25">
      <c r="A48" s="21">
        <v>8</v>
      </c>
      <c r="B48" s="22" t="s">
        <v>55</v>
      </c>
      <c r="C48" s="93"/>
      <c r="D48" s="22" t="s">
        <v>56</v>
      </c>
      <c r="E48" s="96"/>
      <c r="F48" s="23">
        <v>9.98</v>
      </c>
      <c r="G48" s="28">
        <v>1.0832815628445519E-2</v>
      </c>
      <c r="H48" s="29">
        <f>STDEVP(G47:G52)</f>
        <v>1.9488474268275773E-3</v>
      </c>
      <c r="I48" s="24">
        <v>0.95428275154501463</v>
      </c>
      <c r="J48" s="25">
        <f>STDEVP(I47:I52)</f>
        <v>6.6833253094294789E-2</v>
      </c>
      <c r="K48" s="24">
        <v>8.4346225327454352E-2</v>
      </c>
      <c r="L48" s="25">
        <f>STDEVP(K47:K52)</f>
        <v>1.6407686558725581E-2</v>
      </c>
      <c r="M48" s="30">
        <v>9.5813496449907818E-4</v>
      </c>
      <c r="N48" s="31">
        <f>STDEVP(M47:M52)</f>
        <v>3.7077511266334437E-4</v>
      </c>
      <c r="O48" s="32">
        <v>0.11229056564914665</v>
      </c>
      <c r="P48" s="33">
        <f>STDEVP(O48:O49,O51:O52)</f>
        <v>1.6381578632699428E-2</v>
      </c>
      <c r="Q48" s="24">
        <v>1.419081157714978</v>
      </c>
      <c r="R48" s="25">
        <f>STDEVP(Q47:Q52)</f>
        <v>0.28361447072157497</v>
      </c>
      <c r="S48" s="24">
        <v>9.913665700962742</v>
      </c>
      <c r="T48" s="25">
        <f>STDEVP(S47:S52)</f>
        <v>0.66409723300146384</v>
      </c>
    </row>
    <row r="49" spans="1:20" x14ac:dyDescent="0.25">
      <c r="A49" s="21">
        <v>9</v>
      </c>
      <c r="B49" s="22" t="s">
        <v>57</v>
      </c>
      <c r="C49" s="93"/>
      <c r="D49" s="22" t="s">
        <v>58</v>
      </c>
      <c r="E49" s="96"/>
      <c r="F49" s="23">
        <v>9.98</v>
      </c>
      <c r="G49" s="28">
        <v>7.0972671848518482E-3</v>
      </c>
      <c r="H49" s="35"/>
      <c r="I49" s="24">
        <v>1.0397593064318582</v>
      </c>
      <c r="J49" s="34"/>
      <c r="K49" s="24">
        <v>7.9304932482857707E-2</v>
      </c>
      <c r="L49" s="34"/>
      <c r="M49" s="30">
        <v>6.1423673014065138E-4</v>
      </c>
      <c r="N49" s="36"/>
      <c r="O49" s="32">
        <v>7.888695707400406E-2</v>
      </c>
      <c r="P49" s="37"/>
      <c r="Q49" s="24">
        <v>1.9210966769730766</v>
      </c>
      <c r="R49" s="34"/>
      <c r="S49" s="24">
        <v>10.016461088247658</v>
      </c>
      <c r="T49" s="34"/>
    </row>
    <row r="50" spans="1:20" x14ac:dyDescent="0.25">
      <c r="A50" s="21">
        <v>10</v>
      </c>
      <c r="B50" s="22" t="s">
        <v>59</v>
      </c>
      <c r="C50" s="93"/>
      <c r="D50" s="22" t="s">
        <v>60</v>
      </c>
      <c r="E50" s="96"/>
      <c r="F50" s="23">
        <v>9.94</v>
      </c>
      <c r="G50" s="15">
        <v>1.029442260291286E-2</v>
      </c>
      <c r="H50" s="16"/>
      <c r="I50" s="11">
        <v>1.134187716412175</v>
      </c>
      <c r="J50" s="12"/>
      <c r="K50" s="11">
        <v>7.7766095749642966E-2</v>
      </c>
      <c r="L50" s="12"/>
      <c r="M50" s="17">
        <v>1.3572518960483942E-3</v>
      </c>
      <c r="N50" s="18"/>
      <c r="O50" s="142">
        <v>0.23108529838478917</v>
      </c>
      <c r="P50" s="20"/>
      <c r="Q50" s="11">
        <v>1.1928458427736781</v>
      </c>
      <c r="R50" s="12"/>
      <c r="S50" s="11">
        <v>9.0911247759577218</v>
      </c>
      <c r="T50" s="12"/>
    </row>
    <row r="51" spans="1:20" x14ac:dyDescent="0.25">
      <c r="A51" s="21">
        <v>11</v>
      </c>
      <c r="B51" s="22" t="s">
        <v>61</v>
      </c>
      <c r="C51" s="93"/>
      <c r="D51" s="22" t="s">
        <v>62</v>
      </c>
      <c r="E51" s="96"/>
      <c r="F51" s="23">
        <v>10.02</v>
      </c>
      <c r="G51" s="28">
        <v>8.0525014750946321E-3</v>
      </c>
      <c r="H51" s="29"/>
      <c r="I51" s="24">
        <v>1.1068992827401392</v>
      </c>
      <c r="J51" s="25"/>
      <c r="K51" s="24">
        <v>5.8238599421838441E-2</v>
      </c>
      <c r="L51" s="25"/>
      <c r="M51" s="30">
        <v>1.5828265357980275E-3</v>
      </c>
      <c r="N51" s="31"/>
      <c r="O51" s="32">
        <v>6.8348763104806032E-2</v>
      </c>
      <c r="P51" s="33"/>
      <c r="Q51" s="24">
        <v>1.2994814232160912</v>
      </c>
      <c r="R51" s="25"/>
      <c r="S51" s="24">
        <v>9.0509570631499692</v>
      </c>
      <c r="T51" s="25"/>
    </row>
    <row r="52" spans="1:20" x14ac:dyDescent="0.25">
      <c r="A52" s="39">
        <v>12</v>
      </c>
      <c r="B52" s="40" t="s">
        <v>63</v>
      </c>
      <c r="C52" s="94"/>
      <c r="D52" s="40" t="s">
        <v>64</v>
      </c>
      <c r="E52" s="97"/>
      <c r="F52" s="41">
        <v>10.09</v>
      </c>
      <c r="G52" s="47">
        <v>1.0915012799723744E-2</v>
      </c>
      <c r="H52" s="48"/>
      <c r="I52" s="45">
        <v>1.0122167957601378</v>
      </c>
      <c r="J52" s="43"/>
      <c r="K52" s="45">
        <v>4.5314288846481671E-2</v>
      </c>
      <c r="L52" s="43"/>
      <c r="M52" s="49">
        <v>1.0726158539636958E-3</v>
      </c>
      <c r="N52" s="50"/>
      <c r="O52" s="51">
        <v>8.1236747224574371E-2</v>
      </c>
      <c r="P52" s="52"/>
      <c r="Q52" s="45">
        <v>1.7347409549606494</v>
      </c>
      <c r="R52" s="43"/>
      <c r="S52" s="45">
        <v>8.6281480636921852</v>
      </c>
      <c r="T52" s="43"/>
    </row>
    <row r="53" spans="1:20" x14ac:dyDescent="0.25">
      <c r="A53" s="57">
        <v>13</v>
      </c>
      <c r="B53" s="58" t="s">
        <v>65</v>
      </c>
      <c r="C53" s="99" t="s">
        <v>39</v>
      </c>
      <c r="D53" s="58" t="s">
        <v>66</v>
      </c>
      <c r="E53" s="99" t="s">
        <v>67</v>
      </c>
      <c r="F53" s="59">
        <v>10.07</v>
      </c>
      <c r="G53" s="15">
        <v>1.1126908221737491E-2</v>
      </c>
      <c r="H53" s="16">
        <f>AVERAGE(G53:G58)</f>
        <v>8.0010778352679699E-3</v>
      </c>
      <c r="I53" s="11">
        <v>0.68084453895025654</v>
      </c>
      <c r="J53" s="12">
        <f>AVERAGE(I53:I58)</f>
        <v>0.68300778739542578</v>
      </c>
      <c r="K53" s="11">
        <v>0.19046371183454258</v>
      </c>
      <c r="L53" s="12">
        <f>AVERAGE(K53:K58)</f>
        <v>0.2662762634333975</v>
      </c>
      <c r="M53" s="17">
        <v>1.1012127114344195E-3</v>
      </c>
      <c r="N53" s="18">
        <f>AVERAGE(M53:M58)</f>
        <v>1.4578301608612456E-3</v>
      </c>
      <c r="O53" s="142">
        <v>0.89237729646542496</v>
      </c>
      <c r="P53" s="20">
        <f>AVERAGE(O54,O56:O58)</f>
        <v>0.20584296684900605</v>
      </c>
      <c r="Q53" s="11">
        <v>0.6234408954300833</v>
      </c>
      <c r="R53" s="12">
        <f>AVERAGE(Q53:Q58)</f>
        <v>0.588215458406944</v>
      </c>
      <c r="S53" s="11">
        <v>10.527861919264925</v>
      </c>
      <c r="T53" s="12">
        <f>AVERAGE(S53:S58)</f>
        <v>10.742928722532717</v>
      </c>
    </row>
    <row r="54" spans="1:20" x14ac:dyDescent="0.25">
      <c r="A54" s="21">
        <v>14</v>
      </c>
      <c r="B54" s="22" t="s">
        <v>68</v>
      </c>
      <c r="C54" s="96"/>
      <c r="D54" s="22" t="s">
        <v>69</v>
      </c>
      <c r="E54" s="96"/>
      <c r="F54" s="23">
        <v>10.06</v>
      </c>
      <c r="G54" s="28">
        <v>9.1878365185675982E-3</v>
      </c>
      <c r="H54" s="29">
        <f>STDEVP(G53:G58)</f>
        <v>1.7188381557792071E-3</v>
      </c>
      <c r="I54" s="24">
        <v>0.64819470262323919</v>
      </c>
      <c r="J54" s="25">
        <f>STDEVP(I53:I58)</f>
        <v>6.2883149621407355E-2</v>
      </c>
      <c r="K54" s="24">
        <v>0.25452504192913578</v>
      </c>
      <c r="L54" s="25">
        <f>STDEVP(K53:K58)</f>
        <v>4.7660624961776379E-2</v>
      </c>
      <c r="M54" s="30">
        <v>1.6288368926788072E-3</v>
      </c>
      <c r="N54" s="31">
        <f>STDEVP(M53:M58)</f>
        <v>3.3354185165469379E-4</v>
      </c>
      <c r="O54" s="32">
        <v>0.12330579882631239</v>
      </c>
      <c r="P54" s="33">
        <f>STDEVP(O54,O56:O58)</f>
        <v>4.8458108291052071E-2</v>
      </c>
      <c r="Q54" s="24">
        <v>0.35354849962424129</v>
      </c>
      <c r="R54" s="25">
        <f>STDEVP(Q53:Q58)</f>
        <v>0.15149092474890449</v>
      </c>
      <c r="S54" s="24">
        <v>12.449781032957755</v>
      </c>
      <c r="T54" s="25">
        <f>STDEVP(S53:S58)</f>
        <v>0.87707481379439145</v>
      </c>
    </row>
    <row r="55" spans="1:20" x14ac:dyDescent="0.25">
      <c r="A55" s="21">
        <v>15</v>
      </c>
      <c r="B55" s="22" t="s">
        <v>70</v>
      </c>
      <c r="C55" s="96"/>
      <c r="D55" s="22" t="s">
        <v>71</v>
      </c>
      <c r="E55" s="96"/>
      <c r="F55" s="23">
        <v>9.98</v>
      </c>
      <c r="G55" s="28">
        <v>6.4017887618971698E-3</v>
      </c>
      <c r="H55" s="35"/>
      <c r="I55" s="24">
        <v>0.7577832968811421</v>
      </c>
      <c r="J55" s="34"/>
      <c r="K55" s="24">
        <v>0.24337234632424704</v>
      </c>
      <c r="L55" s="34"/>
      <c r="M55" s="30">
        <v>1.7312056111224408E-3</v>
      </c>
      <c r="N55" s="36"/>
      <c r="O55" s="143">
        <v>0.56405022771760094</v>
      </c>
      <c r="P55" s="37"/>
      <c r="Q55" s="24">
        <v>0.82816336270318736</v>
      </c>
      <c r="R55" s="34"/>
      <c r="S55" s="24">
        <v>11.108387408449319</v>
      </c>
      <c r="T55" s="34"/>
    </row>
    <row r="56" spans="1:20" x14ac:dyDescent="0.25">
      <c r="A56" s="21">
        <v>16</v>
      </c>
      <c r="B56" s="22" t="s">
        <v>72</v>
      </c>
      <c r="C56" s="96"/>
      <c r="D56" s="22" t="s">
        <v>73</v>
      </c>
      <c r="E56" s="96"/>
      <c r="F56" s="23">
        <v>9.94</v>
      </c>
      <c r="G56" s="15">
        <v>7.6541941164717025E-3</v>
      </c>
      <c r="H56" s="16"/>
      <c r="I56" s="11">
        <v>0.6681592258069502</v>
      </c>
      <c r="J56" s="12"/>
      <c r="K56" s="11">
        <v>0.34822265502093963</v>
      </c>
      <c r="L56" s="12"/>
      <c r="M56" s="17">
        <v>9.9436243925263767E-4</v>
      </c>
      <c r="N56" s="18"/>
      <c r="O56" s="19">
        <v>0.22183255644294636</v>
      </c>
      <c r="P56" s="20"/>
      <c r="Q56" s="11">
        <v>0.59585352308901218</v>
      </c>
      <c r="R56" s="12"/>
      <c r="S56" s="11">
        <v>9.7950626671314431</v>
      </c>
      <c r="T56" s="12"/>
    </row>
    <row r="57" spans="1:20" x14ac:dyDescent="0.25">
      <c r="A57" s="21">
        <v>17</v>
      </c>
      <c r="B57" s="22" t="s">
        <v>74</v>
      </c>
      <c r="C57" s="96"/>
      <c r="D57" s="22" t="s">
        <v>75</v>
      </c>
      <c r="E57" s="96"/>
      <c r="F57" s="23">
        <v>9.9499999999999993</v>
      </c>
      <c r="G57" s="28">
        <v>6.0867065808790565E-3</v>
      </c>
      <c r="H57" s="29"/>
      <c r="I57" s="24">
        <v>0.76217984782055248</v>
      </c>
      <c r="J57" s="25"/>
      <c r="K57" s="24">
        <v>0.28750268954843095</v>
      </c>
      <c r="L57" s="25"/>
      <c r="M57" s="30">
        <v>1.3709373564590112E-3</v>
      </c>
      <c r="N57" s="31"/>
      <c r="O57" s="32">
        <v>0.24654682533071701</v>
      </c>
      <c r="P57" s="33"/>
      <c r="Q57" s="24">
        <v>0.45785281184557047</v>
      </c>
      <c r="R57" s="25"/>
      <c r="S57" s="24">
        <v>9.9638414217719955</v>
      </c>
      <c r="T57" s="25"/>
    </row>
    <row r="58" spans="1:20" x14ac:dyDescent="0.25">
      <c r="A58" s="62">
        <v>18</v>
      </c>
      <c r="B58" s="63" t="s">
        <v>76</v>
      </c>
      <c r="C58" s="97"/>
      <c r="D58" s="63" t="s">
        <v>77</v>
      </c>
      <c r="E58" s="96"/>
      <c r="F58" s="64">
        <v>10.02</v>
      </c>
      <c r="G58" s="47">
        <v>7.5490328120548025E-3</v>
      </c>
      <c r="H58" s="48"/>
      <c r="I58" s="45">
        <v>0.58088511229041428</v>
      </c>
      <c r="J58" s="43"/>
      <c r="K58" s="45">
        <v>0.27357113594308913</v>
      </c>
      <c r="L58" s="43"/>
      <c r="M58" s="49">
        <v>1.9204259542201583E-3</v>
      </c>
      <c r="N58" s="50"/>
      <c r="O58" s="51">
        <v>0.23168668679604848</v>
      </c>
      <c r="P58" s="52"/>
      <c r="Q58" s="45">
        <v>0.6704336577495692</v>
      </c>
      <c r="R58" s="43"/>
      <c r="S58" s="45">
        <v>10.612637885620858</v>
      </c>
      <c r="T58" s="43"/>
    </row>
    <row r="59" spans="1:20" x14ac:dyDescent="0.25">
      <c r="A59" s="53">
        <v>19</v>
      </c>
      <c r="B59" s="54" t="s">
        <v>78</v>
      </c>
      <c r="C59" s="99" t="s">
        <v>53</v>
      </c>
      <c r="D59" s="54" t="s">
        <v>79</v>
      </c>
      <c r="E59" s="96"/>
      <c r="F59" s="55">
        <v>9.9600000000000009</v>
      </c>
      <c r="G59" s="15">
        <v>7.4441516230610337E-3</v>
      </c>
      <c r="H59" s="16">
        <f>AVERAGE(G59:G64)</f>
        <v>6.8999619589894803E-3</v>
      </c>
      <c r="I59" s="11">
        <v>1.1192275629074091</v>
      </c>
      <c r="J59" s="12">
        <f>AVERAGE(I59:I64)</f>
        <v>0.94976556490829112</v>
      </c>
      <c r="K59" s="11">
        <v>8.5903065579341159E-2</v>
      </c>
      <c r="L59" s="12">
        <f>AVERAGE(K59:K63)</f>
        <v>6.5520874463875028E-2</v>
      </c>
      <c r="M59" s="17">
        <v>2.2936316108271393E-3</v>
      </c>
      <c r="N59" s="18">
        <f>AVERAGE(M59:M64)</f>
        <v>1.892955435616556E-3</v>
      </c>
      <c r="O59" s="19">
        <v>0.31714206777811643</v>
      </c>
      <c r="P59" s="20">
        <f>AVERAGE(O59:O63)</f>
        <v>0.45641393271039038</v>
      </c>
      <c r="Q59" s="11">
        <v>0.33250474937976038</v>
      </c>
      <c r="R59" s="12">
        <f>AVERAGE(Q59:Q64)</f>
        <v>0.30154236341620627</v>
      </c>
      <c r="S59" s="11">
        <v>11.488686747603774</v>
      </c>
      <c r="T59" s="12">
        <f>AVERAGE(S59:S64)</f>
        <v>11.881684993525738</v>
      </c>
    </row>
    <row r="60" spans="1:20" x14ac:dyDescent="0.25">
      <c r="A60" s="21">
        <v>20</v>
      </c>
      <c r="B60" s="22" t="s">
        <v>80</v>
      </c>
      <c r="C60" s="96"/>
      <c r="D60" s="22" t="s">
        <v>81</v>
      </c>
      <c r="E60" s="96"/>
      <c r="F60" s="23">
        <v>10.1</v>
      </c>
      <c r="G60" s="28">
        <v>6.3650215867502181E-3</v>
      </c>
      <c r="H60" s="29">
        <f>STDEVP(G59:G64)</f>
        <v>1.0479302028558518E-3</v>
      </c>
      <c r="I60" s="24">
        <v>0.83214247101606242</v>
      </c>
      <c r="J60" s="25">
        <f>STDEVP(I59:I64)</f>
        <v>9.0926236573038666E-2</v>
      </c>
      <c r="K60" s="24">
        <v>3.5931036817235001E-2</v>
      </c>
      <c r="L60" s="25">
        <f>STDEVP(K59:K63)</f>
        <v>2.0881877960175921E-2</v>
      </c>
      <c r="M60" s="30">
        <v>1.8317478281698093E-3</v>
      </c>
      <c r="N60" s="31">
        <f>STDEVP(M59:M64)</f>
        <v>4.6263218524795715E-4</v>
      </c>
      <c r="O60" s="32">
        <v>0.60523384050009854</v>
      </c>
      <c r="P60" s="33">
        <f>STDEVP(O59:O63)</f>
        <v>0.10664042303350162</v>
      </c>
      <c r="Q60" s="24">
        <v>0.25821044349670269</v>
      </c>
      <c r="R60" s="25">
        <f>STDEVP(Q59:Q64)</f>
        <v>4.4374793422305693E-2</v>
      </c>
      <c r="S60" s="24">
        <v>11.776897931207243</v>
      </c>
      <c r="T60" s="25">
        <f>STDEVP(S59:S64)</f>
        <v>0.69135626664767791</v>
      </c>
    </row>
    <row r="61" spans="1:20" x14ac:dyDescent="0.25">
      <c r="A61" s="21">
        <v>21</v>
      </c>
      <c r="B61" s="22" t="s">
        <v>82</v>
      </c>
      <c r="C61" s="96"/>
      <c r="D61" s="22" t="s">
        <v>83</v>
      </c>
      <c r="E61" s="96"/>
      <c r="F61" s="23">
        <v>10.01</v>
      </c>
      <c r="G61" s="28">
        <v>8.2425215197284261E-3</v>
      </c>
      <c r="H61" s="35"/>
      <c r="I61" s="24">
        <v>0.92886386906370799</v>
      </c>
      <c r="J61" s="34"/>
      <c r="K61" s="24">
        <v>4.9333871458679499E-2</v>
      </c>
      <c r="L61" s="34"/>
      <c r="M61" s="30">
        <v>2.2263575311515906E-3</v>
      </c>
      <c r="N61" s="36"/>
      <c r="O61" s="32">
        <v>0.55415801880186499</v>
      </c>
      <c r="P61" s="37"/>
      <c r="Q61" s="24">
        <v>0.29979952699241796</v>
      </c>
      <c r="R61" s="34"/>
      <c r="S61" s="24">
        <v>11.334631326477982</v>
      </c>
      <c r="T61" s="34"/>
    </row>
    <row r="62" spans="1:20" x14ac:dyDescent="0.25">
      <c r="A62" s="21">
        <v>22</v>
      </c>
      <c r="B62" s="22" t="s">
        <v>84</v>
      </c>
      <c r="C62" s="96"/>
      <c r="D62" s="22" t="s">
        <v>85</v>
      </c>
      <c r="E62" s="96"/>
      <c r="F62" s="23">
        <v>9.91</v>
      </c>
      <c r="G62" s="15">
        <v>5.1335108324072577E-3</v>
      </c>
      <c r="H62" s="16"/>
      <c r="I62" s="11">
        <v>1.0027121432412538</v>
      </c>
      <c r="J62" s="12"/>
      <c r="K62" s="11">
        <v>6.587298254160065E-2</v>
      </c>
      <c r="L62" s="12"/>
      <c r="M62" s="17">
        <v>2.4014633351602237E-3</v>
      </c>
      <c r="N62" s="18"/>
      <c r="O62" s="19">
        <v>0.40466193456500954</v>
      </c>
      <c r="P62" s="20"/>
      <c r="Q62" s="11">
        <v>0.23214666622983571</v>
      </c>
      <c r="R62" s="12"/>
      <c r="S62" s="11">
        <v>12.621293396897215</v>
      </c>
      <c r="T62" s="12"/>
    </row>
    <row r="63" spans="1:20" x14ac:dyDescent="0.25">
      <c r="A63" s="21">
        <v>23</v>
      </c>
      <c r="B63" s="22" t="s">
        <v>86</v>
      </c>
      <c r="C63" s="96"/>
      <c r="D63" s="22" t="s">
        <v>87</v>
      </c>
      <c r="E63" s="96"/>
      <c r="F63" s="23">
        <v>9.9700000000000006</v>
      </c>
      <c r="G63" s="28">
        <v>6.4009323320052963E-3</v>
      </c>
      <c r="H63" s="29"/>
      <c r="I63" s="24">
        <v>0.91995742882463949</v>
      </c>
      <c r="J63" s="25"/>
      <c r="K63" s="24">
        <v>9.0563415922518847E-2</v>
      </c>
      <c r="L63" s="25"/>
      <c r="M63" s="30">
        <v>1.4640044749415584E-3</v>
      </c>
      <c r="N63" s="31"/>
      <c r="O63" s="32">
        <v>0.40087380190686239</v>
      </c>
      <c r="P63" s="33"/>
      <c r="Q63" s="24">
        <v>0.32495504803852338</v>
      </c>
      <c r="R63" s="25"/>
      <c r="S63" s="24">
        <v>12.985494744061832</v>
      </c>
      <c r="T63" s="25"/>
    </row>
    <row r="64" spans="1:20" x14ac:dyDescent="0.25">
      <c r="A64" s="39">
        <v>24</v>
      </c>
      <c r="B64" s="40" t="s">
        <v>88</v>
      </c>
      <c r="C64" s="97"/>
      <c r="D64" s="40" t="s">
        <v>89</v>
      </c>
      <c r="E64" s="97"/>
      <c r="F64" s="41">
        <v>9.98</v>
      </c>
      <c r="G64" s="47">
        <v>7.8136338599846464E-3</v>
      </c>
      <c r="H64" s="48"/>
      <c r="I64" s="45">
        <v>0.89568991439667422</v>
      </c>
      <c r="J64" s="43"/>
      <c r="K64" s="42">
        <v>0.26564057868333962</v>
      </c>
      <c r="L64" s="43"/>
      <c r="M64" s="49">
        <v>1.140527833449015E-3</v>
      </c>
      <c r="N64" s="50"/>
      <c r="O64" s="144">
        <v>0.19290875870085242</v>
      </c>
      <c r="P64" s="52"/>
      <c r="Q64" s="45">
        <v>0.36163774635999746</v>
      </c>
      <c r="R64" s="43"/>
      <c r="S64" s="45">
        <v>11.083105814906389</v>
      </c>
      <c r="T64" s="43"/>
    </row>
    <row r="66" spans="4:6" x14ac:dyDescent="0.25">
      <c r="D66" s="65">
        <v>1</v>
      </c>
      <c r="E66" s="66" t="s">
        <v>90</v>
      </c>
      <c r="F66" s="67" t="s">
        <v>91</v>
      </c>
    </row>
    <row r="67" spans="4:6" x14ac:dyDescent="0.25">
      <c r="D67" s="68">
        <v>2</v>
      </c>
      <c r="E67" s="69" t="s">
        <v>92</v>
      </c>
      <c r="F67" s="70" t="s">
        <v>91</v>
      </c>
    </row>
    <row r="68" spans="4:6" x14ac:dyDescent="0.25">
      <c r="D68" s="68">
        <v>3</v>
      </c>
      <c r="E68" s="71" t="s">
        <v>93</v>
      </c>
      <c r="F68" s="70" t="s">
        <v>91</v>
      </c>
    </row>
    <row r="69" spans="4:6" x14ac:dyDescent="0.25">
      <c r="D69" s="68">
        <v>4</v>
      </c>
      <c r="E69" s="72" t="s">
        <v>94</v>
      </c>
      <c r="F69" s="70" t="s">
        <v>91</v>
      </c>
    </row>
    <row r="70" spans="4:6" x14ac:dyDescent="0.25">
      <c r="D70" s="73">
        <v>5</v>
      </c>
      <c r="E70" s="74" t="s">
        <v>99</v>
      </c>
      <c r="F70" s="75" t="s">
        <v>91</v>
      </c>
    </row>
  </sheetData>
  <mergeCells count="50">
    <mergeCell ref="C53:C58"/>
    <mergeCell ref="E53:E64"/>
    <mergeCell ref="C59:C64"/>
    <mergeCell ref="G39:T39"/>
    <mergeCell ref="G40:H40"/>
    <mergeCell ref="I40:J40"/>
    <mergeCell ref="K40:L40"/>
    <mergeCell ref="A38:A40"/>
    <mergeCell ref="B38:B40"/>
    <mergeCell ref="C38:C40"/>
    <mergeCell ref="D38:D40"/>
    <mergeCell ref="E38:E40"/>
    <mergeCell ref="E5:F5"/>
    <mergeCell ref="A9:A11"/>
    <mergeCell ref="B9:B11"/>
    <mergeCell ref="C9:C11"/>
    <mergeCell ref="D9:D11"/>
    <mergeCell ref="E9:E11"/>
    <mergeCell ref="F9:F11"/>
    <mergeCell ref="G10:H10"/>
    <mergeCell ref="I10:R10"/>
    <mergeCell ref="S10:AD10"/>
    <mergeCell ref="G9:AD9"/>
    <mergeCell ref="G38:T38"/>
    <mergeCell ref="C24:C29"/>
    <mergeCell ref="E24:E35"/>
    <mergeCell ref="C30:C35"/>
    <mergeCell ref="AC11:AD11"/>
    <mergeCell ref="Q11:R11"/>
    <mergeCell ref="S11:T11"/>
    <mergeCell ref="U11:V11"/>
    <mergeCell ref="W11:X11"/>
    <mergeCell ref="Y11:Z11"/>
    <mergeCell ref="AA11:AB11"/>
    <mergeCell ref="G11:H11"/>
    <mergeCell ref="I11:J11"/>
    <mergeCell ref="K11:L11"/>
    <mergeCell ref="M11:N11"/>
    <mergeCell ref="O11:P11"/>
    <mergeCell ref="Q40:R40"/>
    <mergeCell ref="S40:T40"/>
    <mergeCell ref="C12:C17"/>
    <mergeCell ref="E12:E23"/>
    <mergeCell ref="C18:C23"/>
    <mergeCell ref="M40:N40"/>
    <mergeCell ref="O40:P40"/>
    <mergeCell ref="F38:F40"/>
    <mergeCell ref="C41:C46"/>
    <mergeCell ref="E41:E52"/>
    <mergeCell ref="C47:C52"/>
  </mergeCells>
  <hyperlinks>
    <hyperlink ref="A7" r:id="rId1" xr:uid="{00000000-0004-0000-0100-000000000000}"/>
    <hyperlink ref="A6" r:id="rId2" xr:uid="{00000000-0004-0000-0100-000001000000}"/>
  </hyperlinks>
  <pageMargins left="0.7" right="0.7" top="0.78740157499999996" bottom="0.78740157499999996" header="0.3" footer="0.3"/>
  <pageSetup paperSize="9" scale="43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sample list_BRs</vt:lpstr>
      <vt:lpstr>results</vt:lpstr>
      <vt:lpstr>'sample list_BRs'!Oblast_tisku</vt:lpstr>
    </vt:vector>
  </TitlesOfParts>
  <Company>UPOL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Mgr. Danuše Tarkowská, Ph.D.</dc:creator>
  <cp:lastModifiedBy>Mgr. Danuše Tarkowská, Ph.D.</cp:lastModifiedBy>
  <cp:lastPrinted>2022-12-19T10:16:40Z</cp:lastPrinted>
  <dcterms:created xsi:type="dcterms:W3CDTF">2022-12-18T17:39:01Z</dcterms:created>
  <dcterms:modified xsi:type="dcterms:W3CDTF">2022-12-19T10:18:47Z</dcterms:modified>
</cp:coreProperties>
</file>