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gres-my.sharepoint.com/personal/jmolalla_ms_ugr_es/Documents/2025/Artículo Sierra Nevada Limnetica/"/>
    </mc:Choice>
  </mc:AlternateContent>
  <xr:revisionPtr revIDLastSave="230" documentId="8_{37D208F1-1FEE-4D61-AE54-0832E670D671}" xr6:coauthVersionLast="47" xr6:coauthVersionMax="47" xr10:uidLastSave="{F491F360-CA1D-447E-82DE-3F11FB47EB85}"/>
  <bookViews>
    <workbookView xWindow="43080" yWindow="-120" windowWidth="29040" windowHeight="15720" activeTab="1" xr2:uid="{E2D25501-D4F8-470E-A6F6-EFA9B6C55347}"/>
  </bookViews>
  <sheets>
    <sheet name="Articles" sheetId="1" r:id="rId1"/>
    <sheet name="Table Stressors" sheetId="3" r:id="rId2"/>
    <sheet name="Table Biological variables" sheetId="4" r:id="rId3"/>
    <sheet name="Effects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9" i="5" l="1"/>
  <c r="T26" i="5" s="1"/>
  <c r="O45" i="5"/>
  <c r="L26" i="5"/>
  <c r="T7" i="5"/>
  <c r="T6" i="5"/>
  <c r="K92" i="5"/>
  <c r="K121" i="5"/>
  <c r="N146" i="5"/>
  <c r="R146" i="5"/>
  <c r="L94" i="5"/>
  <c r="T91" i="5" s="1"/>
  <c r="O83" i="5"/>
  <c r="S45" i="5"/>
  <c r="R45" i="5"/>
  <c r="N45" i="5"/>
  <c r="P27" i="5"/>
  <c r="O16" i="5"/>
  <c r="O15" i="5"/>
  <c r="S13" i="5"/>
  <c r="S14" i="5"/>
  <c r="S15" i="5"/>
  <c r="S16" i="5"/>
  <c r="S17" i="5"/>
  <c r="S18" i="5"/>
  <c r="S19" i="5"/>
  <c r="O19" i="5"/>
  <c r="O18" i="5"/>
  <c r="O17" i="5"/>
  <c r="O14" i="5"/>
  <c r="O13" i="5"/>
  <c r="P7" i="5"/>
  <c r="L201" i="5"/>
  <c r="L204" i="5"/>
  <c r="L205" i="5"/>
  <c r="L200" i="5"/>
  <c r="K205" i="5"/>
  <c r="K204" i="5"/>
  <c r="K201" i="5"/>
  <c r="K200" i="5"/>
  <c r="K193" i="5"/>
  <c r="K194" i="5"/>
  <c r="K195" i="5"/>
  <c r="S192" i="5" s="1"/>
  <c r="K196" i="5"/>
  <c r="S193" i="5" s="1"/>
  <c r="K192" i="5"/>
  <c r="K175" i="5"/>
  <c r="L175" i="5"/>
  <c r="K176" i="5"/>
  <c r="O175" i="5" s="1"/>
  <c r="L176" i="5"/>
  <c r="K177" i="5"/>
  <c r="S174" i="5" s="1"/>
  <c r="L177" i="5"/>
  <c r="T174" i="5" s="1"/>
  <c r="K178" i="5"/>
  <c r="S175" i="5" s="1"/>
  <c r="L178" i="5"/>
  <c r="T175" i="5" s="1"/>
  <c r="K181" i="5"/>
  <c r="L181" i="5"/>
  <c r="K182" i="5"/>
  <c r="L182" i="5"/>
  <c r="K183" i="5"/>
  <c r="O182" i="5" s="1"/>
  <c r="L183" i="5"/>
  <c r="K184" i="5"/>
  <c r="S181" i="5" s="1"/>
  <c r="L184" i="5"/>
  <c r="T181" i="5" s="1"/>
  <c r="K185" i="5"/>
  <c r="S182" i="5" s="1"/>
  <c r="L185" i="5"/>
  <c r="T182" i="5" s="1"/>
  <c r="L174" i="5"/>
  <c r="K174" i="5"/>
  <c r="K163" i="5"/>
  <c r="J163" i="5"/>
  <c r="J164" i="5"/>
  <c r="R162" i="5" s="1"/>
  <c r="K164" i="5"/>
  <c r="S162" i="5" s="1"/>
  <c r="K162" i="5"/>
  <c r="J162" i="5"/>
  <c r="J152" i="5"/>
  <c r="J153" i="5"/>
  <c r="R151" i="5" s="1"/>
  <c r="J151" i="5"/>
  <c r="N151" i="5" s="1"/>
  <c r="J142" i="5"/>
  <c r="J138" i="5"/>
  <c r="J139" i="5"/>
  <c r="R137" i="5" s="1"/>
  <c r="J137" i="5"/>
  <c r="J129" i="5"/>
  <c r="K129" i="5"/>
  <c r="K130" i="5"/>
  <c r="K131" i="5"/>
  <c r="S129" i="5" s="1"/>
  <c r="J130" i="5"/>
  <c r="J131" i="5"/>
  <c r="R129" i="5" s="1"/>
  <c r="K122" i="5"/>
  <c r="K123" i="5"/>
  <c r="K124" i="5"/>
  <c r="S121" i="5" s="1"/>
  <c r="K125" i="5"/>
  <c r="S122" i="5" s="1"/>
  <c r="K126" i="5"/>
  <c r="S123" i="5" s="1"/>
  <c r="L116" i="5"/>
  <c r="L117" i="5"/>
  <c r="L118" i="5"/>
  <c r="L115" i="5"/>
  <c r="L107" i="5"/>
  <c r="L108" i="5"/>
  <c r="L109" i="5"/>
  <c r="T106" i="5" s="1"/>
  <c r="L110" i="5"/>
  <c r="T107" i="5" s="1"/>
  <c r="L111" i="5"/>
  <c r="T108" i="5" s="1"/>
  <c r="L106" i="5"/>
  <c r="L99" i="5"/>
  <c r="L100" i="5"/>
  <c r="T98" i="5" s="1"/>
  <c r="L98" i="5"/>
  <c r="K91" i="5"/>
  <c r="L91" i="5"/>
  <c r="L92" i="5"/>
  <c r="K93" i="5"/>
  <c r="S90" i="5" s="1"/>
  <c r="L93" i="5"/>
  <c r="T90" i="5" s="1"/>
  <c r="K94" i="5"/>
  <c r="S91" i="5" s="1"/>
  <c r="L90" i="5"/>
  <c r="P90" i="5" s="1"/>
  <c r="K90" i="5"/>
  <c r="O90" i="5" s="1"/>
  <c r="L82" i="5"/>
  <c r="L83" i="5"/>
  <c r="P83" i="5" s="1"/>
  <c r="L84" i="5"/>
  <c r="T81" i="5" s="1"/>
  <c r="L85" i="5"/>
  <c r="T82" i="5" s="1"/>
  <c r="L86" i="5"/>
  <c r="T83" i="5" s="1"/>
  <c r="L87" i="5"/>
  <c r="T84" i="5" s="1"/>
  <c r="L81" i="5"/>
  <c r="K82" i="5"/>
  <c r="K83" i="5"/>
  <c r="K84" i="5"/>
  <c r="S81" i="5" s="1"/>
  <c r="K85" i="5"/>
  <c r="S82" i="5" s="1"/>
  <c r="K86" i="5"/>
  <c r="S83" i="5" s="1"/>
  <c r="K87" i="5"/>
  <c r="S84" i="5" s="1"/>
  <c r="K81" i="5"/>
  <c r="O81" i="5" s="1"/>
  <c r="K72" i="5"/>
  <c r="K73" i="5"/>
  <c r="S71" i="5" s="1"/>
  <c r="K76" i="5"/>
  <c r="K77" i="5"/>
  <c r="O76" i="5" s="1"/>
  <c r="K78" i="5"/>
  <c r="S76" i="5" s="1"/>
  <c r="K71" i="5"/>
  <c r="L61" i="5"/>
  <c r="L62" i="5"/>
  <c r="T60" i="5" s="1"/>
  <c r="L60" i="5"/>
  <c r="K61" i="5"/>
  <c r="K62" i="5"/>
  <c r="S60" i="5" s="1"/>
  <c r="K60" i="5"/>
  <c r="J61" i="5"/>
  <c r="J62" i="5"/>
  <c r="R60" i="5" s="1"/>
  <c r="J60" i="5"/>
  <c r="K56" i="5"/>
  <c r="S54" i="5" s="1"/>
  <c r="K55" i="5"/>
  <c r="K54" i="5"/>
  <c r="O54" i="5" s="1"/>
  <c r="J54" i="5"/>
  <c r="J55" i="5"/>
  <c r="J56" i="5"/>
  <c r="R54" i="5" s="1"/>
  <c r="L37" i="5"/>
  <c r="L38" i="5"/>
  <c r="L39" i="5"/>
  <c r="T36" i="5" s="1"/>
  <c r="L40" i="5"/>
  <c r="T37" i="5" s="1"/>
  <c r="L41" i="5"/>
  <c r="T38" i="5" s="1"/>
  <c r="L42" i="5"/>
  <c r="T39" i="5" s="1"/>
  <c r="L36" i="5"/>
  <c r="K37" i="5"/>
  <c r="K38" i="5"/>
  <c r="O36" i="5" s="1"/>
  <c r="K39" i="5"/>
  <c r="S36" i="5" s="1"/>
  <c r="K40" i="5"/>
  <c r="S37" i="5" s="1"/>
  <c r="K41" i="5"/>
  <c r="S38" i="5" s="1"/>
  <c r="K42" i="5"/>
  <c r="S39" i="5" s="1"/>
  <c r="K36" i="5"/>
  <c r="O37" i="5" s="1"/>
  <c r="J37" i="5"/>
  <c r="J38" i="5"/>
  <c r="J39" i="5"/>
  <c r="R36" i="5" s="1"/>
  <c r="J40" i="5"/>
  <c r="R37" i="5" s="1"/>
  <c r="J41" i="5"/>
  <c r="R38" i="5" s="1"/>
  <c r="J42" i="5"/>
  <c r="R39" i="5" s="1"/>
  <c r="J36" i="5"/>
  <c r="L27" i="5"/>
  <c r="L28" i="5"/>
  <c r="P28" i="5" s="1"/>
  <c r="L30" i="5"/>
  <c r="T27" i="5" s="1"/>
  <c r="L31" i="5"/>
  <c r="T28" i="5" s="1"/>
  <c r="L32" i="5"/>
  <c r="T29" i="5" s="1"/>
  <c r="K27" i="5"/>
  <c r="K28" i="5"/>
  <c r="O28" i="5" s="1"/>
  <c r="K29" i="5"/>
  <c r="S26" i="5" s="1"/>
  <c r="K30" i="5"/>
  <c r="S27" i="5" s="1"/>
  <c r="K31" i="5"/>
  <c r="S28" i="5" s="1"/>
  <c r="K32" i="5"/>
  <c r="S29" i="5" s="1"/>
  <c r="K26" i="5"/>
  <c r="J27" i="5"/>
  <c r="J29" i="5"/>
  <c r="R26" i="5" s="1"/>
  <c r="J26" i="5"/>
  <c r="K7" i="5"/>
  <c r="K8" i="5"/>
  <c r="K9" i="5"/>
  <c r="S6" i="5" s="1"/>
  <c r="K10" i="5"/>
  <c r="S7" i="5" s="1"/>
  <c r="K6" i="5"/>
  <c r="O6" i="5" s="1"/>
  <c r="L8" i="5"/>
  <c r="L7" i="5"/>
  <c r="P6" i="5" s="1"/>
  <c r="N129" i="5" l="1"/>
  <c r="O123" i="5"/>
  <c r="N137" i="5"/>
  <c r="O193" i="5"/>
  <c r="P26" i="5"/>
  <c r="P174" i="5"/>
  <c r="P29" i="5"/>
  <c r="N36" i="5"/>
  <c r="O129" i="5"/>
  <c r="P175" i="5"/>
  <c r="P108" i="5"/>
  <c r="O91" i="5"/>
  <c r="O174" i="5"/>
  <c r="O7" i="5"/>
  <c r="O192" i="5"/>
  <c r="N60" i="5"/>
  <c r="P181" i="5"/>
  <c r="P91" i="5"/>
  <c r="P98" i="5"/>
  <c r="O162" i="5"/>
  <c r="N26" i="5"/>
  <c r="P60" i="5"/>
  <c r="N54" i="5"/>
  <c r="O38" i="5"/>
  <c r="O82" i="5"/>
  <c r="O181" i="5"/>
  <c r="P84" i="5"/>
  <c r="O121" i="5"/>
  <c r="P182" i="5"/>
  <c r="P106" i="5"/>
  <c r="O60" i="5"/>
  <c r="O122" i="5"/>
  <c r="P107" i="5"/>
  <c r="O29" i="5"/>
  <c r="P39" i="5"/>
  <c r="O71" i="5"/>
  <c r="O39" i="5"/>
  <c r="N39" i="5"/>
  <c r="O84" i="5"/>
  <c r="P38" i="5"/>
  <c r="N162" i="5"/>
  <c r="P81" i="5"/>
  <c r="P37" i="5"/>
  <c r="O26" i="5"/>
  <c r="P82" i="5"/>
  <c r="N37" i="5"/>
  <c r="N38" i="5"/>
  <c r="O27" i="5"/>
  <c r="P36" i="5"/>
</calcChain>
</file>

<file path=xl/sharedStrings.xml><?xml version="1.0" encoding="utf-8"?>
<sst xmlns="http://schemas.openxmlformats.org/spreadsheetml/2006/main" count="730" uniqueCount="366">
  <si>
    <t>Journal</t>
  </si>
  <si>
    <t>Title</t>
  </si>
  <si>
    <t>Year</t>
  </si>
  <si>
    <t>Constant and fluctuating high temperatures interact with Saharan dust leading to contrasting effects on aquatic microbes over time</t>
  </si>
  <si>
    <t>Science of the Total Environment</t>
  </si>
  <si>
    <t>Art.1</t>
  </si>
  <si>
    <t>Ref</t>
  </si>
  <si>
    <t>Vila-Duplá et al., 2024</t>
  </si>
  <si>
    <t>ID</t>
  </si>
  <si>
    <t>Art. 1 - Vila-Duplá et al., 2024</t>
  </si>
  <si>
    <t>Temperature</t>
  </si>
  <si>
    <t>Chemical nutrients</t>
  </si>
  <si>
    <t>Dust</t>
  </si>
  <si>
    <t>Vertical Mixing</t>
  </si>
  <si>
    <t>Single Stressors/Factors</t>
  </si>
  <si>
    <t>Interactive effects (two stressors)</t>
  </si>
  <si>
    <t>Temp*Dust</t>
  </si>
  <si>
    <t>CO2</t>
  </si>
  <si>
    <t>Multiple interacting environmental drivers reduce the impact of solar UVR on primary productivity in Mediterranean lakes</t>
  </si>
  <si>
    <t>Art.2</t>
  </si>
  <si>
    <t>Cabrerizo et al., 2020</t>
  </si>
  <si>
    <t>Scientific Reports</t>
  </si>
  <si>
    <t>Art. 2 - Cabrerizo et al., 2020</t>
  </si>
  <si>
    <t>Fluctuating Temp.</t>
  </si>
  <si>
    <t>Fluct. Temp * Dust</t>
  </si>
  <si>
    <t>Biological variables</t>
  </si>
  <si>
    <t>Chl-a</t>
  </si>
  <si>
    <t>Primary Production</t>
  </si>
  <si>
    <t>Bacterial abundance</t>
  </si>
  <si>
    <t>Bacterial production</t>
  </si>
  <si>
    <t>UVR*CO2</t>
  </si>
  <si>
    <t>UVR*Vertical Mixing</t>
  </si>
  <si>
    <t>UVR*Nut</t>
  </si>
  <si>
    <t>Interactive effects (three or more stressors)</t>
  </si>
  <si>
    <t>UVR*CO2*Vertical Mixing</t>
  </si>
  <si>
    <t>UVR*CO2*Nut</t>
  </si>
  <si>
    <t>UVR*Vertical Mixing*Nut</t>
  </si>
  <si>
    <t>Art.3</t>
  </si>
  <si>
    <t>Uncoupled phytoplankton-bacterioplankton relationship by multiple drivers interacting at different temporal scales in a high-mountain Mediterranean lake</t>
  </si>
  <si>
    <t>Durán et al., 2020</t>
  </si>
  <si>
    <t>Lakes</t>
  </si>
  <si>
    <t>La Caldera</t>
  </si>
  <si>
    <t>La Caldera, Río Seco Superior, Aguas Verdes, Las Yeguas y Lagunillo Grande de la Virgen</t>
  </si>
  <si>
    <t>Art. 3 - Durán et al., 2020</t>
  </si>
  <si>
    <t>Art.4</t>
  </si>
  <si>
    <t>Interplay between resistance and resilience governs the stability of a freshwater microbial food web under multiple stressors</t>
  </si>
  <si>
    <t>Cabrerizo et al., 2019</t>
  </si>
  <si>
    <t>Art. 4 - Cabrerizo et al., 2019</t>
  </si>
  <si>
    <t>C, P, CxP</t>
  </si>
  <si>
    <t>P</t>
  </si>
  <si>
    <t>Sestonic P</t>
  </si>
  <si>
    <t>Sestonic C</t>
  </si>
  <si>
    <t>Sestonic N</t>
  </si>
  <si>
    <t>Bacterial respiration</t>
  </si>
  <si>
    <t>Community Respiration</t>
  </si>
  <si>
    <t>Resource versus consumer regulation of phytoplankton: testing the role of UVR in a Southern and Northern hemisphere lake</t>
  </si>
  <si>
    <t>Villar-Argaiz et al., 2018</t>
  </si>
  <si>
    <t>Hydrobiologia</t>
  </si>
  <si>
    <t>Art. 5 - Villar-Argaiz et al., 2018</t>
  </si>
  <si>
    <t>Zooplankton</t>
  </si>
  <si>
    <t>UVR*Zooplankton</t>
  </si>
  <si>
    <t>Nutr*Zoopl</t>
  </si>
  <si>
    <t>UVR*Nutr*Zoop</t>
  </si>
  <si>
    <t>Art.5</t>
  </si>
  <si>
    <t>Art.6</t>
  </si>
  <si>
    <t>Vulnerability of mixotrophic algae to nutrient pulses and UVR in an oligotrophic Southern and Northern Hemisphere lake</t>
  </si>
  <si>
    <t>Carrillo et al., 2017</t>
  </si>
  <si>
    <t>Art. 6 - Carrillo et al., 2017</t>
  </si>
  <si>
    <t>Art.7</t>
  </si>
  <si>
    <t>Rising nutrient-pulse frequency and high UVR strengthen microbial interactions</t>
  </si>
  <si>
    <t>Cabrerizo et al., 2017</t>
  </si>
  <si>
    <t>Art. 7 - Cabrerizo et al., 2017</t>
  </si>
  <si>
    <t>Art.8</t>
  </si>
  <si>
    <t>Ecoenzyme activity ratios reveal interactive effects of nutrient inputs and UVR in a Mediterranean high-mountain lake</t>
  </si>
  <si>
    <t>Velasco-Ayuso et al., 2017</t>
  </si>
  <si>
    <t>Biogeochemistry</t>
  </si>
  <si>
    <t>Art. 8 - Velasco-Ayuso et al., 2017</t>
  </si>
  <si>
    <t>C,P, CxP</t>
  </si>
  <si>
    <t>Enzymatic activities</t>
  </si>
  <si>
    <t>Art.9</t>
  </si>
  <si>
    <t>Microbial carbon production and transfer across trophic levels is affected by solar UVA and phosphorus</t>
  </si>
  <si>
    <t>Villar-Argaiz et al., 2016</t>
  </si>
  <si>
    <t>Art. 9 - Villar-Argaiz et al., 2016</t>
  </si>
  <si>
    <t>UVA</t>
  </si>
  <si>
    <t>Zooplankton incorporation of Organic C</t>
  </si>
  <si>
    <t>Art.10</t>
  </si>
  <si>
    <t>Changes in the phytoplankton‐bacteria coupling triggered by joint action of UVR, nutrients, and warming in M editerranean high‐mountain lakes</t>
  </si>
  <si>
    <t>Durán et al., 2016</t>
  </si>
  <si>
    <t>Limnology and Oceanography</t>
  </si>
  <si>
    <t>La Caldera, Las Yeguas</t>
  </si>
  <si>
    <t>Art. 10 - Durán et al., 2016</t>
  </si>
  <si>
    <t>Depth</t>
  </si>
  <si>
    <t>UVR*Depth</t>
  </si>
  <si>
    <t>Temp*Nutr</t>
  </si>
  <si>
    <t>Temp*UVR</t>
  </si>
  <si>
    <t>UVR*Nutr*Temp</t>
  </si>
  <si>
    <t>Art.11</t>
  </si>
  <si>
    <t>Synergistic effects of UVR and simulated stratification on commensalistic phytoplankton–bacteria relationship in two optically contrasting oligotrophic Mediterranean lakes</t>
  </si>
  <si>
    <t>Carrillo et al., 2015</t>
  </si>
  <si>
    <t>Biogeosciences</t>
  </si>
  <si>
    <t>Art. 11 - Carrillo et al., 2015</t>
  </si>
  <si>
    <t>UVA,UVB</t>
  </si>
  <si>
    <t>Art.12</t>
  </si>
  <si>
    <t>Quantification of carbon and phosphorus co-limitation in bacterioplankton: new insights on an old topic</t>
  </si>
  <si>
    <t>Dorado-García et al., 2014</t>
  </si>
  <si>
    <t>Plos One</t>
  </si>
  <si>
    <t>Art. 12 - Dorado-García et al., 2014</t>
  </si>
  <si>
    <t>Art.13</t>
  </si>
  <si>
    <t>Shifts in food quality for herbivorous consumer growth: multiple golden means in the life history</t>
  </si>
  <si>
    <t>Bullejos et al., 2014</t>
  </si>
  <si>
    <t>Ecology</t>
  </si>
  <si>
    <t>Art. 13 - Bullejos et al., 2014</t>
  </si>
  <si>
    <t>RNA, DNA content</t>
  </si>
  <si>
    <t>Art.14</t>
  </si>
  <si>
    <t>Direct and indirect effects of vertical mixing, nutrients and ultraviolet radiation on the bacterioplankton metabolism in high-mountain lakes from southern Europe</t>
  </si>
  <si>
    <t>Durán et al., 204</t>
  </si>
  <si>
    <t>Pre-print Biogeosciences</t>
  </si>
  <si>
    <t>Art. 14 - Durán et al., 2014</t>
  </si>
  <si>
    <t>Nutr*Vertical mixing</t>
  </si>
  <si>
    <t>Art.15</t>
  </si>
  <si>
    <t>Maximum in the Middle: Nonlinear Response of Microbial Plankton to Ultraviolet Radiation and Phosphorus</t>
  </si>
  <si>
    <t>Medina-Sánchez et al., 2013</t>
  </si>
  <si>
    <t>Virus abundance</t>
  </si>
  <si>
    <t>Art. 16 - Helbling et al., 2013</t>
  </si>
  <si>
    <t>Art. 15 - Medina-Sánchez et al., 2013</t>
  </si>
  <si>
    <t>Art.16</t>
  </si>
  <si>
    <t>Interactive effects of vertical mixing, nutrients and ultraviolet radiation: in situ photosynthetic responses of phytoplankton from high mountain lakes in Southern Europe</t>
  </si>
  <si>
    <t>Helbling et al., 2013</t>
  </si>
  <si>
    <t>Art.17</t>
  </si>
  <si>
    <t>Effects of ultraviolet radiation and nutrients on the structure-function of phytoplankton in a high mountain lake</t>
  </si>
  <si>
    <t>Korbee et al., 2012</t>
  </si>
  <si>
    <t>Photochemical and Photobiological sciences</t>
  </si>
  <si>
    <t>Art. 17 - Korbee et al., 2012</t>
  </si>
  <si>
    <t>Phytoplankton composition</t>
  </si>
  <si>
    <t>Art.18</t>
  </si>
  <si>
    <t>Disentangling food quantity and quality effects in zooplankton response to P‐enrichment and UV radiation</t>
  </si>
  <si>
    <t>Villar-Argaiz et al., 2012</t>
  </si>
  <si>
    <t>Art. 18 - Villar-Argaiz et al., 2012</t>
  </si>
  <si>
    <t>Total lipids and fatty acids</t>
  </si>
  <si>
    <t>Zooplankton growth</t>
  </si>
  <si>
    <t>Art.19</t>
  </si>
  <si>
    <t>Roles of phosphorus and ultraviolet radiation in the strength of phytoplankton‐zooplankton coupling in a Mediterranean high mountain lake</t>
  </si>
  <si>
    <t>Bullejos et al., 2010</t>
  </si>
  <si>
    <t>Art. 19 - Bullejos et al., 2010</t>
  </si>
  <si>
    <t>Zooplankton abundance</t>
  </si>
  <si>
    <t>Art.20</t>
  </si>
  <si>
    <t>Stoichiometric dietary constraints influence the response of copepods to ultraviolet radiation-induced oxidative stress</t>
  </si>
  <si>
    <t>Souza et al., 2010</t>
  </si>
  <si>
    <t>Art. 20 - Souza et al., 2010</t>
  </si>
  <si>
    <t>Art.21</t>
  </si>
  <si>
    <t>UV radiation and phosphorus interact to influence the biochemical composition of phytoplankton</t>
  </si>
  <si>
    <t>Villar-Argaiz et al., 2009</t>
  </si>
  <si>
    <t>Freshwater Biology</t>
  </si>
  <si>
    <t>Art. 21 - Villar-Argaiz et al., 2009</t>
  </si>
  <si>
    <t>Art.22</t>
  </si>
  <si>
    <t>Interactive effects of phosphorus loads and ambient ultraviolet radiation on the algal community in a high-mountain lake</t>
  </si>
  <si>
    <t>Delgado-Molina et al., 2009</t>
  </si>
  <si>
    <t>Journal of Plankton Research</t>
  </si>
  <si>
    <t>Art. 22 - Delgado-Molina et al., 2009</t>
  </si>
  <si>
    <t>Art.23</t>
  </si>
  <si>
    <t>The effects of UV radiation on photosynthesis estimated as chlorophyll fluorescence in Zygnemopsis decussata (Chlorophyta) growing in a high mountain lake (Sierra Nevada, Southern Spain)</t>
  </si>
  <si>
    <t>Figueroa et al., 2009</t>
  </si>
  <si>
    <t>Journal of Limnology</t>
  </si>
  <si>
    <t>Art. 23 - Figueroa et al., 2009</t>
  </si>
  <si>
    <t>UVA, UVB</t>
  </si>
  <si>
    <t>Chl fluorescence of PSII</t>
  </si>
  <si>
    <t>Phenolic compounds</t>
  </si>
  <si>
    <t>Art.24</t>
  </si>
  <si>
    <t>Does microorganism stoichiometry predict microbial food web interactions after a phosphorus pulse?</t>
  </si>
  <si>
    <t>Microbial Ecology</t>
  </si>
  <si>
    <t>Ciliates abundance</t>
  </si>
  <si>
    <t>Art.25</t>
  </si>
  <si>
    <t>Phosphorus inputs unmask negative effects of ultraviolet radiation on algae in a high mountain lake</t>
  </si>
  <si>
    <t>Global Change Biology</t>
  </si>
  <si>
    <t>Carrillo et al., 2008 - ME</t>
  </si>
  <si>
    <t>Carrillo et al., 2008 - GCB</t>
  </si>
  <si>
    <t>Art. 24 - Carrillo et al., 2008 - ME</t>
  </si>
  <si>
    <t>Art. 25 - Carrillo et al., 2008 - GCB</t>
  </si>
  <si>
    <t>Art.26</t>
  </si>
  <si>
    <t>Impact of UV radiation and nutrients on the elemental composition of zooplankton in a Mediterranean high mountain lake</t>
  </si>
  <si>
    <t>Bullejos et al., 2008</t>
  </si>
  <si>
    <t>Internationale Vereinigung für theoretische und angewandte Limnologie: Verhandlungen</t>
  </si>
  <si>
    <t xml:space="preserve">Art. 26 - Bullejos et al., 2008 </t>
  </si>
  <si>
    <t>Art.27</t>
  </si>
  <si>
    <t>Is biochemical resource quality for herbivorous consumers enhanced by the manipulation of light and nutrient regimes?</t>
  </si>
  <si>
    <t>Villar-Argaiz et al., 2008</t>
  </si>
  <si>
    <t>Art. 27 - Villar-Argaiz et al., 2008</t>
  </si>
  <si>
    <t>Art.28</t>
  </si>
  <si>
    <t>Solar radiation‐nutrient interaction enhances the resource and predation algal control on bacterioplankton: A short‐term experimental study</t>
  </si>
  <si>
    <t>Medina-Sánchez et al., 2006</t>
  </si>
  <si>
    <t>Art. 28 - Medina-Sánchez et al., 2006</t>
  </si>
  <si>
    <t>UVA, UVB, darkness</t>
  </si>
  <si>
    <t>Art.29</t>
  </si>
  <si>
    <t>Neither with nor without you: a complex algal control on bacterioplankton in a high mountain lake</t>
  </si>
  <si>
    <t>Medina-Sánchez et al., 2004</t>
  </si>
  <si>
    <t>Art. 29 - Medina-Sánchez et al., 2004</t>
  </si>
  <si>
    <t>Light</t>
  </si>
  <si>
    <t>UV</t>
  </si>
  <si>
    <t>Phytoplankton</t>
  </si>
  <si>
    <t>Light/dark</t>
  </si>
  <si>
    <t>Presence/absence</t>
  </si>
  <si>
    <t>Light*Phytop</t>
  </si>
  <si>
    <t>Bacterivory</t>
  </si>
  <si>
    <t>Art.30</t>
  </si>
  <si>
    <t>Modulation of the bacterial response to spectral solar radiation by algae and limiting nutrients</t>
  </si>
  <si>
    <t>Medina-Sánchez et al., 2002</t>
  </si>
  <si>
    <t>Art. 30 - Medina-Sánchez et al., 2002</t>
  </si>
  <si>
    <t>Nutr*Phyto</t>
  </si>
  <si>
    <t>Light*Nutr*Phyto</t>
  </si>
  <si>
    <t>Art.31</t>
  </si>
  <si>
    <t>The interaction of phytoplankton and bacteria in a high mountain lake: importance of the spectral composition of solar radiation</t>
  </si>
  <si>
    <t>Carrillo et al., 2002</t>
  </si>
  <si>
    <t>Art. 31 - Carrillo et al., 2002</t>
  </si>
  <si>
    <t>Art.32</t>
  </si>
  <si>
    <t>Influence of metazooplankton on interactions of bacteria and phytoplankton in an oligotrophic lake</t>
  </si>
  <si>
    <t>Reche et al., 1997</t>
  </si>
  <si>
    <t>Art. 32 - Reche et al., 1997</t>
  </si>
  <si>
    <t>Carrillo et al., 1996</t>
  </si>
  <si>
    <t>Art.33</t>
  </si>
  <si>
    <t>Quantification of the phosphorus released by zooplankton in an oligotrophic lake (La Caldera, Spain): regulating factors and adjustment to theoretical models</t>
  </si>
  <si>
    <t>Art. 33 - Carrillo et al., 1996</t>
  </si>
  <si>
    <t>Art.34</t>
  </si>
  <si>
    <t>Carrillo et al., 1995</t>
  </si>
  <si>
    <t>Direct and indirect effects of grazing on the phytoplankton seasonal succession in an oligotrophic lake</t>
  </si>
  <si>
    <t>Art. 34 - Carrillo et al., 1995</t>
  </si>
  <si>
    <t>Zooplankton incorporation/excretion of P</t>
  </si>
  <si>
    <t>Art.35</t>
  </si>
  <si>
    <t>Analysis of phytoplankton-zooplankton relationships in an oligotrophic lake under natural and manipulated conditions</t>
  </si>
  <si>
    <t>Carrillo et al., 1990</t>
  </si>
  <si>
    <t>Art. 35 - Carrillo et al., 1990</t>
  </si>
  <si>
    <t>Art.36</t>
  </si>
  <si>
    <t>Art. 36 - TFM Cassandra</t>
  </si>
  <si>
    <t>N and P</t>
  </si>
  <si>
    <t>UVR*CO2*Temp</t>
  </si>
  <si>
    <t>UVR*CO2*Temp*Nutr</t>
  </si>
  <si>
    <t>PP</t>
  </si>
  <si>
    <t>HBP</t>
  </si>
  <si>
    <t>Control</t>
  </si>
  <si>
    <t>Chla</t>
  </si>
  <si>
    <t>Mid-Summer</t>
  </si>
  <si>
    <t>Fall</t>
  </si>
  <si>
    <t>No es un factor</t>
  </si>
  <si>
    <t>Middle period</t>
  </si>
  <si>
    <t>Calculado para Chla:C seston ratio</t>
  </si>
  <si>
    <t>Art. 24 - Carrillo et al., 2008 ME</t>
  </si>
  <si>
    <t>Art. 25 - Carrillo et al., 2008 GCB</t>
  </si>
  <si>
    <t>Art. 26 - Bullejos et al., 2008</t>
  </si>
  <si>
    <t>Agosto</t>
  </si>
  <si>
    <t>Octubre</t>
  </si>
  <si>
    <t>Art. 32-35</t>
  </si>
  <si>
    <t>Efecto Single Temperatura</t>
  </si>
  <si>
    <t>UVR+Nut</t>
  </si>
  <si>
    <t>UVR+CO2</t>
  </si>
  <si>
    <t>UVR+Mix</t>
  </si>
  <si>
    <t>UVR+Mix+CO2</t>
  </si>
  <si>
    <t>UVR+Nut+CO2</t>
  </si>
  <si>
    <t>UVR+Mix+Nut</t>
  </si>
  <si>
    <t>UVR+Mix+Nut+CO2</t>
  </si>
  <si>
    <t>UVR*Mix</t>
  </si>
  <si>
    <t>UVR*Mix*CO2</t>
  </si>
  <si>
    <t>UVR*Nut*CO2</t>
  </si>
  <si>
    <t>UVR*Mix*Nut</t>
  </si>
  <si>
    <t>UVR*Mix*Nut*CO2</t>
  </si>
  <si>
    <t>UVR+Nutr</t>
  </si>
  <si>
    <t>UVR+Temp</t>
  </si>
  <si>
    <t>Temp+Nutr</t>
  </si>
  <si>
    <t>UVR+Nutr+Temp</t>
  </si>
  <si>
    <t>UVR*Nutr</t>
  </si>
  <si>
    <t>UVR*Temp</t>
  </si>
  <si>
    <t>Carbono+Fósforo</t>
  </si>
  <si>
    <t>UVR+C</t>
  </si>
  <si>
    <t>UVR+P</t>
  </si>
  <si>
    <t>UVR+C+P</t>
  </si>
  <si>
    <t>Carbono*Fósforo</t>
  </si>
  <si>
    <t>UVR*C</t>
  </si>
  <si>
    <t>UVR*P</t>
  </si>
  <si>
    <t>UVR*C*P</t>
  </si>
  <si>
    <t>Zoopl+Nutr</t>
  </si>
  <si>
    <t>Zoopl+UVR</t>
  </si>
  <si>
    <t>Zoopl+Nutr+UVR</t>
  </si>
  <si>
    <t>Zoopl*Nutr</t>
  </si>
  <si>
    <t>Zoopl*UVR</t>
  </si>
  <si>
    <t>Zoopl*Nutr*UVR</t>
  </si>
  <si>
    <t>Nutr+Temp</t>
  </si>
  <si>
    <t>Nutr*Temp</t>
  </si>
  <si>
    <t>UVA+Mix</t>
  </si>
  <si>
    <t>UVA*Mix</t>
  </si>
  <si>
    <t>C*P</t>
  </si>
  <si>
    <t>Nutr+Mix</t>
  </si>
  <si>
    <t>UVR+Nutr+Mix</t>
  </si>
  <si>
    <t>Nutr*Mix</t>
  </si>
  <si>
    <t>UVR*Nutr*Mix</t>
  </si>
  <si>
    <t>UVA+Nutr</t>
  </si>
  <si>
    <t>UVA*Nutr</t>
  </si>
  <si>
    <t>Total</t>
  </si>
  <si>
    <t>UVR</t>
  </si>
  <si>
    <t>Nutr</t>
  </si>
  <si>
    <t>Temp</t>
  </si>
  <si>
    <t>UVR*Vertical mixing</t>
  </si>
  <si>
    <t>UVR*Mixing</t>
  </si>
  <si>
    <t>Master's Thesis - Impacts of multiple stress factors on the metabolic balance of a high-mountain lake: La Caldera, Sierra Nevada, Spain</t>
  </si>
  <si>
    <t>Art. 36 - Master's Thesis</t>
  </si>
  <si>
    <t>SUM</t>
  </si>
  <si>
    <t>Treatment</t>
  </si>
  <si>
    <t>Average</t>
  </si>
  <si>
    <t>Constant Temperature single effect</t>
  </si>
  <si>
    <t xml:space="preserve"> Dust single effect</t>
  </si>
  <si>
    <t>Fluctuating Temp. Single effect</t>
  </si>
  <si>
    <t xml:space="preserve"> Dust*Constant Temp. Interactive effect</t>
  </si>
  <si>
    <t>Dust*Fluctu. Temp. Interactive effect</t>
  </si>
  <si>
    <t>Raw values</t>
  </si>
  <si>
    <t>Effect size (Obtained from the graphs of each article or calculated from raw values)</t>
  </si>
  <si>
    <t>Additive effects</t>
  </si>
  <si>
    <t>Interactive effects</t>
  </si>
  <si>
    <t>Dust + Constant Temp</t>
  </si>
  <si>
    <t>Dust + Fluctu. Temp.</t>
  </si>
  <si>
    <t>Dust * Constant Temp</t>
  </si>
  <si>
    <t>Dust * Fluctu. Temp.</t>
  </si>
  <si>
    <t>UVR single effect</t>
  </si>
  <si>
    <t>Nutrients single effect</t>
  </si>
  <si>
    <t>CO2 single effect</t>
  </si>
  <si>
    <t>Mixing single effect</t>
  </si>
  <si>
    <t>UVR*Nutr*CO2</t>
  </si>
  <si>
    <t>UVR*Mix*Nutr</t>
  </si>
  <si>
    <t>UVR*Mix*Nutr*CO2</t>
  </si>
  <si>
    <t>Temperature single effect</t>
  </si>
  <si>
    <t>Data extracted from "at the pulse -day 5"</t>
  </si>
  <si>
    <t>UVA single effect</t>
  </si>
  <si>
    <t>Nutrients (C) single effect</t>
  </si>
  <si>
    <t>Nutrients (P) single effect</t>
  </si>
  <si>
    <t>Nutrients (P, 30 ug L-1) single effect</t>
  </si>
  <si>
    <t>Nutrients (P, 80 ug L-1) single effect</t>
  </si>
  <si>
    <t>CxP</t>
  </si>
  <si>
    <t xml:space="preserve"> CxUVR</t>
  </si>
  <si>
    <t xml:space="preserve"> PxUVR</t>
  </si>
  <si>
    <t xml:space="preserve"> CxPxUVR</t>
  </si>
  <si>
    <t>Zooplankton single effect</t>
  </si>
  <si>
    <t>Nutr*Zoopl*UVR</t>
  </si>
  <si>
    <t>Data extracted from "Pulse" treatment at day 5</t>
  </si>
  <si>
    <t>No data for variables of interest (PP, Chla, or HBP)</t>
  </si>
  <si>
    <t>Comparison between Control and NP:5 treatments</t>
  </si>
  <si>
    <t>UVA*Mixing</t>
  </si>
  <si>
    <t>Nutr (C*P)</t>
  </si>
  <si>
    <t>Nutr*Mixing</t>
  </si>
  <si>
    <t>UVR*Nutr*Mixing</t>
  </si>
  <si>
    <t>Comparison between PA period and 30 ug P L-1</t>
  </si>
  <si>
    <t>UVR*Nutr (30 ug P L-1)</t>
  </si>
  <si>
    <t>UVR*Nutr (80 ug P L-1)</t>
  </si>
  <si>
    <t xml:space="preserve"> Nutr*mixing</t>
  </si>
  <si>
    <t>UVR*mixing</t>
  </si>
  <si>
    <t>UVR*Nutr*mixing</t>
  </si>
  <si>
    <t>Temp*Future(CO2*UVR)</t>
  </si>
  <si>
    <t>Nutr*Future(CO2*UVR)</t>
  </si>
  <si>
    <t>Temp*Nutr*CO2*UVR</t>
  </si>
  <si>
    <t>TOTAL EFFECTS</t>
  </si>
  <si>
    <t>Antagonic</t>
  </si>
  <si>
    <t>Synergic</t>
  </si>
  <si>
    <t>Additive</t>
  </si>
  <si>
    <t>2 factors interaction</t>
  </si>
  <si>
    <t>3 or more factors interaction</t>
  </si>
  <si>
    <t>CHLA</t>
  </si>
  <si>
    <t>HPB</t>
  </si>
  <si>
    <t>Single effects</t>
  </si>
  <si>
    <t>Mixing</t>
  </si>
  <si>
    <t>Positives</t>
  </si>
  <si>
    <t>Negatives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</si>
</sst>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222222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color rgb="FF00B050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name val="Aptos Narrow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0" xfId="0" applyFont="1"/>
    <xf numFmtId="0" fontId="1" fillId="2" borderId="0" xfId="0" applyFont="1" applyFill="1"/>
    <xf numFmtId="0" fontId="0" fillId="3" borderId="0" xfId="0" applyFill="1"/>
    <xf numFmtId="0" fontId="3" fillId="3" borderId="0" xfId="0" applyFont="1" applyFill="1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5" fillId="0" borderId="0" xfId="1" applyFont="1"/>
    <xf numFmtId="0" fontId="0" fillId="4" borderId="0" xfId="0" applyFill="1"/>
    <xf numFmtId="0" fontId="0" fillId="5" borderId="0" xfId="0" applyFill="1"/>
    <xf numFmtId="0" fontId="8" fillId="0" borderId="0" xfId="0" applyFont="1"/>
    <xf numFmtId="0" fontId="1" fillId="0" borderId="0" xfId="0" applyFont="1" applyAlignment="1">
      <alignment vertical="center"/>
    </xf>
    <xf numFmtId="0" fontId="5" fillId="0" borderId="0" xfId="0" applyFont="1"/>
    <xf numFmtId="0" fontId="0" fillId="3" borderId="0" xfId="0" applyFill="1" applyAlignment="1">
      <alignment horizontal="center"/>
    </xf>
    <xf numFmtId="0" fontId="1" fillId="7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wrapText="1"/>
    </xf>
    <xf numFmtId="0" fontId="1" fillId="6" borderId="0" xfId="0" applyFont="1" applyFill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0" xfId="0" applyFont="1" applyBorder="1"/>
    <xf numFmtId="0" fontId="1" fillId="0" borderId="5" xfId="0" applyFont="1" applyBorder="1"/>
    <xf numFmtId="0" fontId="6" fillId="0" borderId="0" xfId="0" applyFont="1" applyBorder="1"/>
    <xf numFmtId="0" fontId="7" fillId="0" borderId="0" xfId="0" applyFont="1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1" fillId="0" borderId="7" xfId="0" applyFont="1" applyBorder="1"/>
    <xf numFmtId="0" fontId="1" fillId="0" borderId="8" xfId="0" applyFont="1" applyBorder="1"/>
    <xf numFmtId="0" fontId="0" fillId="8" borderId="2" xfId="0" applyFill="1" applyBorder="1"/>
    <xf numFmtId="0" fontId="0" fillId="9" borderId="0" xfId="0" applyFill="1" applyBorder="1"/>
    <xf numFmtId="0" fontId="0" fillId="8" borderId="0" xfId="0" applyFill="1" applyBorder="1"/>
    <xf numFmtId="0" fontId="0" fillId="9" borderId="7" xfId="0" applyFill="1" applyBorder="1"/>
    <xf numFmtId="0" fontId="0" fillId="0" borderId="7" xfId="0" applyBorder="1"/>
    <xf numFmtId="0" fontId="0" fillId="0" borderId="8" xfId="0" applyBorder="1"/>
    <xf numFmtId="0" fontId="0" fillId="10" borderId="1" xfId="0" applyFill="1" applyBorder="1" applyAlignment="1">
      <alignment horizontal="center" wrapText="1"/>
    </xf>
    <xf numFmtId="0" fontId="0" fillId="10" borderId="4" xfId="0" applyFill="1" applyBorder="1" applyAlignment="1">
      <alignment horizontal="center" wrapText="1"/>
    </xf>
    <xf numFmtId="0" fontId="0" fillId="10" borderId="1" xfId="0" applyFill="1" applyBorder="1" applyAlignment="1">
      <alignment horizontal="center" vertical="center" wrapText="1"/>
    </xf>
    <xf numFmtId="0" fontId="0" fillId="10" borderId="4" xfId="0" applyFill="1" applyBorder="1" applyAlignment="1">
      <alignment horizontal="center" vertical="center" wrapText="1"/>
    </xf>
    <xf numFmtId="0" fontId="0" fillId="0" borderId="2" xfId="0" applyFont="1" applyBorder="1"/>
    <xf numFmtId="0" fontId="0" fillId="0" borderId="3" xfId="0" applyFont="1" applyBorder="1"/>
    <xf numFmtId="0" fontId="0" fillId="0" borderId="0" xfId="0" applyFont="1" applyBorder="1"/>
    <xf numFmtId="0" fontId="0" fillId="0" borderId="5" xfId="0" applyFont="1" applyBorder="1"/>
  </cellXfs>
  <cellStyles count="2">
    <cellStyle name="Hipervínculo" xfId="1" builtinId="8"/>
    <cellStyle name="Normal" xfId="0" builtinId="0"/>
  </cellStyles>
  <dxfs count="1"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E93D0-489B-4A13-86DD-791B2B95EE02}">
  <dimension ref="A1:F37"/>
  <sheetViews>
    <sheetView zoomScale="80" zoomScaleNormal="80" workbookViewId="0">
      <selection activeCell="D38" sqref="D38"/>
    </sheetView>
  </sheetViews>
  <sheetFormatPr baseColWidth="10" defaultRowHeight="14.25" x14ac:dyDescent="0.45"/>
  <cols>
    <col min="2" max="2" width="141.86328125" customWidth="1"/>
    <col min="3" max="3" width="26.796875" customWidth="1"/>
    <col min="5" max="5" width="28.9296875" customWidth="1"/>
  </cols>
  <sheetData>
    <row r="1" spans="1:6" x14ac:dyDescent="0.45">
      <c r="A1" s="2" t="s">
        <v>8</v>
      </c>
      <c r="B1" s="2" t="s">
        <v>1</v>
      </c>
      <c r="C1" s="2" t="s">
        <v>6</v>
      </c>
      <c r="D1" s="2" t="s">
        <v>2</v>
      </c>
      <c r="E1" s="2" t="s">
        <v>0</v>
      </c>
      <c r="F1" s="2" t="s">
        <v>40</v>
      </c>
    </row>
    <row r="2" spans="1:6" x14ac:dyDescent="0.45">
      <c r="A2" t="s">
        <v>5</v>
      </c>
      <c r="B2" t="s">
        <v>3</v>
      </c>
      <c r="C2" t="s">
        <v>7</v>
      </c>
      <c r="D2">
        <v>2024</v>
      </c>
      <c r="E2" t="s">
        <v>4</v>
      </c>
      <c r="F2" t="s">
        <v>41</v>
      </c>
    </row>
    <row r="3" spans="1:6" x14ac:dyDescent="0.45">
      <c r="A3" t="s">
        <v>19</v>
      </c>
      <c r="B3" t="s">
        <v>18</v>
      </c>
      <c r="C3" t="s">
        <v>20</v>
      </c>
      <c r="D3">
        <v>2020</v>
      </c>
      <c r="E3" t="s">
        <v>21</v>
      </c>
      <c r="F3" t="s">
        <v>42</v>
      </c>
    </row>
    <row r="4" spans="1:6" x14ac:dyDescent="0.45">
      <c r="A4" t="s">
        <v>37</v>
      </c>
      <c r="B4" t="s">
        <v>38</v>
      </c>
      <c r="C4" t="s">
        <v>39</v>
      </c>
      <c r="D4">
        <v>2020</v>
      </c>
      <c r="E4" t="s">
        <v>21</v>
      </c>
      <c r="F4" t="s">
        <v>41</v>
      </c>
    </row>
    <row r="5" spans="1:6" x14ac:dyDescent="0.45">
      <c r="A5" t="s">
        <v>44</v>
      </c>
      <c r="B5" t="s">
        <v>45</v>
      </c>
      <c r="C5" t="s">
        <v>46</v>
      </c>
      <c r="D5">
        <v>2019</v>
      </c>
      <c r="E5" t="s">
        <v>4</v>
      </c>
      <c r="F5" t="s">
        <v>41</v>
      </c>
    </row>
    <row r="6" spans="1:6" x14ac:dyDescent="0.45">
      <c r="A6" t="s">
        <v>63</v>
      </c>
      <c r="B6" t="s">
        <v>55</v>
      </c>
      <c r="C6" t="s">
        <v>56</v>
      </c>
      <c r="D6">
        <v>2018</v>
      </c>
      <c r="E6" t="s">
        <v>57</v>
      </c>
      <c r="F6" t="s">
        <v>41</v>
      </c>
    </row>
    <row r="7" spans="1:6" x14ac:dyDescent="0.45">
      <c r="A7" t="s">
        <v>64</v>
      </c>
      <c r="B7" t="s">
        <v>65</v>
      </c>
      <c r="C7" t="s">
        <v>66</v>
      </c>
      <c r="D7">
        <v>2017</v>
      </c>
      <c r="E7" t="s">
        <v>21</v>
      </c>
      <c r="F7" t="s">
        <v>41</v>
      </c>
    </row>
    <row r="8" spans="1:6" x14ac:dyDescent="0.45">
      <c r="A8" t="s">
        <v>68</v>
      </c>
      <c r="B8" t="s">
        <v>69</v>
      </c>
      <c r="C8" t="s">
        <v>70</v>
      </c>
      <c r="D8">
        <v>2017</v>
      </c>
      <c r="E8" t="s">
        <v>21</v>
      </c>
      <c r="F8" t="s">
        <v>41</v>
      </c>
    </row>
    <row r="9" spans="1:6" x14ac:dyDescent="0.45">
      <c r="A9" t="s">
        <v>72</v>
      </c>
      <c r="B9" t="s">
        <v>73</v>
      </c>
      <c r="C9" t="s">
        <v>74</v>
      </c>
      <c r="D9">
        <v>2017</v>
      </c>
      <c r="E9" t="s">
        <v>75</v>
      </c>
      <c r="F9" t="s">
        <v>41</v>
      </c>
    </row>
    <row r="10" spans="1:6" x14ac:dyDescent="0.45">
      <c r="A10" t="s">
        <v>79</v>
      </c>
      <c r="B10" t="s">
        <v>80</v>
      </c>
      <c r="C10" t="s">
        <v>81</v>
      </c>
      <c r="D10">
        <v>2016</v>
      </c>
      <c r="E10" t="s">
        <v>57</v>
      </c>
      <c r="F10" t="s">
        <v>41</v>
      </c>
    </row>
    <row r="11" spans="1:6" x14ac:dyDescent="0.45">
      <c r="A11" t="s">
        <v>85</v>
      </c>
      <c r="B11" t="s">
        <v>86</v>
      </c>
      <c r="C11" t="s">
        <v>87</v>
      </c>
      <c r="D11">
        <v>2016</v>
      </c>
      <c r="E11" t="s">
        <v>88</v>
      </c>
      <c r="F11" t="s">
        <v>89</v>
      </c>
    </row>
    <row r="12" spans="1:6" x14ac:dyDescent="0.45">
      <c r="A12" t="s">
        <v>96</v>
      </c>
      <c r="B12" t="s">
        <v>97</v>
      </c>
      <c r="C12" t="s">
        <v>98</v>
      </c>
      <c r="D12">
        <v>2015</v>
      </c>
      <c r="E12" t="s">
        <v>99</v>
      </c>
      <c r="F12" t="s">
        <v>41</v>
      </c>
    </row>
    <row r="13" spans="1:6" x14ac:dyDescent="0.45">
      <c r="A13" t="s">
        <v>102</v>
      </c>
      <c r="B13" t="s">
        <v>103</v>
      </c>
      <c r="C13" t="s">
        <v>104</v>
      </c>
      <c r="D13">
        <v>2014</v>
      </c>
      <c r="E13" t="s">
        <v>105</v>
      </c>
      <c r="F13" t="s">
        <v>41</v>
      </c>
    </row>
    <row r="14" spans="1:6" x14ac:dyDescent="0.45">
      <c r="A14" t="s">
        <v>107</v>
      </c>
      <c r="B14" t="s">
        <v>108</v>
      </c>
      <c r="C14" t="s">
        <v>109</v>
      </c>
      <c r="D14">
        <v>2014</v>
      </c>
      <c r="E14" t="s">
        <v>110</v>
      </c>
      <c r="F14" t="s">
        <v>41</v>
      </c>
    </row>
    <row r="15" spans="1:6" x14ac:dyDescent="0.45">
      <c r="A15" t="s">
        <v>113</v>
      </c>
      <c r="B15" t="s">
        <v>114</v>
      </c>
      <c r="C15" t="s">
        <v>115</v>
      </c>
      <c r="D15">
        <v>2014</v>
      </c>
      <c r="E15" t="s">
        <v>116</v>
      </c>
      <c r="F15" t="s">
        <v>89</v>
      </c>
    </row>
    <row r="16" spans="1:6" x14ac:dyDescent="0.45">
      <c r="A16" t="s">
        <v>119</v>
      </c>
      <c r="B16" t="s">
        <v>120</v>
      </c>
      <c r="C16" t="s">
        <v>121</v>
      </c>
      <c r="D16">
        <v>2013</v>
      </c>
      <c r="E16" t="s">
        <v>105</v>
      </c>
      <c r="F16" t="s">
        <v>41</v>
      </c>
    </row>
    <row r="17" spans="1:6" x14ac:dyDescent="0.45">
      <c r="A17" t="s">
        <v>125</v>
      </c>
      <c r="B17" t="s">
        <v>126</v>
      </c>
      <c r="C17" t="s">
        <v>127</v>
      </c>
      <c r="D17">
        <v>2013</v>
      </c>
      <c r="E17" t="s">
        <v>99</v>
      </c>
      <c r="F17" t="s">
        <v>89</v>
      </c>
    </row>
    <row r="18" spans="1:6" x14ac:dyDescent="0.45">
      <c r="A18" t="s">
        <v>128</v>
      </c>
      <c r="B18" t="s">
        <v>129</v>
      </c>
      <c r="C18" t="s">
        <v>130</v>
      </c>
      <c r="D18">
        <v>2012</v>
      </c>
      <c r="E18" t="s">
        <v>131</v>
      </c>
      <c r="F18" t="s">
        <v>41</v>
      </c>
    </row>
    <row r="19" spans="1:6" x14ac:dyDescent="0.45">
      <c r="A19" t="s">
        <v>134</v>
      </c>
      <c r="B19" t="s">
        <v>135</v>
      </c>
      <c r="C19" t="s">
        <v>136</v>
      </c>
      <c r="D19">
        <v>2012</v>
      </c>
      <c r="E19" t="s">
        <v>88</v>
      </c>
      <c r="F19" t="s">
        <v>41</v>
      </c>
    </row>
    <row r="20" spans="1:6" x14ac:dyDescent="0.45">
      <c r="A20" t="s">
        <v>140</v>
      </c>
      <c r="B20" t="s">
        <v>141</v>
      </c>
      <c r="C20" t="s">
        <v>142</v>
      </c>
      <c r="D20">
        <v>2010</v>
      </c>
      <c r="E20" t="s">
        <v>88</v>
      </c>
      <c r="F20" t="s">
        <v>41</v>
      </c>
    </row>
    <row r="21" spans="1:6" x14ac:dyDescent="0.45">
      <c r="A21" t="s">
        <v>145</v>
      </c>
      <c r="B21" t="s">
        <v>146</v>
      </c>
      <c r="C21" t="s">
        <v>147</v>
      </c>
      <c r="D21">
        <v>2010</v>
      </c>
      <c r="E21" t="s">
        <v>88</v>
      </c>
      <c r="F21" t="s">
        <v>41</v>
      </c>
    </row>
    <row r="22" spans="1:6" x14ac:dyDescent="0.45">
      <c r="A22" t="s">
        <v>149</v>
      </c>
      <c r="B22" t="s">
        <v>150</v>
      </c>
      <c r="C22" t="s">
        <v>151</v>
      </c>
      <c r="D22">
        <v>2009</v>
      </c>
      <c r="E22" t="s">
        <v>152</v>
      </c>
      <c r="F22" t="s">
        <v>41</v>
      </c>
    </row>
    <row r="23" spans="1:6" x14ac:dyDescent="0.45">
      <c r="A23" t="s">
        <v>154</v>
      </c>
      <c r="B23" t="s">
        <v>155</v>
      </c>
      <c r="C23" t="s">
        <v>156</v>
      </c>
      <c r="D23">
        <v>2009</v>
      </c>
      <c r="E23" t="s">
        <v>157</v>
      </c>
      <c r="F23" t="s">
        <v>41</v>
      </c>
    </row>
    <row r="24" spans="1:6" x14ac:dyDescent="0.45">
      <c r="A24" t="s">
        <v>159</v>
      </c>
      <c r="B24" t="s">
        <v>160</v>
      </c>
      <c r="C24" t="s">
        <v>161</v>
      </c>
      <c r="D24">
        <v>2009</v>
      </c>
      <c r="E24" t="s">
        <v>162</v>
      </c>
      <c r="F24" t="s">
        <v>41</v>
      </c>
    </row>
    <row r="25" spans="1:6" x14ac:dyDescent="0.45">
      <c r="A25" t="s">
        <v>167</v>
      </c>
      <c r="B25" t="s">
        <v>168</v>
      </c>
      <c r="C25" t="s">
        <v>174</v>
      </c>
      <c r="D25">
        <v>2008</v>
      </c>
      <c r="E25" t="s">
        <v>169</v>
      </c>
      <c r="F25" t="s">
        <v>41</v>
      </c>
    </row>
    <row r="26" spans="1:6" x14ac:dyDescent="0.45">
      <c r="A26" t="s">
        <v>171</v>
      </c>
      <c r="B26" t="s">
        <v>172</v>
      </c>
      <c r="C26" t="s">
        <v>175</v>
      </c>
      <c r="D26">
        <v>2008</v>
      </c>
      <c r="E26" t="s">
        <v>173</v>
      </c>
      <c r="F26" t="s">
        <v>41</v>
      </c>
    </row>
    <row r="27" spans="1:6" x14ac:dyDescent="0.45">
      <c r="A27" t="s">
        <v>178</v>
      </c>
      <c r="B27" t="s">
        <v>179</v>
      </c>
      <c r="C27" t="s">
        <v>180</v>
      </c>
      <c r="D27">
        <v>2008</v>
      </c>
      <c r="E27" t="s">
        <v>181</v>
      </c>
      <c r="F27" t="s">
        <v>41</v>
      </c>
    </row>
    <row r="28" spans="1:6" x14ac:dyDescent="0.45">
      <c r="A28" t="s">
        <v>183</v>
      </c>
      <c r="B28" t="s">
        <v>184</v>
      </c>
      <c r="C28" t="s">
        <v>185</v>
      </c>
      <c r="D28">
        <v>2008</v>
      </c>
      <c r="E28" t="s">
        <v>181</v>
      </c>
      <c r="F28" t="s">
        <v>41</v>
      </c>
    </row>
    <row r="29" spans="1:6" x14ac:dyDescent="0.45">
      <c r="A29" t="s">
        <v>187</v>
      </c>
      <c r="B29" t="s">
        <v>188</v>
      </c>
      <c r="C29" t="s">
        <v>189</v>
      </c>
      <c r="D29">
        <v>2006</v>
      </c>
      <c r="E29" t="s">
        <v>88</v>
      </c>
      <c r="F29" t="s">
        <v>41</v>
      </c>
    </row>
    <row r="30" spans="1:6" x14ac:dyDescent="0.45">
      <c r="A30" t="s">
        <v>192</v>
      </c>
      <c r="B30" s="8" t="s">
        <v>193</v>
      </c>
      <c r="C30" t="s">
        <v>194</v>
      </c>
      <c r="D30">
        <v>2004</v>
      </c>
      <c r="E30" t="s">
        <v>88</v>
      </c>
      <c r="F30" t="s">
        <v>41</v>
      </c>
    </row>
    <row r="31" spans="1:6" x14ac:dyDescent="0.45">
      <c r="A31" t="s">
        <v>203</v>
      </c>
      <c r="B31" t="s">
        <v>204</v>
      </c>
      <c r="C31" t="s">
        <v>205</v>
      </c>
      <c r="D31">
        <v>2002</v>
      </c>
      <c r="E31" t="s">
        <v>152</v>
      </c>
      <c r="F31" t="s">
        <v>41</v>
      </c>
    </row>
    <row r="32" spans="1:6" x14ac:dyDescent="0.45">
      <c r="A32" t="s">
        <v>209</v>
      </c>
      <c r="B32" t="s">
        <v>210</v>
      </c>
      <c r="C32" t="s">
        <v>211</v>
      </c>
      <c r="D32">
        <v>2002</v>
      </c>
      <c r="E32" t="s">
        <v>88</v>
      </c>
      <c r="F32" t="s">
        <v>41</v>
      </c>
    </row>
    <row r="33" spans="1:6" x14ac:dyDescent="0.45">
      <c r="A33" t="s">
        <v>213</v>
      </c>
      <c r="B33" t="s">
        <v>214</v>
      </c>
      <c r="C33" t="s">
        <v>215</v>
      </c>
      <c r="D33">
        <v>1997</v>
      </c>
      <c r="E33" t="s">
        <v>157</v>
      </c>
      <c r="F33" t="s">
        <v>41</v>
      </c>
    </row>
    <row r="34" spans="1:6" x14ac:dyDescent="0.45">
      <c r="A34" t="s">
        <v>218</v>
      </c>
      <c r="B34" t="s">
        <v>219</v>
      </c>
      <c r="C34" t="s">
        <v>217</v>
      </c>
      <c r="D34">
        <v>1996</v>
      </c>
      <c r="E34" t="s">
        <v>157</v>
      </c>
      <c r="F34" t="s">
        <v>41</v>
      </c>
    </row>
    <row r="35" spans="1:6" x14ac:dyDescent="0.45">
      <c r="A35" t="s">
        <v>221</v>
      </c>
      <c r="B35" t="s">
        <v>223</v>
      </c>
      <c r="C35" t="s">
        <v>222</v>
      </c>
      <c r="D35">
        <v>1995</v>
      </c>
      <c r="E35" t="s">
        <v>157</v>
      </c>
      <c r="F35" t="s">
        <v>41</v>
      </c>
    </row>
    <row r="36" spans="1:6" x14ac:dyDescent="0.45">
      <c r="A36" t="s">
        <v>226</v>
      </c>
      <c r="B36" t="s">
        <v>227</v>
      </c>
      <c r="C36" t="s">
        <v>228</v>
      </c>
      <c r="D36">
        <v>1990</v>
      </c>
      <c r="E36" t="s">
        <v>57</v>
      </c>
      <c r="F36" t="s">
        <v>41</v>
      </c>
    </row>
    <row r="37" spans="1:6" x14ac:dyDescent="0.45">
      <c r="A37" t="s">
        <v>230</v>
      </c>
      <c r="B37" t="s">
        <v>300</v>
      </c>
      <c r="D37">
        <v>2022</v>
      </c>
      <c r="F37" t="s">
        <v>41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A1C03-691F-43DA-A29A-0D0BCBC10332}">
  <dimension ref="A1:AF39"/>
  <sheetViews>
    <sheetView tabSelected="1" zoomScale="80" zoomScaleNormal="8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38" sqref="A38"/>
    </sheetView>
  </sheetViews>
  <sheetFormatPr baseColWidth="10" defaultRowHeight="14.25" x14ac:dyDescent="0.45"/>
  <cols>
    <col min="1" max="1" width="31.19921875" customWidth="1"/>
    <col min="2" max="2" width="14.53125" customWidth="1"/>
    <col min="3" max="3" width="16.9296875" customWidth="1"/>
    <col min="4" max="4" width="17.33203125" customWidth="1"/>
    <col min="8" max="11" width="14.6640625" customWidth="1"/>
    <col min="12" max="12" width="13.46484375" customWidth="1"/>
    <col min="13" max="13" width="18.3984375" customWidth="1"/>
    <col min="15" max="17" width="19.19921875" customWidth="1"/>
    <col min="18" max="24" width="13.46484375" customWidth="1"/>
    <col min="25" max="25" width="26.3984375" customWidth="1"/>
    <col min="26" max="26" width="16.33203125" customWidth="1"/>
    <col min="27" max="27" width="24.1328125" customWidth="1"/>
    <col min="28" max="28" width="16" customWidth="1"/>
    <col min="29" max="29" width="18.53125" customWidth="1"/>
    <col min="30" max="30" width="16.33203125" customWidth="1"/>
    <col min="31" max="31" width="16" customWidth="1"/>
    <col min="32" max="32" width="21.86328125" customWidth="1"/>
  </cols>
  <sheetData>
    <row r="1" spans="1:32" x14ac:dyDescent="0.45">
      <c r="A1" s="1" t="s">
        <v>8</v>
      </c>
      <c r="B1" s="1" t="s">
        <v>14</v>
      </c>
      <c r="C1" s="1"/>
      <c r="D1" s="1"/>
      <c r="E1" s="1"/>
      <c r="F1" s="1"/>
      <c r="G1" s="1"/>
      <c r="H1" s="1"/>
      <c r="I1" s="1"/>
      <c r="J1" s="1"/>
      <c r="K1" s="1"/>
      <c r="L1" s="1" t="s">
        <v>15</v>
      </c>
      <c r="M1" s="1"/>
      <c r="N1" s="1"/>
      <c r="Y1" s="1" t="s">
        <v>33</v>
      </c>
    </row>
    <row r="2" spans="1:32" x14ac:dyDescent="0.45">
      <c r="B2" t="s">
        <v>10</v>
      </c>
      <c r="C2" t="s">
        <v>23</v>
      </c>
      <c r="D2" t="s">
        <v>11</v>
      </c>
      <c r="E2" t="s">
        <v>12</v>
      </c>
      <c r="F2" t="s">
        <v>196</v>
      </c>
      <c r="G2" t="s">
        <v>17</v>
      </c>
      <c r="H2" t="s">
        <v>13</v>
      </c>
      <c r="I2" t="s">
        <v>59</v>
      </c>
      <c r="J2" t="s">
        <v>198</v>
      </c>
      <c r="K2" t="s">
        <v>91</v>
      </c>
      <c r="L2" t="s">
        <v>16</v>
      </c>
      <c r="M2" t="s">
        <v>24</v>
      </c>
      <c r="N2" t="s">
        <v>30</v>
      </c>
      <c r="O2" t="s">
        <v>31</v>
      </c>
      <c r="P2" t="s">
        <v>93</v>
      </c>
      <c r="Q2" t="s">
        <v>94</v>
      </c>
      <c r="R2" t="s">
        <v>32</v>
      </c>
      <c r="S2" t="s">
        <v>60</v>
      </c>
      <c r="T2" t="s">
        <v>61</v>
      </c>
      <c r="U2" t="s">
        <v>92</v>
      </c>
      <c r="V2" t="s">
        <v>118</v>
      </c>
      <c r="W2" t="s">
        <v>201</v>
      </c>
      <c r="X2" t="s">
        <v>207</v>
      </c>
      <c r="Y2" t="s">
        <v>34</v>
      </c>
      <c r="Z2" t="s">
        <v>35</v>
      </c>
      <c r="AA2" t="s">
        <v>36</v>
      </c>
      <c r="AB2" t="s">
        <v>62</v>
      </c>
      <c r="AC2" t="s">
        <v>95</v>
      </c>
      <c r="AD2" t="s">
        <v>208</v>
      </c>
      <c r="AE2" t="s">
        <v>233</v>
      </c>
      <c r="AF2" t="s">
        <v>234</v>
      </c>
    </row>
    <row r="3" spans="1:32" x14ac:dyDescent="0.45">
      <c r="A3" s="9" t="s">
        <v>9</v>
      </c>
      <c r="B3" s="3"/>
      <c r="C3" s="3"/>
      <c r="E3" s="3"/>
      <c r="L3" s="3"/>
      <c r="M3" s="3"/>
    </row>
    <row r="4" spans="1:32" x14ac:dyDescent="0.45">
      <c r="A4" s="9" t="s">
        <v>22</v>
      </c>
      <c r="D4" s="3" t="s">
        <v>49</v>
      </c>
      <c r="F4" s="3" t="s">
        <v>197</v>
      </c>
      <c r="G4" s="3"/>
      <c r="H4" s="3"/>
      <c r="N4" s="3"/>
      <c r="O4" s="3"/>
      <c r="R4" s="3"/>
      <c r="Y4" s="3"/>
      <c r="Z4" s="3"/>
      <c r="AA4" s="3"/>
    </row>
    <row r="5" spans="1:32" x14ac:dyDescent="0.45">
      <c r="A5" s="9" t="s">
        <v>43</v>
      </c>
      <c r="B5" s="3"/>
      <c r="D5" s="3" t="s">
        <v>49</v>
      </c>
      <c r="F5" s="3" t="s">
        <v>197</v>
      </c>
    </row>
    <row r="6" spans="1:32" x14ac:dyDescent="0.45">
      <c r="A6" s="9" t="s">
        <v>47</v>
      </c>
      <c r="D6" s="3" t="s">
        <v>48</v>
      </c>
      <c r="F6" s="3" t="s">
        <v>197</v>
      </c>
      <c r="R6" s="3"/>
    </row>
    <row r="7" spans="1:32" x14ac:dyDescent="0.45">
      <c r="A7" s="10" t="s">
        <v>58</v>
      </c>
      <c r="D7" s="3" t="s">
        <v>49</v>
      </c>
      <c r="F7" s="3" t="s">
        <v>197</v>
      </c>
      <c r="I7" s="3" t="s">
        <v>200</v>
      </c>
      <c r="R7" s="3"/>
      <c r="S7" s="3"/>
      <c r="T7" s="3"/>
      <c r="AB7" s="3"/>
    </row>
    <row r="8" spans="1:32" x14ac:dyDescent="0.45">
      <c r="A8" s="10" t="s">
        <v>67</v>
      </c>
      <c r="D8" s="3" t="s">
        <v>49</v>
      </c>
      <c r="F8" s="3" t="s">
        <v>197</v>
      </c>
      <c r="R8" s="3"/>
    </row>
    <row r="9" spans="1:32" x14ac:dyDescent="0.45">
      <c r="A9" s="10" t="s">
        <v>71</v>
      </c>
      <c r="D9" s="3" t="s">
        <v>49</v>
      </c>
      <c r="F9" s="3" t="s">
        <v>197</v>
      </c>
      <c r="R9" s="3"/>
    </row>
    <row r="10" spans="1:32" x14ac:dyDescent="0.45">
      <c r="A10" s="10" t="s">
        <v>76</v>
      </c>
      <c r="D10" s="3" t="s">
        <v>77</v>
      </c>
      <c r="F10" s="3" t="s">
        <v>197</v>
      </c>
      <c r="R10" s="3"/>
    </row>
    <row r="11" spans="1:32" x14ac:dyDescent="0.45">
      <c r="A11" s="10" t="s">
        <v>82</v>
      </c>
      <c r="D11" s="3" t="s">
        <v>49</v>
      </c>
      <c r="F11" s="3" t="s">
        <v>83</v>
      </c>
      <c r="R11" s="3"/>
    </row>
    <row r="12" spans="1:32" x14ac:dyDescent="0.45">
      <c r="A12" s="10" t="s">
        <v>90</v>
      </c>
      <c r="B12" s="3"/>
      <c r="D12" s="3" t="s">
        <v>49</v>
      </c>
      <c r="F12" s="3" t="s">
        <v>197</v>
      </c>
      <c r="K12" s="3" t="s">
        <v>241</v>
      </c>
      <c r="P12" s="3"/>
      <c r="Q12" s="3"/>
      <c r="R12" s="3"/>
      <c r="U12" s="3"/>
      <c r="AC12" s="3"/>
    </row>
    <row r="13" spans="1:32" x14ac:dyDescent="0.45">
      <c r="A13" s="10" t="s">
        <v>100</v>
      </c>
      <c r="F13" s="3" t="s">
        <v>101</v>
      </c>
      <c r="H13" s="3"/>
      <c r="O13" s="3"/>
    </row>
    <row r="14" spans="1:32" x14ac:dyDescent="0.45">
      <c r="A14" s="10" t="s">
        <v>106</v>
      </c>
      <c r="D14" s="3" t="s">
        <v>77</v>
      </c>
    </row>
    <row r="15" spans="1:32" x14ac:dyDescent="0.45">
      <c r="A15" s="10" t="s">
        <v>111</v>
      </c>
      <c r="D15" s="3" t="s">
        <v>49</v>
      </c>
      <c r="F15" s="3" t="s">
        <v>197</v>
      </c>
      <c r="R15" s="3"/>
    </row>
    <row r="16" spans="1:32" x14ac:dyDescent="0.45">
      <c r="A16" s="10" t="s">
        <v>117</v>
      </c>
      <c r="D16" s="3" t="s">
        <v>49</v>
      </c>
      <c r="F16" s="3" t="s">
        <v>197</v>
      </c>
      <c r="H16" s="3"/>
      <c r="O16" s="3"/>
      <c r="R16" s="3"/>
      <c r="V16" s="3"/>
      <c r="AA16" s="3"/>
    </row>
    <row r="17" spans="1:30" x14ac:dyDescent="0.45">
      <c r="A17" s="10" t="s">
        <v>124</v>
      </c>
      <c r="D17" s="3" t="s">
        <v>49</v>
      </c>
      <c r="F17" s="3" t="s">
        <v>197</v>
      </c>
      <c r="R17" s="3"/>
    </row>
    <row r="18" spans="1:30" x14ac:dyDescent="0.45">
      <c r="A18" s="10" t="s">
        <v>123</v>
      </c>
      <c r="D18" s="3" t="s">
        <v>49</v>
      </c>
      <c r="F18" s="3" t="s">
        <v>197</v>
      </c>
      <c r="H18" s="3"/>
      <c r="O18" s="3"/>
      <c r="R18" s="3"/>
      <c r="V18" s="3"/>
      <c r="AA18" s="3"/>
    </row>
    <row r="19" spans="1:30" x14ac:dyDescent="0.45">
      <c r="A19" s="10" t="s">
        <v>132</v>
      </c>
      <c r="D19" s="3" t="s">
        <v>49</v>
      </c>
      <c r="F19" s="3" t="s">
        <v>197</v>
      </c>
      <c r="R19" s="3"/>
    </row>
    <row r="20" spans="1:30" x14ac:dyDescent="0.45">
      <c r="A20" s="10" t="s">
        <v>137</v>
      </c>
      <c r="D20" s="3" t="s">
        <v>49</v>
      </c>
      <c r="F20" s="3" t="s">
        <v>197</v>
      </c>
      <c r="R20" s="3"/>
    </row>
    <row r="21" spans="1:30" x14ac:dyDescent="0.45">
      <c r="A21" s="10" t="s">
        <v>143</v>
      </c>
      <c r="D21" s="3" t="s">
        <v>49</v>
      </c>
      <c r="F21" s="3" t="s">
        <v>197</v>
      </c>
      <c r="R21" s="3"/>
    </row>
    <row r="22" spans="1:30" x14ac:dyDescent="0.45">
      <c r="A22" s="10" t="s">
        <v>148</v>
      </c>
      <c r="D22" s="3" t="s">
        <v>49</v>
      </c>
      <c r="F22" s="3" t="s">
        <v>197</v>
      </c>
      <c r="R22" s="3"/>
    </row>
    <row r="23" spans="1:30" ht="16.5" customHeight="1" x14ac:dyDescent="0.45">
      <c r="A23" s="10" t="s">
        <v>153</v>
      </c>
      <c r="D23" s="3" t="s">
        <v>49</v>
      </c>
      <c r="F23" s="3" t="s">
        <v>197</v>
      </c>
      <c r="R23" s="3"/>
    </row>
    <row r="24" spans="1:30" ht="17.25" customHeight="1" x14ac:dyDescent="0.45">
      <c r="A24" s="10" t="s">
        <v>158</v>
      </c>
      <c r="D24" s="3" t="s">
        <v>49</v>
      </c>
      <c r="F24" s="3" t="s">
        <v>197</v>
      </c>
      <c r="R24" s="3"/>
    </row>
    <row r="25" spans="1:30" x14ac:dyDescent="0.45">
      <c r="A25" s="10" t="s">
        <v>163</v>
      </c>
      <c r="F25" s="3" t="s">
        <v>164</v>
      </c>
    </row>
    <row r="26" spans="1:30" x14ac:dyDescent="0.45">
      <c r="A26" s="10" t="s">
        <v>176</v>
      </c>
      <c r="D26" s="3" t="s">
        <v>49</v>
      </c>
    </row>
    <row r="27" spans="1:30" x14ac:dyDescent="0.45">
      <c r="A27" s="10" t="s">
        <v>177</v>
      </c>
      <c r="D27" s="3" t="s">
        <v>49</v>
      </c>
      <c r="F27" s="3" t="s">
        <v>197</v>
      </c>
      <c r="R27" s="3"/>
    </row>
    <row r="28" spans="1:30" x14ac:dyDescent="0.45">
      <c r="A28" s="10" t="s">
        <v>182</v>
      </c>
      <c r="D28" s="3" t="s">
        <v>49</v>
      </c>
      <c r="F28" s="3" t="s">
        <v>197</v>
      </c>
      <c r="R28" s="3"/>
    </row>
    <row r="29" spans="1:30" x14ac:dyDescent="0.45">
      <c r="A29" s="10" t="s">
        <v>186</v>
      </c>
      <c r="D29" s="3" t="s">
        <v>49</v>
      </c>
      <c r="F29" s="3" t="s">
        <v>197</v>
      </c>
      <c r="R29" s="3"/>
    </row>
    <row r="30" spans="1:30" x14ac:dyDescent="0.45">
      <c r="A30" s="10" t="s">
        <v>190</v>
      </c>
      <c r="D30" s="3" t="s">
        <v>49</v>
      </c>
      <c r="F30" s="3" t="s">
        <v>191</v>
      </c>
      <c r="R30" s="3"/>
    </row>
    <row r="31" spans="1:30" x14ac:dyDescent="0.45">
      <c r="A31" s="10" t="s">
        <v>195</v>
      </c>
      <c r="F31" s="3" t="s">
        <v>199</v>
      </c>
      <c r="J31" s="3" t="s">
        <v>200</v>
      </c>
      <c r="W31" s="3"/>
    </row>
    <row r="32" spans="1:30" x14ac:dyDescent="0.45">
      <c r="A32" s="10" t="s">
        <v>206</v>
      </c>
      <c r="D32" s="3" t="s">
        <v>49</v>
      </c>
      <c r="F32" s="3" t="s">
        <v>191</v>
      </c>
      <c r="J32" s="3" t="s">
        <v>200</v>
      </c>
      <c r="R32" s="3"/>
      <c r="W32" s="3"/>
      <c r="X32" s="3"/>
      <c r="AD32" s="3"/>
    </row>
    <row r="33" spans="1:32" x14ac:dyDescent="0.45">
      <c r="A33" s="10" t="s">
        <v>212</v>
      </c>
      <c r="F33" s="3" t="s">
        <v>191</v>
      </c>
    </row>
    <row r="34" spans="1:32" x14ac:dyDescent="0.45">
      <c r="A34" s="10" t="s">
        <v>216</v>
      </c>
      <c r="I34" s="3" t="s">
        <v>200</v>
      </c>
    </row>
    <row r="35" spans="1:32" x14ac:dyDescent="0.45">
      <c r="A35" s="10" t="s">
        <v>220</v>
      </c>
      <c r="I35" s="3" t="s">
        <v>200</v>
      </c>
    </row>
    <row r="36" spans="1:32" x14ac:dyDescent="0.45">
      <c r="A36" s="10" t="s">
        <v>224</v>
      </c>
      <c r="I36" s="3" t="s">
        <v>200</v>
      </c>
    </row>
    <row r="37" spans="1:32" x14ac:dyDescent="0.45">
      <c r="A37" s="10" t="s">
        <v>229</v>
      </c>
      <c r="I37" s="3" t="s">
        <v>200</v>
      </c>
    </row>
    <row r="38" spans="1:32" x14ac:dyDescent="0.45">
      <c r="A38" s="10" t="s">
        <v>301</v>
      </c>
      <c r="B38" s="3"/>
      <c r="D38" s="3" t="s">
        <v>232</v>
      </c>
      <c r="Z38" s="3"/>
      <c r="AE38" s="3"/>
      <c r="AF38" s="3"/>
    </row>
    <row r="39" spans="1:32" s="6" customFormat="1" x14ac:dyDescent="0.45">
      <c r="A39" s="6" t="s">
        <v>302</v>
      </c>
      <c r="B39" s="6">
        <v>4</v>
      </c>
      <c r="C39" s="6">
        <v>1</v>
      </c>
      <c r="D39" s="6">
        <v>27</v>
      </c>
      <c r="E39" s="6">
        <v>1</v>
      </c>
      <c r="F39" s="6">
        <v>28</v>
      </c>
      <c r="G39" s="6">
        <v>1</v>
      </c>
      <c r="H39" s="6">
        <v>4</v>
      </c>
      <c r="I39" s="6">
        <v>5</v>
      </c>
      <c r="J39" s="6">
        <v>2</v>
      </c>
      <c r="K39" s="6">
        <v>0</v>
      </c>
      <c r="L39" s="6">
        <v>1</v>
      </c>
      <c r="M39" s="6">
        <v>1</v>
      </c>
      <c r="N39" s="6">
        <v>1</v>
      </c>
      <c r="O39" s="6">
        <v>4</v>
      </c>
      <c r="P39" s="6">
        <v>1</v>
      </c>
      <c r="Q39" s="6">
        <v>1</v>
      </c>
      <c r="R39" s="6">
        <v>23</v>
      </c>
      <c r="S39" s="6">
        <v>1</v>
      </c>
      <c r="T39" s="6">
        <v>1</v>
      </c>
      <c r="U39" s="6">
        <v>1</v>
      </c>
      <c r="V39" s="6">
        <v>2</v>
      </c>
      <c r="W39" s="6">
        <v>2</v>
      </c>
      <c r="X39" s="6">
        <v>1</v>
      </c>
      <c r="Y39" s="6">
        <v>1</v>
      </c>
      <c r="Z39" s="6">
        <v>2</v>
      </c>
      <c r="AA39" s="6">
        <v>3</v>
      </c>
      <c r="AB39" s="6">
        <v>1</v>
      </c>
      <c r="AC39" s="6">
        <v>1</v>
      </c>
      <c r="AD39" s="6">
        <v>1</v>
      </c>
      <c r="AE39" s="6">
        <v>1</v>
      </c>
      <c r="AF39" s="6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03365-C52F-436F-B62F-96D1EBB162B5}">
  <dimension ref="A1:W39"/>
  <sheetViews>
    <sheetView zoomScale="80" zoomScaleNormal="8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F22" sqref="F22"/>
    </sheetView>
  </sheetViews>
  <sheetFormatPr baseColWidth="10" defaultRowHeight="14.25" x14ac:dyDescent="0.45"/>
  <cols>
    <col min="1" max="1" width="31.86328125" customWidth="1"/>
    <col min="3" max="3" width="12.53125" customWidth="1"/>
    <col min="4" max="4" width="23.73046875" customWidth="1"/>
    <col min="5" max="5" width="18.3984375" customWidth="1"/>
    <col min="6" max="6" width="21.19921875" customWidth="1"/>
    <col min="7" max="7" width="19.46484375" customWidth="1"/>
    <col min="8" max="10" width="20.53125" customWidth="1"/>
    <col min="15" max="15" width="18.1328125" customWidth="1"/>
    <col min="16" max="16" width="19.73046875" customWidth="1"/>
    <col min="17" max="18" width="18.1328125" customWidth="1"/>
    <col min="19" max="19" width="16.265625" customWidth="1"/>
  </cols>
  <sheetData>
    <row r="1" spans="1:23" x14ac:dyDescent="0.45">
      <c r="A1" s="6" t="s">
        <v>8</v>
      </c>
      <c r="B1" s="7" t="s">
        <v>25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23" ht="46.5" customHeight="1" x14ac:dyDescent="0.45">
      <c r="B2" s="5" t="s">
        <v>26</v>
      </c>
      <c r="C2" s="5" t="s">
        <v>165</v>
      </c>
      <c r="D2" s="5" t="s">
        <v>133</v>
      </c>
      <c r="E2" s="5" t="s">
        <v>27</v>
      </c>
      <c r="F2" s="5" t="s">
        <v>54</v>
      </c>
      <c r="G2" s="5" t="s">
        <v>28</v>
      </c>
      <c r="H2" s="5" t="s">
        <v>29</v>
      </c>
      <c r="I2" s="5" t="s">
        <v>53</v>
      </c>
      <c r="J2" s="5" t="s">
        <v>202</v>
      </c>
      <c r="K2" s="5" t="s">
        <v>50</v>
      </c>
      <c r="L2" s="5" t="s">
        <v>51</v>
      </c>
      <c r="M2" s="5" t="s">
        <v>52</v>
      </c>
      <c r="N2" s="5" t="s">
        <v>78</v>
      </c>
      <c r="O2" s="5" t="s">
        <v>84</v>
      </c>
      <c r="P2" s="5" t="s">
        <v>225</v>
      </c>
      <c r="Q2" s="5" t="s">
        <v>139</v>
      </c>
      <c r="R2" s="5" t="s">
        <v>144</v>
      </c>
      <c r="S2" s="5" t="s">
        <v>112</v>
      </c>
      <c r="T2" s="5" t="s">
        <v>122</v>
      </c>
      <c r="U2" s="5" t="s">
        <v>138</v>
      </c>
      <c r="V2" s="5" t="s">
        <v>166</v>
      </c>
      <c r="W2" s="5" t="s">
        <v>170</v>
      </c>
    </row>
    <row r="3" spans="1:23" x14ac:dyDescent="0.45">
      <c r="A3" t="s">
        <v>9</v>
      </c>
      <c r="B3" s="3"/>
      <c r="E3" s="3"/>
      <c r="G3" s="3"/>
      <c r="H3" s="3"/>
    </row>
    <row r="4" spans="1:23" x14ac:dyDescent="0.45">
      <c r="A4" t="s">
        <v>22</v>
      </c>
      <c r="B4" s="3"/>
      <c r="D4" s="3"/>
      <c r="E4" s="3"/>
    </row>
    <row r="5" spans="1:23" x14ac:dyDescent="0.45">
      <c r="A5" t="s">
        <v>43</v>
      </c>
      <c r="B5" s="3"/>
      <c r="D5" s="3"/>
      <c r="E5" s="3"/>
      <c r="G5" s="3"/>
      <c r="H5" s="3"/>
      <c r="K5" s="3"/>
      <c r="M5" s="3"/>
    </row>
    <row r="6" spans="1:23" x14ac:dyDescent="0.45">
      <c r="A6" t="s">
        <v>47</v>
      </c>
      <c r="B6" s="3"/>
      <c r="D6" s="3"/>
      <c r="E6" s="3"/>
      <c r="F6" s="3"/>
      <c r="G6" s="3"/>
      <c r="H6" s="3"/>
      <c r="I6" s="3"/>
      <c r="K6" s="3"/>
      <c r="L6" s="3"/>
    </row>
    <row r="7" spans="1:23" x14ac:dyDescent="0.45">
      <c r="A7" t="s">
        <v>58</v>
      </c>
      <c r="B7" s="3"/>
      <c r="D7" s="3"/>
      <c r="E7" s="3"/>
      <c r="K7" s="3"/>
      <c r="L7" s="3"/>
      <c r="M7" s="3"/>
    </row>
    <row r="8" spans="1:23" x14ac:dyDescent="0.45">
      <c r="A8" t="s">
        <v>67</v>
      </c>
      <c r="B8" s="3"/>
      <c r="D8" s="3"/>
      <c r="E8" s="3"/>
      <c r="K8" s="3"/>
      <c r="L8" s="3"/>
      <c r="M8" s="3"/>
    </row>
    <row r="9" spans="1:23" x14ac:dyDescent="0.45">
      <c r="A9" t="s">
        <v>71</v>
      </c>
      <c r="B9" s="3"/>
      <c r="D9" s="3"/>
      <c r="E9" s="3"/>
      <c r="G9" s="3"/>
      <c r="H9" s="3"/>
      <c r="I9" s="3"/>
      <c r="K9" s="3"/>
      <c r="L9" s="3"/>
    </row>
    <row r="10" spans="1:23" x14ac:dyDescent="0.45">
      <c r="A10" t="s">
        <v>76</v>
      </c>
      <c r="B10" s="3"/>
      <c r="D10" s="3"/>
      <c r="E10" s="3"/>
      <c r="G10" s="3"/>
      <c r="H10" s="3"/>
      <c r="N10" s="4"/>
    </row>
    <row r="11" spans="1:23" x14ac:dyDescent="0.45">
      <c r="A11" t="s">
        <v>82</v>
      </c>
      <c r="E11" s="3"/>
      <c r="O11" s="3"/>
    </row>
    <row r="12" spans="1:23" x14ac:dyDescent="0.45">
      <c r="A12" t="s">
        <v>90</v>
      </c>
      <c r="B12" s="3"/>
      <c r="E12" s="3"/>
      <c r="H12" s="3"/>
      <c r="I12" s="3"/>
    </row>
    <row r="13" spans="1:23" x14ac:dyDescent="0.45">
      <c r="A13" t="s">
        <v>100</v>
      </c>
      <c r="B13" s="3"/>
      <c r="D13" s="3"/>
      <c r="E13" s="3"/>
      <c r="F13" s="3"/>
      <c r="G13" s="3"/>
      <c r="H13" s="3"/>
      <c r="I13" s="3"/>
    </row>
    <row r="14" spans="1:23" x14ac:dyDescent="0.45">
      <c r="A14" t="s">
        <v>106</v>
      </c>
      <c r="D14" s="3"/>
      <c r="E14" s="3"/>
      <c r="F14" s="3"/>
      <c r="G14" s="3"/>
      <c r="H14" s="3"/>
      <c r="I14" s="3"/>
    </row>
    <row r="15" spans="1:23" x14ac:dyDescent="0.45">
      <c r="A15" t="s">
        <v>111</v>
      </c>
      <c r="B15" s="3"/>
      <c r="K15" s="3"/>
      <c r="L15" s="3"/>
      <c r="M15" s="3"/>
      <c r="S15" s="3"/>
    </row>
    <row r="16" spans="1:23" x14ac:dyDescent="0.45">
      <c r="A16" t="s">
        <v>117</v>
      </c>
      <c r="D16" s="3"/>
      <c r="G16" s="3"/>
      <c r="H16" s="3"/>
      <c r="I16" s="3"/>
    </row>
    <row r="17" spans="1:23" x14ac:dyDescent="0.45">
      <c r="A17" t="s">
        <v>124</v>
      </c>
      <c r="D17" s="3"/>
      <c r="E17" s="3"/>
      <c r="G17" s="3"/>
      <c r="H17" s="3"/>
      <c r="K17" s="3"/>
      <c r="T17" s="3"/>
    </row>
    <row r="18" spans="1:23" x14ac:dyDescent="0.45">
      <c r="A18" t="s">
        <v>123</v>
      </c>
      <c r="B18" s="3"/>
      <c r="C18" s="3"/>
      <c r="D18" s="3"/>
      <c r="E18" s="3"/>
      <c r="K18" s="3"/>
      <c r="L18" s="3"/>
      <c r="M18" s="3"/>
    </row>
    <row r="19" spans="1:23" x14ac:dyDescent="0.45">
      <c r="A19" t="s">
        <v>132</v>
      </c>
      <c r="B19" s="3"/>
      <c r="C19" s="3"/>
      <c r="D19" s="3"/>
      <c r="E19" s="3"/>
      <c r="K19" s="3"/>
      <c r="L19" s="3"/>
      <c r="M19" s="3"/>
      <c r="N19" s="3"/>
    </row>
    <row r="20" spans="1:23" x14ac:dyDescent="0.45">
      <c r="A20" t="s">
        <v>137</v>
      </c>
      <c r="B20" s="3"/>
      <c r="K20" s="3"/>
      <c r="L20" s="3"/>
      <c r="M20" s="3"/>
      <c r="Q20" s="3"/>
      <c r="U20" s="3"/>
    </row>
    <row r="21" spans="1:23" x14ac:dyDescent="0.45">
      <c r="A21" t="s">
        <v>143</v>
      </c>
      <c r="B21" s="3"/>
      <c r="D21" s="3"/>
      <c r="K21" s="3"/>
      <c r="L21" s="3"/>
      <c r="M21" s="3"/>
      <c r="R21" s="3"/>
    </row>
    <row r="22" spans="1:23" x14ac:dyDescent="0.45">
      <c r="A22" t="s">
        <v>148</v>
      </c>
      <c r="B22" s="3"/>
      <c r="D22" s="3"/>
      <c r="K22" s="14"/>
      <c r="L22" s="14"/>
      <c r="M22" s="14"/>
      <c r="N22" s="3"/>
    </row>
    <row r="23" spans="1:23" x14ac:dyDescent="0.45">
      <c r="A23" t="s">
        <v>153</v>
      </c>
      <c r="B23" s="3"/>
      <c r="D23" s="3"/>
      <c r="K23" s="3"/>
      <c r="L23" s="3"/>
      <c r="M23" s="3"/>
      <c r="U23" s="3"/>
    </row>
    <row r="24" spans="1:23" x14ac:dyDescent="0.45">
      <c r="A24" t="s">
        <v>158</v>
      </c>
      <c r="B24" s="3"/>
      <c r="D24" s="3"/>
      <c r="E24" s="3"/>
      <c r="K24" s="3"/>
      <c r="L24" s="3"/>
      <c r="M24" s="3"/>
    </row>
    <row r="25" spans="1:23" x14ac:dyDescent="0.45">
      <c r="A25" t="s">
        <v>163</v>
      </c>
      <c r="C25" s="3"/>
      <c r="V25" s="3"/>
    </row>
    <row r="26" spans="1:23" x14ac:dyDescent="0.45">
      <c r="A26" t="s">
        <v>176</v>
      </c>
      <c r="D26" s="3"/>
      <c r="E26" s="3"/>
      <c r="G26" s="3"/>
      <c r="H26" s="3"/>
      <c r="K26" s="3"/>
      <c r="M26" s="3"/>
      <c r="W26" s="3"/>
    </row>
    <row r="27" spans="1:23" x14ac:dyDescent="0.45">
      <c r="A27" t="s">
        <v>177</v>
      </c>
      <c r="B27" s="3"/>
      <c r="D27" s="3"/>
      <c r="E27" s="3"/>
      <c r="K27" s="3"/>
      <c r="L27" s="3"/>
    </row>
    <row r="28" spans="1:23" x14ac:dyDescent="0.45">
      <c r="A28" t="s">
        <v>182</v>
      </c>
      <c r="D28" s="3"/>
      <c r="K28" s="3"/>
      <c r="L28" s="3"/>
      <c r="R28" s="3"/>
    </row>
    <row r="29" spans="1:23" x14ac:dyDescent="0.45">
      <c r="A29" t="s">
        <v>186</v>
      </c>
      <c r="U29" s="3"/>
    </row>
    <row r="30" spans="1:23" x14ac:dyDescent="0.45">
      <c r="A30" t="s">
        <v>190</v>
      </c>
      <c r="B30" s="3"/>
      <c r="D30" s="3"/>
      <c r="E30" s="3"/>
      <c r="G30" s="3"/>
      <c r="H30" s="3"/>
      <c r="K30" s="3"/>
      <c r="M30" s="3"/>
    </row>
    <row r="31" spans="1:23" x14ac:dyDescent="0.45">
      <c r="A31" t="s">
        <v>195</v>
      </c>
      <c r="B31" s="3"/>
      <c r="D31" s="3"/>
      <c r="E31" s="3"/>
      <c r="G31" s="3"/>
      <c r="H31" s="3"/>
      <c r="J31" s="3"/>
      <c r="R31" s="3"/>
      <c r="W31" s="3"/>
    </row>
    <row r="32" spans="1:23" x14ac:dyDescent="0.45">
      <c r="A32" t="s">
        <v>206</v>
      </c>
      <c r="B32" s="3"/>
      <c r="G32" s="3"/>
      <c r="H32" s="3"/>
      <c r="K32" s="3"/>
      <c r="M32" s="3"/>
    </row>
    <row r="33" spans="1:23" x14ac:dyDescent="0.45">
      <c r="A33" t="s">
        <v>212</v>
      </c>
      <c r="D33" s="3"/>
      <c r="E33" s="3"/>
      <c r="G33" s="3"/>
      <c r="H33" s="3"/>
    </row>
    <row r="34" spans="1:23" x14ac:dyDescent="0.45">
      <c r="A34" t="s">
        <v>216</v>
      </c>
      <c r="D34" s="3"/>
      <c r="E34" s="3"/>
      <c r="G34" s="3"/>
      <c r="H34" s="3"/>
      <c r="R34" s="3"/>
    </row>
    <row r="35" spans="1:23" x14ac:dyDescent="0.45">
      <c r="A35" t="s">
        <v>220</v>
      </c>
      <c r="D35" s="3"/>
      <c r="G35" s="3"/>
      <c r="P35" s="3"/>
      <c r="R35" s="3"/>
    </row>
    <row r="36" spans="1:23" x14ac:dyDescent="0.45">
      <c r="A36" t="s">
        <v>224</v>
      </c>
      <c r="D36" s="3"/>
      <c r="P36" s="3"/>
      <c r="R36" s="3"/>
    </row>
    <row r="37" spans="1:23" x14ac:dyDescent="0.45">
      <c r="A37" t="s">
        <v>229</v>
      </c>
      <c r="B37" s="3"/>
      <c r="D37" s="3"/>
      <c r="R37" s="3"/>
    </row>
    <row r="38" spans="1:23" x14ac:dyDescent="0.45">
      <c r="A38" t="s">
        <v>301</v>
      </c>
      <c r="B38" s="3"/>
      <c r="E38" s="3"/>
      <c r="F38" s="3"/>
      <c r="H38" s="3"/>
      <c r="I38" s="3"/>
    </row>
    <row r="39" spans="1:23" s="6" customFormat="1" x14ac:dyDescent="0.45">
      <c r="A39" s="6" t="s">
        <v>302</v>
      </c>
      <c r="B39" s="6">
        <v>24</v>
      </c>
      <c r="C39" s="6">
        <v>3</v>
      </c>
      <c r="D39" s="6">
        <v>27</v>
      </c>
      <c r="E39" s="6">
        <v>23</v>
      </c>
      <c r="F39" s="6">
        <v>4</v>
      </c>
      <c r="G39" s="6">
        <v>16</v>
      </c>
      <c r="H39" s="6">
        <v>17</v>
      </c>
      <c r="I39" s="6">
        <v>7</v>
      </c>
      <c r="J39" s="6">
        <v>1</v>
      </c>
      <c r="K39" s="6">
        <v>19</v>
      </c>
      <c r="L39" s="6">
        <v>14</v>
      </c>
      <c r="M39" s="6">
        <v>14</v>
      </c>
      <c r="N39" s="6">
        <v>3</v>
      </c>
      <c r="O39" s="6">
        <v>1</v>
      </c>
      <c r="P39" s="6">
        <v>2</v>
      </c>
      <c r="Q39" s="6">
        <v>1</v>
      </c>
      <c r="R39" s="6">
        <v>7</v>
      </c>
      <c r="S39" s="6">
        <v>1</v>
      </c>
      <c r="T39" s="6">
        <v>1</v>
      </c>
      <c r="U39" s="6">
        <v>3</v>
      </c>
      <c r="V39" s="6">
        <v>1</v>
      </c>
      <c r="W39" s="6">
        <v>2</v>
      </c>
    </row>
  </sheetData>
  <mergeCells count="1">
    <mergeCell ref="K22:M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99AC4D-1D51-4EE4-8D4C-D9E1C6CDBD25}">
  <dimension ref="A2:Z244"/>
  <sheetViews>
    <sheetView zoomScale="70" zoomScaleNormal="70" workbookViewId="0">
      <pane xSplit="3" ySplit="4" topLeftCell="D213" activePane="bottomRight" state="frozen"/>
      <selection pane="topRight" activeCell="D1" sqref="D1"/>
      <selection pane="bottomLeft" activeCell="A5" sqref="A5"/>
      <selection pane="bottomRight" activeCell="AC210" sqref="AC210"/>
    </sheetView>
  </sheetViews>
  <sheetFormatPr baseColWidth="10" defaultRowHeight="14.25" x14ac:dyDescent="0.45"/>
  <cols>
    <col min="3" max="3" width="27.59765625" customWidth="1"/>
    <col min="13" max="13" width="21.1328125" customWidth="1"/>
    <col min="14" max="14" width="17.19921875" customWidth="1"/>
    <col min="16" max="16" width="21.53125" customWidth="1"/>
    <col min="17" max="17" width="21.796875" customWidth="1"/>
    <col min="20" max="20" width="15.06640625" customWidth="1"/>
    <col min="22" max="22" width="19.796875" customWidth="1"/>
  </cols>
  <sheetData>
    <row r="2" spans="1:24" ht="32.25" customHeight="1" x14ac:dyDescent="0.45">
      <c r="D2" s="16" t="s">
        <v>310</v>
      </c>
      <c r="E2" s="16"/>
      <c r="F2" s="16"/>
      <c r="G2" s="16"/>
      <c r="H2" s="16"/>
      <c r="I2" s="16"/>
      <c r="J2" s="17" t="s">
        <v>311</v>
      </c>
      <c r="K2" s="17"/>
      <c r="L2" s="17"/>
      <c r="M2" s="18" t="s">
        <v>312</v>
      </c>
      <c r="N2" s="18"/>
      <c r="O2" s="18"/>
      <c r="P2" s="18"/>
      <c r="Q2" s="15" t="s">
        <v>313</v>
      </c>
      <c r="R2" s="15"/>
      <c r="S2" s="15"/>
      <c r="T2" s="15"/>
      <c r="U2" s="12"/>
      <c r="V2" s="12"/>
      <c r="W2" s="12"/>
      <c r="X2" s="12"/>
    </row>
    <row r="3" spans="1:24" x14ac:dyDescent="0.45">
      <c r="D3" t="s">
        <v>238</v>
      </c>
      <c r="F3" t="s">
        <v>235</v>
      </c>
      <c r="H3" t="s">
        <v>236</v>
      </c>
      <c r="J3" t="s">
        <v>26</v>
      </c>
      <c r="K3" t="s">
        <v>235</v>
      </c>
      <c r="L3" t="s">
        <v>236</v>
      </c>
      <c r="N3" t="s">
        <v>26</v>
      </c>
      <c r="O3" t="s">
        <v>235</v>
      </c>
      <c r="P3" t="s">
        <v>236</v>
      </c>
      <c r="R3" t="s">
        <v>26</v>
      </c>
      <c r="S3" t="s">
        <v>235</v>
      </c>
      <c r="T3" t="s">
        <v>236</v>
      </c>
    </row>
    <row r="4" spans="1:24" x14ac:dyDescent="0.45">
      <c r="D4" t="s">
        <v>237</v>
      </c>
      <c r="E4" t="s">
        <v>303</v>
      </c>
      <c r="F4" t="s">
        <v>237</v>
      </c>
      <c r="G4" t="s">
        <v>303</v>
      </c>
      <c r="H4" t="s">
        <v>237</v>
      </c>
      <c r="I4" t="s">
        <v>303</v>
      </c>
      <c r="J4" t="s">
        <v>304</v>
      </c>
      <c r="K4" t="s">
        <v>304</v>
      </c>
      <c r="L4" t="s">
        <v>304</v>
      </c>
    </row>
    <row r="5" spans="1:24" x14ac:dyDescent="0.45">
      <c r="A5" t="s">
        <v>9</v>
      </c>
      <c r="R5" s="13"/>
      <c r="S5" s="13"/>
      <c r="T5" s="13"/>
    </row>
    <row r="6" spans="1:24" x14ac:dyDescent="0.45">
      <c r="B6" t="s">
        <v>306</v>
      </c>
      <c r="F6">
        <v>4.58</v>
      </c>
      <c r="G6">
        <v>11.868</v>
      </c>
      <c r="K6">
        <f>(G6-F6)*100/F6</f>
        <v>159.12663755458516</v>
      </c>
      <c r="L6">
        <v>64.234999999999999</v>
      </c>
      <c r="M6" t="s">
        <v>314</v>
      </c>
      <c r="O6">
        <f>K6+K7</f>
        <v>227.68558951965065</v>
      </c>
      <c r="P6">
        <f>L6+L7</f>
        <v>95.548131313131307</v>
      </c>
      <c r="Q6" t="s">
        <v>316</v>
      </c>
      <c r="R6" s="13"/>
      <c r="S6" s="11">
        <f>K9</f>
        <v>167.7947598253275</v>
      </c>
      <c r="T6" s="11">
        <f>L9</f>
        <v>75.293999999999997</v>
      </c>
    </row>
    <row r="7" spans="1:24" x14ac:dyDescent="0.45">
      <c r="B7" t="s">
        <v>305</v>
      </c>
      <c r="F7">
        <v>4.58</v>
      </c>
      <c r="G7">
        <v>7.72</v>
      </c>
      <c r="H7">
        <v>9.9000000000000005E-2</v>
      </c>
      <c r="I7">
        <v>0.13</v>
      </c>
      <c r="K7">
        <f>(G7-F7)*100/F7</f>
        <v>68.558951965065489</v>
      </c>
      <c r="L7">
        <f>(I7-H7)*100/H7</f>
        <v>31.313131313131311</v>
      </c>
      <c r="M7" t="s">
        <v>315</v>
      </c>
      <c r="O7">
        <f>K6+K8</f>
        <v>143.84279475982532</v>
      </c>
      <c r="P7">
        <f>L6+L8</f>
        <v>90.497626262626255</v>
      </c>
      <c r="Q7" t="s">
        <v>317</v>
      </c>
      <c r="R7" s="13"/>
      <c r="S7" s="11">
        <f>K10</f>
        <v>143.7117903930131</v>
      </c>
      <c r="T7" s="11">
        <f>L10</f>
        <v>73.882000000000005</v>
      </c>
    </row>
    <row r="8" spans="1:24" x14ac:dyDescent="0.45">
      <c r="B8" t="s">
        <v>307</v>
      </c>
      <c r="F8">
        <v>4.58</v>
      </c>
      <c r="G8">
        <v>3.88</v>
      </c>
      <c r="H8">
        <v>9.9000000000000005E-2</v>
      </c>
      <c r="I8">
        <v>0.125</v>
      </c>
      <c r="K8">
        <f>(G8-F8)*100/F8</f>
        <v>-15.283842794759828</v>
      </c>
      <c r="L8">
        <f>(I8-H8)*100/H8</f>
        <v>26.262626262626259</v>
      </c>
      <c r="R8" s="13"/>
      <c r="S8" s="13"/>
      <c r="T8" s="13"/>
    </row>
    <row r="9" spans="1:24" x14ac:dyDescent="0.45">
      <c r="B9" t="s">
        <v>308</v>
      </c>
      <c r="F9">
        <v>4.58</v>
      </c>
      <c r="G9">
        <v>12.265000000000001</v>
      </c>
      <c r="K9">
        <f>(G9-F9)*100/F9</f>
        <v>167.7947598253275</v>
      </c>
      <c r="L9">
        <v>75.293999999999997</v>
      </c>
      <c r="R9" s="13"/>
      <c r="S9" s="11"/>
      <c r="T9" s="13"/>
    </row>
    <row r="10" spans="1:24" x14ac:dyDescent="0.45">
      <c r="B10" t="s">
        <v>309</v>
      </c>
      <c r="F10">
        <v>4.58</v>
      </c>
      <c r="G10">
        <v>11.162000000000001</v>
      </c>
      <c r="K10">
        <f>(G10-F10)*100/F10</f>
        <v>143.7117903930131</v>
      </c>
      <c r="L10">
        <v>73.882000000000005</v>
      </c>
      <c r="R10" s="13"/>
      <c r="S10" s="11"/>
      <c r="T10" s="13"/>
    </row>
    <row r="11" spans="1:24" x14ac:dyDescent="0.45">
      <c r="R11" s="13"/>
      <c r="S11" s="13"/>
      <c r="T11" s="13"/>
    </row>
    <row r="12" spans="1:24" x14ac:dyDescent="0.45">
      <c r="A12" t="s">
        <v>22</v>
      </c>
      <c r="R12" s="13"/>
      <c r="S12" s="13"/>
      <c r="T12" s="13"/>
    </row>
    <row r="13" spans="1:24" x14ac:dyDescent="0.45">
      <c r="B13" t="s">
        <v>318</v>
      </c>
      <c r="K13">
        <v>-0.28799999999999998</v>
      </c>
      <c r="M13" t="s">
        <v>251</v>
      </c>
      <c r="O13">
        <f>K13+K14</f>
        <v>-0.30099999999999999</v>
      </c>
      <c r="Q13" t="s">
        <v>32</v>
      </c>
      <c r="R13" s="13"/>
      <c r="S13" s="11">
        <f t="shared" ref="S13:S19" si="0">K17</f>
        <v>7.4700000000000003E-2</v>
      </c>
      <c r="T13" s="13"/>
    </row>
    <row r="14" spans="1:24" x14ac:dyDescent="0.45">
      <c r="B14" t="s">
        <v>319</v>
      </c>
      <c r="K14">
        <v>-1.2999999999999999E-2</v>
      </c>
      <c r="M14" t="s">
        <v>252</v>
      </c>
      <c r="O14">
        <f>K13+K15</f>
        <v>-0.42099999999999999</v>
      </c>
      <c r="Q14" t="s">
        <v>30</v>
      </c>
      <c r="R14" s="13"/>
      <c r="S14" s="11">
        <f t="shared" si="0"/>
        <v>-6.4999999999999997E-3</v>
      </c>
      <c r="T14" s="13"/>
    </row>
    <row r="15" spans="1:24" x14ac:dyDescent="0.45">
      <c r="B15" t="s">
        <v>320</v>
      </c>
      <c r="K15">
        <v>-0.13300000000000001</v>
      </c>
      <c r="M15" t="s">
        <v>253</v>
      </c>
      <c r="O15">
        <f>K13+K16</f>
        <v>-0.29099999999999998</v>
      </c>
      <c r="Q15" t="s">
        <v>258</v>
      </c>
      <c r="R15" s="13"/>
      <c r="S15" s="11">
        <f t="shared" si="0"/>
        <v>0.13600000000000001</v>
      </c>
      <c r="T15" s="13"/>
    </row>
    <row r="16" spans="1:24" x14ac:dyDescent="0.45">
      <c r="B16" t="s">
        <v>321</v>
      </c>
      <c r="K16">
        <v>-3.0000000000000001E-3</v>
      </c>
      <c r="M16" t="s">
        <v>254</v>
      </c>
      <c r="O16">
        <f>K13+K16+K15</f>
        <v>-0.42399999999999999</v>
      </c>
      <c r="Q16" t="s">
        <v>259</v>
      </c>
      <c r="R16" s="13"/>
      <c r="S16" s="11">
        <f t="shared" si="0"/>
        <v>0.157</v>
      </c>
      <c r="T16" s="13"/>
    </row>
    <row r="17" spans="1:20" x14ac:dyDescent="0.45">
      <c r="B17" t="s">
        <v>267</v>
      </c>
      <c r="K17">
        <v>7.4700000000000003E-2</v>
      </c>
      <c r="M17" t="s">
        <v>255</v>
      </c>
      <c r="O17">
        <f>K13+K14+K15</f>
        <v>-0.434</v>
      </c>
      <c r="Q17" t="s">
        <v>260</v>
      </c>
      <c r="R17" s="13"/>
      <c r="S17" s="11">
        <f t="shared" si="0"/>
        <v>4.3999999999999997E-2</v>
      </c>
      <c r="T17" s="13"/>
    </row>
    <row r="18" spans="1:20" x14ac:dyDescent="0.45">
      <c r="B18" t="s">
        <v>30</v>
      </c>
      <c r="K18">
        <v>-6.4999999999999997E-3</v>
      </c>
      <c r="M18" t="s">
        <v>256</v>
      </c>
      <c r="O18">
        <f>K13+K14+K16</f>
        <v>-0.30399999999999999</v>
      </c>
      <c r="Q18" t="s">
        <v>261</v>
      </c>
      <c r="R18" s="13"/>
      <c r="S18" s="11">
        <f t="shared" si="0"/>
        <v>0.26300000000000001</v>
      </c>
      <c r="T18" s="13"/>
    </row>
    <row r="19" spans="1:20" x14ac:dyDescent="0.45">
      <c r="B19" t="s">
        <v>258</v>
      </c>
      <c r="K19">
        <v>0.13600000000000001</v>
      </c>
      <c r="M19" t="s">
        <v>257</v>
      </c>
      <c r="O19">
        <f>K13+K14+K15+K16</f>
        <v>-0.437</v>
      </c>
      <c r="Q19" t="s">
        <v>262</v>
      </c>
      <c r="R19" s="13"/>
      <c r="S19" s="11">
        <f t="shared" si="0"/>
        <v>0.20200000000000001</v>
      </c>
      <c r="T19" s="13"/>
    </row>
    <row r="20" spans="1:20" x14ac:dyDescent="0.45">
      <c r="B20" t="s">
        <v>259</v>
      </c>
      <c r="K20">
        <v>0.157</v>
      </c>
      <c r="R20" s="13"/>
      <c r="S20" s="13"/>
      <c r="T20" s="13"/>
    </row>
    <row r="21" spans="1:20" x14ac:dyDescent="0.45">
      <c r="B21" t="s">
        <v>322</v>
      </c>
      <c r="K21">
        <v>4.3999999999999997E-2</v>
      </c>
      <c r="R21" s="13"/>
      <c r="S21" s="13"/>
      <c r="T21" s="13"/>
    </row>
    <row r="22" spans="1:20" x14ac:dyDescent="0.45">
      <c r="B22" t="s">
        <v>323</v>
      </c>
      <c r="K22">
        <v>0.26300000000000001</v>
      </c>
      <c r="R22" s="13"/>
      <c r="S22" s="13"/>
      <c r="T22" s="13"/>
    </row>
    <row r="23" spans="1:20" x14ac:dyDescent="0.45">
      <c r="B23" t="s">
        <v>324</v>
      </c>
      <c r="K23">
        <v>0.20200000000000001</v>
      </c>
      <c r="R23" s="13"/>
      <c r="S23" s="13"/>
      <c r="T23" s="13"/>
    </row>
    <row r="24" spans="1:20" x14ac:dyDescent="0.45">
      <c r="R24" s="13"/>
      <c r="S24" s="13"/>
      <c r="T24" s="13"/>
    </row>
    <row r="25" spans="1:20" x14ac:dyDescent="0.45">
      <c r="A25" t="s">
        <v>43</v>
      </c>
      <c r="R25" s="13"/>
      <c r="S25" s="13"/>
      <c r="T25" s="13"/>
    </row>
    <row r="26" spans="1:20" x14ac:dyDescent="0.45">
      <c r="B26" t="s">
        <v>318</v>
      </c>
      <c r="D26">
        <v>1.78</v>
      </c>
      <c r="E26">
        <v>2.63</v>
      </c>
      <c r="F26">
        <v>3.431</v>
      </c>
      <c r="G26">
        <v>2.762</v>
      </c>
      <c r="H26">
        <v>0.35220000000000001</v>
      </c>
      <c r="I26">
        <v>0.159</v>
      </c>
      <c r="J26">
        <f>(E26-D26)*100/D26</f>
        <v>47.752808988764038</v>
      </c>
      <c r="K26">
        <f t="shared" ref="K26:K32" si="1">(G26-F26)*100/F26</f>
        <v>-19.498688429029439</v>
      </c>
      <c r="L26">
        <f t="shared" ref="L26:L32" si="2">(I26-H26)*100/H26</f>
        <v>-54.855195911413965</v>
      </c>
      <c r="M26" t="s">
        <v>263</v>
      </c>
      <c r="N26">
        <f>J26+J27</f>
        <v>998.70786516853934</v>
      </c>
      <c r="O26">
        <f>K26+K27</f>
        <v>865.87000874380635</v>
      </c>
      <c r="P26">
        <f>L26+L27</f>
        <v>-45.258375922771151</v>
      </c>
      <c r="Q26" t="s">
        <v>267</v>
      </c>
      <c r="R26" s="11">
        <f>J29</f>
        <v>661.85393258426973</v>
      </c>
      <c r="S26" s="11">
        <f>K29</f>
        <v>260.9734771203731</v>
      </c>
      <c r="T26" s="11">
        <f>L29</f>
        <v>86.825667234525838</v>
      </c>
    </row>
    <row r="27" spans="1:20" x14ac:dyDescent="0.45">
      <c r="B27" t="s">
        <v>319</v>
      </c>
      <c r="D27">
        <v>1.78</v>
      </c>
      <c r="E27">
        <v>18.707000000000001</v>
      </c>
      <c r="F27">
        <v>3.431</v>
      </c>
      <c r="G27">
        <v>33.808</v>
      </c>
      <c r="H27">
        <v>0.35220000000000001</v>
      </c>
      <c r="I27">
        <v>0.38600000000000001</v>
      </c>
      <c r="J27">
        <f t="shared" ref="J27:J29" si="3">(E27-D27)*100/D27</f>
        <v>950.95505617977528</v>
      </c>
      <c r="K27">
        <f t="shared" si="1"/>
        <v>885.36869717283582</v>
      </c>
      <c r="L27">
        <f t="shared" si="2"/>
        <v>9.5968199886428156</v>
      </c>
      <c r="M27" t="s">
        <v>264</v>
      </c>
      <c r="O27">
        <f>K26+K28</f>
        <v>-29.262605654328183</v>
      </c>
      <c r="P27">
        <f>L26+L28</f>
        <v>-76.206700738216909</v>
      </c>
      <c r="Q27" t="s">
        <v>268</v>
      </c>
      <c r="R27" s="13"/>
      <c r="S27" s="11">
        <f t="shared" ref="S27:T29" si="4">K30</f>
        <v>-78.053045759253862</v>
      </c>
      <c r="T27" s="11">
        <f t="shared" si="4"/>
        <v>-64.224872231686547</v>
      </c>
    </row>
    <row r="28" spans="1:20" x14ac:dyDescent="0.45">
      <c r="B28" t="s">
        <v>325</v>
      </c>
      <c r="F28">
        <v>3.431</v>
      </c>
      <c r="G28">
        <v>3.0960000000000001</v>
      </c>
      <c r="H28">
        <v>0.35220000000000001</v>
      </c>
      <c r="I28">
        <v>0.27700000000000002</v>
      </c>
      <c r="K28">
        <f t="shared" si="1"/>
        <v>-9.7639172252987461</v>
      </c>
      <c r="L28">
        <f t="shared" si="2"/>
        <v>-21.351504826802948</v>
      </c>
      <c r="M28" t="s">
        <v>265</v>
      </c>
      <c r="O28">
        <f>K28+K27</f>
        <v>875.60477994753705</v>
      </c>
      <c r="P28">
        <f>L28+L27</f>
        <v>-11.754684838160133</v>
      </c>
      <c r="Q28" t="s">
        <v>93</v>
      </c>
      <c r="R28" s="13"/>
      <c r="S28" s="11">
        <f t="shared" si="4"/>
        <v>429.26260565432813</v>
      </c>
      <c r="T28" s="11">
        <f t="shared" si="4"/>
        <v>291.53889835320837</v>
      </c>
    </row>
    <row r="29" spans="1:20" x14ac:dyDescent="0.45">
      <c r="B29" t="s">
        <v>267</v>
      </c>
      <c r="D29">
        <v>1.78</v>
      </c>
      <c r="E29">
        <v>13.561</v>
      </c>
      <c r="F29">
        <v>3.431</v>
      </c>
      <c r="G29">
        <v>12.385</v>
      </c>
      <c r="H29">
        <v>0.35220000000000001</v>
      </c>
      <c r="I29">
        <v>0.65800000000000003</v>
      </c>
      <c r="J29">
        <f t="shared" si="3"/>
        <v>661.85393258426973</v>
      </c>
      <c r="K29">
        <f t="shared" si="1"/>
        <v>260.9734771203731</v>
      </c>
      <c r="L29">
        <f t="shared" si="2"/>
        <v>86.825667234525838</v>
      </c>
      <c r="M29" t="s">
        <v>266</v>
      </c>
      <c r="O29">
        <f>K26+K27+K28</f>
        <v>856.10609151850758</v>
      </c>
      <c r="P29">
        <f>L26+L27+L28</f>
        <v>-66.609880749574103</v>
      </c>
      <c r="Q29" t="s">
        <v>95</v>
      </c>
      <c r="R29" s="13"/>
      <c r="S29" s="11">
        <f t="shared" si="4"/>
        <v>97.551734188283277</v>
      </c>
      <c r="T29" s="11">
        <f t="shared" si="4"/>
        <v>298.92106757524135</v>
      </c>
    </row>
    <row r="30" spans="1:20" x14ac:dyDescent="0.45">
      <c r="B30" t="s">
        <v>268</v>
      </c>
      <c r="F30">
        <v>3.431</v>
      </c>
      <c r="G30">
        <v>0.753</v>
      </c>
      <c r="H30">
        <v>0.35220000000000001</v>
      </c>
      <c r="I30">
        <v>0.126</v>
      </c>
      <c r="K30">
        <f t="shared" si="1"/>
        <v>-78.053045759253862</v>
      </c>
      <c r="L30">
        <f t="shared" si="2"/>
        <v>-64.224872231686547</v>
      </c>
      <c r="R30" s="13"/>
      <c r="S30" s="13"/>
      <c r="T30" s="13"/>
    </row>
    <row r="31" spans="1:20" x14ac:dyDescent="0.45">
      <c r="B31" t="s">
        <v>284</v>
      </c>
      <c r="F31">
        <v>3.431</v>
      </c>
      <c r="G31">
        <v>18.158999999999999</v>
      </c>
      <c r="H31">
        <v>0.35220000000000001</v>
      </c>
      <c r="I31">
        <v>1.379</v>
      </c>
      <c r="K31">
        <f t="shared" si="1"/>
        <v>429.26260565432813</v>
      </c>
      <c r="L31">
        <f t="shared" si="2"/>
        <v>291.53889835320837</v>
      </c>
      <c r="R31" s="13"/>
      <c r="S31" s="13"/>
      <c r="T31" s="13"/>
    </row>
    <row r="32" spans="1:20" x14ac:dyDescent="0.45">
      <c r="B32" t="s">
        <v>95</v>
      </c>
      <c r="F32">
        <v>3.431</v>
      </c>
      <c r="G32">
        <v>6.7779999999999996</v>
      </c>
      <c r="H32">
        <v>0.35220000000000001</v>
      </c>
      <c r="I32">
        <v>1.405</v>
      </c>
      <c r="K32">
        <f t="shared" si="1"/>
        <v>97.551734188283277</v>
      </c>
      <c r="L32">
        <f t="shared" si="2"/>
        <v>298.92106757524135</v>
      </c>
      <c r="R32" s="13"/>
      <c r="S32" s="13"/>
      <c r="T32" s="13"/>
    </row>
    <row r="33" spans="1:20" x14ac:dyDescent="0.45">
      <c r="R33" s="13"/>
      <c r="S33" s="13"/>
      <c r="T33" s="13"/>
    </row>
    <row r="34" spans="1:20" x14ac:dyDescent="0.45">
      <c r="A34" t="s">
        <v>47</v>
      </c>
      <c r="R34" s="13"/>
      <c r="S34" s="13"/>
      <c r="T34" s="13"/>
    </row>
    <row r="35" spans="1:20" x14ac:dyDescent="0.45">
      <c r="A35" t="s">
        <v>326</v>
      </c>
      <c r="R35" s="13"/>
      <c r="S35" s="13"/>
      <c r="T35" s="13"/>
    </row>
    <row r="36" spans="1:20" x14ac:dyDescent="0.45">
      <c r="B36" t="s">
        <v>318</v>
      </c>
      <c r="D36">
        <v>35.1</v>
      </c>
      <c r="E36">
        <v>27.881</v>
      </c>
      <c r="F36">
        <v>4.9740000000000002</v>
      </c>
      <c r="G36">
        <v>1.0880000000000001</v>
      </c>
      <c r="H36">
        <v>0.1</v>
      </c>
      <c r="I36">
        <v>4.3999999999999997E-2</v>
      </c>
      <c r="J36">
        <f>(E36-D36)*100/D36</f>
        <v>-20.56695156695157</v>
      </c>
      <c r="K36">
        <f t="shared" ref="K36:K42" si="5">(G36-F36)*100/F36</f>
        <v>-78.126256533976687</v>
      </c>
      <c r="L36">
        <f t="shared" ref="L36:L42" si="6">(I36-H36)*100/H36</f>
        <v>-56</v>
      </c>
      <c r="M36" t="s">
        <v>269</v>
      </c>
      <c r="N36">
        <f>J37+J38</f>
        <v>463.63247863247864</v>
      </c>
      <c r="O36">
        <f>K37+K38</f>
        <v>876.01527945315638</v>
      </c>
      <c r="P36">
        <f>L37+L38</f>
        <v>37.999999999999979</v>
      </c>
      <c r="Q36" t="s">
        <v>273</v>
      </c>
      <c r="R36" s="11">
        <f t="shared" ref="R36:T39" si="7">J39</f>
        <v>153.78917378917379</v>
      </c>
      <c r="S36" s="11">
        <f t="shared" si="7"/>
        <v>531.40329714515474</v>
      </c>
      <c r="T36" s="11">
        <f t="shared" si="7"/>
        <v>378.99999999999994</v>
      </c>
    </row>
    <row r="37" spans="1:20" x14ac:dyDescent="0.45">
      <c r="B37" t="s">
        <v>328</v>
      </c>
      <c r="D37">
        <v>35.1</v>
      </c>
      <c r="E37">
        <v>20.315000000000001</v>
      </c>
      <c r="F37">
        <v>4.9740000000000002</v>
      </c>
      <c r="G37">
        <v>2.4870000000000001</v>
      </c>
      <c r="H37">
        <v>0.1</v>
      </c>
      <c r="I37">
        <v>8.5999999999999993E-2</v>
      </c>
      <c r="J37">
        <f t="shared" ref="J37:J42" si="8">(E37-D37)*100/D37</f>
        <v>-42.122507122507123</v>
      </c>
      <c r="K37">
        <f t="shared" si="5"/>
        <v>-50</v>
      </c>
      <c r="L37">
        <f t="shared" si="6"/>
        <v>-14.000000000000012</v>
      </c>
      <c r="M37" t="s">
        <v>270</v>
      </c>
      <c r="N37">
        <f>J36+J37</f>
        <v>-62.689458689458689</v>
      </c>
      <c r="O37">
        <f>K36+K37</f>
        <v>-128.12625653397669</v>
      </c>
      <c r="P37">
        <f>L36+L37</f>
        <v>-70.000000000000014</v>
      </c>
      <c r="Q37" t="s">
        <v>274</v>
      </c>
      <c r="R37" s="11">
        <f t="shared" si="7"/>
        <v>-17.122507122507127</v>
      </c>
      <c r="S37" s="11">
        <f t="shared" si="7"/>
        <v>-78.126256533976687</v>
      </c>
      <c r="T37" s="11">
        <f t="shared" si="7"/>
        <v>-36</v>
      </c>
    </row>
    <row r="38" spans="1:20" x14ac:dyDescent="0.45">
      <c r="B38" t="s">
        <v>329</v>
      </c>
      <c r="D38">
        <v>35.1</v>
      </c>
      <c r="E38">
        <v>212.62</v>
      </c>
      <c r="F38">
        <v>4.9740000000000002</v>
      </c>
      <c r="G38">
        <v>51.033999999999999</v>
      </c>
      <c r="H38">
        <v>0.1</v>
      </c>
      <c r="I38">
        <v>0.152</v>
      </c>
      <c r="J38">
        <f t="shared" si="8"/>
        <v>505.75498575498574</v>
      </c>
      <c r="K38">
        <f t="shared" si="5"/>
        <v>926.01527945315638</v>
      </c>
      <c r="L38">
        <f t="shared" si="6"/>
        <v>51.999999999999993</v>
      </c>
      <c r="M38" t="s">
        <v>271</v>
      </c>
      <c r="N38">
        <f>J36+J38</f>
        <v>485.18803418803418</v>
      </c>
      <c r="O38">
        <f>K36+K38</f>
        <v>847.88902291917975</v>
      </c>
      <c r="P38">
        <f>L36+L38</f>
        <v>-4.0000000000000071</v>
      </c>
      <c r="Q38" t="s">
        <v>275</v>
      </c>
      <c r="R38" s="11">
        <f t="shared" si="7"/>
        <v>319.85754985754988</v>
      </c>
      <c r="S38" s="11">
        <f t="shared" si="7"/>
        <v>187.49497386409328</v>
      </c>
      <c r="T38" s="11">
        <f t="shared" si="7"/>
        <v>16</v>
      </c>
    </row>
    <row r="39" spans="1:20" x14ac:dyDescent="0.45">
      <c r="B39" t="s">
        <v>332</v>
      </c>
      <c r="D39">
        <v>35.1</v>
      </c>
      <c r="E39">
        <v>89.08</v>
      </c>
      <c r="F39">
        <v>4.9740000000000002</v>
      </c>
      <c r="G39">
        <v>31.405999999999999</v>
      </c>
      <c r="H39">
        <v>0.1</v>
      </c>
      <c r="I39">
        <v>0.47899999999999998</v>
      </c>
      <c r="J39">
        <f t="shared" si="8"/>
        <v>153.78917378917379</v>
      </c>
      <c r="K39">
        <f t="shared" si="5"/>
        <v>531.40329714515474</v>
      </c>
      <c r="L39">
        <f t="shared" si="6"/>
        <v>378.99999999999994</v>
      </c>
      <c r="M39" t="s">
        <v>272</v>
      </c>
      <c r="N39">
        <f>J36+J37+J38</f>
        <v>443.06552706552702</v>
      </c>
      <c r="O39">
        <f>K36+K37+K38</f>
        <v>797.88902291917975</v>
      </c>
      <c r="P39">
        <f>L36+L37+L38</f>
        <v>-18.000000000000021</v>
      </c>
      <c r="Q39" t="s">
        <v>276</v>
      </c>
      <c r="R39" s="11">
        <f t="shared" si="7"/>
        <v>117.97720797720797</v>
      </c>
      <c r="S39" s="11">
        <f t="shared" si="7"/>
        <v>221.87374346602334</v>
      </c>
      <c r="T39" s="11">
        <f t="shared" si="7"/>
        <v>192.99999999999997</v>
      </c>
    </row>
    <row r="40" spans="1:20" x14ac:dyDescent="0.45">
      <c r="B40" t="s">
        <v>333</v>
      </c>
      <c r="D40">
        <v>35.1</v>
      </c>
      <c r="E40">
        <v>29.09</v>
      </c>
      <c r="F40">
        <v>4.9740000000000002</v>
      </c>
      <c r="G40">
        <v>1.0880000000000001</v>
      </c>
      <c r="H40">
        <v>0.1</v>
      </c>
      <c r="I40">
        <v>6.4000000000000001E-2</v>
      </c>
      <c r="J40">
        <f t="shared" si="8"/>
        <v>-17.122507122507127</v>
      </c>
      <c r="K40">
        <f t="shared" si="5"/>
        <v>-78.126256533976687</v>
      </c>
      <c r="L40">
        <f t="shared" si="6"/>
        <v>-36</v>
      </c>
      <c r="R40" s="13"/>
      <c r="S40" s="13"/>
      <c r="T40" s="13"/>
    </row>
    <row r="41" spans="1:20" x14ac:dyDescent="0.45">
      <c r="B41" t="s">
        <v>334</v>
      </c>
      <c r="D41">
        <v>35.1</v>
      </c>
      <c r="E41">
        <v>147.37</v>
      </c>
      <c r="F41">
        <v>4.9740000000000002</v>
      </c>
      <c r="G41">
        <v>14.3</v>
      </c>
      <c r="H41">
        <v>0.1</v>
      </c>
      <c r="I41">
        <v>0.11600000000000001</v>
      </c>
      <c r="J41">
        <f t="shared" si="8"/>
        <v>319.85754985754988</v>
      </c>
      <c r="K41">
        <f t="shared" si="5"/>
        <v>187.49497386409328</v>
      </c>
      <c r="L41">
        <f t="shared" si="6"/>
        <v>16</v>
      </c>
      <c r="R41" s="13"/>
      <c r="S41" s="13"/>
      <c r="T41" s="13"/>
    </row>
    <row r="42" spans="1:20" x14ac:dyDescent="0.45">
      <c r="B42" t="s">
        <v>335</v>
      </c>
      <c r="D42">
        <v>35.1</v>
      </c>
      <c r="E42">
        <v>76.510000000000005</v>
      </c>
      <c r="F42">
        <v>4.9740000000000002</v>
      </c>
      <c r="G42">
        <v>16.010000000000002</v>
      </c>
      <c r="H42">
        <v>0.1</v>
      </c>
      <c r="I42">
        <v>0.29299999999999998</v>
      </c>
      <c r="J42">
        <f t="shared" si="8"/>
        <v>117.97720797720797</v>
      </c>
      <c r="K42">
        <f t="shared" si="5"/>
        <v>221.87374346602334</v>
      </c>
      <c r="L42">
        <f t="shared" si="6"/>
        <v>192.99999999999997</v>
      </c>
      <c r="R42" s="13"/>
      <c r="S42" s="13"/>
      <c r="T42" s="13"/>
    </row>
    <row r="43" spans="1:20" x14ac:dyDescent="0.45">
      <c r="R43" s="13"/>
      <c r="S43" s="13"/>
      <c r="T43" s="13"/>
    </row>
    <row r="44" spans="1:20" x14ac:dyDescent="0.45">
      <c r="A44" t="s">
        <v>58</v>
      </c>
      <c r="R44" s="13"/>
      <c r="S44" s="13"/>
      <c r="T44" s="13"/>
    </row>
    <row r="45" spans="1:20" x14ac:dyDescent="0.45">
      <c r="B45" t="s">
        <v>329</v>
      </c>
      <c r="J45">
        <v>1.159</v>
      </c>
      <c r="K45">
        <v>0.46200000000000002</v>
      </c>
      <c r="M45" t="s">
        <v>277</v>
      </c>
      <c r="N45">
        <f>J46+J45</f>
        <v>2.0499999999999998</v>
      </c>
      <c r="O45">
        <f>K46+K45</f>
        <v>1.462</v>
      </c>
      <c r="Q45" t="s">
        <v>280</v>
      </c>
      <c r="R45" s="11">
        <f>J47</f>
        <v>2.3220000000000001</v>
      </c>
      <c r="S45" s="11">
        <f>K47</f>
        <v>7.0590000000000002</v>
      </c>
      <c r="T45" s="13"/>
    </row>
    <row r="46" spans="1:20" x14ac:dyDescent="0.45">
      <c r="B46" t="s">
        <v>336</v>
      </c>
      <c r="J46">
        <v>0.89100000000000001</v>
      </c>
      <c r="K46">
        <v>1</v>
      </c>
      <c r="M46" t="s">
        <v>263</v>
      </c>
      <c r="Q46" t="s">
        <v>267</v>
      </c>
      <c r="R46" s="13"/>
      <c r="S46" s="13"/>
      <c r="T46" s="13"/>
    </row>
    <row r="47" spans="1:20" x14ac:dyDescent="0.45">
      <c r="B47" t="s">
        <v>280</v>
      </c>
      <c r="J47">
        <v>2.3220000000000001</v>
      </c>
      <c r="K47">
        <v>7.0590000000000002</v>
      </c>
      <c r="M47" t="s">
        <v>278</v>
      </c>
      <c r="Q47" t="s">
        <v>281</v>
      </c>
      <c r="R47" s="13"/>
      <c r="S47" s="13"/>
      <c r="T47" s="13"/>
    </row>
    <row r="48" spans="1:20" x14ac:dyDescent="0.45">
      <c r="B48" t="s">
        <v>267</v>
      </c>
      <c r="J48">
        <v>10.076000000000001</v>
      </c>
      <c r="K48">
        <v>22.344000000000001</v>
      </c>
      <c r="M48" t="s">
        <v>279</v>
      </c>
      <c r="Q48" t="s">
        <v>282</v>
      </c>
      <c r="R48" s="13"/>
      <c r="S48" s="13"/>
      <c r="T48" s="13"/>
    </row>
    <row r="49" spans="1:20" x14ac:dyDescent="0.45">
      <c r="B49" t="s">
        <v>281</v>
      </c>
      <c r="J49">
        <v>9.2710000000000008</v>
      </c>
      <c r="K49">
        <v>2.6739999999999999</v>
      </c>
      <c r="R49" s="13"/>
      <c r="S49" s="13"/>
      <c r="T49" s="13"/>
    </row>
    <row r="50" spans="1:20" x14ac:dyDescent="0.45">
      <c r="B50" t="s">
        <v>337</v>
      </c>
      <c r="J50">
        <v>0.33450000000000002</v>
      </c>
      <c r="K50">
        <v>1.6859999999999999</v>
      </c>
      <c r="R50" s="13"/>
      <c r="S50" s="13"/>
      <c r="T50" s="13"/>
    </row>
    <row r="51" spans="1:20" x14ac:dyDescent="0.45">
      <c r="R51" s="13"/>
      <c r="S51" s="13"/>
      <c r="T51" s="13"/>
    </row>
    <row r="52" spans="1:20" x14ac:dyDescent="0.45">
      <c r="R52" s="13"/>
      <c r="S52" s="13"/>
      <c r="T52" s="13"/>
    </row>
    <row r="53" spans="1:20" x14ac:dyDescent="0.45">
      <c r="A53" t="s">
        <v>67</v>
      </c>
      <c r="R53" s="13"/>
      <c r="S53" s="13"/>
      <c r="T53" s="13"/>
    </row>
    <row r="54" spans="1:20" x14ac:dyDescent="0.45">
      <c r="B54" t="s">
        <v>318</v>
      </c>
      <c r="D54">
        <v>24.138000000000002</v>
      </c>
      <c r="E54">
        <v>26.609000000000002</v>
      </c>
      <c r="F54">
        <v>0.28000000000000003</v>
      </c>
      <c r="G54">
        <v>0.23699999999999999</v>
      </c>
      <c r="J54">
        <f>(E54-D54)*100/D54</f>
        <v>10.236970751512139</v>
      </c>
      <c r="K54">
        <f>(G54-F54)*100/F54</f>
        <v>-15.35714285714287</v>
      </c>
      <c r="M54" t="s">
        <v>263</v>
      </c>
      <c r="N54">
        <f>J54+J55</f>
        <v>17.615378241776448</v>
      </c>
      <c r="O54">
        <f>K54+K55</f>
        <v>-77.857142857142875</v>
      </c>
      <c r="Q54" t="s">
        <v>267</v>
      </c>
      <c r="R54" s="11">
        <f>J56</f>
        <v>45.712155108128243</v>
      </c>
      <c r="S54" s="11">
        <f>K56</f>
        <v>1774.6428571428567</v>
      </c>
      <c r="T54" s="13"/>
    </row>
    <row r="55" spans="1:20" x14ac:dyDescent="0.45">
      <c r="B55" t="s">
        <v>329</v>
      </c>
      <c r="D55">
        <v>24.138000000000002</v>
      </c>
      <c r="E55">
        <v>25.919</v>
      </c>
      <c r="F55">
        <v>0.28000000000000003</v>
      </c>
      <c r="G55">
        <v>0.105</v>
      </c>
      <c r="J55">
        <f t="shared" ref="J55:J56" si="9">(E55-D55)*100/D55</f>
        <v>7.3784074902643084</v>
      </c>
      <c r="K55">
        <f>(G55-F55)*100/F55</f>
        <v>-62.500000000000007</v>
      </c>
      <c r="R55" s="13"/>
      <c r="S55" s="13"/>
      <c r="T55" s="13"/>
    </row>
    <row r="56" spans="1:20" x14ac:dyDescent="0.45">
      <c r="B56" t="s">
        <v>267</v>
      </c>
      <c r="D56">
        <v>24.138000000000002</v>
      </c>
      <c r="E56">
        <v>35.171999999999997</v>
      </c>
      <c r="F56">
        <v>0.28000000000000003</v>
      </c>
      <c r="G56">
        <v>5.2489999999999997</v>
      </c>
      <c r="J56">
        <f t="shared" si="9"/>
        <v>45.712155108128243</v>
      </c>
      <c r="K56">
        <f>(G56-F56)*100/F56</f>
        <v>1774.6428571428567</v>
      </c>
      <c r="R56" s="13"/>
      <c r="S56" s="13"/>
      <c r="T56" s="13"/>
    </row>
    <row r="57" spans="1:20" x14ac:dyDescent="0.45">
      <c r="R57" s="13"/>
      <c r="S57" s="13"/>
      <c r="T57" s="13"/>
    </row>
    <row r="58" spans="1:20" x14ac:dyDescent="0.45">
      <c r="A58" t="s">
        <v>71</v>
      </c>
      <c r="R58" s="13"/>
      <c r="S58" s="13"/>
      <c r="T58" s="13"/>
    </row>
    <row r="59" spans="1:20" x14ac:dyDescent="0.45">
      <c r="A59" t="s">
        <v>338</v>
      </c>
      <c r="R59" s="13"/>
      <c r="S59" s="13"/>
      <c r="T59" s="13"/>
    </row>
    <row r="60" spans="1:20" x14ac:dyDescent="0.45">
      <c r="B60" t="s">
        <v>318</v>
      </c>
      <c r="D60">
        <v>35.369999999999997</v>
      </c>
      <c r="E60">
        <v>27.805</v>
      </c>
      <c r="F60">
        <v>0.26100000000000001</v>
      </c>
      <c r="G60">
        <v>0.52200000000000002</v>
      </c>
      <c r="H60">
        <v>6.54E-2</v>
      </c>
      <c r="I60">
        <v>2.4400000000000002E-2</v>
      </c>
      <c r="J60">
        <f>(E60-D60)*100/D60</f>
        <v>-21.38818207520497</v>
      </c>
      <c r="K60">
        <f>(G60-F60)*100/F60</f>
        <v>100</v>
      </c>
      <c r="L60">
        <f>(I60-H60)*100/H60</f>
        <v>-62.691131498470945</v>
      </c>
      <c r="M60" t="s">
        <v>263</v>
      </c>
      <c r="N60">
        <f>J60+J61</f>
        <v>465.46791065875038</v>
      </c>
      <c r="O60">
        <f>K60+K61</f>
        <v>4497.7011494252874</v>
      </c>
      <c r="P60">
        <f>L60+L61</f>
        <v>-38.073394495412835</v>
      </c>
      <c r="Q60" t="s">
        <v>267</v>
      </c>
      <c r="R60" s="11">
        <f>J62</f>
        <v>312.62369239468472</v>
      </c>
      <c r="S60" s="11">
        <f>K62</f>
        <v>4197.7011494252874</v>
      </c>
      <c r="T60" s="11">
        <f>L62</f>
        <v>282.03363914373091</v>
      </c>
    </row>
    <row r="61" spans="1:20" x14ac:dyDescent="0.45">
      <c r="B61" t="s">
        <v>329</v>
      </c>
      <c r="D61">
        <v>35.369999999999997</v>
      </c>
      <c r="E61">
        <v>207.571</v>
      </c>
      <c r="F61">
        <v>0.26100000000000001</v>
      </c>
      <c r="G61">
        <v>11.739000000000001</v>
      </c>
      <c r="H61">
        <v>6.54E-2</v>
      </c>
      <c r="I61">
        <v>8.1500000000000003E-2</v>
      </c>
      <c r="J61">
        <f t="shared" ref="J61:J62" si="10">(E61-D61)*100/D61</f>
        <v>486.85609273395534</v>
      </c>
      <c r="K61">
        <f>(G61-F61)*100/F61</f>
        <v>4397.7011494252874</v>
      </c>
      <c r="L61">
        <f>(I61-H61)*100/H61</f>
        <v>24.61773700305811</v>
      </c>
      <c r="R61" s="13"/>
      <c r="S61" s="13"/>
      <c r="T61" s="13"/>
    </row>
    <row r="62" spans="1:20" x14ac:dyDescent="0.45">
      <c r="B62" t="s">
        <v>267</v>
      </c>
      <c r="D62">
        <v>35.369999999999997</v>
      </c>
      <c r="E62">
        <v>145.94499999999999</v>
      </c>
      <c r="F62">
        <v>0.26100000000000001</v>
      </c>
      <c r="G62">
        <v>11.217000000000001</v>
      </c>
      <c r="H62">
        <v>6.54E-2</v>
      </c>
      <c r="I62">
        <v>0.24984999999999999</v>
      </c>
      <c r="J62">
        <f t="shared" si="10"/>
        <v>312.62369239468472</v>
      </c>
      <c r="K62">
        <f>(G62-F62)*100/F62</f>
        <v>4197.7011494252874</v>
      </c>
      <c r="L62">
        <f>(I62-H62)*100/H62</f>
        <v>282.03363914373091</v>
      </c>
      <c r="R62" s="13"/>
      <c r="S62" s="13"/>
      <c r="T62" s="13"/>
    </row>
    <row r="63" spans="1:20" x14ac:dyDescent="0.45">
      <c r="R63" s="13"/>
      <c r="S63" s="13"/>
      <c r="T63" s="13"/>
    </row>
    <row r="64" spans="1:20" x14ac:dyDescent="0.45">
      <c r="A64" t="s">
        <v>76</v>
      </c>
      <c r="R64" s="13"/>
      <c r="S64" s="13"/>
      <c r="T64" s="13"/>
    </row>
    <row r="65" spans="1:20" x14ac:dyDescent="0.45">
      <c r="A65" t="s">
        <v>339</v>
      </c>
      <c r="R65" s="13"/>
      <c r="S65" s="13"/>
      <c r="T65" s="13"/>
    </row>
    <row r="66" spans="1:20" x14ac:dyDescent="0.45">
      <c r="R66" s="13"/>
      <c r="S66" s="13"/>
      <c r="T66" s="13"/>
    </row>
    <row r="67" spans="1:20" x14ac:dyDescent="0.45">
      <c r="A67" t="s">
        <v>82</v>
      </c>
      <c r="R67" s="13"/>
      <c r="S67" s="13"/>
      <c r="T67" s="13"/>
    </row>
    <row r="68" spans="1:20" x14ac:dyDescent="0.45">
      <c r="A68" t="s">
        <v>340</v>
      </c>
      <c r="R68" s="13"/>
      <c r="S68" s="13"/>
      <c r="T68" s="13"/>
    </row>
    <row r="69" spans="1:20" x14ac:dyDescent="0.45">
      <c r="R69" s="13"/>
      <c r="S69" s="13"/>
      <c r="T69" s="13"/>
    </row>
    <row r="70" spans="1:20" x14ac:dyDescent="0.45">
      <c r="A70" t="s">
        <v>239</v>
      </c>
      <c r="R70" s="13"/>
      <c r="S70" s="13"/>
      <c r="T70" s="13"/>
    </row>
    <row r="71" spans="1:20" x14ac:dyDescent="0.45">
      <c r="B71" t="s">
        <v>327</v>
      </c>
      <c r="F71">
        <v>0.71699999999999997</v>
      </c>
      <c r="G71">
        <v>0.439</v>
      </c>
      <c r="K71">
        <f>(G71-F71)*100/F71</f>
        <v>-38.772663877266382</v>
      </c>
      <c r="M71" t="s">
        <v>263</v>
      </c>
      <c r="O71">
        <f>K71+K72</f>
        <v>-111.1576011157601</v>
      </c>
      <c r="Q71" t="s">
        <v>267</v>
      </c>
      <c r="R71" s="11"/>
      <c r="S71" s="11">
        <f>K73</f>
        <v>-73.221757322175719</v>
      </c>
      <c r="T71" s="11"/>
    </row>
    <row r="72" spans="1:20" x14ac:dyDescent="0.45">
      <c r="B72" t="s">
        <v>329</v>
      </c>
      <c r="F72">
        <v>0.71699999999999997</v>
      </c>
      <c r="G72">
        <v>0.19800000000000001</v>
      </c>
      <c r="K72">
        <f>(G72-F72)*100/F72</f>
        <v>-72.38493723849372</v>
      </c>
      <c r="R72" s="13"/>
      <c r="S72" s="13"/>
      <c r="T72" s="13"/>
    </row>
    <row r="73" spans="1:20" x14ac:dyDescent="0.45">
      <c r="B73" t="s">
        <v>293</v>
      </c>
      <c r="F73">
        <v>0.71699999999999997</v>
      </c>
      <c r="G73">
        <v>0.192</v>
      </c>
      <c r="K73">
        <f>(G73-F73)*100/F73</f>
        <v>-73.221757322175719</v>
      </c>
      <c r="R73" s="13"/>
      <c r="S73" s="13"/>
      <c r="T73" s="13"/>
    </row>
    <row r="74" spans="1:20" x14ac:dyDescent="0.45">
      <c r="R74" s="13"/>
      <c r="S74" s="13"/>
      <c r="T74" s="13"/>
    </row>
    <row r="75" spans="1:20" x14ac:dyDescent="0.45">
      <c r="A75" t="s">
        <v>240</v>
      </c>
      <c r="R75" s="13"/>
      <c r="S75" s="13"/>
      <c r="T75" s="13"/>
    </row>
    <row r="76" spans="1:20" x14ac:dyDescent="0.45">
      <c r="B76" t="s">
        <v>327</v>
      </c>
      <c r="F76">
        <v>0.13100000000000001</v>
      </c>
      <c r="G76">
        <v>0.04</v>
      </c>
      <c r="K76">
        <f>(G76-F76)*100/F76</f>
        <v>-69.465648854961827</v>
      </c>
      <c r="M76" t="s">
        <v>263</v>
      </c>
      <c r="O76">
        <f>K76+K77</f>
        <v>-22.900763358778626</v>
      </c>
      <c r="Q76" t="s">
        <v>267</v>
      </c>
      <c r="R76" s="11"/>
      <c r="S76" s="11">
        <f>K78</f>
        <v>6.8702290076335935</v>
      </c>
      <c r="T76" s="13"/>
    </row>
    <row r="77" spans="1:20" x14ac:dyDescent="0.45">
      <c r="B77" t="s">
        <v>329</v>
      </c>
      <c r="F77">
        <v>0.13100000000000001</v>
      </c>
      <c r="G77">
        <v>0.192</v>
      </c>
      <c r="K77">
        <f>(G77-F77)*100/F77</f>
        <v>46.564885496183201</v>
      </c>
      <c r="R77" s="13"/>
      <c r="S77" s="13"/>
      <c r="T77" s="13"/>
    </row>
    <row r="78" spans="1:20" x14ac:dyDescent="0.45">
      <c r="B78" t="s">
        <v>293</v>
      </c>
      <c r="F78">
        <v>0.13100000000000001</v>
      </c>
      <c r="G78">
        <v>0.14000000000000001</v>
      </c>
      <c r="K78">
        <f>(G78-F78)*100/F78</f>
        <v>6.8702290076335935</v>
      </c>
      <c r="R78" s="13"/>
      <c r="S78" s="13"/>
      <c r="T78" s="13"/>
    </row>
    <row r="79" spans="1:20" x14ac:dyDescent="0.45">
      <c r="R79" s="13"/>
      <c r="S79" s="13"/>
      <c r="T79" s="13"/>
    </row>
    <row r="80" spans="1:20" x14ac:dyDescent="0.45">
      <c r="A80" t="s">
        <v>90</v>
      </c>
      <c r="R80" s="13"/>
      <c r="S80" s="13"/>
      <c r="T80" s="13"/>
    </row>
    <row r="81" spans="1:20" x14ac:dyDescent="0.45">
      <c r="B81" t="s">
        <v>318</v>
      </c>
      <c r="F81">
        <v>8.298</v>
      </c>
      <c r="G81">
        <v>2.3210000000000002</v>
      </c>
      <c r="H81">
        <v>1.9099999999999999E-2</v>
      </c>
      <c r="I81">
        <v>1.83E-2</v>
      </c>
      <c r="K81">
        <f t="shared" ref="K81:K87" si="11">(G81-F81)*100/F81</f>
        <v>-72.029404675825504</v>
      </c>
      <c r="L81">
        <f t="shared" ref="L81:L87" si="12">(I81-H81)*100/H81</f>
        <v>-4.188481675392663</v>
      </c>
      <c r="M81" t="s">
        <v>263</v>
      </c>
      <c r="O81">
        <f>K81+K82</f>
        <v>-36.68353820197639</v>
      </c>
      <c r="P81">
        <f>L81+L82</f>
        <v>-28.795811518324598</v>
      </c>
      <c r="Q81" t="s">
        <v>267</v>
      </c>
      <c r="R81" s="13"/>
      <c r="S81" s="11">
        <f t="shared" ref="S81:T84" si="13">K84</f>
        <v>-72.704266088214027</v>
      </c>
      <c r="T81" s="11">
        <f t="shared" si="13"/>
        <v>-58.638743455497377</v>
      </c>
    </row>
    <row r="82" spans="1:20" x14ac:dyDescent="0.45">
      <c r="B82" t="s">
        <v>329</v>
      </c>
      <c r="F82">
        <v>8.298</v>
      </c>
      <c r="G82">
        <v>11.231</v>
      </c>
      <c r="H82">
        <v>1.9099999999999999E-2</v>
      </c>
      <c r="I82">
        <v>1.44E-2</v>
      </c>
      <c r="K82">
        <f t="shared" si="11"/>
        <v>35.345866473849114</v>
      </c>
      <c r="L82">
        <f t="shared" si="12"/>
        <v>-24.607329842931936</v>
      </c>
      <c r="M82" t="s">
        <v>264</v>
      </c>
      <c r="O82">
        <f>K81+K83</f>
        <v>-50.7712701855869</v>
      </c>
      <c r="P82">
        <f>L81+L83</f>
        <v>-13.089005235602087</v>
      </c>
      <c r="Q82" t="s">
        <v>268</v>
      </c>
      <c r="R82" s="13"/>
      <c r="S82" s="11">
        <f t="shared" si="13"/>
        <v>-26.837792239093762</v>
      </c>
      <c r="T82" s="11">
        <f t="shared" si="13"/>
        <v>-26.701570680628269</v>
      </c>
    </row>
    <row r="83" spans="1:20" x14ac:dyDescent="0.45">
      <c r="B83" t="s">
        <v>325</v>
      </c>
      <c r="F83">
        <v>8.298</v>
      </c>
      <c r="G83">
        <v>10.061999999999999</v>
      </c>
      <c r="H83">
        <v>1.9099999999999999E-2</v>
      </c>
      <c r="I83">
        <v>1.7399999999999999E-2</v>
      </c>
      <c r="K83">
        <f t="shared" si="11"/>
        <v>21.258134490238604</v>
      </c>
      <c r="L83">
        <f t="shared" si="12"/>
        <v>-8.9005235602094253</v>
      </c>
      <c r="M83" t="s">
        <v>283</v>
      </c>
      <c r="O83">
        <f>K83+K82</f>
        <v>56.604000964087717</v>
      </c>
      <c r="P83">
        <f>L83+L82</f>
        <v>-33.507853403141361</v>
      </c>
      <c r="Q83" t="s">
        <v>284</v>
      </c>
      <c r="R83" s="13"/>
      <c r="S83" s="11">
        <f t="shared" si="13"/>
        <v>24.162448782839249</v>
      </c>
      <c r="T83" s="11">
        <f t="shared" si="13"/>
        <v>43.979057591623047</v>
      </c>
    </row>
    <row r="84" spans="1:20" x14ac:dyDescent="0.45">
      <c r="B84" t="s">
        <v>267</v>
      </c>
      <c r="F84">
        <v>8.298</v>
      </c>
      <c r="G84">
        <v>2.2650000000000001</v>
      </c>
      <c r="H84">
        <v>1.9099999999999999E-2</v>
      </c>
      <c r="I84">
        <v>7.9000000000000008E-3</v>
      </c>
      <c r="K84">
        <f t="shared" si="11"/>
        <v>-72.704266088214027</v>
      </c>
      <c r="L84">
        <f t="shared" si="12"/>
        <v>-58.638743455497377</v>
      </c>
      <c r="M84" t="s">
        <v>266</v>
      </c>
      <c r="O84">
        <f>K81+K82+K83</f>
        <v>-15.425403711737786</v>
      </c>
      <c r="P84">
        <f>L81+L82+L83</f>
        <v>-37.69633507853402</v>
      </c>
      <c r="Q84" t="s">
        <v>95</v>
      </c>
      <c r="R84" s="13"/>
      <c r="S84" s="11">
        <f t="shared" si="13"/>
        <v>-19.462521089419141</v>
      </c>
      <c r="T84" s="11">
        <f t="shared" si="13"/>
        <v>-16.75392670157067</v>
      </c>
    </row>
    <row r="85" spans="1:20" x14ac:dyDescent="0.45">
      <c r="B85" t="s">
        <v>268</v>
      </c>
      <c r="F85">
        <v>8.298</v>
      </c>
      <c r="G85">
        <v>6.0709999999999997</v>
      </c>
      <c r="H85">
        <v>1.9099999999999999E-2</v>
      </c>
      <c r="I85">
        <v>1.4E-2</v>
      </c>
      <c r="K85">
        <f t="shared" si="11"/>
        <v>-26.837792239093762</v>
      </c>
      <c r="L85">
        <f t="shared" si="12"/>
        <v>-26.701570680628269</v>
      </c>
      <c r="R85" s="13"/>
      <c r="S85" s="13"/>
      <c r="T85" s="13"/>
    </row>
    <row r="86" spans="1:20" x14ac:dyDescent="0.45">
      <c r="B86" t="s">
        <v>284</v>
      </c>
      <c r="F86">
        <v>8.298</v>
      </c>
      <c r="G86">
        <v>10.303000000000001</v>
      </c>
      <c r="H86">
        <v>1.9099999999999999E-2</v>
      </c>
      <c r="I86">
        <v>2.75E-2</v>
      </c>
      <c r="K86">
        <f t="shared" si="11"/>
        <v>24.162448782839249</v>
      </c>
      <c r="L86">
        <f t="shared" si="12"/>
        <v>43.979057591623047</v>
      </c>
      <c r="R86" s="13"/>
      <c r="S86" s="13"/>
      <c r="T86" s="13"/>
    </row>
    <row r="87" spans="1:20" x14ac:dyDescent="0.45">
      <c r="B87" t="s">
        <v>95</v>
      </c>
      <c r="F87">
        <v>8.298</v>
      </c>
      <c r="G87">
        <v>6.6829999999999998</v>
      </c>
      <c r="H87">
        <v>1.9099999999999999E-2</v>
      </c>
      <c r="I87">
        <v>1.5900000000000001E-2</v>
      </c>
      <c r="K87">
        <f t="shared" si="11"/>
        <v>-19.462521089419141</v>
      </c>
      <c r="L87">
        <f t="shared" si="12"/>
        <v>-16.75392670157067</v>
      </c>
      <c r="R87" s="13"/>
      <c r="S87" s="13"/>
      <c r="T87" s="13"/>
    </row>
    <row r="88" spans="1:20" x14ac:dyDescent="0.45">
      <c r="R88" s="13"/>
      <c r="S88" s="13"/>
      <c r="T88" s="13"/>
    </row>
    <row r="89" spans="1:20" x14ac:dyDescent="0.45">
      <c r="A89" t="s">
        <v>100</v>
      </c>
      <c r="R89" s="13"/>
      <c r="S89" s="13"/>
      <c r="T89" s="13"/>
    </row>
    <row r="90" spans="1:20" x14ac:dyDescent="0.45">
      <c r="B90" t="s">
        <v>318</v>
      </c>
      <c r="F90">
        <v>3.7370000000000001</v>
      </c>
      <c r="G90">
        <v>1.389</v>
      </c>
      <c r="H90">
        <v>4.4999999999999998E-2</v>
      </c>
      <c r="I90">
        <v>2.7E-2</v>
      </c>
      <c r="K90">
        <f>(G90-F90)*100/F90</f>
        <v>-62.831147979662823</v>
      </c>
      <c r="L90">
        <f>(I90-H90)*100/H90</f>
        <v>-40</v>
      </c>
      <c r="M90" t="s">
        <v>253</v>
      </c>
      <c r="O90">
        <f>K90+K92</f>
        <v>-100.34787262510034</v>
      </c>
      <c r="P90">
        <f>L90+L92</f>
        <v>-60</v>
      </c>
      <c r="Q90" t="s">
        <v>258</v>
      </c>
      <c r="R90" s="13"/>
      <c r="S90" s="11">
        <f>K93</f>
        <v>-58.014450093658013</v>
      </c>
      <c r="T90" s="11">
        <f>L93</f>
        <v>-17.777777777777779</v>
      </c>
    </row>
    <row r="91" spans="1:20" x14ac:dyDescent="0.45">
      <c r="B91" t="s">
        <v>327</v>
      </c>
      <c r="F91">
        <v>3.7370000000000001</v>
      </c>
      <c r="G91">
        <v>2.79</v>
      </c>
      <c r="H91">
        <v>4.4999999999999998E-2</v>
      </c>
      <c r="I91">
        <v>2.1999999999999999E-2</v>
      </c>
      <c r="K91">
        <f>(G91-F91)*100/F91</f>
        <v>-25.341182766925343</v>
      </c>
      <c r="L91">
        <f>(I91-H91)*100/H91</f>
        <v>-51.111111111111107</v>
      </c>
      <c r="M91" t="s">
        <v>285</v>
      </c>
      <c r="O91">
        <f>K91+K92</f>
        <v>-62.857907412362863</v>
      </c>
      <c r="P91">
        <f>L91+L92</f>
        <v>-71.111111111111114</v>
      </c>
      <c r="Q91" t="s">
        <v>286</v>
      </c>
      <c r="R91" s="13"/>
      <c r="S91" s="11">
        <f>K94</f>
        <v>-42.627776291142631</v>
      </c>
      <c r="T91" s="11">
        <f>L94</f>
        <v>0</v>
      </c>
    </row>
    <row r="92" spans="1:20" x14ac:dyDescent="0.45">
      <c r="B92" t="s">
        <v>321</v>
      </c>
      <c r="F92">
        <v>3.7370000000000001</v>
      </c>
      <c r="G92">
        <v>2.335</v>
      </c>
      <c r="H92">
        <v>4.4999999999999998E-2</v>
      </c>
      <c r="I92">
        <v>3.5999999999999997E-2</v>
      </c>
      <c r="K92">
        <f>(G92-F92)*100/F92</f>
        <v>-37.51672464543752</v>
      </c>
      <c r="L92">
        <f>(I92-H92)*100/H92</f>
        <v>-20.000000000000004</v>
      </c>
      <c r="R92" s="13"/>
      <c r="S92" s="13"/>
      <c r="T92" s="13"/>
    </row>
    <row r="93" spans="1:20" x14ac:dyDescent="0.45">
      <c r="B93" t="s">
        <v>299</v>
      </c>
      <c r="F93">
        <v>3.7370000000000001</v>
      </c>
      <c r="G93">
        <v>1.569</v>
      </c>
      <c r="H93">
        <v>4.4999999999999998E-2</v>
      </c>
      <c r="I93">
        <v>3.6999999999999998E-2</v>
      </c>
      <c r="K93">
        <f>(G93-F93)*100/F93</f>
        <v>-58.014450093658013</v>
      </c>
      <c r="L93">
        <f>(I93-H93)*100/H93</f>
        <v>-17.777777777777779</v>
      </c>
      <c r="R93" s="13"/>
      <c r="S93" s="13"/>
      <c r="T93" s="13"/>
    </row>
    <row r="94" spans="1:20" x14ac:dyDescent="0.45">
      <c r="B94" t="s">
        <v>341</v>
      </c>
      <c r="F94">
        <v>3.7370000000000001</v>
      </c>
      <c r="G94">
        <v>2.1440000000000001</v>
      </c>
      <c r="H94">
        <v>4.4999999999999998E-2</v>
      </c>
      <c r="I94">
        <v>4.4999999999999998E-2</v>
      </c>
      <c r="K94">
        <f>(G94-F94)*100/F94</f>
        <v>-42.627776291142631</v>
      </c>
      <c r="L94">
        <f>(I94-H94)*100/H94</f>
        <v>0</v>
      </c>
      <c r="R94" s="13"/>
      <c r="S94" s="13"/>
      <c r="T94" s="13"/>
    </row>
    <row r="95" spans="1:20" x14ac:dyDescent="0.45">
      <c r="R95" s="13"/>
      <c r="S95" s="13"/>
      <c r="T95" s="13"/>
    </row>
    <row r="96" spans="1:20" x14ac:dyDescent="0.45">
      <c r="A96" t="s">
        <v>106</v>
      </c>
      <c r="R96" s="13"/>
      <c r="S96" s="13"/>
      <c r="T96" s="13"/>
    </row>
    <row r="97" spans="1:20" x14ac:dyDescent="0.45">
      <c r="A97" t="s">
        <v>242</v>
      </c>
      <c r="R97" s="13"/>
      <c r="S97" s="13"/>
      <c r="T97" s="13"/>
    </row>
    <row r="98" spans="1:20" x14ac:dyDescent="0.45">
      <c r="B98" t="s">
        <v>329</v>
      </c>
      <c r="H98">
        <v>3.95E-2</v>
      </c>
      <c r="I98">
        <v>0.28599999999999998</v>
      </c>
      <c r="L98">
        <f>(I98-H98)*100/H98</f>
        <v>624.05063291139231</v>
      </c>
      <c r="M98" t="s">
        <v>269</v>
      </c>
      <c r="P98">
        <f>L98+L99</f>
        <v>667.5949367088607</v>
      </c>
      <c r="Q98" t="s">
        <v>287</v>
      </c>
      <c r="R98" s="13"/>
      <c r="S98" s="13"/>
      <c r="T98" s="11">
        <f>L100</f>
        <v>4173.4177215189875</v>
      </c>
    </row>
    <row r="99" spans="1:20" x14ac:dyDescent="0.45">
      <c r="B99" t="s">
        <v>328</v>
      </c>
      <c r="H99">
        <v>3.95E-2</v>
      </c>
      <c r="I99">
        <v>5.67E-2</v>
      </c>
      <c r="L99">
        <f>(I99-H99)*100/H99</f>
        <v>43.544303797468352</v>
      </c>
      <c r="R99" s="13"/>
      <c r="S99" s="13"/>
      <c r="T99" s="13"/>
    </row>
    <row r="100" spans="1:20" x14ac:dyDescent="0.45">
      <c r="B100" t="s">
        <v>342</v>
      </c>
      <c r="H100">
        <v>3.95E-2</v>
      </c>
      <c r="I100">
        <v>1.6879999999999999</v>
      </c>
      <c r="L100">
        <f>(I100-H100)*100/H100</f>
        <v>4173.4177215189875</v>
      </c>
      <c r="R100" s="13"/>
      <c r="S100" s="13"/>
      <c r="T100" s="13"/>
    </row>
    <row r="101" spans="1:20" x14ac:dyDescent="0.45">
      <c r="R101" s="13"/>
      <c r="S101" s="13"/>
      <c r="T101" s="13"/>
    </row>
    <row r="102" spans="1:20" x14ac:dyDescent="0.45">
      <c r="A102" t="s">
        <v>111</v>
      </c>
      <c r="R102" s="13"/>
      <c r="S102" s="13"/>
      <c r="T102" s="13"/>
    </row>
    <row r="103" spans="1:20" x14ac:dyDescent="0.45">
      <c r="A103" t="s">
        <v>339</v>
      </c>
      <c r="R103" s="13"/>
      <c r="S103" s="13"/>
      <c r="T103" s="13"/>
    </row>
    <row r="104" spans="1:20" x14ac:dyDescent="0.45">
      <c r="R104" s="13"/>
      <c r="S104" s="13"/>
      <c r="T104" s="13"/>
    </row>
    <row r="105" spans="1:20" x14ac:dyDescent="0.45">
      <c r="A105" t="s">
        <v>117</v>
      </c>
      <c r="R105" s="13"/>
      <c r="S105" s="13"/>
      <c r="T105" s="13"/>
    </row>
    <row r="106" spans="1:20" x14ac:dyDescent="0.45">
      <c r="B106" t="s">
        <v>318</v>
      </c>
      <c r="H106">
        <v>0.01</v>
      </c>
      <c r="I106">
        <v>7.7999999999999996E-3</v>
      </c>
      <c r="L106">
        <f t="shared" ref="L106:L111" si="14">(I106-H106)*100/H106</f>
        <v>-22.000000000000004</v>
      </c>
      <c r="M106" t="s">
        <v>288</v>
      </c>
      <c r="P106">
        <f>L107+L108</f>
        <v>56.000000000000007</v>
      </c>
      <c r="Q106" t="s">
        <v>290</v>
      </c>
      <c r="R106" s="13"/>
      <c r="S106" s="13"/>
      <c r="T106" s="11">
        <f t="shared" ref="T106:T108" si="15">L109</f>
        <v>196</v>
      </c>
    </row>
    <row r="107" spans="1:20" x14ac:dyDescent="0.45">
      <c r="B107" t="s">
        <v>329</v>
      </c>
      <c r="H107">
        <v>0.01</v>
      </c>
      <c r="I107">
        <v>1.3100000000000001E-2</v>
      </c>
      <c r="L107">
        <f t="shared" si="14"/>
        <v>31.000000000000004</v>
      </c>
      <c r="M107" t="s">
        <v>253</v>
      </c>
      <c r="P107">
        <f>L106+L108</f>
        <v>3</v>
      </c>
      <c r="Q107" t="s">
        <v>258</v>
      </c>
      <c r="R107" s="13"/>
      <c r="S107" s="13"/>
      <c r="T107" s="11">
        <f t="shared" si="15"/>
        <v>-34</v>
      </c>
    </row>
    <row r="108" spans="1:20" x14ac:dyDescent="0.45">
      <c r="B108" t="s">
        <v>321</v>
      </c>
      <c r="H108">
        <v>0.01</v>
      </c>
      <c r="I108">
        <v>1.2500000000000001E-2</v>
      </c>
      <c r="L108">
        <f t="shared" si="14"/>
        <v>25.000000000000004</v>
      </c>
      <c r="M108" t="s">
        <v>289</v>
      </c>
      <c r="P108">
        <f>SUM(L106:L108)</f>
        <v>34</v>
      </c>
      <c r="Q108" t="s">
        <v>291</v>
      </c>
      <c r="R108" s="13"/>
      <c r="S108" s="13"/>
      <c r="T108" s="11">
        <f t="shared" si="15"/>
        <v>52.999999999999993</v>
      </c>
    </row>
    <row r="109" spans="1:20" x14ac:dyDescent="0.45">
      <c r="B109" t="s">
        <v>343</v>
      </c>
      <c r="H109">
        <v>0.01</v>
      </c>
      <c r="I109">
        <v>2.9600000000000001E-2</v>
      </c>
      <c r="L109">
        <f t="shared" si="14"/>
        <v>196</v>
      </c>
      <c r="R109" s="13"/>
      <c r="S109" s="13"/>
      <c r="T109" s="13"/>
    </row>
    <row r="110" spans="1:20" x14ac:dyDescent="0.45">
      <c r="B110" t="s">
        <v>299</v>
      </c>
      <c r="H110">
        <v>0.01</v>
      </c>
      <c r="I110">
        <v>6.6E-3</v>
      </c>
      <c r="L110">
        <f t="shared" si="14"/>
        <v>-34</v>
      </c>
      <c r="R110" s="13"/>
      <c r="S110" s="13"/>
      <c r="T110" s="13"/>
    </row>
    <row r="111" spans="1:20" x14ac:dyDescent="0.45">
      <c r="B111" t="s">
        <v>344</v>
      </c>
      <c r="H111">
        <v>0.01</v>
      </c>
      <c r="I111">
        <v>1.5299999999999999E-2</v>
      </c>
      <c r="L111">
        <f t="shared" si="14"/>
        <v>52.999999999999993</v>
      </c>
      <c r="R111" s="13"/>
      <c r="S111" s="13"/>
      <c r="T111" s="13"/>
    </row>
    <row r="112" spans="1:20" x14ac:dyDescent="0.45">
      <c r="R112" s="13"/>
      <c r="S112" s="13"/>
      <c r="T112" s="13"/>
    </row>
    <row r="113" spans="1:20" x14ac:dyDescent="0.45">
      <c r="A113" t="s">
        <v>124</v>
      </c>
      <c r="R113" s="13"/>
      <c r="S113" s="13"/>
      <c r="T113" s="13"/>
    </row>
    <row r="114" spans="1:20" x14ac:dyDescent="0.45">
      <c r="A114" t="s">
        <v>345</v>
      </c>
      <c r="R114" s="13"/>
      <c r="S114" s="13"/>
      <c r="T114" s="13"/>
    </row>
    <row r="115" spans="1:20" x14ac:dyDescent="0.45">
      <c r="B115" t="s">
        <v>330</v>
      </c>
      <c r="H115">
        <v>2.01E-2</v>
      </c>
      <c r="I115">
        <v>0.14899999999999999</v>
      </c>
      <c r="L115">
        <f>(I115-H115)*100/H115</f>
        <v>641.29353233830841</v>
      </c>
      <c r="R115" s="13"/>
      <c r="S115" s="13"/>
      <c r="T115" s="13"/>
    </row>
    <row r="116" spans="1:20" x14ac:dyDescent="0.45">
      <c r="B116" t="s">
        <v>331</v>
      </c>
      <c r="H116">
        <v>2.01E-2</v>
      </c>
      <c r="I116">
        <v>0.104</v>
      </c>
      <c r="L116">
        <f>(I116-H116)*100/H116</f>
        <v>417.41293532338312</v>
      </c>
      <c r="R116" s="13"/>
      <c r="S116" s="13"/>
      <c r="T116" s="13"/>
    </row>
    <row r="117" spans="1:20" x14ac:dyDescent="0.45">
      <c r="B117" t="s">
        <v>346</v>
      </c>
      <c r="H117">
        <v>2.01E-2</v>
      </c>
      <c r="I117">
        <v>0.38100000000000001</v>
      </c>
      <c r="L117">
        <f>(I117-H117)*100/H117</f>
        <v>1795.5223880597016</v>
      </c>
      <c r="R117" s="13"/>
      <c r="S117" s="13"/>
      <c r="T117" s="13"/>
    </row>
    <row r="118" spans="1:20" x14ac:dyDescent="0.45">
      <c r="B118" t="s">
        <v>347</v>
      </c>
      <c r="H118">
        <v>2.01E-2</v>
      </c>
      <c r="I118">
        <v>8.4000000000000005E-2</v>
      </c>
      <c r="L118">
        <f>(I118-H118)*100/H118</f>
        <v>317.91044776119412</v>
      </c>
      <c r="R118" s="13"/>
      <c r="S118" s="13"/>
      <c r="T118" s="13"/>
    </row>
    <row r="119" spans="1:20" x14ac:dyDescent="0.45">
      <c r="R119" s="13"/>
      <c r="S119" s="13"/>
      <c r="T119" s="13"/>
    </row>
    <row r="120" spans="1:20" x14ac:dyDescent="0.45">
      <c r="A120" t="s">
        <v>123</v>
      </c>
      <c r="R120" s="13"/>
      <c r="S120" s="13"/>
      <c r="T120" s="13"/>
    </row>
    <row r="121" spans="1:20" x14ac:dyDescent="0.45">
      <c r="B121" t="s">
        <v>318</v>
      </c>
      <c r="F121">
        <v>0.54</v>
      </c>
      <c r="G121">
        <v>1.46E-2</v>
      </c>
      <c r="K121">
        <f>(G121-F121)*100/F121</f>
        <v>-97.296296296296305</v>
      </c>
      <c r="M121" t="s">
        <v>288</v>
      </c>
      <c r="O121">
        <f>K122+K123</f>
        <v>489.4444444444444</v>
      </c>
      <c r="Q121" t="s">
        <v>290</v>
      </c>
      <c r="R121" s="13"/>
      <c r="S121" s="11">
        <f t="shared" ref="S121:S123" si="16">K124</f>
        <v>648.8888888888888</v>
      </c>
      <c r="T121" s="13"/>
    </row>
    <row r="122" spans="1:20" x14ac:dyDescent="0.45">
      <c r="B122" t="s">
        <v>329</v>
      </c>
      <c r="F122">
        <v>0.54</v>
      </c>
      <c r="G122">
        <v>3.2120000000000002</v>
      </c>
      <c r="K122">
        <f>(G122-F122)*100/F122</f>
        <v>494.81481481481478</v>
      </c>
      <c r="M122" t="s">
        <v>253</v>
      </c>
      <c r="O122">
        <f>K121+K123</f>
        <v>-102.66666666666669</v>
      </c>
      <c r="Q122" t="s">
        <v>258</v>
      </c>
      <c r="R122" s="13"/>
      <c r="S122" s="11">
        <f t="shared" si="16"/>
        <v>-40.555555555555557</v>
      </c>
      <c r="T122" s="13"/>
    </row>
    <row r="123" spans="1:20" x14ac:dyDescent="0.45">
      <c r="B123" t="s">
        <v>321</v>
      </c>
      <c r="F123">
        <v>0.54</v>
      </c>
      <c r="G123">
        <v>0.51100000000000001</v>
      </c>
      <c r="K123">
        <f t="shared" ref="K123:K126" si="17">(G123-F123)*100/F123</f>
        <v>-5.3703703703703747</v>
      </c>
      <c r="M123" t="s">
        <v>289</v>
      </c>
      <c r="O123">
        <f>SUM(K121:K123)</f>
        <v>392.1481481481481</v>
      </c>
      <c r="Q123" t="s">
        <v>291</v>
      </c>
      <c r="R123" s="13"/>
      <c r="S123" s="11">
        <f t="shared" si="16"/>
        <v>225.92592592592592</v>
      </c>
      <c r="T123" s="13"/>
    </row>
    <row r="124" spans="1:20" x14ac:dyDescent="0.45">
      <c r="B124" t="s">
        <v>348</v>
      </c>
      <c r="F124">
        <v>0.54</v>
      </c>
      <c r="G124">
        <v>4.0439999999999996</v>
      </c>
      <c r="K124">
        <f t="shared" si="17"/>
        <v>648.8888888888888</v>
      </c>
      <c r="R124" s="13"/>
      <c r="S124" s="13"/>
      <c r="T124" s="13"/>
    </row>
    <row r="125" spans="1:20" x14ac:dyDescent="0.45">
      <c r="B125" t="s">
        <v>349</v>
      </c>
      <c r="F125">
        <v>0.54</v>
      </c>
      <c r="G125">
        <v>0.32100000000000001</v>
      </c>
      <c r="K125">
        <f t="shared" si="17"/>
        <v>-40.555555555555557</v>
      </c>
      <c r="R125" s="13"/>
      <c r="S125" s="13"/>
      <c r="T125" s="13"/>
    </row>
    <row r="126" spans="1:20" x14ac:dyDescent="0.45">
      <c r="B126" t="s">
        <v>350</v>
      </c>
      <c r="F126">
        <v>0.54</v>
      </c>
      <c r="G126">
        <v>1.76</v>
      </c>
      <c r="K126">
        <f t="shared" si="17"/>
        <v>225.92592592592592</v>
      </c>
      <c r="R126" s="13"/>
      <c r="S126" s="13"/>
      <c r="T126" s="13"/>
    </row>
    <row r="127" spans="1:20" x14ac:dyDescent="0.45">
      <c r="R127" s="13"/>
      <c r="S127" s="13"/>
      <c r="T127" s="13"/>
    </row>
    <row r="128" spans="1:20" x14ac:dyDescent="0.45">
      <c r="A128" t="s">
        <v>132</v>
      </c>
      <c r="R128" s="13"/>
      <c r="S128" s="13"/>
      <c r="T128" s="13"/>
    </row>
    <row r="129" spans="1:20" x14ac:dyDescent="0.45">
      <c r="B129" t="s">
        <v>318</v>
      </c>
      <c r="D129">
        <v>3.77</v>
      </c>
      <c r="E129">
        <v>3.53</v>
      </c>
      <c r="F129">
        <v>0.58899999999999997</v>
      </c>
      <c r="G129">
        <v>0.79700000000000004</v>
      </c>
      <c r="J129">
        <f>(E129-D129)*100/D129</f>
        <v>-6.3660477453580961</v>
      </c>
      <c r="K129">
        <f>(G129-F129)*100/F129</f>
        <v>35.314091680814954</v>
      </c>
      <c r="M129" t="s">
        <v>263</v>
      </c>
      <c r="N129">
        <f>J129+J130</f>
        <v>377.26790450928382</v>
      </c>
      <c r="O129">
        <f>K129+K130</f>
        <v>324.78777589134131</v>
      </c>
      <c r="Q129" t="s">
        <v>267</v>
      </c>
      <c r="R129" s="11">
        <f>J131</f>
        <v>94.960212201591503</v>
      </c>
      <c r="S129" s="11">
        <f>K131</f>
        <v>119.35483870967745</v>
      </c>
      <c r="T129" s="13"/>
    </row>
    <row r="130" spans="1:20" x14ac:dyDescent="0.45">
      <c r="B130" t="s">
        <v>329</v>
      </c>
      <c r="D130">
        <v>3.77</v>
      </c>
      <c r="E130">
        <v>18.233000000000001</v>
      </c>
      <c r="F130">
        <v>0.58899999999999997</v>
      </c>
      <c r="G130">
        <v>2.294</v>
      </c>
      <c r="J130">
        <f t="shared" ref="J130:J131" si="18">(E130-D130)*100/D130</f>
        <v>383.63395225464194</v>
      </c>
      <c r="K130">
        <f t="shared" ref="K130:K131" si="19">(G130-F130)*100/F130</f>
        <v>289.47368421052636</v>
      </c>
      <c r="R130" s="13"/>
      <c r="S130" s="13"/>
      <c r="T130" s="13"/>
    </row>
    <row r="131" spans="1:20" x14ac:dyDescent="0.45">
      <c r="B131" t="s">
        <v>267</v>
      </c>
      <c r="D131">
        <v>3.77</v>
      </c>
      <c r="E131">
        <v>7.35</v>
      </c>
      <c r="F131">
        <v>0.58899999999999997</v>
      </c>
      <c r="G131">
        <v>1.292</v>
      </c>
      <c r="J131">
        <f t="shared" si="18"/>
        <v>94.960212201591503</v>
      </c>
      <c r="K131">
        <f t="shared" si="19"/>
        <v>119.35483870967745</v>
      </c>
      <c r="R131" s="13"/>
      <c r="S131" s="13"/>
      <c r="T131" s="13"/>
    </row>
    <row r="132" spans="1:20" x14ac:dyDescent="0.45">
      <c r="R132" s="13"/>
      <c r="S132" s="13"/>
      <c r="T132" s="13"/>
    </row>
    <row r="133" spans="1:20" x14ac:dyDescent="0.45">
      <c r="A133" t="s">
        <v>137</v>
      </c>
      <c r="R133" s="13"/>
      <c r="S133" s="13"/>
      <c r="T133" s="13"/>
    </row>
    <row r="134" spans="1:20" x14ac:dyDescent="0.45">
      <c r="A134" t="s">
        <v>339</v>
      </c>
      <c r="R134" s="13"/>
      <c r="S134" s="13"/>
      <c r="T134" s="13"/>
    </row>
    <row r="135" spans="1:20" x14ac:dyDescent="0.45">
      <c r="R135" s="13"/>
      <c r="S135" s="13"/>
      <c r="T135" s="13"/>
    </row>
    <row r="136" spans="1:20" x14ac:dyDescent="0.45">
      <c r="A136" t="s">
        <v>143</v>
      </c>
      <c r="R136" s="13"/>
      <c r="S136" s="13"/>
      <c r="T136" s="13"/>
    </row>
    <row r="137" spans="1:20" x14ac:dyDescent="0.45">
      <c r="B137" t="s">
        <v>318</v>
      </c>
      <c r="D137">
        <v>2.31</v>
      </c>
      <c r="E137">
        <v>3.081</v>
      </c>
      <c r="J137">
        <f>(E137-D137)*100/D137</f>
        <v>33.376623376623371</v>
      </c>
      <c r="M137" t="s">
        <v>263</v>
      </c>
      <c r="N137">
        <f>J137+J138</f>
        <v>5826.7099567099558</v>
      </c>
      <c r="Q137" t="s">
        <v>267</v>
      </c>
      <c r="R137" s="11">
        <f>J139</f>
        <v>3751.0822510822509</v>
      </c>
      <c r="S137" s="13"/>
      <c r="T137" s="13"/>
    </row>
    <row r="138" spans="1:20" x14ac:dyDescent="0.45">
      <c r="B138" t="s">
        <v>329</v>
      </c>
      <c r="D138">
        <v>2.31</v>
      </c>
      <c r="E138">
        <v>136.136</v>
      </c>
      <c r="J138">
        <f t="shared" ref="J138:J139" si="20">(E138-D138)*100/D138</f>
        <v>5793.3333333333321</v>
      </c>
      <c r="R138" s="13"/>
      <c r="S138" s="13"/>
      <c r="T138" s="13"/>
    </row>
    <row r="139" spans="1:20" x14ac:dyDescent="0.45">
      <c r="B139" t="s">
        <v>267</v>
      </c>
      <c r="D139">
        <v>2.31</v>
      </c>
      <c r="E139">
        <v>88.96</v>
      </c>
      <c r="J139">
        <f t="shared" si="20"/>
        <v>3751.0822510822509</v>
      </c>
      <c r="R139" s="13"/>
      <c r="S139" s="13"/>
      <c r="T139" s="13"/>
    </row>
    <row r="140" spans="1:20" x14ac:dyDescent="0.45">
      <c r="R140" s="13"/>
      <c r="S140" s="13"/>
      <c r="T140" s="13"/>
    </row>
    <row r="141" spans="1:20" x14ac:dyDescent="0.45">
      <c r="A141" t="s">
        <v>148</v>
      </c>
      <c r="R141" s="13"/>
      <c r="S141" s="13"/>
      <c r="T141" s="13"/>
    </row>
    <row r="142" spans="1:20" x14ac:dyDescent="0.45">
      <c r="B142" t="s">
        <v>318</v>
      </c>
      <c r="D142">
        <v>1.86</v>
      </c>
      <c r="E142">
        <v>1.4410000000000001</v>
      </c>
      <c r="J142">
        <f>(E142-D142)*100/D142</f>
        <v>-22.526881720430108</v>
      </c>
      <c r="R142" s="13"/>
      <c r="S142" s="13"/>
      <c r="T142" s="13"/>
    </row>
    <row r="143" spans="1:20" x14ac:dyDescent="0.45">
      <c r="R143" s="13"/>
      <c r="S143" s="13"/>
      <c r="T143" s="13"/>
    </row>
    <row r="144" spans="1:20" x14ac:dyDescent="0.45">
      <c r="A144" t="s">
        <v>153</v>
      </c>
      <c r="R144" s="13"/>
      <c r="S144" s="13"/>
      <c r="T144" s="13"/>
    </row>
    <row r="145" spans="1:20" x14ac:dyDescent="0.45">
      <c r="A145" t="s">
        <v>243</v>
      </c>
      <c r="R145" s="13"/>
      <c r="S145" s="13"/>
      <c r="T145" s="13"/>
    </row>
    <row r="146" spans="1:20" x14ac:dyDescent="0.45">
      <c r="B146" t="s">
        <v>318</v>
      </c>
      <c r="J146">
        <v>125.49</v>
      </c>
      <c r="M146" t="s">
        <v>263</v>
      </c>
      <c r="N146">
        <f>J146+J147</f>
        <v>361.04</v>
      </c>
      <c r="Q146" t="s">
        <v>267</v>
      </c>
      <c r="R146" s="11">
        <f>J148</f>
        <v>103.82</v>
      </c>
      <c r="S146" s="13"/>
      <c r="T146" s="13"/>
    </row>
    <row r="147" spans="1:20" x14ac:dyDescent="0.45">
      <c r="B147" t="s">
        <v>329</v>
      </c>
      <c r="J147">
        <v>235.55</v>
      </c>
      <c r="R147" s="13"/>
      <c r="S147" s="13"/>
      <c r="T147" s="13"/>
    </row>
    <row r="148" spans="1:20" x14ac:dyDescent="0.45">
      <c r="B148" t="s">
        <v>267</v>
      </c>
      <c r="J148">
        <v>103.82</v>
      </c>
      <c r="R148" s="13"/>
      <c r="S148" s="13"/>
      <c r="T148" s="13"/>
    </row>
    <row r="149" spans="1:20" x14ac:dyDescent="0.45">
      <c r="R149" s="13"/>
      <c r="S149" s="13"/>
      <c r="T149" s="13"/>
    </row>
    <row r="150" spans="1:20" x14ac:dyDescent="0.45">
      <c r="A150" t="s">
        <v>158</v>
      </c>
      <c r="R150" s="13"/>
      <c r="S150" s="13"/>
      <c r="T150" s="13"/>
    </row>
    <row r="151" spans="1:20" x14ac:dyDescent="0.45">
      <c r="B151" t="s">
        <v>318</v>
      </c>
      <c r="D151">
        <v>3.3980000000000001</v>
      </c>
      <c r="E151">
        <v>3.7839999999999998</v>
      </c>
      <c r="J151">
        <f>(E151-D151)*100/D151</f>
        <v>11.359623307828123</v>
      </c>
      <c r="M151" t="s">
        <v>263</v>
      </c>
      <c r="N151">
        <f>J151+J152</f>
        <v>461.74220129487935</v>
      </c>
      <c r="Q151" t="s">
        <v>267</v>
      </c>
      <c r="R151" s="11">
        <f>J153</f>
        <v>243.8787522071807</v>
      </c>
      <c r="S151" s="13"/>
      <c r="T151" s="13"/>
    </row>
    <row r="152" spans="1:20" x14ac:dyDescent="0.45">
      <c r="B152" t="s">
        <v>329</v>
      </c>
      <c r="D152">
        <v>3.3980000000000001</v>
      </c>
      <c r="E152">
        <v>18.702000000000002</v>
      </c>
      <c r="J152">
        <f t="shared" ref="J152:J153" si="21">(E152-D152)*100/D152</f>
        <v>450.38257798705121</v>
      </c>
      <c r="R152" s="13"/>
      <c r="S152" s="13"/>
      <c r="T152" s="13"/>
    </row>
    <row r="153" spans="1:20" x14ac:dyDescent="0.45">
      <c r="B153" t="s">
        <v>267</v>
      </c>
      <c r="D153">
        <v>3.3980000000000001</v>
      </c>
      <c r="E153">
        <v>11.685</v>
      </c>
      <c r="J153">
        <f t="shared" si="21"/>
        <v>243.8787522071807</v>
      </c>
      <c r="R153" s="13"/>
      <c r="S153" s="13"/>
      <c r="T153" s="13"/>
    </row>
    <row r="154" spans="1:20" x14ac:dyDescent="0.45">
      <c r="R154" s="13"/>
      <c r="S154" s="13"/>
      <c r="T154" s="13"/>
    </row>
    <row r="155" spans="1:20" x14ac:dyDescent="0.45">
      <c r="A155" t="s">
        <v>163</v>
      </c>
      <c r="R155" s="13"/>
      <c r="S155" s="13"/>
      <c r="T155" s="13"/>
    </row>
    <row r="156" spans="1:20" x14ac:dyDescent="0.45">
      <c r="A156" t="s">
        <v>339</v>
      </c>
      <c r="R156" s="13"/>
      <c r="S156" s="13"/>
      <c r="T156" s="13"/>
    </row>
    <row r="157" spans="1:20" x14ac:dyDescent="0.45">
      <c r="R157" s="13"/>
      <c r="S157" s="13"/>
      <c r="T157" s="13"/>
    </row>
    <row r="158" spans="1:20" x14ac:dyDescent="0.45">
      <c r="A158" t="s">
        <v>244</v>
      </c>
      <c r="R158" s="13"/>
      <c r="S158" s="13"/>
      <c r="T158" s="13"/>
    </row>
    <row r="159" spans="1:20" x14ac:dyDescent="0.45">
      <c r="A159" t="s">
        <v>339</v>
      </c>
      <c r="R159" s="13"/>
      <c r="S159" s="13"/>
      <c r="T159" s="13"/>
    </row>
    <row r="160" spans="1:20" x14ac:dyDescent="0.45">
      <c r="R160" s="13"/>
      <c r="S160" s="13"/>
      <c r="T160" s="13"/>
    </row>
    <row r="161" spans="1:20" x14ac:dyDescent="0.45">
      <c r="A161" t="s">
        <v>245</v>
      </c>
      <c r="R161" s="13"/>
      <c r="S161" s="13"/>
      <c r="T161" s="13"/>
    </row>
    <row r="162" spans="1:20" x14ac:dyDescent="0.45">
      <c r="B162" t="s">
        <v>318</v>
      </c>
      <c r="D162">
        <v>3.6360000000000001</v>
      </c>
      <c r="E162">
        <v>3.6360000000000001</v>
      </c>
      <c r="F162">
        <v>2.3119999999999998</v>
      </c>
      <c r="G162">
        <v>3.7570000000000001</v>
      </c>
      <c r="J162">
        <f>(E162-D162)*100/D162</f>
        <v>0</v>
      </c>
      <c r="K162">
        <f>(G162-F162)*100/F162</f>
        <v>62.500000000000014</v>
      </c>
      <c r="M162" t="s">
        <v>263</v>
      </c>
      <c r="N162">
        <f>J162+J163</f>
        <v>404.59295929592963</v>
      </c>
      <c r="O162">
        <f>K162+K163</f>
        <v>600.04325259515588</v>
      </c>
      <c r="Q162" t="s">
        <v>267</v>
      </c>
      <c r="R162" s="11">
        <f>J164</f>
        <v>213.66886688668865</v>
      </c>
      <c r="S162" s="11">
        <f>K164</f>
        <v>400.04325259515576</v>
      </c>
      <c r="T162" s="13"/>
    </row>
    <row r="163" spans="1:20" x14ac:dyDescent="0.45">
      <c r="B163" t="s">
        <v>329</v>
      </c>
      <c r="D163">
        <v>3.6360000000000001</v>
      </c>
      <c r="E163">
        <v>18.347000000000001</v>
      </c>
      <c r="F163">
        <v>2.3119999999999998</v>
      </c>
      <c r="G163">
        <v>14.74</v>
      </c>
      <c r="J163">
        <f>(E163-D163)*100/D163</f>
        <v>404.59295929592963</v>
      </c>
      <c r="K163">
        <f>(G163-F163)*100/F163</f>
        <v>537.54325259515588</v>
      </c>
      <c r="R163" s="13"/>
      <c r="S163" s="13"/>
      <c r="T163" s="13"/>
    </row>
    <row r="164" spans="1:20" x14ac:dyDescent="0.45">
      <c r="B164" t="s">
        <v>267</v>
      </c>
      <c r="D164">
        <v>3.6360000000000001</v>
      </c>
      <c r="E164">
        <v>11.404999999999999</v>
      </c>
      <c r="F164">
        <v>2.3119999999999998</v>
      </c>
      <c r="G164">
        <v>11.561</v>
      </c>
      <c r="J164">
        <f>(E164-D164)*100/D164</f>
        <v>213.66886688668865</v>
      </c>
      <c r="K164">
        <f>(G164-F164)*100/F164</f>
        <v>400.04325259515576</v>
      </c>
      <c r="R164" s="13"/>
      <c r="S164" s="13"/>
      <c r="T164" s="13"/>
    </row>
    <row r="165" spans="1:20" x14ac:dyDescent="0.45">
      <c r="R165" s="13"/>
      <c r="S165" s="13"/>
      <c r="T165" s="13"/>
    </row>
    <row r="166" spans="1:20" x14ac:dyDescent="0.45">
      <c r="A166" t="s">
        <v>246</v>
      </c>
      <c r="R166" s="13"/>
      <c r="S166" s="13"/>
      <c r="T166" s="13"/>
    </row>
    <row r="167" spans="1:20" x14ac:dyDescent="0.45">
      <c r="A167" t="s">
        <v>339</v>
      </c>
      <c r="R167" s="13"/>
      <c r="S167" s="13"/>
      <c r="T167" s="13"/>
    </row>
    <row r="168" spans="1:20" x14ac:dyDescent="0.45">
      <c r="R168" s="13"/>
      <c r="S168" s="13"/>
      <c r="T168" s="13"/>
    </row>
    <row r="169" spans="1:20" x14ac:dyDescent="0.45">
      <c r="A169" t="s">
        <v>186</v>
      </c>
      <c r="R169" s="13"/>
      <c r="S169" s="13"/>
      <c r="T169" s="13"/>
    </row>
    <row r="170" spans="1:20" x14ac:dyDescent="0.45">
      <c r="A170" t="s">
        <v>339</v>
      </c>
      <c r="R170" s="13"/>
      <c r="S170" s="13"/>
      <c r="T170" s="13"/>
    </row>
    <row r="171" spans="1:20" x14ac:dyDescent="0.45">
      <c r="R171" s="13"/>
      <c r="S171" s="13"/>
      <c r="T171" s="13"/>
    </row>
    <row r="172" spans="1:20" x14ac:dyDescent="0.45">
      <c r="A172" t="s">
        <v>190</v>
      </c>
      <c r="R172" s="13"/>
      <c r="S172" s="13"/>
      <c r="T172" s="13"/>
    </row>
    <row r="173" spans="1:20" x14ac:dyDescent="0.45">
      <c r="B173" t="s">
        <v>247</v>
      </c>
      <c r="R173" s="13"/>
      <c r="S173" s="13"/>
      <c r="T173" s="13"/>
    </row>
    <row r="174" spans="1:20" x14ac:dyDescent="0.45">
      <c r="B174" t="s">
        <v>327</v>
      </c>
      <c r="F174">
        <v>2.3580000000000001</v>
      </c>
      <c r="G174">
        <v>1.012</v>
      </c>
      <c r="H174">
        <v>0.91300000000000003</v>
      </c>
      <c r="I174">
        <v>0.81</v>
      </c>
      <c r="K174">
        <f>(G174-F174)*100/F174</f>
        <v>-57.082273112807471</v>
      </c>
      <c r="L174">
        <f>(I174-H174)*100/H174</f>
        <v>-11.281489594742602</v>
      </c>
      <c r="M174" t="s">
        <v>292</v>
      </c>
      <c r="O174">
        <f>K174+K176</f>
        <v>-113.95250212044107</v>
      </c>
      <c r="P174">
        <f>L174+L176</f>
        <v>-70.974808324205924</v>
      </c>
      <c r="Q174" t="s">
        <v>293</v>
      </c>
      <c r="R174" s="11"/>
      <c r="S174" s="11">
        <f>K177</f>
        <v>-74.045801526717554</v>
      </c>
      <c r="T174" s="11">
        <f>L177</f>
        <v>-65.607886089813803</v>
      </c>
    </row>
    <row r="175" spans="1:20" x14ac:dyDescent="0.45">
      <c r="B175" t="s">
        <v>318</v>
      </c>
      <c r="F175">
        <v>2.3580000000000001</v>
      </c>
      <c r="G175">
        <v>0.45</v>
      </c>
      <c r="H175">
        <v>0.91300000000000003</v>
      </c>
      <c r="I175">
        <v>0.49099999999999999</v>
      </c>
      <c r="K175">
        <f t="shared" ref="K175:K185" si="22">(G175-F175)*100/F175</f>
        <v>-80.916030534351151</v>
      </c>
      <c r="L175">
        <f t="shared" ref="L175:L185" si="23">(I175-H175)*100/H175</f>
        <v>-46.221248630887189</v>
      </c>
      <c r="M175" t="s">
        <v>263</v>
      </c>
      <c r="O175">
        <f>K175+K176</f>
        <v>-137.78625954198475</v>
      </c>
      <c r="P175">
        <f>L175+L176</f>
        <v>-105.9145673603505</v>
      </c>
      <c r="Q175" t="s">
        <v>267</v>
      </c>
      <c r="R175" s="13"/>
      <c r="S175" s="11">
        <f>K178</f>
        <v>-75.318066157760825</v>
      </c>
      <c r="T175" s="11">
        <f>L178</f>
        <v>-87.623220153340625</v>
      </c>
    </row>
    <row r="176" spans="1:20" x14ac:dyDescent="0.45">
      <c r="B176" t="s">
        <v>329</v>
      </c>
      <c r="F176">
        <v>2.3580000000000001</v>
      </c>
      <c r="G176">
        <v>1.0169999999999999</v>
      </c>
      <c r="H176">
        <v>0.91300000000000003</v>
      </c>
      <c r="I176">
        <v>0.36799999999999999</v>
      </c>
      <c r="K176">
        <f t="shared" si="22"/>
        <v>-56.870229007633597</v>
      </c>
      <c r="L176">
        <f t="shared" si="23"/>
        <v>-59.693318729463314</v>
      </c>
      <c r="R176" s="13"/>
      <c r="S176" s="13"/>
      <c r="T176" s="13"/>
    </row>
    <row r="177" spans="1:20" x14ac:dyDescent="0.45">
      <c r="B177" t="s">
        <v>293</v>
      </c>
      <c r="F177">
        <v>2.3580000000000001</v>
      </c>
      <c r="G177">
        <v>0.61199999999999999</v>
      </c>
      <c r="H177">
        <v>0.91300000000000003</v>
      </c>
      <c r="I177">
        <v>0.314</v>
      </c>
      <c r="K177">
        <f t="shared" si="22"/>
        <v>-74.045801526717554</v>
      </c>
      <c r="L177">
        <f t="shared" si="23"/>
        <v>-65.607886089813803</v>
      </c>
      <c r="R177" s="13"/>
      <c r="S177" s="13"/>
      <c r="T177" s="13"/>
    </row>
    <row r="178" spans="1:20" x14ac:dyDescent="0.45">
      <c r="B178" t="s">
        <v>267</v>
      </c>
      <c r="F178">
        <v>2.3580000000000001</v>
      </c>
      <c r="G178">
        <v>0.58199999999999996</v>
      </c>
      <c r="H178">
        <v>0.91300000000000003</v>
      </c>
      <c r="I178">
        <v>0.113</v>
      </c>
      <c r="K178">
        <f t="shared" si="22"/>
        <v>-75.318066157760825</v>
      </c>
      <c r="L178">
        <f t="shared" si="23"/>
        <v>-87.623220153340625</v>
      </c>
      <c r="R178" s="13"/>
      <c r="S178" s="13"/>
      <c r="T178" s="13"/>
    </row>
    <row r="179" spans="1:20" x14ac:dyDescent="0.45">
      <c r="R179" s="13"/>
      <c r="S179" s="13"/>
      <c r="T179" s="13"/>
    </row>
    <row r="180" spans="1:20" x14ac:dyDescent="0.45">
      <c r="B180" t="s">
        <v>248</v>
      </c>
      <c r="R180" s="13"/>
      <c r="S180" s="13"/>
      <c r="T180" s="13"/>
    </row>
    <row r="181" spans="1:20" x14ac:dyDescent="0.45">
      <c r="B181" t="s">
        <v>327</v>
      </c>
      <c r="F181">
        <v>0.66800000000000004</v>
      </c>
      <c r="G181">
        <v>0.14699999999999999</v>
      </c>
      <c r="H181">
        <v>0.66400000000000003</v>
      </c>
      <c r="I181">
        <v>0.89500000000000002</v>
      </c>
      <c r="K181">
        <f t="shared" si="22"/>
        <v>-77.994011976047901</v>
      </c>
      <c r="L181">
        <f t="shared" si="23"/>
        <v>34.789156626506021</v>
      </c>
      <c r="M181" t="s">
        <v>292</v>
      </c>
      <c r="O181">
        <f>K181+K183</f>
        <v>-77.994011976047901</v>
      </c>
      <c r="P181">
        <f>L181+L183</f>
        <v>49.849397590361441</v>
      </c>
      <c r="Q181" t="s">
        <v>293</v>
      </c>
      <c r="R181" s="13"/>
      <c r="S181" s="11">
        <f>K184</f>
        <v>-75.748502994011972</v>
      </c>
      <c r="T181" s="11">
        <f>L184</f>
        <v>9.3373493975903514</v>
      </c>
    </row>
    <row r="182" spans="1:20" x14ac:dyDescent="0.45">
      <c r="B182" t="s">
        <v>318</v>
      </c>
      <c r="F182">
        <v>0.66800000000000004</v>
      </c>
      <c r="G182">
        <v>0.106</v>
      </c>
      <c r="H182">
        <v>0.66400000000000003</v>
      </c>
      <c r="I182">
        <v>0.14899999999999999</v>
      </c>
      <c r="K182">
        <f t="shared" si="22"/>
        <v>-84.131736526946113</v>
      </c>
      <c r="L182">
        <f t="shared" si="23"/>
        <v>-77.560240963855421</v>
      </c>
      <c r="M182" t="s">
        <v>263</v>
      </c>
      <c r="O182">
        <f>K182+K183</f>
        <v>-84.131736526946113</v>
      </c>
      <c r="P182">
        <f>L182+L183</f>
        <v>-62.5</v>
      </c>
      <c r="Q182" t="s">
        <v>267</v>
      </c>
      <c r="R182" s="13"/>
      <c r="S182" s="11">
        <f>K185</f>
        <v>-84.131736526946113</v>
      </c>
      <c r="T182" s="11">
        <f>L185</f>
        <v>-1.2048192771084347</v>
      </c>
    </row>
    <row r="183" spans="1:20" x14ac:dyDescent="0.45">
      <c r="B183" t="s">
        <v>329</v>
      </c>
      <c r="F183">
        <v>0.66800000000000004</v>
      </c>
      <c r="G183">
        <v>0.66800000000000004</v>
      </c>
      <c r="H183">
        <v>0.66400000000000003</v>
      </c>
      <c r="I183">
        <v>0.76400000000000001</v>
      </c>
      <c r="K183">
        <f t="shared" si="22"/>
        <v>0</v>
      </c>
      <c r="L183">
        <f t="shared" si="23"/>
        <v>15.060240963855419</v>
      </c>
      <c r="R183" s="13"/>
      <c r="S183" s="13"/>
      <c r="T183" s="13"/>
    </row>
    <row r="184" spans="1:20" x14ac:dyDescent="0.45">
      <c r="B184" t="s">
        <v>293</v>
      </c>
      <c r="F184">
        <v>0.66800000000000004</v>
      </c>
      <c r="G184">
        <v>0.16200000000000001</v>
      </c>
      <c r="H184">
        <v>0.66400000000000003</v>
      </c>
      <c r="I184">
        <v>0.72599999999999998</v>
      </c>
      <c r="K184">
        <f t="shared" si="22"/>
        <v>-75.748502994011972</v>
      </c>
      <c r="L184">
        <f t="shared" si="23"/>
        <v>9.3373493975903514</v>
      </c>
      <c r="R184" s="13"/>
      <c r="S184" s="13"/>
      <c r="T184" s="13"/>
    </row>
    <row r="185" spans="1:20" x14ac:dyDescent="0.45">
      <c r="B185" t="s">
        <v>267</v>
      </c>
      <c r="F185">
        <v>0.66800000000000004</v>
      </c>
      <c r="G185">
        <v>0.106</v>
      </c>
      <c r="H185">
        <v>0.66400000000000003</v>
      </c>
      <c r="I185">
        <v>0.65600000000000003</v>
      </c>
      <c r="K185">
        <f t="shared" si="22"/>
        <v>-84.131736526946113</v>
      </c>
      <c r="L185">
        <f t="shared" si="23"/>
        <v>-1.2048192771084347</v>
      </c>
      <c r="R185" s="13"/>
      <c r="S185" s="13"/>
      <c r="T185" s="13"/>
    </row>
    <row r="186" spans="1:20" x14ac:dyDescent="0.45">
      <c r="R186" s="13"/>
      <c r="S186" s="13"/>
      <c r="T186" s="13"/>
    </row>
    <row r="187" spans="1:20" x14ac:dyDescent="0.45">
      <c r="A187" t="s">
        <v>195</v>
      </c>
      <c r="R187" s="13"/>
      <c r="S187" s="13"/>
      <c r="T187" s="13"/>
    </row>
    <row r="188" spans="1:20" x14ac:dyDescent="0.45">
      <c r="A188" t="s">
        <v>339</v>
      </c>
      <c r="R188" s="13"/>
      <c r="S188" s="13"/>
      <c r="T188" s="13"/>
    </row>
    <row r="189" spans="1:20" x14ac:dyDescent="0.45">
      <c r="R189" s="13"/>
      <c r="S189" s="13"/>
      <c r="T189" s="13"/>
    </row>
    <row r="190" spans="1:20" x14ac:dyDescent="0.45">
      <c r="R190" s="13"/>
      <c r="S190" s="13"/>
      <c r="T190" s="13"/>
    </row>
    <row r="191" spans="1:20" x14ac:dyDescent="0.45">
      <c r="A191" t="s">
        <v>206</v>
      </c>
      <c r="R191" s="13"/>
      <c r="S191" s="13"/>
      <c r="T191" s="13"/>
    </row>
    <row r="192" spans="1:20" x14ac:dyDescent="0.45">
      <c r="B192" t="s">
        <v>327</v>
      </c>
      <c r="F192">
        <v>0.74199999999999999</v>
      </c>
      <c r="G192">
        <v>0.747</v>
      </c>
      <c r="K192">
        <f t="shared" ref="K192:K196" si="24">(G192-F192)*100/F192</f>
        <v>0.67385444743935374</v>
      </c>
      <c r="M192" t="s">
        <v>292</v>
      </c>
      <c r="O192">
        <f>K192+K194</f>
        <v>-40.296495956873315</v>
      </c>
      <c r="Q192" t="s">
        <v>293</v>
      </c>
      <c r="R192" s="11"/>
      <c r="S192" s="11">
        <f>K195</f>
        <v>-52.425876010781671</v>
      </c>
      <c r="T192" s="11"/>
    </row>
    <row r="193" spans="1:20" x14ac:dyDescent="0.45">
      <c r="B193" t="s">
        <v>318</v>
      </c>
      <c r="F193">
        <v>0.74199999999999999</v>
      </c>
      <c r="G193">
        <v>0.184</v>
      </c>
      <c r="K193">
        <f t="shared" si="24"/>
        <v>-75.202156334231816</v>
      </c>
      <c r="M193" t="s">
        <v>263</v>
      </c>
      <c r="O193">
        <f>K193+K194</f>
        <v>-116.17250673854448</v>
      </c>
      <c r="Q193" t="s">
        <v>267</v>
      </c>
      <c r="R193" s="13"/>
      <c r="S193" s="11">
        <f>K196</f>
        <v>-22.237196765498656</v>
      </c>
      <c r="T193" s="11"/>
    </row>
    <row r="194" spans="1:20" x14ac:dyDescent="0.45">
      <c r="B194" t="s">
        <v>329</v>
      </c>
      <c r="F194">
        <v>0.74199999999999999</v>
      </c>
      <c r="G194">
        <v>0.438</v>
      </c>
      <c r="K194">
        <f t="shared" si="24"/>
        <v>-40.970350404312669</v>
      </c>
      <c r="R194" s="13"/>
      <c r="S194" s="13"/>
      <c r="T194" s="13"/>
    </row>
    <row r="195" spans="1:20" x14ac:dyDescent="0.45">
      <c r="B195" t="s">
        <v>293</v>
      </c>
      <c r="F195">
        <v>0.74199999999999999</v>
      </c>
      <c r="G195">
        <v>0.35299999999999998</v>
      </c>
      <c r="K195">
        <f t="shared" si="24"/>
        <v>-52.425876010781671</v>
      </c>
      <c r="R195" s="13"/>
      <c r="S195" s="13"/>
      <c r="T195" s="13"/>
    </row>
    <row r="196" spans="1:20" x14ac:dyDescent="0.45">
      <c r="B196" t="s">
        <v>267</v>
      </c>
      <c r="F196">
        <v>0.74199999999999999</v>
      </c>
      <c r="G196">
        <v>0.57699999999999996</v>
      </c>
      <c r="K196">
        <f t="shared" si="24"/>
        <v>-22.237196765498656</v>
      </c>
      <c r="R196" s="13"/>
      <c r="S196" s="13"/>
      <c r="T196" s="13"/>
    </row>
    <row r="197" spans="1:20" x14ac:dyDescent="0.45">
      <c r="R197" s="13"/>
      <c r="S197" s="13"/>
      <c r="T197" s="13"/>
    </row>
    <row r="198" spans="1:20" x14ac:dyDescent="0.45">
      <c r="A198" t="s">
        <v>212</v>
      </c>
      <c r="R198" s="13"/>
      <c r="S198" s="13"/>
      <c r="T198" s="13"/>
    </row>
    <row r="199" spans="1:20" x14ac:dyDescent="0.45">
      <c r="B199" t="s">
        <v>247</v>
      </c>
      <c r="R199" s="13"/>
      <c r="S199" s="13"/>
      <c r="T199" s="13"/>
    </row>
    <row r="200" spans="1:20" x14ac:dyDescent="0.45">
      <c r="B200" t="s">
        <v>327</v>
      </c>
      <c r="F200">
        <v>2.3719999999999999</v>
      </c>
      <c r="G200">
        <v>1.016</v>
      </c>
      <c r="H200">
        <v>0.92</v>
      </c>
      <c r="I200">
        <v>0.81599999999999995</v>
      </c>
      <c r="K200">
        <f t="shared" ref="K200:K201" si="25">(G200-F200)*100/F200</f>
        <v>-57.166947723440138</v>
      </c>
      <c r="L200">
        <f>(I200-H200)*100/H200</f>
        <v>-11.304347826086966</v>
      </c>
      <c r="R200" s="13"/>
      <c r="S200" s="13"/>
      <c r="T200" s="13"/>
    </row>
    <row r="201" spans="1:20" x14ac:dyDescent="0.45">
      <c r="B201" t="s">
        <v>318</v>
      </c>
      <c r="F201">
        <v>2.3719999999999999</v>
      </c>
      <c r="G201">
        <v>0.45200000000000001</v>
      </c>
      <c r="H201">
        <v>0.92</v>
      </c>
      <c r="I201">
        <v>0.49199999999999999</v>
      </c>
      <c r="K201">
        <f t="shared" si="25"/>
        <v>-80.94435075885329</v>
      </c>
      <c r="L201">
        <f>(I201-H201)*100/H201</f>
        <v>-46.521739130434788</v>
      </c>
      <c r="R201" s="13"/>
      <c r="S201" s="13"/>
      <c r="T201" s="13"/>
    </row>
    <row r="202" spans="1:20" x14ac:dyDescent="0.45">
      <c r="R202" s="13"/>
      <c r="S202" s="13"/>
      <c r="T202" s="13"/>
    </row>
    <row r="203" spans="1:20" x14ac:dyDescent="0.45">
      <c r="B203" t="s">
        <v>248</v>
      </c>
      <c r="R203" s="13"/>
      <c r="S203" s="13"/>
      <c r="T203" s="13"/>
    </row>
    <row r="204" spans="1:20" x14ac:dyDescent="0.45">
      <c r="B204" t="s">
        <v>327</v>
      </c>
      <c r="F204">
        <v>0.68500000000000005</v>
      </c>
      <c r="G204">
        <v>0.16500000000000001</v>
      </c>
      <c r="H204">
        <v>0.66800000000000004</v>
      </c>
      <c r="I204">
        <v>0.88900000000000001</v>
      </c>
      <c r="K204">
        <f t="shared" ref="K204:K205" si="26">(G204-F204)*100/F204</f>
        <v>-75.912408759124077</v>
      </c>
      <c r="L204">
        <f>(I204-H204)*100/H204</f>
        <v>33.083832335329333</v>
      </c>
      <c r="R204" s="13"/>
      <c r="S204" s="13"/>
      <c r="T204" s="13"/>
    </row>
    <row r="205" spans="1:20" x14ac:dyDescent="0.45">
      <c r="B205" t="s">
        <v>318</v>
      </c>
      <c r="F205">
        <v>0.68500000000000005</v>
      </c>
      <c r="G205">
        <v>0.11700000000000001</v>
      </c>
      <c r="H205">
        <v>0.66800000000000004</v>
      </c>
      <c r="I205">
        <v>0.14899999999999999</v>
      </c>
      <c r="K205">
        <f t="shared" si="26"/>
        <v>-82.919708029197082</v>
      </c>
      <c r="L205">
        <f>(I205-H205)*100/H205</f>
        <v>-77.694610778443106</v>
      </c>
      <c r="R205" s="13"/>
      <c r="S205" s="13"/>
      <c r="T205" s="13"/>
    </row>
    <row r="206" spans="1:20" x14ac:dyDescent="0.45">
      <c r="R206" s="13"/>
      <c r="S206" s="13"/>
      <c r="T206" s="13"/>
    </row>
    <row r="207" spans="1:20" x14ac:dyDescent="0.45">
      <c r="A207" t="s">
        <v>249</v>
      </c>
      <c r="R207" s="13"/>
      <c r="S207" s="13"/>
      <c r="T207" s="13"/>
    </row>
    <row r="208" spans="1:20" x14ac:dyDescent="0.45">
      <c r="A208" t="s">
        <v>339</v>
      </c>
    </row>
    <row r="210" spans="1:26" x14ac:dyDescent="0.45">
      <c r="A210" t="s">
        <v>231</v>
      </c>
    </row>
    <row r="211" spans="1:26" x14ac:dyDescent="0.45">
      <c r="B211" t="s">
        <v>250</v>
      </c>
      <c r="J211">
        <v>-25.315999999999999</v>
      </c>
      <c r="K211">
        <v>31.183</v>
      </c>
      <c r="L211">
        <v>-19.183</v>
      </c>
    </row>
    <row r="212" spans="1:26" x14ac:dyDescent="0.45">
      <c r="B212" t="s">
        <v>329</v>
      </c>
      <c r="J212">
        <v>133.929</v>
      </c>
      <c r="K212">
        <v>85.483999999999995</v>
      </c>
      <c r="L212">
        <v>80.147000000000006</v>
      </c>
    </row>
    <row r="213" spans="1:26" x14ac:dyDescent="0.45">
      <c r="B213" t="s">
        <v>351</v>
      </c>
      <c r="J213">
        <v>27.422999999999998</v>
      </c>
      <c r="K213">
        <v>41.935000000000002</v>
      </c>
      <c r="L213">
        <v>-3.8370000000000002</v>
      </c>
    </row>
    <row r="214" spans="1:26" x14ac:dyDescent="0.45">
      <c r="B214" t="s">
        <v>352</v>
      </c>
      <c r="J214">
        <v>101.40300000000001</v>
      </c>
      <c r="K214">
        <v>109.14</v>
      </c>
      <c r="L214">
        <v>-3.218</v>
      </c>
    </row>
    <row r="215" spans="1:26" ht="14.65" thickBot="1" x14ac:dyDescent="0.5">
      <c r="B215" t="s">
        <v>353</v>
      </c>
      <c r="J215">
        <v>202.80600000000001</v>
      </c>
      <c r="K215">
        <v>224.73099999999999</v>
      </c>
      <c r="L215">
        <v>49.142000000000003</v>
      </c>
    </row>
    <row r="216" spans="1:26" ht="14.65" thickBot="1" x14ac:dyDescent="0.5">
      <c r="V216" s="40" t="s">
        <v>362</v>
      </c>
      <c r="W216" s="32" t="s">
        <v>364</v>
      </c>
      <c r="X216" s="42">
        <v>17</v>
      </c>
      <c r="Y216" s="42">
        <v>19</v>
      </c>
      <c r="Z216" s="43">
        <v>16</v>
      </c>
    </row>
    <row r="217" spans="1:26" x14ac:dyDescent="0.45">
      <c r="P217" s="19"/>
      <c r="Q217" s="20"/>
      <c r="R217" s="20" t="s">
        <v>360</v>
      </c>
      <c r="S217" s="20" t="s">
        <v>235</v>
      </c>
      <c r="T217" s="21" t="s">
        <v>361</v>
      </c>
      <c r="V217" s="41"/>
      <c r="W217" s="33" t="s">
        <v>365</v>
      </c>
      <c r="X217" s="44">
        <v>6</v>
      </c>
      <c r="Y217" s="44">
        <v>30</v>
      </c>
      <c r="Z217" s="45">
        <v>20</v>
      </c>
    </row>
    <row r="218" spans="1:26" x14ac:dyDescent="0.45">
      <c r="P218" s="22"/>
      <c r="Q218" s="23" t="s">
        <v>294</v>
      </c>
      <c r="R218" s="23"/>
      <c r="S218" s="23"/>
      <c r="T218" s="24"/>
      <c r="V218" s="22"/>
      <c r="W218" s="27"/>
      <c r="X218" s="27"/>
      <c r="Y218" s="27"/>
      <c r="Z218" s="28"/>
    </row>
    <row r="219" spans="1:26" x14ac:dyDescent="0.45">
      <c r="P219" s="22" t="s">
        <v>354</v>
      </c>
      <c r="Q219" s="25" t="s">
        <v>355</v>
      </c>
      <c r="R219" s="23">
        <v>11</v>
      </c>
      <c r="S219" s="23">
        <v>28</v>
      </c>
      <c r="T219" s="24">
        <v>10</v>
      </c>
      <c r="V219" s="22" t="s">
        <v>295</v>
      </c>
      <c r="W219" s="34" t="s">
        <v>364</v>
      </c>
      <c r="X219" s="27">
        <v>6</v>
      </c>
      <c r="Y219" s="27">
        <v>5</v>
      </c>
      <c r="Z219" s="28">
        <v>2</v>
      </c>
    </row>
    <row r="220" spans="1:26" x14ac:dyDescent="0.45">
      <c r="P220" s="22"/>
      <c r="Q220" s="26" t="s">
        <v>356</v>
      </c>
      <c r="R220" s="23">
        <v>1</v>
      </c>
      <c r="S220" s="23">
        <v>6</v>
      </c>
      <c r="T220" s="24">
        <v>13</v>
      </c>
      <c r="V220" s="22"/>
      <c r="W220" s="33" t="s">
        <v>365</v>
      </c>
      <c r="X220" s="27">
        <v>4</v>
      </c>
      <c r="Y220" s="27">
        <v>19</v>
      </c>
      <c r="Z220" s="28">
        <v>13</v>
      </c>
    </row>
    <row r="221" spans="1:26" x14ac:dyDescent="0.45">
      <c r="P221" s="22"/>
      <c r="Q221" s="23" t="s">
        <v>357</v>
      </c>
      <c r="R221" s="23">
        <v>1</v>
      </c>
      <c r="S221" s="23">
        <v>5</v>
      </c>
      <c r="T221" s="24">
        <v>2</v>
      </c>
      <c r="V221" s="22"/>
      <c r="W221" s="27"/>
      <c r="X221" s="27"/>
      <c r="Y221" s="27"/>
      <c r="Z221" s="28"/>
    </row>
    <row r="222" spans="1:26" ht="16.149999999999999" customHeight="1" x14ac:dyDescent="0.45">
      <c r="P222" s="22"/>
      <c r="Q222" s="27"/>
      <c r="R222" s="27"/>
      <c r="S222" s="27"/>
      <c r="T222" s="28"/>
      <c r="V222" s="22" t="s">
        <v>296</v>
      </c>
      <c r="W222" s="34" t="s">
        <v>364</v>
      </c>
      <c r="X222" s="27">
        <v>11</v>
      </c>
      <c r="Y222" s="27">
        <v>10</v>
      </c>
      <c r="Z222" s="28">
        <v>10</v>
      </c>
    </row>
    <row r="223" spans="1:26" x14ac:dyDescent="0.45">
      <c r="P223" s="22" t="s">
        <v>358</v>
      </c>
      <c r="Q223" s="25" t="s">
        <v>355</v>
      </c>
      <c r="R223" s="23">
        <v>10</v>
      </c>
      <c r="S223" s="23">
        <v>22</v>
      </c>
      <c r="T223" s="24">
        <v>9</v>
      </c>
      <c r="V223" s="22"/>
      <c r="W223" s="33" t="s">
        <v>365</v>
      </c>
      <c r="X223" s="27">
        <v>1</v>
      </c>
      <c r="Y223" s="27">
        <v>6</v>
      </c>
      <c r="Z223" s="28">
        <v>3</v>
      </c>
    </row>
    <row r="224" spans="1:26" x14ac:dyDescent="0.45">
      <c r="P224" s="22"/>
      <c r="Q224" s="26" t="s">
        <v>356</v>
      </c>
      <c r="R224" s="23">
        <v>1</v>
      </c>
      <c r="S224" s="23">
        <v>5</v>
      </c>
      <c r="T224" s="24">
        <v>10</v>
      </c>
      <c r="V224" s="22"/>
      <c r="W224" s="27"/>
      <c r="X224" s="27"/>
      <c r="Y224" s="27"/>
      <c r="Z224" s="28"/>
    </row>
    <row r="225" spans="16:26" x14ac:dyDescent="0.45">
      <c r="P225" s="22"/>
      <c r="Q225" s="23" t="s">
        <v>357</v>
      </c>
      <c r="R225" s="23">
        <v>1</v>
      </c>
      <c r="S225" s="23">
        <v>4</v>
      </c>
      <c r="T225" s="24">
        <v>1</v>
      </c>
      <c r="V225" s="22" t="s">
        <v>297</v>
      </c>
      <c r="W225" s="34" t="s">
        <v>364</v>
      </c>
      <c r="X225" s="27">
        <v>0</v>
      </c>
      <c r="Y225" s="27">
        <v>3</v>
      </c>
      <c r="Z225" s="28">
        <v>1</v>
      </c>
    </row>
    <row r="226" spans="16:26" x14ac:dyDescent="0.45">
      <c r="P226" s="22"/>
      <c r="Q226" s="27"/>
      <c r="R226" s="27"/>
      <c r="S226" s="27"/>
      <c r="T226" s="28"/>
      <c r="V226" s="22"/>
      <c r="W226" s="33" t="s">
        <v>365</v>
      </c>
      <c r="X226" s="27">
        <v>1</v>
      </c>
      <c r="Y226" s="27">
        <v>1</v>
      </c>
      <c r="Z226" s="28">
        <v>3</v>
      </c>
    </row>
    <row r="227" spans="16:26" x14ac:dyDescent="0.45">
      <c r="P227" s="22" t="s">
        <v>359</v>
      </c>
      <c r="Q227" s="25" t="s">
        <v>355</v>
      </c>
      <c r="R227" s="23">
        <v>1</v>
      </c>
      <c r="S227" s="23">
        <v>6</v>
      </c>
      <c r="T227" s="24">
        <v>1</v>
      </c>
      <c r="V227" s="22"/>
      <c r="W227" s="27"/>
      <c r="X227" s="27"/>
      <c r="Y227" s="27"/>
      <c r="Z227" s="28"/>
    </row>
    <row r="228" spans="16:26" x14ac:dyDescent="0.45">
      <c r="P228" s="22"/>
      <c r="Q228" s="26" t="s">
        <v>356</v>
      </c>
      <c r="R228" s="23">
        <v>0</v>
      </c>
      <c r="S228" s="23">
        <v>1</v>
      </c>
      <c r="T228" s="24">
        <v>3</v>
      </c>
      <c r="V228" s="22" t="s">
        <v>363</v>
      </c>
      <c r="W228" s="34" t="s">
        <v>364</v>
      </c>
      <c r="X228" s="27">
        <v>0</v>
      </c>
      <c r="Y228" s="27">
        <v>0</v>
      </c>
      <c r="Z228" s="28">
        <v>1</v>
      </c>
    </row>
    <row r="229" spans="16:26" x14ac:dyDescent="0.45">
      <c r="P229" s="22"/>
      <c r="Q229" s="23" t="s">
        <v>357</v>
      </c>
      <c r="R229" s="23">
        <v>0</v>
      </c>
      <c r="S229" s="23">
        <v>1</v>
      </c>
      <c r="T229" s="24">
        <v>0</v>
      </c>
      <c r="V229" s="22"/>
      <c r="W229" s="33" t="s">
        <v>365</v>
      </c>
      <c r="X229" s="27">
        <v>0</v>
      </c>
      <c r="Y229" s="27">
        <v>3</v>
      </c>
      <c r="Z229" s="28">
        <v>1</v>
      </c>
    </row>
    <row r="230" spans="16:26" ht="14.65" thickBot="1" x14ac:dyDescent="0.5">
      <c r="P230" s="22"/>
      <c r="Q230" s="27"/>
      <c r="R230" s="27"/>
      <c r="S230" s="27"/>
      <c r="T230" s="28"/>
      <c r="V230" s="22"/>
      <c r="W230" s="27"/>
      <c r="X230" s="27"/>
      <c r="Y230" s="27"/>
      <c r="Z230" s="28"/>
    </row>
    <row r="231" spans="16:26" x14ac:dyDescent="0.45">
      <c r="P231" s="22" t="s">
        <v>32</v>
      </c>
      <c r="Q231" s="25" t="s">
        <v>355</v>
      </c>
      <c r="R231" s="23">
        <v>9</v>
      </c>
      <c r="S231" s="23">
        <v>11</v>
      </c>
      <c r="T231" s="24">
        <v>4</v>
      </c>
      <c r="V231" s="38" t="s">
        <v>313</v>
      </c>
      <c r="W231" s="32" t="s">
        <v>364</v>
      </c>
      <c r="X231" s="20">
        <v>12</v>
      </c>
      <c r="Y231" s="20">
        <v>23</v>
      </c>
      <c r="Z231" s="21">
        <v>14</v>
      </c>
    </row>
    <row r="232" spans="16:26" x14ac:dyDescent="0.45">
      <c r="P232" s="22"/>
      <c r="Q232" s="26" t="s">
        <v>356</v>
      </c>
      <c r="R232" s="23">
        <v>1</v>
      </c>
      <c r="S232" s="23">
        <v>3</v>
      </c>
      <c r="T232" s="24">
        <v>4</v>
      </c>
      <c r="V232" s="39"/>
      <c r="W232" s="33" t="s">
        <v>365</v>
      </c>
      <c r="X232" s="27">
        <v>1</v>
      </c>
      <c r="Y232" s="27">
        <v>16</v>
      </c>
      <c r="Z232" s="28">
        <v>10</v>
      </c>
    </row>
    <row r="233" spans="16:26" x14ac:dyDescent="0.45">
      <c r="P233" s="22"/>
      <c r="Q233" s="23" t="s">
        <v>357</v>
      </c>
      <c r="R233" s="23">
        <v>0</v>
      </c>
      <c r="S233" s="23">
        <v>3</v>
      </c>
      <c r="T233" s="24">
        <v>1</v>
      </c>
      <c r="V233" s="22"/>
      <c r="W233" s="27"/>
      <c r="X233" s="27"/>
      <c r="Y233" s="27"/>
      <c r="Z233" s="28"/>
    </row>
    <row r="234" spans="16:26" x14ac:dyDescent="0.45">
      <c r="P234" s="22"/>
      <c r="Q234" s="27"/>
      <c r="R234" s="27"/>
      <c r="S234" s="27"/>
      <c r="T234" s="28"/>
      <c r="V234" s="22" t="s">
        <v>358</v>
      </c>
      <c r="W234" s="34" t="s">
        <v>364</v>
      </c>
      <c r="X234" s="27">
        <v>13</v>
      </c>
      <c r="Y234" s="27">
        <v>18</v>
      </c>
      <c r="Z234" s="28">
        <v>13</v>
      </c>
    </row>
    <row r="235" spans="16:26" x14ac:dyDescent="0.45">
      <c r="P235" s="22" t="s">
        <v>298</v>
      </c>
      <c r="Q235" s="25" t="s">
        <v>355</v>
      </c>
      <c r="R235" s="23">
        <v>0</v>
      </c>
      <c r="S235" s="23">
        <v>4</v>
      </c>
      <c r="T235" s="24">
        <v>2</v>
      </c>
      <c r="V235" s="22"/>
      <c r="W235" s="33" t="s">
        <v>365</v>
      </c>
      <c r="X235" s="27">
        <v>1</v>
      </c>
      <c r="Y235" s="27">
        <v>15</v>
      </c>
      <c r="Z235" s="28">
        <v>9</v>
      </c>
    </row>
    <row r="236" spans="16:26" x14ac:dyDescent="0.45">
      <c r="P236" s="22"/>
      <c r="Q236" s="26" t="s">
        <v>356</v>
      </c>
      <c r="R236" s="23">
        <v>0</v>
      </c>
      <c r="S236" s="23">
        <v>0</v>
      </c>
      <c r="T236" s="24">
        <v>1</v>
      </c>
      <c r="V236" s="22"/>
      <c r="W236" s="27"/>
      <c r="X236" s="27"/>
      <c r="Y236" s="27"/>
      <c r="Z236" s="28"/>
    </row>
    <row r="237" spans="16:26" ht="14.65" thickBot="1" x14ac:dyDescent="0.5">
      <c r="P237" s="29"/>
      <c r="Q237" s="30" t="s">
        <v>357</v>
      </c>
      <c r="R237" s="30">
        <v>0</v>
      </c>
      <c r="S237" s="30">
        <v>0</v>
      </c>
      <c r="T237" s="31">
        <v>0</v>
      </c>
      <c r="V237" s="22" t="s">
        <v>359</v>
      </c>
      <c r="W237" s="34" t="s">
        <v>364</v>
      </c>
      <c r="X237" s="27">
        <v>5</v>
      </c>
      <c r="Y237" s="27">
        <v>11</v>
      </c>
      <c r="Z237" s="28">
        <v>4</v>
      </c>
    </row>
    <row r="238" spans="16:26" x14ac:dyDescent="0.45">
      <c r="V238" s="22"/>
      <c r="W238" s="33" t="s">
        <v>365</v>
      </c>
      <c r="X238" s="27">
        <v>0</v>
      </c>
      <c r="Y238" s="27">
        <v>1</v>
      </c>
      <c r="Z238" s="28">
        <v>3</v>
      </c>
    </row>
    <row r="239" spans="16:26" x14ac:dyDescent="0.45">
      <c r="V239" s="22"/>
      <c r="W239" s="27"/>
      <c r="X239" s="27"/>
      <c r="Y239" s="27"/>
      <c r="Z239" s="28"/>
    </row>
    <row r="240" spans="16:26" x14ac:dyDescent="0.45">
      <c r="V240" s="22" t="s">
        <v>32</v>
      </c>
      <c r="W240" s="34" t="s">
        <v>364</v>
      </c>
      <c r="X240" s="27">
        <v>11</v>
      </c>
      <c r="Y240" s="27">
        <v>10</v>
      </c>
      <c r="Z240" s="28">
        <v>7</v>
      </c>
    </row>
    <row r="241" spans="22:26" x14ac:dyDescent="0.45">
      <c r="V241" s="22"/>
      <c r="W241" s="33" t="s">
        <v>365</v>
      </c>
      <c r="X241" s="27">
        <v>1</v>
      </c>
      <c r="Y241" s="27">
        <v>9</v>
      </c>
      <c r="Z241" s="28">
        <v>5</v>
      </c>
    </row>
    <row r="242" spans="22:26" x14ac:dyDescent="0.45">
      <c r="V242" s="22"/>
      <c r="W242" s="27"/>
      <c r="X242" s="27"/>
      <c r="Y242" s="27"/>
      <c r="Z242" s="28"/>
    </row>
    <row r="243" spans="22:26" x14ac:dyDescent="0.45">
      <c r="V243" s="22" t="s">
        <v>298</v>
      </c>
      <c r="W243" s="34" t="s">
        <v>364</v>
      </c>
      <c r="X243" s="27">
        <v>0</v>
      </c>
      <c r="Y243" s="27">
        <v>1</v>
      </c>
      <c r="Z243" s="28">
        <v>0</v>
      </c>
    </row>
    <row r="244" spans="22:26" ht="14.65" thickBot="1" x14ac:dyDescent="0.5">
      <c r="V244" s="29"/>
      <c r="W244" s="35" t="s">
        <v>365</v>
      </c>
      <c r="X244" s="36">
        <v>0</v>
      </c>
      <c r="Y244" s="36">
        <v>3</v>
      </c>
      <c r="Z244" s="37">
        <v>2</v>
      </c>
    </row>
  </sheetData>
  <mergeCells count="6">
    <mergeCell ref="Q2:T2"/>
    <mergeCell ref="V216:V217"/>
    <mergeCell ref="V231:V232"/>
    <mergeCell ref="D2:I2"/>
    <mergeCell ref="J2:L2"/>
    <mergeCell ref="M2:P2"/>
  </mergeCells>
  <phoneticPr fontId="2" type="noConversion"/>
  <conditionalFormatting sqref="S6">
    <cfRule type="cellIs" dxfId="0" priority="1" operator="greaterThan">
      <formula>$O$6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Articles</vt:lpstr>
      <vt:lpstr>Table Stressors</vt:lpstr>
      <vt:lpstr>Table Biological variables</vt:lpstr>
      <vt:lpstr>Effects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MANUEL GONZÁLEZ OLALLA</dc:creator>
  <cp:lastModifiedBy>JUAN MANUEL GONZÁLEZ OLALLA</cp:lastModifiedBy>
  <dcterms:created xsi:type="dcterms:W3CDTF">2024-10-30T08:25:46Z</dcterms:created>
  <dcterms:modified xsi:type="dcterms:W3CDTF">2025-05-11T18:40:14Z</dcterms:modified>
</cp:coreProperties>
</file>