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elo\Desktop\COMPUTERS AND METHOD\"/>
    </mc:Choice>
  </mc:AlternateContent>
  <xr:revisionPtr revIDLastSave="0" documentId="8_{C90BB6F5-0DD3-4474-B892-E99B4846D1B2}" xr6:coauthVersionLast="47" xr6:coauthVersionMax="47" xr10:uidLastSave="{00000000-0000-0000-0000-000000000000}"/>
  <bookViews>
    <workbookView xWindow="28680" yWindow="-120" windowWidth="29040" windowHeight="15840" xr2:uid="{EDF8E814-DF96-4F55-A21F-D9B14F6BB11D}"/>
  </bookViews>
  <sheets>
    <sheet name="COMPUTATIONAL TIMES" sheetId="2" r:id="rId1"/>
    <sheet name="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45" i="1" l="1"/>
  <c r="U45" i="1"/>
  <c r="E45" i="1"/>
  <c r="E46" i="1"/>
  <c r="E44" i="1"/>
  <c r="E43" i="1"/>
  <c r="D45" i="1"/>
  <c r="D46" i="1"/>
  <c r="D44" i="1"/>
  <c r="D43" i="1"/>
  <c r="AA3" i="1"/>
  <c r="Z3" i="1"/>
  <c r="Y3" i="1"/>
  <c r="X3" i="1"/>
  <c r="W3" i="1"/>
  <c r="V3" i="1"/>
  <c r="U3" i="1"/>
  <c r="T3" i="1"/>
  <c r="S3" i="1"/>
  <c r="R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B3" i="1"/>
  <c r="E48" i="1"/>
  <c r="C39" i="1"/>
  <c r="B39" i="1"/>
  <c r="B64" i="1" s="1"/>
  <c r="D92" i="1"/>
  <c r="D89" i="1"/>
  <c r="D90" i="1"/>
  <c r="D91" i="1"/>
  <c r="D88" i="1"/>
  <c r="F84" i="1"/>
  <c r="F85" i="1" s="1"/>
  <c r="E84" i="1"/>
  <c r="E85" i="1" s="1"/>
  <c r="D84" i="1"/>
  <c r="D85" i="1" s="1"/>
  <c r="C84" i="1"/>
  <c r="C85" i="1" s="1"/>
  <c r="G78" i="1"/>
  <c r="G79" i="1"/>
  <c r="G80" i="1"/>
  <c r="G81" i="1"/>
  <c r="G82" i="1"/>
  <c r="G77" i="1"/>
  <c r="E61" i="1"/>
  <c r="E62" i="1"/>
  <c r="E65" i="1"/>
  <c r="D61" i="1"/>
  <c r="D62" i="1"/>
  <c r="D63" i="1"/>
  <c r="D65" i="1"/>
  <c r="C50" i="1"/>
  <c r="C51" i="1"/>
  <c r="C53" i="1"/>
  <c r="C54" i="1"/>
  <c r="C49" i="1"/>
  <c r="B50" i="1"/>
  <c r="B51" i="1"/>
  <c r="B52" i="1"/>
  <c r="B54" i="1"/>
  <c r="B49" i="1"/>
  <c r="C61" i="1"/>
  <c r="C62" i="1"/>
  <c r="C65" i="1"/>
  <c r="C60" i="1"/>
  <c r="B61" i="1"/>
  <c r="B62" i="1"/>
  <c r="B63" i="1"/>
  <c r="B65" i="1"/>
  <c r="B60" i="1"/>
  <c r="E38" i="1"/>
  <c r="C63" i="1" s="1"/>
  <c r="E49" i="1"/>
  <c r="E50" i="1"/>
  <c r="E52" i="1"/>
  <c r="E53" i="1"/>
  <c r="E55" i="1" l="1"/>
  <c r="B53" i="1"/>
  <c r="B57" i="1" s="1"/>
  <c r="C64" i="1"/>
  <c r="C68" i="1"/>
  <c r="B68" i="1"/>
  <c r="C52" i="1"/>
  <c r="C56" i="1" s="1"/>
  <c r="B67" i="1"/>
  <c r="C67" i="1"/>
  <c r="E63" i="1"/>
  <c r="B56" i="1" l="1"/>
  <c r="C57" i="1"/>
</calcChain>
</file>

<file path=xl/sharedStrings.xml><?xml version="1.0" encoding="utf-8"?>
<sst xmlns="http://schemas.openxmlformats.org/spreadsheetml/2006/main" count="80" uniqueCount="25">
  <si>
    <t>DESPLA G0</t>
  </si>
  <si>
    <t>TENSIONES G0</t>
  </si>
  <si>
    <t>DESPLA G1</t>
  </si>
  <si>
    <t>TENSIONES G1</t>
  </si>
  <si>
    <t>DESPLA G2</t>
  </si>
  <si>
    <t>TENSIONES G2</t>
  </si>
  <si>
    <t>DESPLA G3</t>
  </si>
  <si>
    <t>TENSIONES G3</t>
  </si>
  <si>
    <t>DESPLA G4</t>
  </si>
  <si>
    <t>TENSIONES G4</t>
  </si>
  <si>
    <t>Tiempo</t>
  </si>
  <si>
    <t>EMBEDDED CONDITION</t>
  </si>
  <si>
    <t>PIVOTING CONDITION</t>
  </si>
  <si>
    <t>DESPLA NAVARRO</t>
  </si>
  <si>
    <t>TENSIONES NAVARRO</t>
  </si>
  <si>
    <t>G0</t>
  </si>
  <si>
    <t>NAVARRO</t>
  </si>
  <si>
    <t>G1</t>
  </si>
  <si>
    <t>G2</t>
  </si>
  <si>
    <t>G3</t>
  </si>
  <si>
    <t>G4</t>
  </si>
  <si>
    <t>DESPLAZAMIENTOS</t>
  </si>
  <si>
    <t>TENSIONES</t>
  </si>
  <si>
    <t>desplazamientos</t>
  </si>
  <si>
    <t>tensiones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</si>
</sst>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4" borderId="2" xfId="0" applyFill="1" applyBorder="1" applyAlignment="1">
      <alignment horizontal="center"/>
    </xf>
    <xf numFmtId="11" fontId="0" fillId="0" borderId="2" xfId="0" applyNumberFormat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11" fontId="0" fillId="0" borderId="3" xfId="0" applyNumberFormat="1" applyBorder="1" applyAlignment="1">
      <alignment horizontal="center"/>
    </xf>
    <xf numFmtId="0" fontId="0" fillId="5" borderId="0" xfId="0" applyFill="1" applyAlignment="1">
      <alignment horizontal="center"/>
    </xf>
    <xf numFmtId="11" fontId="0" fillId="5" borderId="0" xfId="0" applyNumberFormat="1" applyFill="1" applyAlignment="1">
      <alignment horizontal="center"/>
    </xf>
    <xf numFmtId="0" fontId="0" fillId="5" borderId="0" xfId="0" applyFill="1"/>
    <xf numFmtId="0" fontId="1" fillId="0" borderId="1" xfId="0" applyFont="1" applyBorder="1" applyAlignment="1">
      <alignment horizontal="center"/>
    </xf>
    <xf numFmtId="165" fontId="0" fillId="0" borderId="0" xfId="0" applyNumberFormat="1"/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2"/>
          <c:order val="0"/>
          <c:tx>
            <c:v>P-EG DISPLACEMENTS' METHOD</c:v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G1</c:v>
              </c:pt>
              <c:pt idx="1">
                <c:v>G2</c:v>
              </c:pt>
              <c:pt idx="2">
                <c:v>G3</c:v>
              </c:pt>
              <c:pt idx="3">
                <c:v>G4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DATA!$B$43:$B$47</c15:sqref>
                  </c15:fullRef>
                </c:ext>
              </c:extLst>
              <c:f>DATA!$B$44:$B$47</c:f>
              <c:numCache>
                <c:formatCode>General</c:formatCode>
                <c:ptCount val="4"/>
                <c:pt idx="0">
                  <c:v>197.203</c:v>
                </c:pt>
                <c:pt idx="1">
                  <c:v>209.65600000000001</c:v>
                </c:pt>
                <c:pt idx="2">
                  <c:v>225.34399999999999</c:v>
                </c:pt>
                <c:pt idx="3">
                  <c:v>207.125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DATA!$B$43</c15:sqref>
                  <c15:spPr xmlns:c15="http://schemas.microsoft.com/office/drawing/2012/chart">
                    <a:solidFill>
                      <a:srgbClr val="92D050"/>
                    </a:solidFill>
                    <a:ln>
                      <a:solidFill>
                        <a:srgbClr val="92D050"/>
                      </a:solidFill>
                    </a:ln>
                    <a:effectLst/>
                  </c15:spPr>
                  <c15:invertIfNegative val="0"/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D-5616-4530-A3B5-2A1D8943C235}"/>
            </c:ext>
          </c:extLst>
        </c:ser>
        <c:ser>
          <c:idx val="0"/>
          <c:order val="1"/>
          <c:tx>
            <c:v>S-FG DISPLACEMENTS'METHOD</c:v>
          </c:tx>
          <c:spPr>
            <a:solidFill>
              <a:srgbClr val="00B050"/>
            </a:solidFill>
            <a:ln>
              <a:solidFill>
                <a:srgbClr val="00B05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4.4381073987373202E-3"/>
                  <c:y val="8.335768839705760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616-4530-A3B5-2A1D8943C235}"/>
                </c:ext>
              </c:extLst>
            </c:dLbl>
            <c:dLbl>
              <c:idx val="1"/>
              <c:layout>
                <c:manualLayout>
                  <c:x val="-1.2534581825920409E-3"/>
                  <c:y val="1.03621101416377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616-4530-A3B5-2A1D8943C235}"/>
                </c:ext>
              </c:extLst>
            </c:dLbl>
            <c:dLbl>
              <c:idx val="2"/>
              <c:layout>
                <c:manualLayout>
                  <c:x val="-4.8570617861957762E-3"/>
                  <c:y val="1.759617885602137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616-4530-A3B5-2A1D8943C235}"/>
                </c:ext>
              </c:extLst>
            </c:dLbl>
            <c:dLbl>
              <c:idx val="3"/>
              <c:layout>
                <c:manualLayout>
                  <c:x val="-5.149748173370221E-3"/>
                  <c:y val="1.42810527062495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616-4530-A3B5-2A1D8943C235}"/>
                </c:ext>
              </c:extLst>
            </c:dLbl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DATA!$A$36:$A$40</c15:sqref>
                  </c15:fullRef>
                </c:ext>
              </c:extLst>
              <c:f>DATA!$A$37:$A$40</c:f>
              <c:strCache>
                <c:ptCount val="4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DATA!$B$36:$B$40</c15:sqref>
                  </c15:fullRef>
                </c:ext>
              </c:extLst>
              <c:f>DATA!$B$37:$B$40</c:f>
              <c:numCache>
                <c:formatCode>General</c:formatCode>
                <c:ptCount val="4"/>
                <c:pt idx="0">
                  <c:v>2621.6870594024599</c:v>
                </c:pt>
                <c:pt idx="1">
                  <c:v>2874.17266058921</c:v>
                </c:pt>
                <c:pt idx="2">
                  <c:v>3502.309839248654</c:v>
                </c:pt>
                <c:pt idx="3">
                  <c:v>3803.3658206462801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DATA!$B$36</c15:sqref>
                  <c15:dLbl>
                    <c:idx val="-1"/>
                    <c:layout>
                      <c:manualLayout>
                        <c:x val="-1.7985386961764914E-3"/>
                        <c:y val="9.5976921803693459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876B-4893-9C1B-1CFBFE8AD803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0-7F93-446E-B752-6F700E8D1C0B}"/>
            </c:ext>
          </c:extLst>
        </c:ser>
        <c:ser>
          <c:idx val="3"/>
          <c:order val="2"/>
          <c:tx>
            <c:v>P-EG PRESTRESS METHOD</c:v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4"/>
              <c:pt idx="0">
                <c:v>G1</c:v>
              </c:pt>
              <c:pt idx="1">
                <c:v>G2</c:v>
              </c:pt>
              <c:pt idx="2">
                <c:v>G3</c:v>
              </c:pt>
              <c:pt idx="3">
                <c:v>G4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DATA!$C$43:$C$47</c15:sqref>
                  </c15:fullRef>
                </c:ext>
              </c:extLst>
              <c:f>DATA!$C$44:$C$47</c:f>
              <c:numCache>
                <c:formatCode>General</c:formatCode>
                <c:ptCount val="4"/>
                <c:pt idx="0">
                  <c:v>219.64099999999999</c:v>
                </c:pt>
                <c:pt idx="1">
                  <c:v>240.828</c:v>
                </c:pt>
                <c:pt idx="2">
                  <c:v>257.67200000000003</c:v>
                </c:pt>
                <c:pt idx="3">
                  <c:v>236.01599999999999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616-4530-A3B5-2A1D8943C235}"/>
            </c:ext>
          </c:extLst>
        </c:ser>
        <c:ser>
          <c:idx val="1"/>
          <c:order val="3"/>
          <c:tx>
            <c:v>S-FG PRESTRESS METHOD</c:v>
          </c:tx>
          <c:spPr>
            <a:solidFill>
              <a:srgbClr val="0070C0"/>
            </a:solidFill>
            <a:ln w="31750">
              <a:solidFill>
                <a:srgbClr val="0070C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1.00225579910618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616-4530-A3B5-2A1D8943C235}"/>
                </c:ext>
              </c:extLst>
            </c:dLbl>
            <c:dLbl>
              <c:idx val="1"/>
              <c:layout>
                <c:manualLayout>
                  <c:x val="0"/>
                  <c:y val="9.909436996051169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616-4530-A3B5-2A1D8943C235}"/>
                </c:ext>
              </c:extLst>
            </c:dLbl>
            <c:dLbl>
              <c:idx val="2"/>
              <c:layout>
                <c:manualLayout>
                  <c:x val="-1.3213060574809938E-16"/>
                  <c:y val="5.285474450828737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616-4530-A3B5-2A1D8943C235}"/>
                </c:ext>
              </c:extLst>
            </c:dLbl>
            <c:dLbl>
              <c:idx val="3"/>
              <c:layout>
                <c:manualLayout>
                  <c:x val="-1.3213060574809938E-16"/>
                  <c:y val="-4.495708306731972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616-4530-A3B5-2A1D8943C235}"/>
                </c:ext>
              </c:extLst>
            </c:dLbl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DATA!$A$36:$A$40</c15:sqref>
                  </c15:fullRef>
                </c:ext>
              </c:extLst>
              <c:f>DATA!$A$37:$A$40</c:f>
              <c:strCache>
                <c:ptCount val="4"/>
                <c:pt idx="0">
                  <c:v>G1</c:v>
                </c:pt>
                <c:pt idx="1">
                  <c:v>G2</c:v>
                </c:pt>
                <c:pt idx="2">
                  <c:v>G3</c:v>
                </c:pt>
                <c:pt idx="3">
                  <c:v>G4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DATA!$C$36:$C$40</c15:sqref>
                  </c15:fullRef>
                </c:ext>
              </c:extLst>
              <c:f>DATA!$C$37:$C$40</c:f>
              <c:numCache>
                <c:formatCode>General</c:formatCode>
                <c:ptCount val="4"/>
                <c:pt idx="0">
                  <c:v>5083.4104433059601</c:v>
                </c:pt>
                <c:pt idx="1">
                  <c:v>5129.8339965343403</c:v>
                </c:pt>
                <c:pt idx="2">
                  <c:v>6400.129439762628</c:v>
                </c:pt>
                <c:pt idx="3">
                  <c:v>6786.3788752555802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DATA!$C$36</c15:sqref>
                  <c15:dLbl>
                    <c:idx val="-1"/>
                    <c:layout>
                      <c:manualLayout>
                        <c:x val="0"/>
                        <c:y val="-2.2415171076588445E-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876B-4893-9C1B-1CFBFE8AD803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1-7F93-446E-B752-6F700E8D1C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7"/>
        <c:axId val="247461616"/>
        <c:axId val="54820528"/>
      </c:barChart>
      <c:catAx>
        <c:axId val="247461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820528"/>
        <c:crosses val="autoZero"/>
        <c:auto val="0"/>
        <c:lblAlgn val="ctr"/>
        <c:lblOffset val="100"/>
        <c:noMultiLvlLbl val="0"/>
      </c:catAx>
      <c:valAx>
        <c:axId val="5482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47461616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DG0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DATA!$A$5:$A$24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DATA!$F$5:$F$24</c:f>
              <c:numCache>
                <c:formatCode>0.00E+00</c:formatCode>
                <c:ptCount val="20"/>
                <c:pt idx="0">
                  <c:v>2.5551087359923399E-4</c:v>
                </c:pt>
                <c:pt idx="1">
                  <c:v>2.1533394246756801E-5</c:v>
                </c:pt>
                <c:pt idx="2">
                  <c:v>3.5024372771314198E-6</c:v>
                </c:pt>
                <c:pt idx="3">
                  <c:v>9.4338422153752603E-7</c:v>
                </c:pt>
                <c:pt idx="4">
                  <c:v>2.7184033135571499E-7</c:v>
                </c:pt>
                <c:pt idx="5">
                  <c:v>8.3775595882065497E-8</c:v>
                </c:pt>
                <c:pt idx="6">
                  <c:v>2.6866697218796E-8</c:v>
                </c:pt>
                <c:pt idx="7">
                  <c:v>8.8348690250451204E-9</c:v>
                </c:pt>
                <c:pt idx="8">
                  <c:v>2.9590684768576501E-9</c:v>
                </c:pt>
                <c:pt idx="9">
                  <c:v>1.0046072666200101E-9</c:v>
                </c:pt>
                <c:pt idx="10">
                  <c:v>3.4666077089489598E-10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7BC-4027-B292-DB959539C669}"/>
            </c:ext>
          </c:extLst>
        </c:ser>
        <c:ser>
          <c:idx val="1"/>
          <c:order val="1"/>
          <c:tx>
            <c:v>DG1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DATA!$A$5:$A$24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DATA!$J$5:$J$24</c:f>
              <c:numCache>
                <c:formatCode>0.00E+00</c:formatCode>
                <c:ptCount val="20"/>
                <c:pt idx="0" formatCode="General">
                  <c:v>2.40591602658069E-4</c:v>
                </c:pt>
                <c:pt idx="1">
                  <c:v>1.52551647384196E-5</c:v>
                </c:pt>
                <c:pt idx="2">
                  <c:v>2.6735172038770702E-6</c:v>
                </c:pt>
                <c:pt idx="3">
                  <c:v>9.1530361375707702E-7</c:v>
                </c:pt>
                <c:pt idx="4">
                  <c:v>4.0156212000703198E-7</c:v>
                </c:pt>
                <c:pt idx="5">
                  <c:v>1.5974470780227901E-7</c:v>
                </c:pt>
                <c:pt idx="6">
                  <c:v>6.2559275034283106E-8</c:v>
                </c:pt>
                <c:pt idx="7">
                  <c:v>2.4284675762672801E-8</c:v>
                </c:pt>
                <c:pt idx="8">
                  <c:v>9.3738977669550004E-9</c:v>
                </c:pt>
                <c:pt idx="9">
                  <c:v>3.6100077991871901E-9</c:v>
                </c:pt>
                <c:pt idx="10">
                  <c:v>1.38876114885496E-9</c:v>
                </c:pt>
                <c:pt idx="11">
                  <c:v>5.3281619535613396E-10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7BC-4027-B292-DB959539C669}"/>
            </c:ext>
          </c:extLst>
        </c:ser>
        <c:ser>
          <c:idx val="2"/>
          <c:order val="2"/>
          <c:tx>
            <c:v>DG2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DATA!$A$5:$A$24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DATA!$N$5:$N$24</c:f>
              <c:numCache>
                <c:formatCode>0.00E+00</c:formatCode>
                <c:ptCount val="20"/>
                <c:pt idx="0">
                  <c:v>2.5288192759593501E-4</c:v>
                </c:pt>
                <c:pt idx="1">
                  <c:v>2.5766978833626702E-5</c:v>
                </c:pt>
                <c:pt idx="2">
                  <c:v>6.4711526078245803E-6</c:v>
                </c:pt>
                <c:pt idx="3">
                  <c:v>2.0682971844912898E-6</c:v>
                </c:pt>
                <c:pt idx="4">
                  <c:v>6.9874496611109E-7</c:v>
                </c:pt>
                <c:pt idx="5">
                  <c:v>2.4528370191445101E-7</c:v>
                </c:pt>
                <c:pt idx="6">
                  <c:v>8.8312631438120701E-8</c:v>
                </c:pt>
                <c:pt idx="7">
                  <c:v>3.22264454913279E-8</c:v>
                </c:pt>
                <c:pt idx="8">
                  <c:v>1.18846583246569E-8</c:v>
                </c:pt>
                <c:pt idx="9">
                  <c:v>4.4240884993734203E-9</c:v>
                </c:pt>
                <c:pt idx="10">
                  <c:v>1.66104892485397E-9</c:v>
                </c:pt>
                <c:pt idx="11">
                  <c:v>6.2038250309613698E-10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7BC-4027-B292-DB959539C669}"/>
            </c:ext>
          </c:extLst>
        </c:ser>
        <c:ser>
          <c:idx val="3"/>
          <c:order val="3"/>
          <c:tx>
            <c:v>DG3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DATA!$A$5:$A$24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DATA!$R$5:$R$24</c:f>
              <c:numCache>
                <c:formatCode>0.00E+00</c:formatCode>
                <c:ptCount val="20"/>
                <c:pt idx="0" formatCode="General">
                  <c:v>3.2005425271029199E-4</c:v>
                </c:pt>
                <c:pt idx="1">
                  <c:v>4.7792432143834198E-5</c:v>
                </c:pt>
                <c:pt idx="2">
                  <c:v>1.72015967039079E-5</c:v>
                </c:pt>
                <c:pt idx="3">
                  <c:v>8.1232178077959504E-6</c:v>
                </c:pt>
                <c:pt idx="4">
                  <c:v>3.8925620021727496E-6</c:v>
                </c:pt>
                <c:pt idx="5">
                  <c:v>1.9454976787235098E-6</c:v>
                </c:pt>
                <c:pt idx="6">
                  <c:v>1.0050723061517401E-6</c:v>
                </c:pt>
                <c:pt idx="7">
                  <c:v>5.3165197297870399E-7</c:v>
                </c:pt>
                <c:pt idx="8">
                  <c:v>2.8633415840013597E-7</c:v>
                </c:pt>
                <c:pt idx="9">
                  <c:v>1.5635829668646699E-7</c:v>
                </c:pt>
                <c:pt idx="10">
                  <c:v>8.6288927577557196E-8</c:v>
                </c:pt>
                <c:pt idx="11">
                  <c:v>4.8016455279514097E-8</c:v>
                </c:pt>
                <c:pt idx="12">
                  <c:v>2.74045080131105E-8</c:v>
                </c:pt>
                <c:pt idx="13">
                  <c:v>1.58725327393054E-8</c:v>
                </c:pt>
                <c:pt idx="14">
                  <c:v>9.2084118772848108E-9</c:v>
                </c:pt>
                <c:pt idx="15">
                  <c:v>5.33991786191225E-9</c:v>
                </c:pt>
                <c:pt idx="16">
                  <c:v>3.1014458628916502E-9</c:v>
                </c:pt>
                <c:pt idx="17">
                  <c:v>1.80509216956659E-9</c:v>
                </c:pt>
                <c:pt idx="18">
                  <c:v>1.05347257212251E-9</c:v>
                </c:pt>
                <c:pt idx="19">
                  <c:v>6.1176761120274103E-10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87BC-4027-B292-DB959539C669}"/>
            </c:ext>
          </c:extLst>
        </c:ser>
        <c:ser>
          <c:idx val="4"/>
          <c:order val="4"/>
          <c:tx>
            <c:v>DG4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DATA!$A$5:$A$24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DATA!$V$5:$V$24</c:f>
              <c:numCache>
                <c:formatCode>0.00E+00</c:formatCode>
                <c:ptCount val="20"/>
                <c:pt idx="0">
                  <c:v>4.12383257985522E-4</c:v>
                </c:pt>
                <c:pt idx="1">
                  <c:v>4.5376255454214003E-5</c:v>
                </c:pt>
                <c:pt idx="2">
                  <c:v>1.32239288778312E-5</c:v>
                </c:pt>
                <c:pt idx="3">
                  <c:v>5.4099808291710199E-6</c:v>
                </c:pt>
                <c:pt idx="4">
                  <c:v>2.0616039883489398E-6</c:v>
                </c:pt>
                <c:pt idx="5">
                  <c:v>8.4170257980260497E-7</c:v>
                </c:pt>
                <c:pt idx="6">
                  <c:v>3.6446326617264899E-7</c:v>
                </c:pt>
                <c:pt idx="7">
                  <c:v>1.6337462420909999E-7</c:v>
                </c:pt>
                <c:pt idx="8">
                  <c:v>7.5306311175836896E-8</c:v>
                </c:pt>
                <c:pt idx="9">
                  <c:v>3.5452463903076701E-8</c:v>
                </c:pt>
                <c:pt idx="10">
                  <c:v>1.69411232168462E-8</c:v>
                </c:pt>
                <c:pt idx="11">
                  <c:v>8.1703768339741696E-9</c:v>
                </c:pt>
                <c:pt idx="12">
                  <c:v>3.96086068927013E-9</c:v>
                </c:pt>
                <c:pt idx="13">
                  <c:v>1.9352780808027201E-9</c:v>
                </c:pt>
                <c:pt idx="14">
                  <c:v>9.4024861091863902E-10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7BC-4027-B292-DB959539C6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1993456"/>
        <c:axId val="1831991376"/>
      </c:scatterChart>
      <c:valAx>
        <c:axId val="1831993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31991376"/>
        <c:crosses val="autoZero"/>
        <c:crossBetween val="midCat"/>
      </c:valAx>
      <c:valAx>
        <c:axId val="183199137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31993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DATA!$A$5:$A$23</c:f>
              <c:numCache>
                <c:formatCode>General</c:formatCode>
                <c:ptCount val="1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</c:numCache>
            </c:numRef>
          </c:xVal>
          <c:yVal>
            <c:numRef>
              <c:f>DATA!$F$5:$F$15</c:f>
              <c:numCache>
                <c:formatCode>0.00E+00</c:formatCode>
                <c:ptCount val="11"/>
                <c:pt idx="0">
                  <c:v>2.5551087359923399E-4</c:v>
                </c:pt>
                <c:pt idx="1">
                  <c:v>2.1533394246756801E-5</c:v>
                </c:pt>
                <c:pt idx="2">
                  <c:v>3.5024372771314198E-6</c:v>
                </c:pt>
                <c:pt idx="3">
                  <c:v>9.4338422153752603E-7</c:v>
                </c:pt>
                <c:pt idx="4">
                  <c:v>2.7184033135571499E-7</c:v>
                </c:pt>
                <c:pt idx="5">
                  <c:v>8.3775595882065497E-8</c:v>
                </c:pt>
                <c:pt idx="6">
                  <c:v>2.6866697218796E-8</c:v>
                </c:pt>
                <c:pt idx="7">
                  <c:v>8.8348690250451204E-9</c:v>
                </c:pt>
                <c:pt idx="8">
                  <c:v>2.9590684768576501E-9</c:v>
                </c:pt>
                <c:pt idx="9">
                  <c:v>1.0046072666200101E-9</c:v>
                </c:pt>
                <c:pt idx="10">
                  <c:v>3.4666077089489598E-10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DF3-41E6-B6F1-72809C8367C3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DATA!$A$5:$A$24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DATA!$G$5:$G$16</c:f>
              <c:numCache>
                <c:formatCode>0.00E+00</c:formatCode>
                <c:ptCount val="12"/>
                <c:pt idx="0">
                  <c:v>2.5551087359923399E-4</c:v>
                </c:pt>
                <c:pt idx="1">
                  <c:v>1.23036195570373E-5</c:v>
                </c:pt>
                <c:pt idx="2">
                  <c:v>3.3595933913740699E-6</c:v>
                </c:pt>
                <c:pt idx="3">
                  <c:v>1.0174466227898899E-6</c:v>
                </c:pt>
                <c:pt idx="4">
                  <c:v>3.9007277205774303E-7</c:v>
                </c:pt>
                <c:pt idx="5">
                  <c:v>1.61948495215294E-7</c:v>
                </c:pt>
                <c:pt idx="6">
                  <c:v>6.5511892854823404E-8</c:v>
                </c:pt>
                <c:pt idx="7">
                  <c:v>2.6215585532162599E-8</c:v>
                </c:pt>
                <c:pt idx="8">
                  <c:v>1.04375165551557E-8</c:v>
                </c:pt>
                <c:pt idx="9">
                  <c:v>4.1403415480939698E-9</c:v>
                </c:pt>
                <c:pt idx="10">
                  <c:v>1.63921435646051E-9</c:v>
                </c:pt>
                <c:pt idx="11">
                  <c:v>6.8432068860498103E-10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DF3-41E6-B6F1-72809C836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5461008"/>
        <c:axId val="1302988128"/>
      </c:scatterChart>
      <c:valAx>
        <c:axId val="1305461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02988128"/>
        <c:crosses val="autoZero"/>
        <c:crossBetween val="midCat"/>
      </c:valAx>
      <c:valAx>
        <c:axId val="130298812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054610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>
                <a:solidFill>
                  <a:schemeClr val="tx1"/>
                </a:solidFill>
              </a:rPr>
              <a:t>EMBEDDED MODEL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DISPLACEMENTS' METHOD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DATA!$A$35:$A$40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DATA!$B$35:$B$40</c:f>
              <c:numCache>
                <c:formatCode>General</c:formatCode>
                <c:ptCount val="6"/>
                <c:pt idx="0">
                  <c:v>2817.5199441909699</c:v>
                </c:pt>
                <c:pt idx="1">
                  <c:v>2560.0843069553298</c:v>
                </c:pt>
                <c:pt idx="2">
                  <c:v>2621.6870594024599</c:v>
                </c:pt>
                <c:pt idx="3">
                  <c:v>2874.17266058921</c:v>
                </c:pt>
                <c:pt idx="4">
                  <c:v>3502.309839248654</c:v>
                </c:pt>
                <c:pt idx="5">
                  <c:v>3803.3658206462801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1C-46AC-829B-3BBB228161A4}"/>
            </c:ext>
          </c:extLst>
        </c:ser>
        <c:ser>
          <c:idx val="1"/>
          <c:order val="1"/>
          <c:tx>
            <c:v>PRESTRESS' METHOD</c:v>
          </c:tx>
          <c:spPr>
            <a:solidFill>
              <a:schemeClr val="tx2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DATA!$C$35:$C$40</c:f>
              <c:numCache>
                <c:formatCode>General</c:formatCode>
                <c:ptCount val="6"/>
                <c:pt idx="0">
                  <c:v>5486.3089563846497</c:v>
                </c:pt>
                <c:pt idx="1">
                  <c:v>4766.64500427246</c:v>
                </c:pt>
                <c:pt idx="2">
                  <c:v>5083.4104433059601</c:v>
                </c:pt>
                <c:pt idx="3">
                  <c:v>5129.8339965343403</c:v>
                </c:pt>
                <c:pt idx="4">
                  <c:v>6400.129439762628</c:v>
                </c:pt>
                <c:pt idx="5">
                  <c:v>6786.3788752555802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11C-46AC-829B-3BBB228161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-10"/>
        <c:axId val="247461616"/>
        <c:axId val="54820528"/>
      </c:barChart>
      <c:catAx>
        <c:axId val="247461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GEOMETRY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820528"/>
        <c:crosses val="autoZero"/>
        <c:auto val="0"/>
        <c:lblAlgn val="ctr"/>
        <c:lblOffset val="100"/>
        <c:noMultiLvlLbl val="0"/>
      </c:catAx>
      <c:valAx>
        <c:axId val="5482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COMPUTATIONAL TIME (s)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47461616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>
                <a:solidFill>
                  <a:schemeClr val="tx1"/>
                </a:solidFill>
              </a:rPr>
              <a:t>PIVOTING MODEL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DISPLACEMENTS' METHOD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DATA!$A$35:$A$40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DATA!$D$35:$D$40</c:f>
              <c:numCache>
                <c:formatCode>General</c:formatCode>
                <c:ptCount val="6"/>
                <c:pt idx="0">
                  <c:v>2871.8813033103902</c:v>
                </c:pt>
                <c:pt idx="1">
                  <c:v>2519.4509913921302</c:v>
                </c:pt>
                <c:pt idx="2">
                  <c:v>2597.9149315357199</c:v>
                </c:pt>
                <c:pt idx="3">
                  <c:v>3499.0631923675501</c:v>
                </c:pt>
                <c:pt idx="4">
                  <c:v>4802.6930141448902</c:v>
                </c:pt>
                <c:pt idx="5">
                  <c:v>4344.93391942977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56-42E1-ABBF-93331E41A52A}"/>
            </c:ext>
          </c:extLst>
        </c:ser>
        <c:ser>
          <c:idx val="1"/>
          <c:order val="1"/>
          <c:tx>
            <c:v>PRESSTRESS' METHOD</c:v>
          </c:tx>
          <c:spPr>
            <a:solidFill>
              <a:schemeClr val="tx2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DATA!$E$35:$E$40</c:f>
              <c:numCache>
                <c:formatCode>General</c:formatCode>
                <c:ptCount val="6"/>
                <c:pt idx="0">
                  <c:v>3803.82795262336</c:v>
                </c:pt>
                <c:pt idx="1">
                  <c:v>4920.4490664005198</c:v>
                </c:pt>
                <c:pt idx="2">
                  <c:v>3713.0945737361899</c:v>
                </c:pt>
                <c:pt idx="3">
                  <c:v>6059.6776365421229</c:v>
                </c:pt>
                <c:pt idx="4">
                  <c:v>10960.595759391699</c:v>
                </c:pt>
                <c:pt idx="5">
                  <c:v>7256.3609261512702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56-42E1-ABBF-93331E41A5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-10"/>
        <c:axId val="247461616"/>
        <c:axId val="54820528"/>
      </c:barChart>
      <c:catAx>
        <c:axId val="247461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GEOMETRY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820528"/>
        <c:crosses val="autoZero"/>
        <c:auto val="0"/>
        <c:lblAlgn val="ctr"/>
        <c:lblOffset val="100"/>
        <c:noMultiLvlLbl val="0"/>
      </c:catAx>
      <c:valAx>
        <c:axId val="5482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COMPUTATIONAL TIME (s)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47461616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>
                <a:solidFill>
                  <a:schemeClr val="tx1"/>
                </a:solidFill>
              </a:rPr>
              <a:t>EMBEDEDD</a:t>
            </a:r>
            <a:r>
              <a:rPr lang="es-ES" b="1" baseline="0">
                <a:solidFill>
                  <a:schemeClr val="tx1"/>
                </a:solidFill>
              </a:rPr>
              <a:t> VS PIVOTING (DISPLACEMENT'S METHOD)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EMBEDDED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DATA!$A$35:$A$40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DATA!$B$35:$B$40</c:f>
              <c:numCache>
                <c:formatCode>General</c:formatCode>
                <c:ptCount val="6"/>
                <c:pt idx="0">
                  <c:v>2817.5199441909699</c:v>
                </c:pt>
                <c:pt idx="1">
                  <c:v>2560.0843069553298</c:v>
                </c:pt>
                <c:pt idx="2">
                  <c:v>2621.6870594024599</c:v>
                </c:pt>
                <c:pt idx="3">
                  <c:v>2874.17266058921</c:v>
                </c:pt>
                <c:pt idx="4">
                  <c:v>3502.309839248654</c:v>
                </c:pt>
                <c:pt idx="5">
                  <c:v>3803.3658206462801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4A-49C7-B07E-99F75AFB53F0}"/>
            </c:ext>
          </c:extLst>
        </c:ser>
        <c:ser>
          <c:idx val="1"/>
          <c:order val="1"/>
          <c:tx>
            <c:v>PIVOTING</c:v>
          </c:tx>
          <c:spPr>
            <a:solidFill>
              <a:schemeClr val="tx2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DATA!$D$35:$D$40</c:f>
              <c:numCache>
                <c:formatCode>General</c:formatCode>
                <c:ptCount val="6"/>
                <c:pt idx="0">
                  <c:v>2871.8813033103902</c:v>
                </c:pt>
                <c:pt idx="1">
                  <c:v>2519.4509913921302</c:v>
                </c:pt>
                <c:pt idx="2">
                  <c:v>2597.9149315357199</c:v>
                </c:pt>
                <c:pt idx="3">
                  <c:v>3499.0631923675501</c:v>
                </c:pt>
                <c:pt idx="4">
                  <c:v>4802.6930141448902</c:v>
                </c:pt>
                <c:pt idx="5">
                  <c:v>4344.93391942977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4A-49C7-B07E-99F75AFB53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47461616"/>
        <c:axId val="54820528"/>
      </c:barChart>
      <c:scatterChart>
        <c:scatterStyle val="lineMarker"/>
        <c:varyColors val="0"/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none"/>
          </c:marker>
          <c:yVal>
            <c:numRef>
              <c:f>DATA!$D$60:$D$65</c:f>
              <c:numCache>
                <c:formatCode>General</c:formatCode>
                <c:ptCount val="6"/>
                <c:pt idx="1">
                  <c:v>2539.7676491737302</c:v>
                </c:pt>
                <c:pt idx="2">
                  <c:v>2609.8009954690897</c:v>
                </c:pt>
                <c:pt idx="3">
                  <c:v>3186.61792647838</c:v>
                </c:pt>
                <c:pt idx="5">
                  <c:v>4074.1498700380253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A71-4CE1-9C56-92F49C5A8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7461616"/>
        <c:axId val="54820528"/>
      </c:scatterChart>
      <c:catAx>
        <c:axId val="247461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GEOMETRY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820528"/>
        <c:crosses val="autoZero"/>
        <c:auto val="0"/>
        <c:lblAlgn val="ctr"/>
        <c:lblOffset val="100"/>
        <c:noMultiLvlLbl val="0"/>
      </c:catAx>
      <c:valAx>
        <c:axId val="5482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COMPUTATIONAL TIME (s)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47461616"/>
        <c:crosses val="autoZero"/>
        <c:crossBetween val="between"/>
        <c:majorUnit val="500"/>
      </c:valAx>
      <c:spPr>
        <a:noFill/>
        <a:ln>
          <a:noFill/>
        </a:ln>
        <a:effectLst/>
      </c:spPr>
    </c:plotArea>
    <c:legend>
      <c:legendPos val="t"/>
      <c:legendEntry>
        <c:idx val="2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>
                <a:solidFill>
                  <a:schemeClr val="tx1"/>
                </a:solidFill>
              </a:rPr>
              <a:t>EMBEDEDD</a:t>
            </a:r>
            <a:r>
              <a:rPr lang="es-ES" b="1" baseline="0">
                <a:solidFill>
                  <a:schemeClr val="tx1"/>
                </a:solidFill>
              </a:rPr>
              <a:t> VS PIVOTING (PRESSTRESS' METHOD)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EMBEDDED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DATA!$A$35:$A$40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DATA!$C$35:$C$40</c:f>
              <c:numCache>
                <c:formatCode>General</c:formatCode>
                <c:ptCount val="6"/>
                <c:pt idx="0">
                  <c:v>5486.3089563846497</c:v>
                </c:pt>
                <c:pt idx="1">
                  <c:v>4766.64500427246</c:v>
                </c:pt>
                <c:pt idx="2">
                  <c:v>5083.4104433059601</c:v>
                </c:pt>
                <c:pt idx="3">
                  <c:v>5129.8339965343403</c:v>
                </c:pt>
                <c:pt idx="4">
                  <c:v>6400.129439762628</c:v>
                </c:pt>
                <c:pt idx="5">
                  <c:v>6786.3788752555802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4E-478C-8AFA-3CD44262CE07}"/>
            </c:ext>
          </c:extLst>
        </c:ser>
        <c:ser>
          <c:idx val="1"/>
          <c:order val="1"/>
          <c:tx>
            <c:v>PIVOTING</c:v>
          </c:tx>
          <c:spPr>
            <a:solidFill>
              <a:schemeClr val="tx2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0"/>
                  <c:y val="0.3463854485877648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D4E-478C-8AFA-3CD44262CE07}"/>
                </c:ext>
              </c:extLst>
            </c:dLbl>
            <c:numFmt formatCode="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DATA!$E$35:$E$40</c:f>
              <c:numCache>
                <c:formatCode>General</c:formatCode>
                <c:ptCount val="6"/>
                <c:pt idx="0">
                  <c:v>3803.82795262336</c:v>
                </c:pt>
                <c:pt idx="1">
                  <c:v>4920.4490664005198</c:v>
                </c:pt>
                <c:pt idx="2">
                  <c:v>3713.0945737361899</c:v>
                </c:pt>
                <c:pt idx="3">
                  <c:v>6059.6776365421229</c:v>
                </c:pt>
                <c:pt idx="4">
                  <c:v>10960.595759391699</c:v>
                </c:pt>
                <c:pt idx="5">
                  <c:v>7256.3609261512702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4E-478C-8AFA-3CD44262C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47461616"/>
        <c:axId val="54820528"/>
      </c:barChart>
      <c:scatterChart>
        <c:scatterStyle val="lineMarker"/>
        <c:varyColors val="0"/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none"/>
          </c:marker>
          <c:yVal>
            <c:numRef>
              <c:f>DATA!$E$60:$E$65</c:f>
              <c:numCache>
                <c:formatCode>General</c:formatCode>
                <c:ptCount val="6"/>
                <c:pt idx="1">
                  <c:v>4843.5470353364899</c:v>
                </c:pt>
                <c:pt idx="2">
                  <c:v>4398.2525085210746</c:v>
                </c:pt>
                <c:pt idx="3">
                  <c:v>5594.7558165382316</c:v>
                </c:pt>
                <c:pt idx="5">
                  <c:v>7021.3699007034247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5E9-47BC-BAFC-92AABEB8DE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7461616"/>
        <c:axId val="54820528"/>
      </c:scatterChart>
      <c:catAx>
        <c:axId val="247461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GEOMETRY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820528"/>
        <c:crosses val="autoZero"/>
        <c:auto val="0"/>
        <c:lblAlgn val="ctr"/>
        <c:lblOffset val="100"/>
        <c:noMultiLvlLbl val="0"/>
      </c:catAx>
      <c:valAx>
        <c:axId val="5482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chemeClr val="tx1"/>
                    </a:solidFill>
                  </a:rPr>
                  <a:t>COMPUTATIONAL TIME (s)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47461616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ES" sz="1400" b="1">
                <a:solidFill>
                  <a:sysClr val="windowText" lastClr="000000"/>
                </a:solidFill>
              </a:rPr>
              <a:t>COMPUTATIONAL</a:t>
            </a:r>
            <a:r>
              <a:rPr lang="es-ES" sz="1400" b="1" baseline="0">
                <a:solidFill>
                  <a:sysClr val="windowText" lastClr="000000"/>
                </a:solidFill>
              </a:rPr>
              <a:t> TIME VS NUMBER OF CORES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2 CORES</c:v>
          </c:tx>
          <c:spPr>
            <a:solidFill>
              <a:schemeClr val="tx2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DATA!$B$77:$B$82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DATA!$C$77:$C$82</c:f>
              <c:numCache>
                <c:formatCode>General</c:formatCode>
                <c:ptCount val="6"/>
                <c:pt idx="0">
                  <c:v>2871.8813033103902</c:v>
                </c:pt>
                <c:pt idx="1">
                  <c:v>2519.4509913921302</c:v>
                </c:pt>
                <c:pt idx="2">
                  <c:v>2597.9149315357199</c:v>
                </c:pt>
                <c:pt idx="3">
                  <c:v>3499.0631923675501</c:v>
                </c:pt>
                <c:pt idx="4">
                  <c:v>4802.6930141448902</c:v>
                </c:pt>
                <c:pt idx="5">
                  <c:v>4344.93391942977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EE2-4EEF-AE3D-7ACBCA0E5677}"/>
            </c:ext>
          </c:extLst>
        </c:ser>
        <c:ser>
          <c:idx val="1"/>
          <c:order val="1"/>
          <c:tx>
            <c:v>4 CORES</c:v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DATA!$B$77:$B$82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DATA!$D$77:$D$82</c:f>
              <c:numCache>
                <c:formatCode>General</c:formatCode>
                <c:ptCount val="6"/>
                <c:pt idx="0">
                  <c:v>1877.1316177844999</c:v>
                </c:pt>
                <c:pt idx="1">
                  <c:v>1493.59828567504</c:v>
                </c:pt>
                <c:pt idx="2">
                  <c:v>1552.2575950622499</c:v>
                </c:pt>
                <c:pt idx="3">
                  <c:v>2098.02206158638</c:v>
                </c:pt>
                <c:pt idx="4">
                  <c:v>2885.2957909107199</c:v>
                </c:pt>
                <c:pt idx="5">
                  <c:v>2569.4577434062899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EE2-4EEF-AE3D-7ACBCA0E5677}"/>
            </c:ext>
          </c:extLst>
        </c:ser>
        <c:ser>
          <c:idx val="2"/>
          <c:order val="2"/>
          <c:tx>
            <c:v>8 CORES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DATA!$B$77:$B$82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DATA!$E$77:$E$82</c:f>
              <c:numCache>
                <c:formatCode>General</c:formatCode>
                <c:ptCount val="6"/>
                <c:pt idx="0">
                  <c:v>1170.41783714294</c:v>
                </c:pt>
                <c:pt idx="1">
                  <c:v>974.37700295448303</c:v>
                </c:pt>
                <c:pt idx="2">
                  <c:v>1059.9930593967399</c:v>
                </c:pt>
                <c:pt idx="3">
                  <c:v>1324.3826878070799</c:v>
                </c:pt>
                <c:pt idx="4">
                  <c:v>1850.09097814559</c:v>
                </c:pt>
                <c:pt idx="5">
                  <c:v>1896.84058833122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EE2-4EEF-AE3D-7ACBCA0E5677}"/>
            </c:ext>
          </c:extLst>
        </c:ser>
        <c:ser>
          <c:idx val="3"/>
          <c:order val="3"/>
          <c:tx>
            <c:v>12 CORES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numFmt formatCode="0" sourceLinked="0"/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DATA!$B$77:$B$82</c:f>
              <c:strCache>
                <c:ptCount val="6"/>
                <c:pt idx="0">
                  <c:v>NAVARRO</c:v>
                </c:pt>
                <c:pt idx="1">
                  <c:v>G0</c:v>
                </c:pt>
                <c:pt idx="2">
                  <c:v>G1</c:v>
                </c:pt>
                <c:pt idx="3">
                  <c:v>G2</c:v>
                </c:pt>
                <c:pt idx="4">
                  <c:v>G3</c:v>
                </c:pt>
                <c:pt idx="5">
                  <c:v>G4</c:v>
                </c:pt>
              </c:strCache>
            </c:strRef>
          </c:cat>
          <c:val>
            <c:numRef>
              <c:f>DATA!$F$77:$F$82</c:f>
              <c:numCache>
                <c:formatCode>General</c:formatCode>
                <c:ptCount val="6"/>
                <c:pt idx="0">
                  <c:v>1130.3520798683101</c:v>
                </c:pt>
                <c:pt idx="1">
                  <c:v>868.42077207565296</c:v>
                </c:pt>
                <c:pt idx="2">
                  <c:v>968.92489099502495</c:v>
                </c:pt>
                <c:pt idx="3">
                  <c:v>1231.48638224601</c:v>
                </c:pt>
                <c:pt idx="4">
                  <c:v>1634.2914667129501</c:v>
                </c:pt>
                <c:pt idx="5">
                  <c:v>1731.2692079543999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EE2-4EEF-AE3D-7ACBCA0E567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5"/>
        <c:axId val="1663203328"/>
        <c:axId val="1663200832"/>
      </c:barChart>
      <c:catAx>
        <c:axId val="1663203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1">
                    <a:solidFill>
                      <a:sysClr val="windowText" lastClr="000000"/>
                    </a:solidFill>
                  </a:rPr>
                  <a:t>GEOMETRY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63200832"/>
        <c:crosses val="autoZero"/>
        <c:auto val="1"/>
        <c:lblAlgn val="ctr"/>
        <c:lblOffset val="100"/>
        <c:tickMarkSkip val="1"/>
        <c:noMultiLvlLbl val="1"/>
      </c:catAx>
      <c:valAx>
        <c:axId val="1663200832"/>
        <c:scaling>
          <c:orientation val="minMax"/>
          <c:max val="5500"/>
        </c:scaling>
        <c:delete val="0"/>
        <c:axPos val="l"/>
        <c:maj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 b="1">
                    <a:solidFill>
                      <a:sysClr val="windowText" lastClr="000000"/>
                    </a:solidFill>
                  </a:rPr>
                  <a:t>COMPUTATIONAL TIME (s)</a:t>
                </a:r>
              </a:p>
            </c:rich>
          </c:tx>
          <c:layout>
            <c:manualLayout>
              <c:xMode val="edge"/>
              <c:yMode val="edge"/>
              <c:x val="2.478462920101239E-2"/>
              <c:y val="0.212940530661217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63203328"/>
        <c:crosses val="autoZero"/>
        <c:crossBetween val="between"/>
        <c:majorUnit val="5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4.290726159230096E-2"/>
                  <c:y val="-0.15718175853018374"/>
                </c:manualLayout>
              </c:layout>
              <c:numFmt formatCode="#,##0.0000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DATA!$C$76:$F$76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</c:numCache>
            </c:numRef>
          </c:xVal>
          <c:yVal>
            <c:numRef>
              <c:f>DATA!$C$85:$F$85</c:f>
              <c:numCache>
                <c:formatCode>General</c:formatCode>
                <c:ptCount val="4"/>
                <c:pt idx="0">
                  <c:v>59.213520162900188</c:v>
                </c:pt>
                <c:pt idx="1">
                  <c:v>35.328771588802269</c:v>
                </c:pt>
                <c:pt idx="2">
                  <c:v>23.685614388783712</c:v>
                </c:pt>
                <c:pt idx="3">
                  <c:v>21.447975733280128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B58-423F-8D1C-9E6AFEB4F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6032256"/>
        <c:axId val="1636035168"/>
      </c:scatterChart>
      <c:valAx>
        <c:axId val="163603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36035168"/>
        <c:crosses val="autoZero"/>
        <c:crossBetween val="midCat"/>
      </c:valAx>
      <c:valAx>
        <c:axId val="1636035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36032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5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9</xdr:col>
      <xdr:colOff>276225</xdr:colOff>
      <xdr:row>27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FE12BBA-5FCA-413B-9145-B0EC8DB884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342900</xdr:colOff>
      <xdr:row>15</xdr:row>
      <xdr:rowOff>9525</xdr:rowOff>
    </xdr:from>
    <xdr:to>
      <xdr:col>32</xdr:col>
      <xdr:colOff>304800</xdr:colOff>
      <xdr:row>34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C01488F-6D12-4D19-AFF6-D18AE0F01A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419100</xdr:colOff>
      <xdr:row>1</xdr:row>
      <xdr:rowOff>0</xdr:rowOff>
    </xdr:from>
    <xdr:to>
      <xdr:col>33</xdr:col>
      <xdr:colOff>419100</xdr:colOff>
      <xdr:row>16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41CB421-51AD-4B06-B38B-93C820628F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220194</xdr:colOff>
      <xdr:row>32</xdr:row>
      <xdr:rowOff>26052</xdr:rowOff>
    </xdr:from>
    <xdr:to>
      <xdr:col>11</xdr:col>
      <xdr:colOff>762000</xdr:colOff>
      <xdr:row>52</xdr:row>
      <xdr:rowOff>78440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F6657E0-AA10-47E4-95C3-DCB72E11AA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118222</xdr:colOff>
      <xdr:row>32</xdr:row>
      <xdr:rowOff>109256</xdr:rowOff>
    </xdr:from>
    <xdr:to>
      <xdr:col>18</xdr:col>
      <xdr:colOff>560295</xdr:colOff>
      <xdr:row>52</xdr:row>
      <xdr:rowOff>161644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F4652375-4AD6-4E35-A86E-D684DE46AD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322730</xdr:colOff>
      <xdr:row>53</xdr:row>
      <xdr:rowOff>74519</xdr:rowOff>
    </xdr:from>
    <xdr:to>
      <xdr:col>11</xdr:col>
      <xdr:colOff>762001</xdr:colOff>
      <xdr:row>73</xdr:row>
      <xdr:rowOff>126907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13A5313A-1474-452E-966F-D413FFE2E5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596714</xdr:colOff>
      <xdr:row>74</xdr:row>
      <xdr:rowOff>91889</xdr:rowOff>
    </xdr:from>
    <xdr:to>
      <xdr:col>18</xdr:col>
      <xdr:colOff>100853</xdr:colOff>
      <xdr:row>94</xdr:row>
      <xdr:rowOff>144277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62B805C-5414-4083-A218-0809FF2BE3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750794</xdr:colOff>
      <xdr:row>52</xdr:row>
      <xdr:rowOff>89647</xdr:rowOff>
    </xdr:from>
    <xdr:to>
      <xdr:col>18</xdr:col>
      <xdr:colOff>302558</xdr:colOff>
      <xdr:row>72</xdr:row>
      <xdr:rowOff>56030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BF9F4CF-B31D-4D90-B8AD-C142B1B490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493058</xdr:colOff>
      <xdr:row>31</xdr:row>
      <xdr:rowOff>89648</xdr:rowOff>
    </xdr:from>
    <xdr:to>
      <xdr:col>8</xdr:col>
      <xdr:colOff>156883</xdr:colOff>
      <xdr:row>33</xdr:row>
      <xdr:rowOff>89647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2BA3996-A27C-499E-967B-113844091C48}"/>
            </a:ext>
          </a:extLst>
        </xdr:cNvPr>
        <xdr:cNvSpPr txBox="1"/>
      </xdr:nvSpPr>
      <xdr:spPr>
        <a:xfrm>
          <a:off x="6342529" y="5804648"/>
          <a:ext cx="2252383" cy="380999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200" b="1">
              <a:solidFill>
                <a:schemeClr val="tx1"/>
              </a:solidFill>
            </a:rPr>
            <a:t>2 CORE</a:t>
          </a:r>
          <a:r>
            <a:rPr lang="es-ES" sz="1200" b="1" baseline="0">
              <a:solidFill>
                <a:schemeClr val="tx1"/>
              </a:solidFill>
            </a:rPr>
            <a:t> PROCESSORS</a:t>
          </a:r>
          <a:endParaRPr lang="es-ES" sz="1200" b="1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0</xdr:colOff>
      <xdr:row>77</xdr:row>
      <xdr:rowOff>158002</xdr:rowOff>
    </xdr:from>
    <xdr:to>
      <xdr:col>4</xdr:col>
      <xdr:colOff>89647</xdr:colOff>
      <xdr:row>92</xdr:row>
      <xdr:rowOff>43702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7930F7C4-3449-41EF-9A5E-48698E961A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593912</xdr:colOff>
      <xdr:row>52</xdr:row>
      <xdr:rowOff>179294</xdr:rowOff>
    </xdr:from>
    <xdr:to>
      <xdr:col>15</xdr:col>
      <xdr:colOff>268942</xdr:colOff>
      <xdr:row>56</xdr:row>
      <xdr:rowOff>78441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BDF0A024-4ACF-4B60-B2BC-1A443BFEE521}"/>
            </a:ext>
          </a:extLst>
        </xdr:cNvPr>
        <xdr:cNvSpPr txBox="1"/>
      </xdr:nvSpPr>
      <xdr:spPr>
        <a:xfrm>
          <a:off x="12528177" y="8751794"/>
          <a:ext cx="2263589" cy="661147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200" b="1">
              <a:solidFill>
                <a:schemeClr val="tx1"/>
              </a:solidFill>
            </a:rPr>
            <a:t>PIVOTING BOUNDARY CONDITIONS AND DISPLACEMENTS' METHOD</a:t>
          </a:r>
        </a:p>
      </xdr:txBody>
    </xdr:sp>
    <xdr:clientData/>
  </xdr:twoCellAnchor>
  <xdr:twoCellAnchor>
    <xdr:from>
      <xdr:col>12</xdr:col>
      <xdr:colOff>802340</xdr:colOff>
      <xdr:row>30</xdr:row>
      <xdr:rowOff>29136</xdr:rowOff>
    </xdr:from>
    <xdr:to>
      <xdr:col>15</xdr:col>
      <xdr:colOff>425822</xdr:colOff>
      <xdr:row>32</xdr:row>
      <xdr:rowOff>29135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E928DFF4-BCC8-4FC9-8D87-8AA51F397279}"/>
            </a:ext>
          </a:extLst>
        </xdr:cNvPr>
        <xdr:cNvSpPr txBox="1"/>
      </xdr:nvSpPr>
      <xdr:spPr>
        <a:xfrm>
          <a:off x="12736605" y="5553636"/>
          <a:ext cx="2212041" cy="380999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200" b="1">
              <a:solidFill>
                <a:schemeClr val="tx1"/>
              </a:solidFill>
            </a:rPr>
            <a:t>2 CORE</a:t>
          </a:r>
          <a:r>
            <a:rPr lang="es-ES" sz="1200" b="1" baseline="0">
              <a:solidFill>
                <a:schemeClr val="tx1"/>
              </a:solidFill>
            </a:rPr>
            <a:t> PROCESSORS</a:t>
          </a:r>
          <a:endParaRPr lang="es-ES" sz="1200" b="1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304799</xdr:colOff>
      <xdr:row>52</xdr:row>
      <xdr:rowOff>147919</xdr:rowOff>
    </xdr:from>
    <xdr:to>
      <xdr:col>8</xdr:col>
      <xdr:colOff>739589</xdr:colOff>
      <xdr:row>54</xdr:row>
      <xdr:rowOff>179294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7CE6B236-3D8D-482D-80A2-D69F19652F63}"/>
            </a:ext>
          </a:extLst>
        </xdr:cNvPr>
        <xdr:cNvSpPr txBox="1"/>
      </xdr:nvSpPr>
      <xdr:spPr>
        <a:xfrm>
          <a:off x="6927475" y="8720419"/>
          <a:ext cx="2250143" cy="412375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200" b="1">
              <a:solidFill>
                <a:schemeClr val="tx1"/>
              </a:solidFill>
            </a:rPr>
            <a:t>2 CORE</a:t>
          </a:r>
          <a:r>
            <a:rPr lang="es-ES" sz="1200" b="1" baseline="0">
              <a:solidFill>
                <a:schemeClr val="tx1"/>
              </a:solidFill>
            </a:rPr>
            <a:t> PROCESSORS</a:t>
          </a:r>
          <a:endParaRPr lang="es-ES" sz="1200" b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54989-DD95-4A7C-96DA-799EE03A333B}">
  <dimension ref="A1"/>
  <sheetViews>
    <sheetView tabSelected="1" workbookViewId="0">
      <selection activeCell="M5" sqref="M5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A9FA6-4187-4A6D-B098-8AFEA58ECB20}">
  <dimension ref="A1:AA92"/>
  <sheetViews>
    <sheetView topLeftCell="D1" zoomScale="85" zoomScaleNormal="85" workbookViewId="0">
      <selection activeCell="H23" sqref="H23"/>
    </sheetView>
  </sheetViews>
  <sheetFormatPr baseColWidth="10" defaultRowHeight="15" x14ac:dyDescent="0.25"/>
  <cols>
    <col min="2" max="2" width="17.140625" bestFit="1" customWidth="1"/>
    <col min="3" max="3" width="20.42578125" bestFit="1" customWidth="1"/>
    <col min="4" max="4" width="18.140625" bestFit="1" customWidth="1"/>
    <col min="5" max="5" width="20.42578125" bestFit="1" customWidth="1"/>
    <col min="6" max="6" width="11.5703125" customWidth="1"/>
    <col min="7" max="7" width="13.5703125" bestFit="1" customWidth="1"/>
    <col min="8" max="9" width="13.5703125" customWidth="1"/>
    <col min="10" max="10" width="11.5703125" customWidth="1"/>
    <col min="11" max="11" width="13.5703125" bestFit="1" customWidth="1"/>
    <col min="12" max="13" width="13.5703125" customWidth="1"/>
    <col min="14" max="14" width="11.5703125" customWidth="1"/>
    <col min="15" max="15" width="13.5703125" bestFit="1" customWidth="1"/>
    <col min="16" max="17" width="13.5703125" customWidth="1"/>
    <col min="18" max="18" width="11.5703125" customWidth="1"/>
    <col min="19" max="19" width="13.5703125" style="17" bestFit="1" customWidth="1"/>
    <col min="20" max="21" width="13.5703125" customWidth="1"/>
    <col min="22" max="22" width="11.5703125" customWidth="1"/>
    <col min="23" max="23" width="13.5703125" bestFit="1" customWidth="1"/>
    <col min="25" max="25" width="13.5703125" bestFit="1" customWidth="1"/>
  </cols>
  <sheetData>
    <row r="1" spans="1:27" x14ac:dyDescent="0.25">
      <c r="A1" s="1"/>
      <c r="B1" s="21" t="s">
        <v>11</v>
      </c>
      <c r="C1" s="21"/>
      <c r="D1" s="20" t="s">
        <v>12</v>
      </c>
      <c r="E1" s="20"/>
      <c r="F1" s="21" t="s">
        <v>11</v>
      </c>
      <c r="G1" s="21"/>
      <c r="H1" s="20" t="s">
        <v>12</v>
      </c>
      <c r="I1" s="20"/>
      <c r="J1" s="21" t="s">
        <v>11</v>
      </c>
      <c r="K1" s="21"/>
      <c r="L1" s="20" t="s">
        <v>12</v>
      </c>
      <c r="M1" s="20"/>
      <c r="N1" s="21" t="s">
        <v>11</v>
      </c>
      <c r="O1" s="21"/>
      <c r="P1" s="20" t="s">
        <v>12</v>
      </c>
      <c r="Q1" s="20"/>
      <c r="R1" s="21" t="s">
        <v>11</v>
      </c>
      <c r="S1" s="21"/>
      <c r="T1" s="20" t="s">
        <v>12</v>
      </c>
      <c r="U1" s="20"/>
      <c r="V1" s="21" t="s">
        <v>11</v>
      </c>
      <c r="W1" s="21"/>
      <c r="X1" s="20" t="s">
        <v>12</v>
      </c>
      <c r="Y1" s="20"/>
    </row>
    <row r="2" spans="1:27" x14ac:dyDescent="0.25">
      <c r="A2" s="1"/>
      <c r="B2" s="5" t="s">
        <v>13</v>
      </c>
      <c r="C2" s="5" t="s">
        <v>14</v>
      </c>
      <c r="D2" s="5" t="s">
        <v>13</v>
      </c>
      <c r="E2" s="5" t="s">
        <v>14</v>
      </c>
      <c r="F2" s="5" t="s">
        <v>0</v>
      </c>
      <c r="G2" s="5" t="s">
        <v>1</v>
      </c>
      <c r="H2" s="5" t="s">
        <v>0</v>
      </c>
      <c r="I2" s="5" t="s">
        <v>1</v>
      </c>
      <c r="J2" s="5" t="s">
        <v>2</v>
      </c>
      <c r="K2" s="5" t="s">
        <v>3</v>
      </c>
      <c r="L2" s="5" t="s">
        <v>2</v>
      </c>
      <c r="M2" s="5" t="s">
        <v>3</v>
      </c>
      <c r="N2" s="5" t="s">
        <v>4</v>
      </c>
      <c r="O2" s="5" t="s">
        <v>5</v>
      </c>
      <c r="P2" s="5" t="s">
        <v>4</v>
      </c>
      <c r="Q2" s="5" t="s">
        <v>5</v>
      </c>
      <c r="R2" s="10" t="s">
        <v>6</v>
      </c>
      <c r="S2" s="15" t="s">
        <v>7</v>
      </c>
      <c r="T2" s="12" t="s">
        <v>6</v>
      </c>
      <c r="U2" s="5" t="s">
        <v>7</v>
      </c>
      <c r="V2" s="5" t="s">
        <v>8</v>
      </c>
      <c r="W2" s="5" t="s">
        <v>9</v>
      </c>
      <c r="X2" s="5" t="s">
        <v>8</v>
      </c>
      <c r="Y2" s="5" t="s">
        <v>9</v>
      </c>
    </row>
    <row r="3" spans="1:27" x14ac:dyDescent="0.25">
      <c r="A3" s="1"/>
      <c r="B3" s="5">
        <f>COUNT(B5:B15)</f>
        <v>11</v>
      </c>
      <c r="C3" s="5">
        <f>COUNT(C5:C17)</f>
        <v>13</v>
      </c>
      <c r="D3" s="5">
        <f>COUNT(D5:D15)</f>
        <v>11</v>
      </c>
      <c r="E3" s="5">
        <f>COUNT(E5:E17)</f>
        <v>13</v>
      </c>
      <c r="F3" s="5">
        <f>COUNT(F5:F15)</f>
        <v>11</v>
      </c>
      <c r="G3" s="5">
        <f>COUNT(G5:G16)</f>
        <v>12</v>
      </c>
      <c r="H3" s="5">
        <f>COUNT(H5:H15)</f>
        <v>11</v>
      </c>
      <c r="I3" s="5">
        <f>COUNT(I5:I18)</f>
        <v>14</v>
      </c>
      <c r="J3" s="5">
        <f>COUNT(J5:J16)</f>
        <v>12</v>
      </c>
      <c r="K3" s="5">
        <f>COUNT(K5:K19)</f>
        <v>15</v>
      </c>
      <c r="L3" s="5">
        <f>COUNT(L5:L16)</f>
        <v>12</v>
      </c>
      <c r="M3" s="5">
        <f>COUNT(M5:M19)</f>
        <v>15</v>
      </c>
      <c r="N3" s="5">
        <f>COUNT(N5:N16)</f>
        <v>12</v>
      </c>
      <c r="O3" s="5">
        <f>COUNT(O5:O18)</f>
        <v>14</v>
      </c>
      <c r="P3" s="5">
        <f>COUNT(P5:P18)</f>
        <v>14</v>
      </c>
      <c r="Q3" s="5"/>
      <c r="R3" s="10">
        <f>COUNT(R5:R24)</f>
        <v>20</v>
      </c>
      <c r="S3" s="15">
        <f>COUNT(S5:S32)</f>
        <v>28</v>
      </c>
      <c r="T3" s="12">
        <f>COUNT(T5:T23)</f>
        <v>19</v>
      </c>
      <c r="U3" s="5">
        <f>COUNT(U5:U32)</f>
        <v>28</v>
      </c>
      <c r="V3" s="5">
        <f>COUNT(V5:V19)</f>
        <v>15</v>
      </c>
      <c r="W3" s="5">
        <f>COUNT(W5:W22)</f>
        <v>18</v>
      </c>
      <c r="X3" s="5">
        <f>COUNT(X5:X21)</f>
        <v>17</v>
      </c>
      <c r="Y3" s="5">
        <f>COUNT(Y5:Y22)</f>
        <v>18</v>
      </c>
      <c r="Z3" s="19">
        <f>AVERAGE(F3,J3,N3,V3)</f>
        <v>12.5</v>
      </c>
      <c r="AA3">
        <f>AVERAGE(G3,K3,O3,W3)</f>
        <v>14.75</v>
      </c>
    </row>
    <row r="4" spans="1:27" x14ac:dyDescent="0.25">
      <c r="A4" s="1" t="s">
        <v>10</v>
      </c>
      <c r="B4" s="1">
        <v>2817.5199441909699</v>
      </c>
      <c r="C4" s="1">
        <v>5486.3089563846497</v>
      </c>
      <c r="D4" s="1">
        <v>2871.8813033103902</v>
      </c>
      <c r="E4" s="1">
        <v>3803.82795262336</v>
      </c>
      <c r="F4" s="2">
        <v>2560.0843069553298</v>
      </c>
      <c r="G4" s="1">
        <v>4766.64500427246</v>
      </c>
      <c r="H4" s="1">
        <v>2519.4509913921302</v>
      </c>
      <c r="I4" s="1">
        <v>4920.4490664005198</v>
      </c>
      <c r="J4" s="1">
        <v>2621.6870594024599</v>
      </c>
      <c r="K4" s="1">
        <v>5083.4104433059601</v>
      </c>
      <c r="L4" s="1">
        <v>2597.9149315357199</v>
      </c>
      <c r="M4" s="1">
        <v>3713.0945737361899</v>
      </c>
      <c r="N4" s="1">
        <v>2874.17266058921</v>
      </c>
      <c r="O4" s="1">
        <v>5129.8339965343403</v>
      </c>
      <c r="P4" s="1">
        <v>3499.0631923675501</v>
      </c>
      <c r="Q4" s="1"/>
      <c r="R4" s="8">
        <v>5003.2997703552201</v>
      </c>
      <c r="S4" s="15">
        <v>11200.226519584599</v>
      </c>
      <c r="T4" s="13">
        <v>4802.6930141448902</v>
      </c>
      <c r="U4" s="1">
        <v>10960.595759391699</v>
      </c>
      <c r="V4" s="4">
        <v>3803.3658206462801</v>
      </c>
      <c r="W4" s="4">
        <v>6786.3788752555802</v>
      </c>
      <c r="X4" s="4">
        <v>4344.93391942977</v>
      </c>
      <c r="Y4" s="4">
        <v>7256.3609261512702</v>
      </c>
    </row>
    <row r="5" spans="1:27" x14ac:dyDescent="0.25">
      <c r="A5" s="1">
        <v>1</v>
      </c>
      <c r="B5" s="1">
        <v>2.25066199350788E-4</v>
      </c>
      <c r="C5" s="1">
        <v>2.25066199350788E-4</v>
      </c>
      <c r="D5" s="1">
        <v>1.9845660439390199E-4</v>
      </c>
      <c r="E5" s="1">
        <v>1.9845660439390199E-4</v>
      </c>
      <c r="F5" s="3">
        <v>2.5551087359923399E-4</v>
      </c>
      <c r="G5" s="3">
        <v>2.5551087359923399E-4</v>
      </c>
      <c r="H5" s="3">
        <v>2.44315246176819E-4</v>
      </c>
      <c r="I5" s="3">
        <v>2.44315246176819E-4</v>
      </c>
      <c r="J5" s="1">
        <v>2.40591602658069E-4</v>
      </c>
      <c r="K5" s="3">
        <v>2.40591602658069E-4</v>
      </c>
      <c r="L5" s="3">
        <v>2.24749941956963E-4</v>
      </c>
      <c r="M5" s="3">
        <v>2.24749941956963E-4</v>
      </c>
      <c r="N5" s="3">
        <v>2.5288192759593501E-4</v>
      </c>
      <c r="O5" s="1">
        <v>2.5288192759593501E-4</v>
      </c>
      <c r="P5" s="1">
        <v>3.4475225567867201E-4</v>
      </c>
      <c r="Q5" s="1"/>
      <c r="R5" s="8">
        <v>3.2005425271029199E-4</v>
      </c>
      <c r="S5" s="15">
        <v>3.2005425271029199E-4</v>
      </c>
      <c r="T5" s="13">
        <v>2.9405935782334203E-4</v>
      </c>
      <c r="U5" s="1">
        <v>2.9405935782334203E-4</v>
      </c>
      <c r="V5" s="3">
        <v>4.12383257985522E-4</v>
      </c>
      <c r="W5" s="3">
        <v>4.12383257985522E-4</v>
      </c>
      <c r="X5" s="3">
        <v>5.3009618720712803E-4</v>
      </c>
      <c r="Y5" s="3">
        <v>5.3009618720712803E-4</v>
      </c>
    </row>
    <row r="6" spans="1:27" x14ac:dyDescent="0.25">
      <c r="A6" s="1">
        <v>2</v>
      </c>
      <c r="B6" s="3">
        <v>1.1864061046704799E-5</v>
      </c>
      <c r="C6" s="3">
        <v>1.0537445830692501E-5</v>
      </c>
      <c r="D6" s="3">
        <v>8.8333157547191394E-6</v>
      </c>
      <c r="E6" s="3">
        <v>1.9273366650150901E-5</v>
      </c>
      <c r="F6" s="3">
        <v>2.1533394246756801E-5</v>
      </c>
      <c r="G6" s="3">
        <v>1.23036195570373E-5</v>
      </c>
      <c r="H6" s="3">
        <v>1.7185895091971898E-5</v>
      </c>
      <c r="I6" s="3">
        <v>2.17439906790426E-5</v>
      </c>
      <c r="J6" s="3">
        <v>1.52551647384196E-5</v>
      </c>
      <c r="K6" s="3">
        <v>1.23248084304873E-5</v>
      </c>
      <c r="L6" s="3">
        <v>1.39350518449963E-5</v>
      </c>
      <c r="M6" s="3">
        <v>1.7320456069491201E-5</v>
      </c>
      <c r="N6" s="3">
        <v>2.5766978833626702E-5</v>
      </c>
      <c r="O6" s="3">
        <v>1.68253782964627E-5</v>
      </c>
      <c r="P6" s="3">
        <v>4.9852448433100802E-5</v>
      </c>
      <c r="Q6" s="1"/>
      <c r="R6" s="11">
        <v>4.7792432143834198E-5</v>
      </c>
      <c r="S6" s="16">
        <v>4.9024385680550197E-5</v>
      </c>
      <c r="T6" s="14">
        <v>3.0310972684649699E-5</v>
      </c>
      <c r="U6" s="3">
        <v>6.0007265550009001E-5</v>
      </c>
      <c r="V6" s="3">
        <v>4.5376255454214003E-5</v>
      </c>
      <c r="W6" s="3">
        <v>2.8877426490235799E-5</v>
      </c>
      <c r="X6" s="3">
        <v>8.4603750386122505E-5</v>
      </c>
      <c r="Y6" s="3">
        <v>6.92301351621587E-5</v>
      </c>
    </row>
    <row r="7" spans="1:27" x14ac:dyDescent="0.25">
      <c r="A7" s="1">
        <v>3</v>
      </c>
      <c r="B7" s="3">
        <v>1.8187780726926101E-6</v>
      </c>
      <c r="C7" s="3">
        <v>4.4850516151886901E-6</v>
      </c>
      <c r="D7" s="3">
        <v>3.1647747919014801E-6</v>
      </c>
      <c r="E7" s="3">
        <v>5.74334884715558E-6</v>
      </c>
      <c r="F7" s="3">
        <v>3.5024372771314198E-6</v>
      </c>
      <c r="G7" s="3">
        <v>3.3595933913740699E-6</v>
      </c>
      <c r="H7" s="3">
        <v>3.3878709367899499E-6</v>
      </c>
      <c r="I7" s="3">
        <v>8.0320124806403398E-6</v>
      </c>
      <c r="J7" s="3">
        <v>2.6735172038770702E-6</v>
      </c>
      <c r="K7" s="3">
        <v>5.6604225726019001E-6</v>
      </c>
      <c r="L7" s="3">
        <v>3.4181636486471099E-6</v>
      </c>
      <c r="M7" s="3">
        <v>6.1769082636891698E-6</v>
      </c>
      <c r="N7" s="3">
        <v>6.4711526078245803E-6</v>
      </c>
      <c r="O7" s="3">
        <v>8.5291407683357993E-6</v>
      </c>
      <c r="P7" s="3">
        <v>1.61392028853278E-5</v>
      </c>
      <c r="Q7" s="1"/>
      <c r="R7" s="11">
        <v>1.72015967039079E-5</v>
      </c>
      <c r="S7" s="16">
        <v>2.75500995650337E-5</v>
      </c>
      <c r="T7" s="14">
        <v>1.3046797532204399E-5</v>
      </c>
      <c r="U7" s="3">
        <v>2.6978005434605499E-5</v>
      </c>
      <c r="V7" s="3">
        <v>1.32239288778312E-5</v>
      </c>
      <c r="W7" s="3">
        <v>1.2669805394210799E-5</v>
      </c>
      <c r="X7" s="3">
        <v>3.1428372350785999E-5</v>
      </c>
      <c r="Y7" s="3">
        <v>2.7778831838758601E-5</v>
      </c>
    </row>
    <row r="8" spans="1:27" x14ac:dyDescent="0.25">
      <c r="A8" s="1">
        <v>4</v>
      </c>
      <c r="B8" s="3">
        <v>7.82353210043867E-7</v>
      </c>
      <c r="C8" s="3">
        <v>1.90563202261046E-6</v>
      </c>
      <c r="D8" s="3">
        <v>1.06386339225848E-6</v>
      </c>
      <c r="E8" s="3">
        <v>2.2935872815288301E-6</v>
      </c>
      <c r="F8" s="3">
        <v>9.4338422153752603E-7</v>
      </c>
      <c r="G8" s="3">
        <v>1.0174466227898899E-6</v>
      </c>
      <c r="H8" s="3">
        <v>1.22416645432736E-6</v>
      </c>
      <c r="I8" s="3">
        <v>3.4160405416027402E-6</v>
      </c>
      <c r="J8" s="3">
        <v>9.1530361375707702E-7</v>
      </c>
      <c r="K8" s="3">
        <v>2.91199469369094E-6</v>
      </c>
      <c r="L8" s="3">
        <v>1.09507406439198E-6</v>
      </c>
      <c r="M8" s="3">
        <v>3.06491531466026E-6</v>
      </c>
      <c r="N8" s="3">
        <v>2.0682971844912898E-6</v>
      </c>
      <c r="O8" s="3">
        <v>3.7693791801228102E-6</v>
      </c>
      <c r="P8" s="3">
        <v>5.6944598019884803E-6</v>
      </c>
      <c r="Q8" s="1"/>
      <c r="R8" s="11">
        <v>8.1232178077959504E-6</v>
      </c>
      <c r="S8" s="16">
        <v>1.5458643322313999E-5</v>
      </c>
      <c r="T8" s="14">
        <v>6.03730943040862E-6</v>
      </c>
      <c r="U8" s="3">
        <v>1.50672480673749E-5</v>
      </c>
      <c r="V8" s="3">
        <v>5.4099808291710199E-6</v>
      </c>
      <c r="W8" s="3">
        <v>5.7264713294007599E-6</v>
      </c>
      <c r="X8" s="3">
        <v>1.38923463598631E-5</v>
      </c>
      <c r="Y8" s="3">
        <v>1.1734848846749501E-5</v>
      </c>
    </row>
    <row r="9" spans="1:27" x14ac:dyDescent="0.25">
      <c r="A9" s="1">
        <v>5</v>
      </c>
      <c r="B9" s="3">
        <v>2.9815941603653101E-7</v>
      </c>
      <c r="C9" s="3">
        <v>7.6025883107092895E-7</v>
      </c>
      <c r="D9" s="3">
        <v>3.6324983214577702E-7</v>
      </c>
      <c r="E9" s="3">
        <v>8.9233062855777199E-7</v>
      </c>
      <c r="F9" s="3">
        <v>2.7184033135571499E-7</v>
      </c>
      <c r="G9" s="3">
        <v>3.9007277205774303E-7</v>
      </c>
      <c r="H9" s="3">
        <v>4.3394020142156101E-7</v>
      </c>
      <c r="I9" s="3">
        <v>1.4367411701667399E-6</v>
      </c>
      <c r="J9" s="3">
        <v>4.0156212000703198E-7</v>
      </c>
      <c r="K9" s="3">
        <v>1.3810573390965799E-6</v>
      </c>
      <c r="L9" s="3">
        <v>4.4895311414522801E-7</v>
      </c>
      <c r="M9" s="3">
        <v>1.4489810962017301E-6</v>
      </c>
      <c r="N9" s="3">
        <v>6.9874496611109E-7</v>
      </c>
      <c r="O9" s="3">
        <v>1.5585353868046801E-6</v>
      </c>
      <c r="P9" s="3">
        <v>2.07602163668402E-6</v>
      </c>
      <c r="Q9" s="1"/>
      <c r="R9" s="11">
        <v>3.8925620021727496E-6</v>
      </c>
      <c r="S9" s="16">
        <v>8.5095636336935602E-6</v>
      </c>
      <c r="T9" s="14">
        <v>2.9241360043405998E-6</v>
      </c>
      <c r="U9" s="3">
        <v>8.25403643462613E-6</v>
      </c>
      <c r="V9" s="3">
        <v>2.0616039883489398E-6</v>
      </c>
      <c r="W9" s="3">
        <v>2.5044052363991499E-6</v>
      </c>
      <c r="X9" s="3">
        <v>6.06705383890242E-6</v>
      </c>
      <c r="Y9" s="3">
        <v>5.2275426744627603E-6</v>
      </c>
    </row>
    <row r="10" spans="1:27" x14ac:dyDescent="0.25">
      <c r="A10" s="1">
        <v>6</v>
      </c>
      <c r="B10" s="3">
        <v>1.04166149036113E-7</v>
      </c>
      <c r="C10" s="3">
        <v>2.98099690014387E-7</v>
      </c>
      <c r="D10" s="3">
        <v>1.2264362514087401E-7</v>
      </c>
      <c r="E10" s="3">
        <v>3.4766127754204799E-7</v>
      </c>
      <c r="F10" s="3">
        <v>8.3775595882065497E-8</v>
      </c>
      <c r="G10" s="3">
        <v>1.61948495215294E-7</v>
      </c>
      <c r="H10" s="3">
        <v>1.5053980647397601E-7</v>
      </c>
      <c r="I10" s="3">
        <v>6.0247694799143001E-7</v>
      </c>
      <c r="J10" s="3">
        <v>1.5974470780227901E-7</v>
      </c>
      <c r="K10" s="3">
        <v>6.4476136772999596E-7</v>
      </c>
      <c r="L10" s="3">
        <v>1.7759125747670601E-7</v>
      </c>
      <c r="M10" s="3">
        <v>6.80596257791652E-7</v>
      </c>
      <c r="N10" s="3">
        <v>2.4528370191445101E-7</v>
      </c>
      <c r="O10" s="3">
        <v>6.31584165858022E-7</v>
      </c>
      <c r="P10" s="3">
        <v>7.7718027255377898E-7</v>
      </c>
      <c r="Q10" s="1"/>
      <c r="R10" s="11">
        <v>1.9454976787235098E-6</v>
      </c>
      <c r="S10" s="16">
        <v>4.90325630658038E-6</v>
      </c>
      <c r="T10" s="14">
        <v>1.4748091534423499E-6</v>
      </c>
      <c r="U10" s="3">
        <v>4.6035695153416998E-6</v>
      </c>
      <c r="V10" s="3">
        <v>8.4170257980260497E-7</v>
      </c>
      <c r="W10" s="3">
        <v>1.21927564991852E-6</v>
      </c>
      <c r="X10" s="3">
        <v>2.6703252663503799E-6</v>
      </c>
      <c r="Y10" s="3">
        <v>2.41683256675529E-6</v>
      </c>
    </row>
    <row r="11" spans="1:27" x14ac:dyDescent="0.25">
      <c r="A11" s="1">
        <v>7</v>
      </c>
      <c r="B11" s="3">
        <v>3.5566052830881398E-8</v>
      </c>
      <c r="C11" s="3">
        <v>1.16105230689614E-7</v>
      </c>
      <c r="D11" s="3">
        <v>4.1459575037583E-8</v>
      </c>
      <c r="E11" s="3">
        <v>1.3552540692095299E-7</v>
      </c>
      <c r="F11" s="3">
        <v>2.6866697218796E-8</v>
      </c>
      <c r="G11" s="3">
        <v>6.5511892854823404E-8</v>
      </c>
      <c r="H11" s="3">
        <v>5.1585373230090999E-8</v>
      </c>
      <c r="I11" s="3">
        <v>2.5203419098202598E-7</v>
      </c>
      <c r="J11" s="3">
        <v>6.2559275034283106E-8</v>
      </c>
      <c r="K11" s="3">
        <v>3.0275635473351201E-7</v>
      </c>
      <c r="L11" s="3">
        <v>6.9025763040591406E-8</v>
      </c>
      <c r="M11" s="3">
        <v>3.1880567668154697E-7</v>
      </c>
      <c r="N11" s="3">
        <v>8.8312631438120701E-8</v>
      </c>
      <c r="O11" s="3">
        <v>2.5426993986547201E-7</v>
      </c>
      <c r="P11" s="3">
        <v>2.9735612962054401E-7</v>
      </c>
      <c r="Q11" s="1"/>
      <c r="R11" s="11">
        <v>1.0050723061517401E-6</v>
      </c>
      <c r="S11" s="16">
        <v>2.9805263697285698E-6</v>
      </c>
      <c r="T11" s="14">
        <v>7.6823636340913797E-7</v>
      </c>
      <c r="U11" s="3">
        <v>2.67293670637248E-6</v>
      </c>
      <c r="V11" s="3">
        <v>3.6446326617264899E-7</v>
      </c>
      <c r="W11" s="3">
        <v>6.0548739700271896E-7</v>
      </c>
      <c r="X11" s="3">
        <v>1.1988687244151901E-6</v>
      </c>
      <c r="Y11" s="3">
        <v>1.1503938123600299E-6</v>
      </c>
    </row>
    <row r="12" spans="1:27" x14ac:dyDescent="0.25">
      <c r="A12" s="1">
        <v>8</v>
      </c>
      <c r="B12" s="3">
        <v>1.2042018968039901E-8</v>
      </c>
      <c r="C12" s="3">
        <v>4.5080190082017901E-8</v>
      </c>
      <c r="D12" s="3">
        <v>1.4100906473574299E-8</v>
      </c>
      <c r="E12" s="3">
        <v>5.2924000823894698E-8</v>
      </c>
      <c r="F12" s="3">
        <v>8.8348690250451204E-9</v>
      </c>
      <c r="G12" s="3">
        <v>2.6215585532162599E-8</v>
      </c>
      <c r="H12" s="3">
        <v>1.7682972256910798E-8</v>
      </c>
      <c r="I12" s="3">
        <v>1.0534561633656E-7</v>
      </c>
      <c r="J12" s="3">
        <v>2.4284675762672801E-8</v>
      </c>
      <c r="K12" s="3">
        <v>1.41827704033537E-7</v>
      </c>
      <c r="L12" s="3">
        <v>2.6729445872467299E-8</v>
      </c>
      <c r="M12" s="3">
        <v>1.4922552143726199E-7</v>
      </c>
      <c r="N12" s="3">
        <v>3.22264454913279E-8</v>
      </c>
      <c r="O12" s="3">
        <v>1.02257756680527E-7</v>
      </c>
      <c r="P12" s="3">
        <v>1.15652165284958E-7</v>
      </c>
      <c r="Q12" s="1"/>
      <c r="R12" s="11">
        <v>5.3165197297870399E-7</v>
      </c>
      <c r="S12" s="16">
        <v>1.8367833466682199E-6</v>
      </c>
      <c r="T12" s="14">
        <v>4.0882646558542198E-7</v>
      </c>
      <c r="U12" s="3">
        <v>1.63324028062239E-6</v>
      </c>
      <c r="V12" s="3">
        <v>1.6337462420909999E-7</v>
      </c>
      <c r="W12" s="3">
        <v>3.0596863241251002E-7</v>
      </c>
      <c r="X12" s="3">
        <v>5.4437615963030998E-7</v>
      </c>
      <c r="Y12" s="3">
        <v>5.6070096567187595E-7</v>
      </c>
    </row>
    <row r="13" spans="1:27" x14ac:dyDescent="0.25">
      <c r="A13" s="1">
        <v>9</v>
      </c>
      <c r="B13" s="3">
        <v>4.0610068999418596E-9</v>
      </c>
      <c r="C13" s="3">
        <v>1.7486385416286299E-8</v>
      </c>
      <c r="D13" s="3">
        <v>4.8204933330005099E-9</v>
      </c>
      <c r="E13" s="3">
        <v>2.0701438682135801E-8</v>
      </c>
      <c r="F13" s="3">
        <v>2.9590684768576501E-9</v>
      </c>
      <c r="G13" s="3">
        <v>1.04375165551557E-8</v>
      </c>
      <c r="H13" s="3">
        <v>6.0679858819867804E-9</v>
      </c>
      <c r="I13" s="3">
        <v>4.4023392320205198E-8</v>
      </c>
      <c r="J13" s="3">
        <v>9.3738977669550004E-9</v>
      </c>
      <c r="K13" s="3">
        <v>6.6349275906136801E-8</v>
      </c>
      <c r="L13" s="3">
        <v>1.0337314644775101E-8</v>
      </c>
      <c r="M13" s="3">
        <v>6.98371232175399E-8</v>
      </c>
      <c r="N13" s="3">
        <v>1.18846583246569E-8</v>
      </c>
      <c r="O13" s="3">
        <v>4.1194291116572302E-8</v>
      </c>
      <c r="P13" s="3">
        <v>4.5635668477783101E-8</v>
      </c>
      <c r="Q13" s="1"/>
      <c r="R13" s="11">
        <v>2.8633415840013597E-7</v>
      </c>
      <c r="S13" s="16">
        <v>1.14561603526318E-6</v>
      </c>
      <c r="T13" s="14">
        <v>2.20968728361958E-7</v>
      </c>
      <c r="U13" s="3">
        <v>1.01222690098982E-6</v>
      </c>
      <c r="V13" s="3">
        <v>7.5306311175836896E-8</v>
      </c>
      <c r="W13" s="3">
        <v>1.5704210648103999E-7</v>
      </c>
      <c r="X13" s="3">
        <v>2.5006633968474702E-7</v>
      </c>
      <c r="Y13" s="3">
        <v>2.7880585521673698E-7</v>
      </c>
    </row>
    <row r="14" spans="1:27" x14ac:dyDescent="0.25">
      <c r="A14" s="1">
        <v>10</v>
      </c>
      <c r="B14" s="3">
        <v>1.3680025310673799E-9</v>
      </c>
      <c r="C14" s="3">
        <v>6.7701821757408901E-9</v>
      </c>
      <c r="D14" s="3">
        <v>1.6558993649290399E-9</v>
      </c>
      <c r="E14" s="3">
        <v>8.1114670739448007E-9</v>
      </c>
      <c r="F14" s="3">
        <v>1.0046072666200101E-9</v>
      </c>
      <c r="G14" s="3">
        <v>4.1403415480939698E-9</v>
      </c>
      <c r="H14" s="3">
        <v>2.0852901975589598E-9</v>
      </c>
      <c r="I14" s="3">
        <v>1.8406755954255899E-8</v>
      </c>
      <c r="J14" s="3">
        <v>3.6100077991871901E-9</v>
      </c>
      <c r="K14" s="3">
        <v>3.1010362504698799E-8</v>
      </c>
      <c r="L14" s="3">
        <v>3.9967385155546098E-9</v>
      </c>
      <c r="M14" s="3">
        <v>3.2686818136356299E-8</v>
      </c>
      <c r="N14" s="3">
        <v>4.4240884993734203E-9</v>
      </c>
      <c r="O14" s="3">
        <v>1.6654836788360801E-8</v>
      </c>
      <c r="P14" s="3">
        <v>1.82506170326083E-8</v>
      </c>
      <c r="Q14" s="1"/>
      <c r="R14" s="11">
        <v>1.5635829668646699E-7</v>
      </c>
      <c r="S14" s="16">
        <v>7.2184938775894101E-7</v>
      </c>
      <c r="T14" s="14">
        <v>1.2083011545696901E-7</v>
      </c>
      <c r="U14" s="3">
        <v>6.3490750450505902E-7</v>
      </c>
      <c r="V14" s="3">
        <v>3.5452463903076701E-8</v>
      </c>
      <c r="W14" s="3">
        <v>8.1727756816930499E-8</v>
      </c>
      <c r="X14" s="3">
        <v>1.16285492750303E-7</v>
      </c>
      <c r="Y14" s="3">
        <v>1.4097919265988E-7</v>
      </c>
    </row>
    <row r="15" spans="1:27" x14ac:dyDescent="0.25">
      <c r="A15" s="1">
        <v>11</v>
      </c>
      <c r="B15" s="3">
        <v>4.6000093552971198E-10</v>
      </c>
      <c r="C15" s="3">
        <v>2.622606104889E-9</v>
      </c>
      <c r="D15" s="3">
        <v>5.7086076651278402E-10</v>
      </c>
      <c r="E15" s="3">
        <v>3.1855349751731101E-9</v>
      </c>
      <c r="F15" s="3">
        <v>3.4666077089489598E-10</v>
      </c>
      <c r="G15" s="3">
        <v>1.63921435646051E-9</v>
      </c>
      <c r="H15" s="3">
        <v>7.1734217754955604E-10</v>
      </c>
      <c r="I15" s="3">
        <v>7.6988640914296194E-9</v>
      </c>
      <c r="J15" s="3">
        <v>1.38876114885496E-9</v>
      </c>
      <c r="K15" s="3">
        <v>1.4493572233292E-8</v>
      </c>
      <c r="L15" s="3">
        <v>1.5455085631090199E-9</v>
      </c>
      <c r="M15" s="3">
        <v>1.5295512485923098E-8</v>
      </c>
      <c r="N15" s="3">
        <v>1.66104892485397E-9</v>
      </c>
      <c r="O15" s="3">
        <v>6.7600220776729604E-9</v>
      </c>
      <c r="P15" s="3">
        <v>7.3772651493434302E-9</v>
      </c>
      <c r="Q15" s="1"/>
      <c r="R15" s="11">
        <v>8.6288927577557196E-8</v>
      </c>
      <c r="S15" s="16">
        <v>4.5878644514227498E-7</v>
      </c>
      <c r="T15" s="14">
        <v>6.6654005759533598E-8</v>
      </c>
      <c r="U15" s="3">
        <v>4.0223924016417799E-7</v>
      </c>
      <c r="V15" s="3">
        <v>1.69411232168462E-8</v>
      </c>
      <c r="W15" s="3">
        <v>4.30423812773153E-8</v>
      </c>
      <c r="X15" s="3">
        <v>5.4708550053823901E-8</v>
      </c>
      <c r="Y15" s="3">
        <v>7.3079502978975703E-8</v>
      </c>
    </row>
    <row r="16" spans="1:27" x14ac:dyDescent="0.25">
      <c r="A16" s="1">
        <v>12</v>
      </c>
      <c r="B16" s="1"/>
      <c r="C16" s="3">
        <v>1.05177183086494E-9</v>
      </c>
      <c r="D16" s="1"/>
      <c r="E16" s="3">
        <v>1.28024067483746E-9</v>
      </c>
      <c r="F16" s="1"/>
      <c r="G16" s="3">
        <v>6.8432068860498103E-10</v>
      </c>
      <c r="H16" s="3"/>
      <c r="I16" s="3">
        <v>3.22730872694616E-9</v>
      </c>
      <c r="J16" s="3">
        <v>5.3281619535613396E-10</v>
      </c>
      <c r="K16" s="3">
        <v>6.7645231101127899E-9</v>
      </c>
      <c r="L16" s="3">
        <v>5.9806368245616596E-10</v>
      </c>
      <c r="M16" s="3">
        <v>7.1494921838449697E-9</v>
      </c>
      <c r="N16" s="3">
        <v>6.2038250309613698E-10</v>
      </c>
      <c r="O16" s="3">
        <v>2.76446381423149E-9</v>
      </c>
      <c r="P16" s="3">
        <v>3.0225821506948999E-9</v>
      </c>
      <c r="Q16" s="1"/>
      <c r="R16" s="11">
        <v>4.8016455279514097E-8</v>
      </c>
      <c r="S16" s="16">
        <v>2.93747565030813E-7</v>
      </c>
      <c r="T16" s="14">
        <v>3.7015481297343301E-8</v>
      </c>
      <c r="U16" s="3">
        <v>2.5699352966809598E-7</v>
      </c>
      <c r="V16" s="3">
        <v>8.1703768339741696E-9</v>
      </c>
      <c r="W16" s="3">
        <v>2.29022377826976E-8</v>
      </c>
      <c r="X16" s="3">
        <v>2.60058006521553E-8</v>
      </c>
      <c r="Y16" s="3">
        <v>3.8288140335799803E-8</v>
      </c>
    </row>
    <row r="17" spans="1:25" x14ac:dyDescent="0.25">
      <c r="A17" s="1">
        <v>13</v>
      </c>
      <c r="B17" s="1"/>
      <c r="C17" s="3">
        <v>4.7312689488666397E-10</v>
      </c>
      <c r="D17" s="1"/>
      <c r="E17" s="3">
        <v>5.95692388398427E-10</v>
      </c>
      <c r="F17" s="1"/>
      <c r="G17" s="1"/>
      <c r="H17" s="3"/>
      <c r="I17" s="3">
        <v>1.3950095012868599E-9</v>
      </c>
      <c r="J17" s="1"/>
      <c r="K17" s="3">
        <v>3.1629864410943098E-9</v>
      </c>
      <c r="L17" s="3"/>
      <c r="M17" s="3">
        <v>3.3541430929524E-9</v>
      </c>
      <c r="N17" s="1"/>
      <c r="O17" s="3">
        <v>1.18768236386729E-9</v>
      </c>
      <c r="P17" s="3">
        <v>1.2440640418054699E-9</v>
      </c>
      <c r="Q17" s="1"/>
      <c r="R17" s="11">
        <v>2.74045080131105E-8</v>
      </c>
      <c r="S17" s="16">
        <v>2.0003287273687799E-7</v>
      </c>
      <c r="T17" s="14">
        <v>2.0670401073969099E-8</v>
      </c>
      <c r="U17" s="3">
        <v>1.6541553134778201E-7</v>
      </c>
      <c r="V17" s="3">
        <v>3.96086068927013E-9</v>
      </c>
      <c r="W17" s="3">
        <v>1.22671832481754E-8</v>
      </c>
      <c r="X17" s="3">
        <v>1.2477127922786301E-8</v>
      </c>
      <c r="Y17" s="3">
        <v>2.0185783064324598E-8</v>
      </c>
    </row>
    <row r="18" spans="1:25" x14ac:dyDescent="0.25">
      <c r="A18" s="1">
        <v>14</v>
      </c>
      <c r="B18" s="1"/>
      <c r="C18" s="1"/>
      <c r="D18" s="1"/>
      <c r="E18" s="1"/>
      <c r="F18" s="1"/>
      <c r="G18" s="1"/>
      <c r="H18" s="3"/>
      <c r="I18" s="3">
        <v>6.6464803564972598E-10</v>
      </c>
      <c r="J18" s="1"/>
      <c r="K18" s="3">
        <v>1.4989170753161101E-9</v>
      </c>
      <c r="L18" s="3"/>
      <c r="M18" s="3">
        <v>1.60536045388892E-9</v>
      </c>
      <c r="N18" s="1"/>
      <c r="O18" s="3">
        <v>5.8085763780123702E-10</v>
      </c>
      <c r="P18" s="3">
        <v>5.2055590474266397E-10</v>
      </c>
      <c r="Q18" s="1"/>
      <c r="R18" s="11">
        <v>1.58725327393054E-8</v>
      </c>
      <c r="S18" s="16">
        <v>1.36905418024676E-7</v>
      </c>
      <c r="T18" s="14">
        <v>1.15884033858821E-8</v>
      </c>
      <c r="U18" s="3">
        <v>1.1371443653609101E-7</v>
      </c>
      <c r="V18" s="3">
        <v>1.9352780808027201E-9</v>
      </c>
      <c r="W18" s="3">
        <v>6.6157138498524302E-9</v>
      </c>
      <c r="X18" s="3">
        <v>6.0377502134099698E-9</v>
      </c>
      <c r="Y18" s="3">
        <v>1.06738125365488E-8</v>
      </c>
    </row>
    <row r="19" spans="1:25" x14ac:dyDescent="0.25">
      <c r="A19" s="1">
        <v>15</v>
      </c>
      <c r="B19" s="1"/>
      <c r="C19" s="1"/>
      <c r="D19" s="1"/>
      <c r="E19" s="1"/>
      <c r="F19" s="1"/>
      <c r="G19" s="1"/>
      <c r="H19" s="3"/>
      <c r="I19" s="3"/>
      <c r="J19" s="1"/>
      <c r="K19" s="3">
        <v>7.7474310621514397E-10</v>
      </c>
      <c r="L19" s="3"/>
      <c r="M19" s="3">
        <v>8.3277813258542397E-10</v>
      </c>
      <c r="N19" s="1"/>
      <c r="O19" s="1"/>
      <c r="P19" s="1"/>
      <c r="Q19" s="1"/>
      <c r="R19" s="11">
        <v>9.2084118772848108E-9</v>
      </c>
      <c r="S19" s="16">
        <v>9.3792653080042599E-8</v>
      </c>
      <c r="T19" s="14">
        <v>6.5621482526702503E-9</v>
      </c>
      <c r="U19" s="3">
        <v>7.8268532241087594E-8</v>
      </c>
      <c r="V19" s="3">
        <v>9.4024861091863902E-10</v>
      </c>
      <c r="W19" s="3">
        <v>3.5983990536180901E-9</v>
      </c>
      <c r="X19" s="3">
        <v>2.9403441228934798E-9</v>
      </c>
      <c r="Y19" s="3">
        <v>5.6689077561777501E-9</v>
      </c>
    </row>
    <row r="20" spans="1:25" x14ac:dyDescent="0.25">
      <c r="A20" s="1">
        <v>16</v>
      </c>
      <c r="B20" s="1"/>
      <c r="C20" s="1"/>
      <c r="D20" s="1"/>
      <c r="E20" s="1"/>
      <c r="F20" s="1"/>
      <c r="G20" s="1"/>
      <c r="H20" s="3"/>
      <c r="I20" s="3"/>
      <c r="J20" s="1"/>
      <c r="K20" s="1"/>
      <c r="L20" s="1"/>
      <c r="M20" s="3"/>
      <c r="N20" s="1"/>
      <c r="O20" s="1"/>
      <c r="P20" s="1"/>
      <c r="Q20" s="1"/>
      <c r="R20" s="11">
        <v>5.33991786191225E-9</v>
      </c>
      <c r="S20" s="16">
        <v>6.4288522339372301E-8</v>
      </c>
      <c r="T20" s="14">
        <v>3.8095937893333698E-9</v>
      </c>
      <c r="U20" s="3">
        <v>5.3923086940803498E-8</v>
      </c>
      <c r="V20" s="3"/>
      <c r="W20" s="3">
        <v>1.9861493266978002E-9</v>
      </c>
      <c r="X20" s="3">
        <v>1.4377948394405901E-9</v>
      </c>
      <c r="Y20" s="3">
        <v>3.0190156489854101E-9</v>
      </c>
    </row>
    <row r="21" spans="1:25" x14ac:dyDescent="0.25">
      <c r="A21" s="1">
        <v>17</v>
      </c>
      <c r="B21" s="1"/>
      <c r="C21" s="1"/>
      <c r="D21" s="1"/>
      <c r="E21" s="1"/>
      <c r="F21" s="1"/>
      <c r="G21" s="1"/>
      <c r="H21" s="3"/>
      <c r="I21" s="1"/>
      <c r="J21" s="1"/>
      <c r="K21" s="1"/>
      <c r="L21" s="1"/>
      <c r="M21" s="1"/>
      <c r="N21" s="1"/>
      <c r="O21" s="1"/>
      <c r="P21" s="1"/>
      <c r="Q21" s="1"/>
      <c r="R21" s="11">
        <v>3.1014458628916502E-9</v>
      </c>
      <c r="S21" s="16">
        <v>4.4091744984778001E-8</v>
      </c>
      <c r="T21" s="14">
        <v>2.20567896347085E-9</v>
      </c>
      <c r="U21" s="3">
        <v>3.71834508360044E-8</v>
      </c>
      <c r="V21" s="3"/>
      <c r="W21" s="3">
        <v>1.10517749888304E-9</v>
      </c>
      <c r="X21" s="3">
        <v>7.0384126772442799E-10</v>
      </c>
      <c r="Y21" s="3">
        <v>1.60261430890986E-9</v>
      </c>
    </row>
    <row r="22" spans="1:25" x14ac:dyDescent="0.25">
      <c r="A22" s="1">
        <v>18</v>
      </c>
      <c r="B22" s="1"/>
      <c r="C22" s="1"/>
      <c r="D22" s="1"/>
      <c r="E22" s="1"/>
      <c r="F22" s="1"/>
      <c r="G22" s="1"/>
      <c r="H22" s="3"/>
      <c r="I22" s="1"/>
      <c r="J22" s="1"/>
      <c r="K22" s="1"/>
      <c r="L22" s="1"/>
      <c r="M22" s="1"/>
      <c r="N22" s="1"/>
      <c r="O22" s="1"/>
      <c r="P22" s="1"/>
      <c r="Q22" s="1"/>
      <c r="R22" s="11">
        <v>1.80509216956659E-9</v>
      </c>
      <c r="S22" s="16">
        <v>3.0252047242027499E-8</v>
      </c>
      <c r="T22" s="14">
        <v>1.28462724944875E-9</v>
      </c>
      <c r="U22" s="3">
        <v>2.5660381782835399E-8</v>
      </c>
      <c r="V22" s="3"/>
      <c r="W22" s="3">
        <v>6.8503771373422E-10</v>
      </c>
      <c r="X22" s="3"/>
      <c r="Y22" s="3">
        <v>9.3475578645086707E-10</v>
      </c>
    </row>
    <row r="23" spans="1:25" x14ac:dyDescent="0.25">
      <c r="A23" s="1">
        <v>19</v>
      </c>
      <c r="B23" s="1"/>
      <c r="C23" s="1"/>
      <c r="D23" s="1"/>
      <c r="E23" s="1"/>
      <c r="F23" s="1"/>
      <c r="G23" s="1"/>
      <c r="H23" s="3"/>
      <c r="I23" s="1"/>
      <c r="J23" s="1"/>
      <c r="K23" s="1"/>
      <c r="L23" s="1"/>
      <c r="M23" s="1"/>
      <c r="N23" s="1"/>
      <c r="O23" s="1"/>
      <c r="P23" s="1"/>
      <c r="Q23" s="1"/>
      <c r="R23" s="11">
        <v>1.05347257212251E-9</v>
      </c>
      <c r="S23" s="16">
        <v>2.0771108666651401E-8</v>
      </c>
      <c r="T23" s="14">
        <v>7.4714855968415499E-10</v>
      </c>
      <c r="U23" s="3">
        <v>1.7725192227212399E-8</v>
      </c>
      <c r="V23" s="1"/>
      <c r="W23" s="1"/>
      <c r="X23" s="1"/>
      <c r="Y23" s="1"/>
    </row>
    <row r="24" spans="1:25" x14ac:dyDescent="0.25">
      <c r="A24" s="1">
        <v>20</v>
      </c>
      <c r="B24" s="1"/>
      <c r="C24" s="1"/>
      <c r="D24" s="1"/>
      <c r="E24" s="1"/>
      <c r="F24" s="1"/>
      <c r="G24" s="1"/>
      <c r="H24" s="3"/>
      <c r="I24" s="1"/>
      <c r="J24" s="1"/>
      <c r="K24" s="1"/>
      <c r="L24" s="1"/>
      <c r="M24" s="1"/>
      <c r="N24" s="1"/>
      <c r="O24" s="1"/>
      <c r="P24" s="1"/>
      <c r="Q24" s="1"/>
      <c r="R24" s="11">
        <v>6.1176761120274103E-10</v>
      </c>
      <c r="S24" s="16">
        <v>1.4297872893484101E-8</v>
      </c>
      <c r="T24" s="14"/>
      <c r="U24" s="3">
        <v>1.2219311612496501E-8</v>
      </c>
      <c r="V24" s="1"/>
      <c r="W24" s="1"/>
      <c r="X24" s="1"/>
      <c r="Y24" s="1"/>
    </row>
    <row r="25" spans="1:25" x14ac:dyDescent="0.25">
      <c r="A25" s="1">
        <v>21</v>
      </c>
      <c r="B25" s="1"/>
      <c r="C25" s="1"/>
      <c r="D25" s="1"/>
      <c r="E25" s="1"/>
      <c r="F25" s="1"/>
      <c r="G25" s="1"/>
      <c r="H25" s="3"/>
      <c r="I25" s="1"/>
      <c r="J25" s="1"/>
      <c r="K25" s="1"/>
      <c r="L25" s="1"/>
      <c r="M25" s="1"/>
      <c r="N25" s="1"/>
      <c r="O25" s="1"/>
      <c r="P25" s="1"/>
      <c r="Q25" s="1"/>
      <c r="R25" s="8"/>
      <c r="S25" s="16">
        <v>9.8229377482198003E-9</v>
      </c>
      <c r="T25" s="14"/>
      <c r="U25" s="3">
        <v>8.4537125758339599E-9</v>
      </c>
      <c r="V25" s="1"/>
      <c r="W25" s="1"/>
      <c r="X25" s="1"/>
      <c r="Y25" s="1"/>
    </row>
    <row r="26" spans="1:25" x14ac:dyDescent="0.25">
      <c r="A26" s="1">
        <v>22</v>
      </c>
      <c r="B26" s="1"/>
      <c r="C26" s="1"/>
      <c r="D26" s="1"/>
      <c r="E26" s="1"/>
      <c r="F26" s="1"/>
      <c r="G26" s="1"/>
      <c r="H26" s="3"/>
      <c r="I26" s="1"/>
      <c r="J26" s="1"/>
      <c r="K26" s="1"/>
      <c r="L26" s="1"/>
      <c r="M26" s="1"/>
      <c r="N26" s="1"/>
      <c r="O26" s="1"/>
      <c r="P26" s="1"/>
      <c r="Q26" s="1"/>
      <c r="R26" s="8"/>
      <c r="S26" s="16">
        <v>6.77407631042262E-9</v>
      </c>
      <c r="T26" s="14"/>
      <c r="U26" s="3">
        <v>5.8422353347186596E-9</v>
      </c>
      <c r="V26" s="1"/>
      <c r="W26" s="1"/>
      <c r="X26" s="1"/>
      <c r="Y26" s="1"/>
    </row>
    <row r="27" spans="1:25" x14ac:dyDescent="0.25">
      <c r="A27" s="1">
        <v>23</v>
      </c>
      <c r="B27" s="1"/>
      <c r="C27" s="1"/>
      <c r="D27" s="1"/>
      <c r="E27" s="1"/>
      <c r="F27" s="1"/>
      <c r="G27" s="1"/>
      <c r="H27" s="3"/>
      <c r="I27" s="1"/>
      <c r="J27" s="1"/>
      <c r="K27" s="1"/>
      <c r="L27" s="1"/>
      <c r="M27" s="1"/>
      <c r="N27" s="1"/>
      <c r="O27" s="1"/>
      <c r="P27" s="1"/>
      <c r="Q27" s="1"/>
      <c r="R27" s="8"/>
      <c r="S27" s="16">
        <v>4.6852080671604297E-9</v>
      </c>
      <c r="T27" s="14"/>
      <c r="U27" s="3">
        <v>4.0707268159625802E-9</v>
      </c>
      <c r="V27" s="1"/>
      <c r="W27" s="1"/>
      <c r="X27" s="1"/>
      <c r="Y27" s="1"/>
    </row>
    <row r="28" spans="1:25" x14ac:dyDescent="0.25">
      <c r="A28" s="1">
        <v>24</v>
      </c>
      <c r="B28" s="1"/>
      <c r="C28" s="1"/>
      <c r="D28" s="1"/>
      <c r="E28" s="1"/>
      <c r="F28" s="1"/>
      <c r="G28" s="1"/>
      <c r="H28" s="3"/>
      <c r="I28" s="1"/>
      <c r="J28" s="1"/>
      <c r="K28" s="1"/>
      <c r="L28" s="1"/>
      <c r="M28" s="1"/>
      <c r="N28" s="1"/>
      <c r="O28" s="1"/>
      <c r="P28" s="1"/>
      <c r="Q28" s="1"/>
      <c r="R28" s="8"/>
      <c r="S28" s="16">
        <v>3.2704732577623298E-9</v>
      </c>
      <c r="T28" s="14"/>
      <c r="U28" s="3">
        <v>2.8435162426518202E-9</v>
      </c>
      <c r="V28" s="1"/>
      <c r="W28" s="1"/>
      <c r="X28" s="1"/>
      <c r="Y28" s="1"/>
    </row>
    <row r="29" spans="1:25" x14ac:dyDescent="0.25">
      <c r="A29" s="1">
        <v>25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8"/>
      <c r="S29" s="16">
        <v>2.3091909141107101E-9</v>
      </c>
      <c r="T29" s="14"/>
      <c r="U29" s="3">
        <v>2.01392540469275E-9</v>
      </c>
      <c r="V29" s="1"/>
      <c r="W29" s="1"/>
      <c r="X29" s="1"/>
      <c r="Y29" s="1"/>
    </row>
    <row r="30" spans="1:25" x14ac:dyDescent="0.25">
      <c r="A30" s="1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8"/>
      <c r="S30" s="16">
        <v>1.6483939848958001E-9</v>
      </c>
      <c r="T30" s="14"/>
      <c r="U30" s="3">
        <v>1.4490632806296901E-9</v>
      </c>
      <c r="V30" s="1"/>
      <c r="W30" s="1"/>
      <c r="X30" s="1"/>
      <c r="Y30" s="1"/>
    </row>
    <row r="31" spans="1:25" x14ac:dyDescent="0.25">
      <c r="A31" s="1">
        <v>27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8"/>
      <c r="S31" s="16">
        <v>1.1997001703437399E-9</v>
      </c>
      <c r="T31" s="14"/>
      <c r="U31" s="3">
        <v>1.07161854033588E-9</v>
      </c>
      <c r="V31" s="1"/>
      <c r="W31" s="1"/>
      <c r="X31" s="1"/>
      <c r="Y31" s="1"/>
    </row>
    <row r="32" spans="1:25" x14ac:dyDescent="0.25">
      <c r="A32" s="1">
        <v>28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8"/>
      <c r="S32" s="16">
        <v>9.2325105608280696E-10</v>
      </c>
      <c r="T32" s="14"/>
      <c r="U32" s="3">
        <v>8.2595417847010902E-10</v>
      </c>
      <c r="V32" s="1"/>
      <c r="W32" s="1"/>
      <c r="X32" s="1"/>
      <c r="Y32" s="1"/>
    </row>
    <row r="33" spans="1:25" x14ac:dyDescent="0.25">
      <c r="A33" s="18">
        <v>14</v>
      </c>
      <c r="B33" s="1"/>
      <c r="C33" s="1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16"/>
      <c r="T33" s="7"/>
      <c r="U33" s="7"/>
      <c r="V33" s="6"/>
      <c r="W33" s="6"/>
      <c r="X33" s="6"/>
      <c r="Y33" s="6"/>
    </row>
    <row r="34" spans="1:25" x14ac:dyDescent="0.25">
      <c r="A34" s="18">
        <v>16</v>
      </c>
      <c r="B34" s="1" t="s">
        <v>21</v>
      </c>
      <c r="C34" s="8" t="s">
        <v>22</v>
      </c>
      <c r="D34" s="1" t="s">
        <v>21</v>
      </c>
      <c r="E34" s="1" t="s">
        <v>22</v>
      </c>
    </row>
    <row r="35" spans="1:25" x14ac:dyDescent="0.25">
      <c r="A35" s="1" t="s">
        <v>16</v>
      </c>
      <c r="B35" s="1">
        <v>2817.5199441909699</v>
      </c>
      <c r="C35" s="8">
        <v>5486.3089563846497</v>
      </c>
      <c r="D35" s="1">
        <v>2871.8813033103902</v>
      </c>
      <c r="E35" s="1">
        <v>3803.82795262336</v>
      </c>
    </row>
    <row r="36" spans="1:25" x14ac:dyDescent="0.25">
      <c r="A36" s="1" t="s">
        <v>15</v>
      </c>
      <c r="B36" s="1">
        <v>2560.0843069553298</v>
      </c>
      <c r="C36" s="8">
        <v>4766.64500427246</v>
      </c>
      <c r="D36" s="1">
        <v>2519.4509913921302</v>
      </c>
      <c r="E36" s="1">
        <v>4920.4490664005198</v>
      </c>
    </row>
    <row r="37" spans="1:25" x14ac:dyDescent="0.25">
      <c r="A37" s="1" t="s">
        <v>17</v>
      </c>
      <c r="B37" s="1">
        <v>2621.6870594024599</v>
      </c>
      <c r="C37" s="8">
        <v>5083.4104433059601</v>
      </c>
      <c r="D37" s="1">
        <v>2597.9149315357199</v>
      </c>
      <c r="E37" s="1">
        <v>3713.0945737361899</v>
      </c>
    </row>
    <row r="38" spans="1:25" x14ac:dyDescent="0.25">
      <c r="A38" s="1" t="s">
        <v>18</v>
      </c>
      <c r="B38" s="1">
        <v>2874.17266058921</v>
      </c>
      <c r="C38" s="8">
        <v>5129.8339965343403</v>
      </c>
      <c r="D38" s="1">
        <v>3499.0631923675501</v>
      </c>
      <c r="E38" s="1">
        <f>D38*1.7318</f>
        <v>6059.6776365421229</v>
      </c>
    </row>
    <row r="39" spans="1:25" x14ac:dyDescent="0.25">
      <c r="A39" s="1" t="s">
        <v>19</v>
      </c>
      <c r="B39" s="1">
        <f>+(A33/20)*5003.29977035522</f>
        <v>3502.309839248654</v>
      </c>
      <c r="C39" s="8">
        <f>+(A34/28)*11200.2265195846</f>
        <v>6400.129439762628</v>
      </c>
      <c r="D39" s="1">
        <v>4802.6930141448902</v>
      </c>
      <c r="E39" s="1">
        <v>10960.595759391699</v>
      </c>
    </row>
    <row r="40" spans="1:25" x14ac:dyDescent="0.25">
      <c r="A40" s="1" t="s">
        <v>20</v>
      </c>
      <c r="B40" s="1">
        <v>3803.3658206462801</v>
      </c>
      <c r="C40" s="8">
        <v>6786.3788752555802</v>
      </c>
      <c r="D40" s="1">
        <v>4344.93391942977</v>
      </c>
      <c r="E40" s="1">
        <v>7256.3609261512702</v>
      </c>
      <c r="U40">
        <v>11</v>
      </c>
      <c r="V40">
        <v>15</v>
      </c>
    </row>
    <row r="41" spans="1:25" x14ac:dyDescent="0.25">
      <c r="U41">
        <v>12</v>
      </c>
      <c r="V41">
        <v>14</v>
      </c>
    </row>
    <row r="42" spans="1:25" x14ac:dyDescent="0.25">
      <c r="A42" s="18"/>
      <c r="B42" s="1" t="s">
        <v>21</v>
      </c>
      <c r="C42" s="8" t="s">
        <v>22</v>
      </c>
      <c r="D42" s="1"/>
      <c r="E42" s="1"/>
      <c r="U42">
        <v>14</v>
      </c>
      <c r="V42">
        <v>17</v>
      </c>
    </row>
    <row r="43" spans="1:25" x14ac:dyDescent="0.25">
      <c r="A43" s="1" t="s">
        <v>15</v>
      </c>
      <c r="B43" s="1">
        <v>206.65600000000001</v>
      </c>
      <c r="C43" s="8">
        <v>212.51599999999999</v>
      </c>
      <c r="D43" s="1">
        <f>+B37/11</f>
        <v>238.33518721840545</v>
      </c>
      <c r="E43" s="1">
        <f>+C37/15</f>
        <v>338.89402955373066</v>
      </c>
      <c r="U43">
        <v>15</v>
      </c>
      <c r="V43">
        <v>18</v>
      </c>
    </row>
    <row r="44" spans="1:25" x14ac:dyDescent="0.25">
      <c r="A44" s="1" t="s">
        <v>17</v>
      </c>
      <c r="B44" s="1">
        <v>197.203</v>
      </c>
      <c r="C44" s="8">
        <v>219.64099999999999</v>
      </c>
      <c r="D44" s="1">
        <f>+B38/12</f>
        <v>239.51438838243416</v>
      </c>
      <c r="E44" s="1">
        <f>+C38/14</f>
        <v>366.41671403816719</v>
      </c>
    </row>
    <row r="45" spans="1:25" x14ac:dyDescent="0.25">
      <c r="A45" s="1" t="s">
        <v>18</v>
      </c>
      <c r="B45" s="1">
        <v>209.65600000000001</v>
      </c>
      <c r="C45" s="8">
        <v>240.828</v>
      </c>
      <c r="D45" s="1">
        <f>+B39/14</f>
        <v>250.164988517761</v>
      </c>
      <c r="E45" s="1">
        <f>+C39/17</f>
        <v>376.47820233897812</v>
      </c>
      <c r="U45">
        <f>AVERAGE(U40:U43)</f>
        <v>13</v>
      </c>
      <c r="V45">
        <f>AVERAGE(V40:V43)</f>
        <v>16</v>
      </c>
    </row>
    <row r="46" spans="1:25" x14ac:dyDescent="0.25">
      <c r="A46" s="1" t="s">
        <v>19</v>
      </c>
      <c r="B46" s="1">
        <v>225.34399999999999</v>
      </c>
      <c r="C46" s="8">
        <v>257.67200000000003</v>
      </c>
      <c r="D46" s="1">
        <f>+B40/15</f>
        <v>253.55772137641867</v>
      </c>
      <c r="E46" s="1">
        <f>+C40/18</f>
        <v>377.02104862531002</v>
      </c>
    </row>
    <row r="47" spans="1:25" x14ac:dyDescent="0.25">
      <c r="A47" s="1" t="s">
        <v>20</v>
      </c>
      <c r="B47" s="1">
        <v>207.125</v>
      </c>
      <c r="C47" s="8">
        <v>236.01599999999999</v>
      </c>
      <c r="D47" s="1"/>
      <c r="E47" s="1"/>
    </row>
    <row r="48" spans="1:25" x14ac:dyDescent="0.25">
      <c r="B48" s="6"/>
      <c r="C48" s="6"/>
      <c r="E48">
        <f>E35/D35</f>
        <v>1.32450737021712</v>
      </c>
    </row>
    <row r="49" spans="1:5" x14ac:dyDescent="0.25">
      <c r="A49" s="1" t="s">
        <v>16</v>
      </c>
      <c r="B49" s="6">
        <f t="shared" ref="B49:B54" si="0">C35/B35</f>
        <v>1.9472121103156921</v>
      </c>
      <c r="C49" s="6">
        <f t="shared" ref="C49:C54" si="1">E35/D35</f>
        <v>1.32450737021712</v>
      </c>
      <c r="E49">
        <f>E36/D36</f>
        <v>1.9529846316564827</v>
      </c>
    </row>
    <row r="50" spans="1:5" x14ac:dyDescent="0.25">
      <c r="A50" s="1" t="s">
        <v>15</v>
      </c>
      <c r="B50" s="6">
        <f t="shared" si="0"/>
        <v>1.8619093876409718</v>
      </c>
      <c r="C50" s="6">
        <f t="shared" si="1"/>
        <v>1.9529846316564827</v>
      </c>
      <c r="E50">
        <f>E37/D37</f>
        <v>1.4292594913957586</v>
      </c>
    </row>
    <row r="51" spans="1:5" x14ac:dyDescent="0.25">
      <c r="A51" s="1" t="s">
        <v>17</v>
      </c>
      <c r="B51" s="6">
        <f t="shared" si="0"/>
        <v>1.9389844508995597</v>
      </c>
      <c r="C51" s="6">
        <f t="shared" si="1"/>
        <v>1.4292594913957586</v>
      </c>
    </row>
    <row r="52" spans="1:5" x14ac:dyDescent="0.25">
      <c r="A52" s="1" t="s">
        <v>18</v>
      </c>
      <c r="B52" s="6">
        <f t="shared" si="0"/>
        <v>1.7848036991217904</v>
      </c>
      <c r="C52" s="6">
        <f t="shared" si="1"/>
        <v>1.7318</v>
      </c>
      <c r="E52">
        <f>E39/D39</f>
        <v>2.2821770467341045</v>
      </c>
    </row>
    <row r="53" spans="1:5" x14ac:dyDescent="0.25">
      <c r="A53" s="1" t="s">
        <v>19</v>
      </c>
      <c r="B53" s="6">
        <f t="shared" si="0"/>
        <v>1.8274024097010331</v>
      </c>
      <c r="C53" s="6">
        <f t="shared" si="1"/>
        <v>2.2821770467341045</v>
      </c>
      <c r="E53">
        <f>E40/D40</f>
        <v>1.6700739437490908</v>
      </c>
    </row>
    <row r="54" spans="1:5" x14ac:dyDescent="0.25">
      <c r="A54" s="1" t="s">
        <v>20</v>
      </c>
      <c r="B54" s="6">
        <f t="shared" si="0"/>
        <v>1.784308740015552</v>
      </c>
      <c r="C54" s="6">
        <f t="shared" si="1"/>
        <v>1.6700739437490908</v>
      </c>
    </row>
    <row r="55" spans="1:5" x14ac:dyDescent="0.25">
      <c r="B55" s="6"/>
      <c r="C55" s="6"/>
      <c r="E55">
        <f>AVERAGE(E48:E53)</f>
        <v>1.7318004967505112</v>
      </c>
    </row>
    <row r="56" spans="1:5" x14ac:dyDescent="0.25">
      <c r="B56" s="9">
        <f>AVERAGE(B49:B54)</f>
        <v>1.8574367996157666</v>
      </c>
      <c r="C56" s="9">
        <f>AVERAGE(C49:C54)</f>
        <v>1.7318004139587593</v>
      </c>
    </row>
    <row r="57" spans="1:5" x14ac:dyDescent="0.25">
      <c r="B57" s="9">
        <f>_xlfn.STDEV.S(B49:B54)</f>
        <v>7.2463749351831544E-2</v>
      </c>
      <c r="C57" s="9">
        <f>_xlfn.STDEV.S(C49:C54)</f>
        <v>0.35016158741187003</v>
      </c>
    </row>
    <row r="59" spans="1:5" x14ac:dyDescent="0.25">
      <c r="B59" t="s">
        <v>23</v>
      </c>
      <c r="C59" t="s">
        <v>24</v>
      </c>
    </row>
    <row r="60" spans="1:5" x14ac:dyDescent="0.25">
      <c r="A60" s="1" t="s">
        <v>16</v>
      </c>
      <c r="B60">
        <f t="shared" ref="B60:C65" si="2">D35/B35</f>
        <v>1.0192940458971729</v>
      </c>
      <c r="C60">
        <f t="shared" si="2"/>
        <v>0.69333097768704488</v>
      </c>
    </row>
    <row r="61" spans="1:5" x14ac:dyDescent="0.25">
      <c r="A61" s="1" t="s">
        <v>15</v>
      </c>
      <c r="B61">
        <f t="shared" si="2"/>
        <v>0.98412813380684161</v>
      </c>
      <c r="C61">
        <f t="shared" si="2"/>
        <v>1.0322667330984794</v>
      </c>
      <c r="D61">
        <f t="shared" ref="D61:E63" si="3">AVERAGE(B36,D36)</f>
        <v>2539.7676491737302</v>
      </c>
      <c r="E61">
        <f t="shared" si="3"/>
        <v>4843.5470353364899</v>
      </c>
    </row>
    <row r="62" spans="1:5" x14ac:dyDescent="0.25">
      <c r="A62" s="1" t="s">
        <v>17</v>
      </c>
      <c r="B62">
        <f t="shared" si="2"/>
        <v>0.99093250745489125</v>
      </c>
      <c r="C62">
        <f t="shared" si="2"/>
        <v>0.73043375410021094</v>
      </c>
      <c r="D62">
        <f t="shared" si="3"/>
        <v>2609.8009954690897</v>
      </c>
      <c r="E62">
        <f t="shared" si="3"/>
        <v>4398.2525085210746</v>
      </c>
    </row>
    <row r="63" spans="1:5" x14ac:dyDescent="0.25">
      <c r="A63" s="1" t="s">
        <v>18</v>
      </c>
      <c r="B63">
        <f t="shared" si="2"/>
        <v>1.2174157942377186</v>
      </c>
      <c r="C63">
        <f t="shared" si="2"/>
        <v>1.1812619356953802</v>
      </c>
      <c r="D63">
        <f t="shared" si="3"/>
        <v>3186.61792647838</v>
      </c>
      <c r="E63">
        <f t="shared" si="3"/>
        <v>5594.7558165382316</v>
      </c>
    </row>
    <row r="64" spans="1:5" x14ac:dyDescent="0.25">
      <c r="A64" s="1" t="s">
        <v>19</v>
      </c>
      <c r="B64">
        <f t="shared" si="2"/>
        <v>1.371293013634455</v>
      </c>
      <c r="C64">
        <f t="shared" si="2"/>
        <v>1.7125584509737999</v>
      </c>
    </row>
    <row r="65" spans="1:7" x14ac:dyDescent="0.25">
      <c r="A65" s="1" t="s">
        <v>20</v>
      </c>
      <c r="B65">
        <f t="shared" si="2"/>
        <v>1.1423917982970844</v>
      </c>
      <c r="C65">
        <f t="shared" si="2"/>
        <v>1.0692537300870915</v>
      </c>
      <c r="D65">
        <f>AVERAGE(B40,D40)</f>
        <v>4074.1498700380253</v>
      </c>
      <c r="E65">
        <f>AVERAGE(C40,E40)</f>
        <v>7021.3699007034247</v>
      </c>
    </row>
    <row r="67" spans="1:7" x14ac:dyDescent="0.25">
      <c r="B67" s="9">
        <f>AVERAGE(B60:B65)</f>
        <v>1.120909215554694</v>
      </c>
      <c r="C67" s="9">
        <f>AVERAGE(C60:C65)</f>
        <v>1.0698509302736678</v>
      </c>
    </row>
    <row r="68" spans="1:7" x14ac:dyDescent="0.25">
      <c r="B68" s="9">
        <f>_xlfn.STDEV.S(B60:B65)</f>
        <v>0.15388029055622052</v>
      </c>
      <c r="C68" s="9">
        <f>_xlfn.STDEV.S(C60:C65)</f>
        <v>0.36982958021130447</v>
      </c>
    </row>
    <row r="70" spans="1:7" x14ac:dyDescent="0.25">
      <c r="A70" s="1"/>
      <c r="B70" s="1" t="s">
        <v>16</v>
      </c>
      <c r="C70" s="1" t="s">
        <v>15</v>
      </c>
      <c r="D70" s="1" t="s">
        <v>17</v>
      </c>
      <c r="E70" s="1" t="s">
        <v>18</v>
      </c>
      <c r="F70" s="1" t="s">
        <v>19</v>
      </c>
      <c r="G70" s="1" t="s">
        <v>20</v>
      </c>
    </row>
    <row r="71" spans="1:7" x14ac:dyDescent="0.25">
      <c r="A71" s="1">
        <v>2</v>
      </c>
      <c r="B71" s="1"/>
      <c r="C71" s="1">
        <v>2519.4509913921302</v>
      </c>
      <c r="D71" s="1">
        <v>2597.9149315357199</v>
      </c>
      <c r="E71" s="1">
        <v>3499.0631923675501</v>
      </c>
      <c r="F71" s="1">
        <v>4802.6930141448902</v>
      </c>
      <c r="G71" s="1">
        <v>4344.93391942977</v>
      </c>
    </row>
    <row r="72" spans="1:7" x14ac:dyDescent="0.25">
      <c r="A72" s="1">
        <v>4</v>
      </c>
      <c r="B72" s="1"/>
      <c r="C72" s="1">
        <v>1493.59828567504</v>
      </c>
      <c r="D72" s="1">
        <v>1552.2575950622499</v>
      </c>
      <c r="E72" s="1">
        <v>2098.02206158638</v>
      </c>
      <c r="F72" s="1">
        <v>2885.2957909107199</v>
      </c>
      <c r="G72" s="1">
        <v>2569.4577434062899</v>
      </c>
    </row>
    <row r="73" spans="1:7" x14ac:dyDescent="0.25">
      <c r="A73" s="1">
        <v>8</v>
      </c>
      <c r="B73" s="1"/>
      <c r="C73" s="1">
        <v>974.37700295448303</v>
      </c>
      <c r="D73" s="1">
        <v>1059.9930593967399</v>
      </c>
      <c r="E73" s="1">
        <v>1324.3826878070799</v>
      </c>
      <c r="F73" s="1">
        <v>1850.09097814559</v>
      </c>
      <c r="G73" s="1">
        <v>1896.84058833122</v>
      </c>
    </row>
    <row r="74" spans="1:7" x14ac:dyDescent="0.25">
      <c r="A74" s="1">
        <v>12</v>
      </c>
      <c r="B74" s="1"/>
      <c r="C74" s="1">
        <v>868.42077207565296</v>
      </c>
      <c r="D74" s="1">
        <v>968.92489099502495</v>
      </c>
      <c r="E74" s="1">
        <v>1231.48638224601</v>
      </c>
      <c r="F74" s="1">
        <v>1634.2914667129501</v>
      </c>
      <c r="G74" s="1">
        <v>1731.2692079543999</v>
      </c>
    </row>
    <row r="76" spans="1:7" x14ac:dyDescent="0.25">
      <c r="C76">
        <v>2</v>
      </c>
      <c r="D76">
        <v>4</v>
      </c>
      <c r="E76">
        <v>8</v>
      </c>
      <c r="F76">
        <v>12</v>
      </c>
    </row>
    <row r="77" spans="1:7" x14ac:dyDescent="0.25">
      <c r="B77" t="s">
        <v>16</v>
      </c>
      <c r="C77">
        <v>2871.8813033103902</v>
      </c>
      <c r="D77">
        <v>1877.1316177844999</v>
      </c>
      <c r="E77">
        <v>1170.41783714294</v>
      </c>
      <c r="F77">
        <v>1130.3520798683101</v>
      </c>
      <c r="G77">
        <f>F77/60</f>
        <v>18.839201331138501</v>
      </c>
    </row>
    <row r="78" spans="1:7" x14ac:dyDescent="0.25">
      <c r="B78" t="s">
        <v>15</v>
      </c>
      <c r="C78">
        <v>2519.4509913921302</v>
      </c>
      <c r="D78">
        <v>1493.59828567504</v>
      </c>
      <c r="E78">
        <v>974.37700295448303</v>
      </c>
      <c r="F78">
        <v>868.42077207565296</v>
      </c>
      <c r="G78">
        <f t="shared" ref="G78:G82" si="4">F78/60</f>
        <v>14.473679534594217</v>
      </c>
    </row>
    <row r="79" spans="1:7" x14ac:dyDescent="0.25">
      <c r="B79" t="s">
        <v>17</v>
      </c>
      <c r="C79">
        <v>2597.9149315357199</v>
      </c>
      <c r="D79">
        <v>1552.2575950622499</v>
      </c>
      <c r="E79">
        <v>1059.9930593967399</v>
      </c>
      <c r="F79">
        <v>968.92489099502495</v>
      </c>
      <c r="G79">
        <f t="shared" si="4"/>
        <v>16.148748183250415</v>
      </c>
    </row>
    <row r="80" spans="1:7" x14ac:dyDescent="0.25">
      <c r="B80" t="s">
        <v>18</v>
      </c>
      <c r="C80">
        <v>3499.0631923675501</v>
      </c>
      <c r="D80">
        <v>2098.02206158638</v>
      </c>
      <c r="E80">
        <v>1324.3826878070799</v>
      </c>
      <c r="F80">
        <v>1231.48638224601</v>
      </c>
      <c r="G80">
        <f t="shared" si="4"/>
        <v>20.524773037433498</v>
      </c>
    </row>
    <row r="81" spans="2:7" x14ac:dyDescent="0.25">
      <c r="B81" t="s">
        <v>19</v>
      </c>
      <c r="C81">
        <v>4802.6930141448902</v>
      </c>
      <c r="D81">
        <v>2885.2957909107199</v>
      </c>
      <c r="E81">
        <v>1850.09097814559</v>
      </c>
      <c r="F81">
        <v>1634.2914667129501</v>
      </c>
      <c r="G81">
        <f t="shared" si="4"/>
        <v>27.2381911118825</v>
      </c>
    </row>
    <row r="82" spans="2:7" x14ac:dyDescent="0.25">
      <c r="B82" t="s">
        <v>20</v>
      </c>
      <c r="C82">
        <v>4344.93391942977</v>
      </c>
      <c r="D82">
        <v>2569.4577434062899</v>
      </c>
      <c r="E82">
        <v>1896.84058833122</v>
      </c>
      <c r="F82">
        <v>1731.2692079543999</v>
      </c>
      <c r="G82">
        <f t="shared" si="4"/>
        <v>28.85448679924</v>
      </c>
    </row>
    <row r="84" spans="2:7" x14ac:dyDescent="0.25">
      <c r="C84">
        <f>AVERAGE(C78:C82)</f>
        <v>3552.8112097740113</v>
      </c>
      <c r="D84">
        <f>AVERAGE(D78:D82)</f>
        <v>2119.7262953281361</v>
      </c>
      <c r="E84">
        <f>AVERAGE(E78:E82)</f>
        <v>1421.1368633270226</v>
      </c>
      <c r="F84">
        <f>AVERAGE(F78:F82)</f>
        <v>1286.8785439968076</v>
      </c>
    </row>
    <row r="85" spans="2:7" x14ac:dyDescent="0.25">
      <c r="C85">
        <f>C84/60</f>
        <v>59.213520162900188</v>
      </c>
      <c r="D85">
        <f>D84/60</f>
        <v>35.328771588802269</v>
      </c>
      <c r="E85">
        <f>E84/60</f>
        <v>23.685614388783712</v>
      </c>
      <c r="F85">
        <f>F84/60</f>
        <v>21.447975733280128</v>
      </c>
    </row>
    <row r="88" spans="2:7" x14ac:dyDescent="0.25">
      <c r="C88">
        <v>2</v>
      </c>
      <c r="D88">
        <f>83.837996*C88^-0.577863</f>
        <v>56.167719649386171</v>
      </c>
    </row>
    <row r="89" spans="2:7" x14ac:dyDescent="0.25">
      <c r="C89">
        <v>4</v>
      </c>
      <c r="D89">
        <f t="shared" ref="D89:D92" si="5">83.837996*C89^-0.577863</f>
        <v>37.629868092410526</v>
      </c>
    </row>
    <row r="90" spans="2:7" x14ac:dyDescent="0.25">
      <c r="C90">
        <v>8</v>
      </c>
      <c r="D90">
        <f t="shared" si="5"/>
        <v>25.210334004857373</v>
      </c>
    </row>
    <row r="91" spans="2:7" x14ac:dyDescent="0.25">
      <c r="C91">
        <v>16</v>
      </c>
      <c r="D91">
        <f t="shared" si="5"/>
        <v>16.889799854617419</v>
      </c>
    </row>
    <row r="92" spans="2:7" x14ac:dyDescent="0.25">
      <c r="C92">
        <v>24</v>
      </c>
      <c r="D92">
        <f t="shared" si="5"/>
        <v>13.36188962426502</v>
      </c>
    </row>
  </sheetData>
  <mergeCells count="12">
    <mergeCell ref="X1:Y1"/>
    <mergeCell ref="B1:C1"/>
    <mergeCell ref="D1:E1"/>
    <mergeCell ref="F1:G1"/>
    <mergeCell ref="H1:I1"/>
    <mergeCell ref="J1:K1"/>
    <mergeCell ref="N1:O1"/>
    <mergeCell ref="R1:S1"/>
    <mergeCell ref="V1:W1"/>
    <mergeCell ref="L1:M1"/>
    <mergeCell ref="P1:Q1"/>
    <mergeCell ref="T1:U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COMPUTATIONAL TIMES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Carmelo Gómez García</dc:creator>
  <cp:lastModifiedBy>Carmelo Gomez Garcia</cp:lastModifiedBy>
  <dcterms:created xsi:type="dcterms:W3CDTF">2021-10-15T16:04:32Z</dcterms:created>
  <dcterms:modified xsi:type="dcterms:W3CDTF">2025-03-19T08:43:03Z</dcterms:modified>
</cp:coreProperties>
</file>