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9"/>
  <workbookPr codeName="ThisWorkbook" hidePivotFieldList="1"/>
  <mc:AlternateContent xmlns:mc="http://schemas.openxmlformats.org/markup-compatibility/2006">
    <mc:Choice Requires="x15">
      <x15ac:absPath xmlns:x15ac="http://schemas.microsoft.com/office/spreadsheetml/2010/11/ac" url="/Users/mac/Desktop/Work/CCG/"/>
    </mc:Choice>
  </mc:AlternateContent>
  <xr:revisionPtr revIDLastSave="0" documentId="13_ncr:1_{F0FD59FF-D6BD-AB49-9A08-1FEF64535802}" xr6:coauthVersionLast="47" xr6:coauthVersionMax="47" xr10:uidLastSave="{00000000-0000-0000-0000-000000000000}"/>
  <bookViews>
    <workbookView xWindow="0" yWindow="500" windowWidth="28800" windowHeight="16480" activeTab="7" xr2:uid="{00000000-000D-0000-FFFF-FFFF00000000}"/>
  </bookViews>
  <sheets>
    <sheet name="1. Assumptions" sheetId="64" r:id="rId1"/>
    <sheet name="2. Model Sets" sheetId="29" r:id="rId2"/>
    <sheet name="3.1. Energy System" sheetId="23" r:id="rId3"/>
    <sheet name="3.2. Land System" sheetId="8" r:id="rId4"/>
    <sheet name="3.3. Water System" sheetId="19" r:id="rId5"/>
    <sheet name="3.4. Climate System" sheetId="26" r:id="rId6"/>
    <sheet name="4. Scenarios" sheetId="30" r:id="rId7"/>
    <sheet name="5. References" sheetId="65" r:id="rId8"/>
    <sheet name="Land generic data" sheetId="14" state="hidden" r:id="rId9"/>
    <sheet name="Agr Costs" sheetId="17"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56" i="23" l="1"/>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E56" i="23"/>
  <c r="F46" i="23"/>
  <c r="G46" i="23"/>
  <c r="H46" i="23"/>
  <c r="I46" i="23"/>
  <c r="J46" i="23"/>
  <c r="K46" i="23"/>
  <c r="L46" i="23"/>
  <c r="M46" i="23"/>
  <c r="N46" i="23"/>
  <c r="O46" i="23"/>
  <c r="P46" i="23"/>
  <c r="Q46" i="23"/>
  <c r="R46" i="23"/>
  <c r="S46" i="23"/>
  <c r="T46" i="23"/>
  <c r="U46" i="23"/>
  <c r="V46" i="23"/>
  <c r="W46" i="23"/>
  <c r="X46" i="23"/>
  <c r="Y46" i="23"/>
  <c r="Z46" i="23"/>
  <c r="AA46" i="23"/>
  <c r="AB46" i="23"/>
  <c r="AC46" i="23"/>
  <c r="AD46" i="23"/>
  <c r="AE46" i="23"/>
  <c r="AF46" i="23"/>
  <c r="AG46" i="23"/>
  <c r="AH46" i="23"/>
  <c r="AI46" i="23"/>
  <c r="E46" i="23"/>
  <c r="AI171" i="23" l="1"/>
  <c r="AH171" i="23"/>
  <c r="AG171" i="23"/>
  <c r="AF171" i="23"/>
  <c r="AE171" i="23"/>
  <c r="AD171" i="23"/>
  <c r="AC171" i="23"/>
  <c r="AB171" i="23"/>
  <c r="AA171" i="23"/>
  <c r="Z171" i="23"/>
  <c r="Y171" i="23"/>
  <c r="X171" i="23"/>
  <c r="W171" i="23"/>
  <c r="V171" i="23"/>
  <c r="U171" i="23"/>
  <c r="T171" i="23"/>
  <c r="S171" i="23"/>
  <c r="R171" i="23"/>
  <c r="Q171" i="23"/>
  <c r="P171" i="23"/>
  <c r="O171" i="23"/>
  <c r="N171" i="23"/>
  <c r="M171" i="23"/>
  <c r="L171" i="23"/>
  <c r="K171" i="23"/>
  <c r="J171" i="23"/>
  <c r="I171" i="23"/>
  <c r="H171" i="23"/>
  <c r="G171" i="23"/>
  <c r="F171" i="23"/>
  <c r="E171" i="23"/>
  <c r="AI147" i="23" l="1"/>
  <c r="AH147" i="23"/>
  <c r="AG147" i="23"/>
  <c r="AF147" i="23"/>
  <c r="AE147" i="23"/>
  <c r="AD147" i="23"/>
  <c r="AC147" i="23"/>
  <c r="AB147" i="23"/>
  <c r="AA147" i="23"/>
  <c r="Z147" i="23"/>
  <c r="Y147" i="23"/>
  <c r="X147" i="23"/>
  <c r="W147" i="23"/>
  <c r="V147" i="23"/>
  <c r="U147" i="23"/>
  <c r="T147" i="23"/>
  <c r="S147" i="23"/>
  <c r="R147" i="23"/>
  <c r="Q147" i="23"/>
  <c r="P147" i="23"/>
  <c r="O147" i="23"/>
  <c r="N147" i="23"/>
  <c r="M147" i="23"/>
  <c r="L147" i="23"/>
  <c r="K147" i="23"/>
  <c r="J147" i="23"/>
  <c r="I147" i="23"/>
  <c r="H147" i="23"/>
  <c r="G147" i="23"/>
  <c r="F147" i="23"/>
  <c r="E147" i="23"/>
  <c r="AI123" i="23"/>
  <c r="AH123" i="23"/>
  <c r="AG123" i="23"/>
  <c r="AF123" i="23"/>
  <c r="AE123" i="23"/>
  <c r="AD123" i="23"/>
  <c r="AC123" i="23"/>
  <c r="AB123" i="23"/>
  <c r="AA123" i="23"/>
  <c r="Z123" i="23"/>
  <c r="Y123" i="23"/>
  <c r="X123" i="23"/>
  <c r="W123" i="23"/>
  <c r="V123" i="23"/>
  <c r="U123" i="23"/>
  <c r="T123" i="23"/>
  <c r="S123" i="23"/>
  <c r="R123" i="23"/>
  <c r="Q123" i="23"/>
  <c r="P123" i="23"/>
  <c r="O123" i="23"/>
  <c r="N123" i="23"/>
  <c r="M123" i="23"/>
  <c r="L123" i="23"/>
  <c r="K123" i="23"/>
  <c r="J123" i="23"/>
  <c r="I123" i="23"/>
  <c r="H123" i="23"/>
  <c r="G123" i="23"/>
  <c r="F123" i="23"/>
  <c r="E123" i="23"/>
  <c r="J88" i="17" l="1"/>
  <c r="F87" i="17"/>
  <c r="F88" i="17" s="1"/>
  <c r="E86" i="17"/>
  <c r="E85" i="17"/>
  <c r="E84" i="17"/>
  <c r="E83" i="17"/>
  <c r="F80" i="17"/>
  <c r="E79" i="17"/>
  <c r="E78" i="17"/>
  <c r="E77" i="17"/>
  <c r="E76" i="17"/>
  <c r="E75" i="17"/>
  <c r="E74" i="17"/>
  <c r="E73" i="17"/>
  <c r="E72" i="17"/>
  <c r="E71" i="17"/>
  <c r="E70" i="17"/>
  <c r="E69" i="17"/>
  <c r="F64" i="17"/>
  <c r="E63" i="17"/>
  <c r="E62" i="17"/>
  <c r="E61" i="17"/>
  <c r="E60" i="17"/>
  <c r="E59" i="17"/>
  <c r="E58" i="17"/>
  <c r="E57" i="17"/>
  <c r="E56" i="17"/>
  <c r="F53" i="17"/>
  <c r="E52" i="17"/>
  <c r="B49" i="17"/>
  <c r="J85" i="17" s="1"/>
  <c r="K85" i="17" s="1"/>
  <c r="F35" i="17"/>
  <c r="P34" i="17"/>
  <c r="O34" i="17"/>
  <c r="K34" i="17"/>
  <c r="J34" i="17"/>
  <c r="O33" i="17"/>
  <c r="P33" i="17" s="1"/>
  <c r="J33" i="17"/>
  <c r="K33" i="17" s="1"/>
  <c r="F30" i="17"/>
  <c r="O29" i="17"/>
  <c r="J29" i="17"/>
  <c r="K29" i="17" s="1"/>
  <c r="E29" i="17"/>
  <c r="P29" i="17" s="1"/>
  <c r="O28" i="17"/>
  <c r="J28" i="17"/>
  <c r="K28" i="17" s="1"/>
  <c r="E28" i="17"/>
  <c r="P28" i="17" s="1"/>
  <c r="O27" i="17"/>
  <c r="J27" i="17"/>
  <c r="E27" i="17"/>
  <c r="K27" i="17" s="1"/>
  <c r="F22" i="17"/>
  <c r="O21" i="17"/>
  <c r="J21" i="17"/>
  <c r="K21" i="17" s="1"/>
  <c r="E21" i="17"/>
  <c r="P21" i="17" s="1"/>
  <c r="O20" i="17"/>
  <c r="J20" i="17"/>
  <c r="K20" i="17" s="1"/>
  <c r="E20" i="17"/>
  <c r="P20" i="17" s="1"/>
  <c r="O19" i="17"/>
  <c r="J19" i="17"/>
  <c r="E19" i="17"/>
  <c r="P19" i="17" s="1"/>
  <c r="O18" i="17"/>
  <c r="J18" i="17"/>
  <c r="K18" i="17" s="1"/>
  <c r="E18" i="17"/>
  <c r="P18" i="17" s="1"/>
  <c r="F15" i="17"/>
  <c r="D14" i="17"/>
  <c r="E14" i="17" s="1"/>
  <c r="J13" i="17"/>
  <c r="D13" i="17"/>
  <c r="E13" i="17" s="1"/>
  <c r="O12" i="17"/>
  <c r="O13" i="17" s="1"/>
  <c r="P13" i="17" s="1"/>
  <c r="J12" i="17"/>
  <c r="D12" i="17"/>
  <c r="E12" i="17" s="1"/>
  <c r="C7" i="17"/>
  <c r="I278" i="14"/>
  <c r="H278" i="14"/>
  <c r="G278" i="14"/>
  <c r="L276" i="14"/>
  <c r="K276" i="14"/>
  <c r="J276" i="14"/>
  <c r="I276" i="14"/>
  <c r="H276" i="14"/>
  <c r="G276" i="14"/>
  <c r="F276" i="14"/>
  <c r="E276" i="14"/>
  <c r="O276" i="14" s="1"/>
  <c r="L275" i="14"/>
  <c r="K275" i="14"/>
  <c r="J275" i="14"/>
  <c r="I275" i="14"/>
  <c r="H275" i="14"/>
  <c r="G275" i="14"/>
  <c r="F275" i="14"/>
  <c r="E275" i="14"/>
  <c r="O275" i="14" s="1"/>
  <c r="L274" i="14"/>
  <c r="L278" i="14" s="1"/>
  <c r="K274" i="14"/>
  <c r="K278" i="14" s="1"/>
  <c r="J274" i="14"/>
  <c r="J278" i="14" s="1"/>
  <c r="I274" i="14"/>
  <c r="H274" i="14"/>
  <c r="G274" i="14"/>
  <c r="F274" i="14"/>
  <c r="F278" i="14" s="1"/>
  <c r="E274" i="14"/>
  <c r="E278" i="14" s="1"/>
  <c r="L273" i="14"/>
  <c r="K273" i="14"/>
  <c r="J273" i="14"/>
  <c r="I273" i="14"/>
  <c r="H273" i="14"/>
  <c r="G273" i="14"/>
  <c r="F273" i="14"/>
  <c r="E273" i="14"/>
  <c r="O273" i="14" s="1"/>
  <c r="L272" i="14"/>
  <c r="K272" i="14"/>
  <c r="J272" i="14"/>
  <c r="I272" i="14"/>
  <c r="H272" i="14"/>
  <c r="G272" i="14"/>
  <c r="F272" i="14"/>
  <c r="E272" i="14"/>
  <c r="O272" i="14" s="1"/>
  <c r="L270" i="14"/>
  <c r="J270" i="14"/>
  <c r="I270" i="14"/>
  <c r="F270" i="14"/>
  <c r="M268" i="14"/>
  <c r="M270" i="14" s="1"/>
  <c r="L268" i="14"/>
  <c r="K268" i="14"/>
  <c r="K270" i="14" s="1"/>
  <c r="J268" i="14"/>
  <c r="I268" i="14"/>
  <c r="H268" i="14"/>
  <c r="H270" i="14" s="1"/>
  <c r="G268" i="14"/>
  <c r="G270" i="14" s="1"/>
  <c r="F268" i="14"/>
  <c r="E268" i="14"/>
  <c r="E270" i="14" s="1"/>
  <c r="O266" i="14"/>
  <c r="L264" i="14"/>
  <c r="L257" i="14" s="1"/>
  <c r="K264" i="14"/>
  <c r="K257" i="14" s="1"/>
  <c r="J264" i="14"/>
  <c r="J257" i="14" s="1"/>
  <c r="I264" i="14"/>
  <c r="H264" i="14"/>
  <c r="G264" i="14"/>
  <c r="F264" i="14"/>
  <c r="F257" i="14" s="1"/>
  <c r="E264" i="14"/>
  <c r="E257" i="14" s="1"/>
  <c r="O263" i="14"/>
  <c r="O262" i="14"/>
  <c r="O261" i="14"/>
  <c r="O260" i="14"/>
  <c r="O259" i="14"/>
  <c r="O258" i="14"/>
  <c r="I257" i="14"/>
  <c r="H257" i="14"/>
  <c r="G257" i="14"/>
  <c r="O256" i="14"/>
  <c r="O255" i="14"/>
  <c r="O254" i="14"/>
  <c r="M253" i="14"/>
  <c r="L253" i="14"/>
  <c r="K253" i="14"/>
  <c r="J253" i="14"/>
  <c r="I253" i="14"/>
  <c r="H253" i="14"/>
  <c r="G253" i="14"/>
  <c r="F253" i="14"/>
  <c r="O253" i="14" s="1"/>
  <c r="E253" i="14"/>
  <c r="O252" i="14"/>
  <c r="O251" i="14"/>
  <c r="O250" i="14"/>
  <c r="O248" i="14"/>
  <c r="C105" i="14"/>
  <c r="B76" i="14"/>
  <c r="D75" i="14"/>
  <c r="L69" i="14"/>
  <c r="J69" i="14"/>
  <c r="G69" i="14"/>
  <c r="F69" i="14"/>
  <c r="D69" i="14"/>
  <c r="L67" i="14"/>
  <c r="K67" i="14"/>
  <c r="J67" i="14"/>
  <c r="I67" i="14"/>
  <c r="H67" i="14"/>
  <c r="G67" i="14"/>
  <c r="F67" i="14"/>
  <c r="E67" i="14"/>
  <c r="D67" i="14"/>
  <c r="C67" i="14"/>
  <c r="L65" i="14"/>
  <c r="K65" i="14"/>
  <c r="K69" i="14" s="1"/>
  <c r="J65" i="14"/>
  <c r="I65" i="14"/>
  <c r="I69" i="14" s="1"/>
  <c r="H65" i="14"/>
  <c r="H69" i="14" s="1"/>
  <c r="G65" i="14"/>
  <c r="F65" i="14"/>
  <c r="E65" i="14"/>
  <c r="E69" i="14" s="1"/>
  <c r="D65" i="14"/>
  <c r="C65" i="14"/>
  <c r="C69" i="14" s="1"/>
  <c r="L62" i="14"/>
  <c r="K62" i="14"/>
  <c r="J62" i="14"/>
  <c r="I62" i="14"/>
  <c r="H62" i="14"/>
  <c r="G62" i="14"/>
  <c r="F62" i="14"/>
  <c r="E62" i="14"/>
  <c r="D62" i="14"/>
  <c r="L59" i="14"/>
  <c r="K59" i="14"/>
  <c r="J59" i="14"/>
  <c r="I59" i="14"/>
  <c r="H59" i="14"/>
  <c r="G59" i="14"/>
  <c r="F59" i="14"/>
  <c r="E59" i="14"/>
  <c r="D59" i="14"/>
  <c r="M59" i="14" s="1"/>
  <c r="L58" i="14"/>
  <c r="K58" i="14"/>
  <c r="J58" i="14"/>
  <c r="I58" i="14"/>
  <c r="H58" i="14"/>
  <c r="G58" i="14"/>
  <c r="F58" i="14"/>
  <c r="E58" i="14"/>
  <c r="M58" i="14" s="1"/>
  <c r="D58" i="14"/>
  <c r="O278" i="14" l="1"/>
  <c r="K22" i="17"/>
  <c r="K30" i="17"/>
  <c r="O257" i="14"/>
  <c r="K12" i="17"/>
  <c r="P35" i="17"/>
  <c r="O270" i="14"/>
  <c r="F94" i="17"/>
  <c r="F89" i="17"/>
  <c r="K35" i="17"/>
  <c r="F37" i="17"/>
  <c r="F39" i="17" s="1"/>
  <c r="P22" i="17"/>
  <c r="F24" i="17"/>
  <c r="K13" i="17"/>
  <c r="F23" i="17"/>
  <c r="P27" i="17"/>
  <c r="O14" i="17"/>
  <c r="P14" i="17" s="1"/>
  <c r="D49" i="17"/>
  <c r="J58" i="17"/>
  <c r="K58" i="17" s="1"/>
  <c r="O264" i="14"/>
  <c r="O274" i="14"/>
  <c r="P12" i="17"/>
  <c r="F36" i="17"/>
  <c r="F65" i="17"/>
  <c r="J70" i="17"/>
  <c r="K70" i="17" s="1"/>
  <c r="J73" i="17"/>
  <c r="K73" i="17" s="1"/>
  <c r="J76" i="17"/>
  <c r="K76" i="17" s="1"/>
  <c r="J79" i="17"/>
  <c r="K79" i="17" s="1"/>
  <c r="O268" i="14"/>
  <c r="K19" i="17"/>
  <c r="J57" i="17"/>
  <c r="K57" i="17" s="1"/>
  <c r="J60" i="17"/>
  <c r="K60" i="17" s="1"/>
  <c r="J63" i="17"/>
  <c r="K63" i="17" s="1"/>
  <c r="J83" i="17"/>
  <c r="K83" i="17" s="1"/>
  <c r="J86" i="17"/>
  <c r="K86" i="17" s="1"/>
  <c r="J74" i="17"/>
  <c r="K74" i="17" s="1"/>
  <c r="J14" i="17"/>
  <c r="K14" i="17" s="1"/>
  <c r="J52" i="17"/>
  <c r="K52" i="17" s="1"/>
  <c r="K53" i="17" s="1"/>
  <c r="J69" i="17"/>
  <c r="K69" i="17" s="1"/>
  <c r="J72" i="17"/>
  <c r="K72" i="17" s="1"/>
  <c r="J75" i="17"/>
  <c r="K75" i="17" s="1"/>
  <c r="J78" i="17"/>
  <c r="K78" i="17" s="1"/>
  <c r="J71" i="17"/>
  <c r="K71" i="17" s="1"/>
  <c r="J77" i="17"/>
  <c r="K77" i="17" s="1"/>
  <c r="J61" i="17"/>
  <c r="K61" i="17" s="1"/>
  <c r="J84" i="17"/>
  <c r="K84" i="17" s="1"/>
  <c r="J56" i="17"/>
  <c r="K56" i="17" s="1"/>
  <c r="J59" i="17"/>
  <c r="K59" i="17" s="1"/>
  <c r="J62" i="17"/>
  <c r="K62" i="17" s="1"/>
  <c r="F41" i="17" l="1"/>
  <c r="G29" i="17"/>
  <c r="G21" i="17"/>
  <c r="G18" i="17"/>
  <c r="G34" i="17"/>
  <c r="G19" i="17"/>
  <c r="G13" i="17"/>
  <c r="G27" i="17"/>
  <c r="G39" i="17"/>
  <c r="G35" i="17"/>
  <c r="G28" i="17"/>
  <c r="G20" i="17"/>
  <c r="G14" i="17"/>
  <c r="G12" i="17"/>
  <c r="F40" i="17"/>
  <c r="G33" i="17"/>
  <c r="G30" i="17"/>
  <c r="G15" i="17"/>
  <c r="G22" i="17"/>
  <c r="K23" i="17"/>
  <c r="K80" i="17"/>
  <c r="K87" i="17"/>
  <c r="K15" i="17"/>
  <c r="G36" i="17"/>
  <c r="K36" i="17"/>
  <c r="F66" i="17"/>
  <c r="G37" i="17"/>
  <c r="P15" i="17"/>
  <c r="G24" i="17"/>
  <c r="P30" i="17"/>
  <c r="P23" i="17"/>
  <c r="K64" i="17"/>
  <c r="G23" i="17"/>
  <c r="P36" i="17"/>
  <c r="P37" i="17"/>
  <c r="F91" i="17" l="1"/>
  <c r="P24" i="17"/>
  <c r="P39" i="17"/>
  <c r="L36" i="17"/>
  <c r="K24" i="17"/>
  <c r="K37" i="17"/>
  <c r="K39" i="17"/>
  <c r="Q15" i="17" s="1"/>
  <c r="L15" i="17"/>
  <c r="K65" i="17"/>
  <c r="K66" i="17" s="1"/>
  <c r="K91" i="17" s="1"/>
  <c r="K88" i="17"/>
  <c r="K89" i="17"/>
  <c r="K94" i="17" s="1"/>
  <c r="K92" i="17" l="1"/>
  <c r="K93" i="17"/>
  <c r="K95" i="17" s="1"/>
  <c r="Q39" i="17"/>
  <c r="P40" i="17"/>
  <c r="P41" i="17"/>
  <c r="P43" i="17" s="1"/>
  <c r="Q28" i="17"/>
  <c r="Q34" i="17"/>
  <c r="Q18" i="17"/>
  <c r="Q20" i="17"/>
  <c r="Q33" i="17"/>
  <c r="Q13" i="17"/>
  <c r="Q29" i="17"/>
  <c r="Q19" i="17"/>
  <c r="Q21" i="17"/>
  <c r="Q27" i="17"/>
  <c r="Q12" i="17"/>
  <c r="Q22" i="17"/>
  <c r="Q14" i="17"/>
  <c r="Q35" i="17"/>
  <c r="Q30" i="17"/>
  <c r="G77" i="17"/>
  <c r="G74" i="17"/>
  <c r="G71" i="17"/>
  <c r="G73" i="17"/>
  <c r="G70" i="17"/>
  <c r="G61" i="17"/>
  <c r="G91" i="17"/>
  <c r="G85" i="17"/>
  <c r="G62" i="17"/>
  <c r="G59" i="17"/>
  <c r="G56" i="17"/>
  <c r="G58" i="17"/>
  <c r="G78" i="17"/>
  <c r="G75" i="17"/>
  <c r="G72" i="17"/>
  <c r="G69" i="17"/>
  <c r="G52" i="17"/>
  <c r="G76" i="17"/>
  <c r="F92" i="17"/>
  <c r="G87" i="17"/>
  <c r="G84" i="17"/>
  <c r="F93" i="17"/>
  <c r="F95" i="17" s="1"/>
  <c r="G86" i="17"/>
  <c r="G83" i="17"/>
  <c r="G63" i="17"/>
  <c r="G60" i="17"/>
  <c r="G57" i="17"/>
  <c r="G79" i="17"/>
  <c r="G64" i="17"/>
  <c r="G88" i="17"/>
  <c r="G80" i="17"/>
  <c r="G53" i="17"/>
  <c r="G65" i="17"/>
  <c r="G89" i="17"/>
  <c r="Q37" i="17"/>
  <c r="Q24" i="17"/>
  <c r="P42" i="17"/>
  <c r="G66" i="17"/>
  <c r="L39" i="17"/>
  <c r="K41" i="17"/>
  <c r="K40" i="17"/>
  <c r="L18" i="17"/>
  <c r="L20" i="17"/>
  <c r="L27" i="17"/>
  <c r="L28" i="17"/>
  <c r="L21" i="17"/>
  <c r="L29" i="17"/>
  <c r="L34" i="17"/>
  <c r="L33" i="17"/>
  <c r="L13" i="17"/>
  <c r="L35" i="17"/>
  <c r="L14" i="17"/>
  <c r="L19" i="17"/>
  <c r="L22" i="17"/>
  <c r="L12" i="17"/>
  <c r="L30" i="17"/>
  <c r="L37" i="17"/>
  <c r="Q36" i="17"/>
  <c r="Q23" i="17"/>
  <c r="L23" i="17"/>
  <c r="L24" i="17"/>
  <c r="K42" i="17"/>
  <c r="K43" i="17" l="1"/>
</calcChain>
</file>

<file path=xl/sharedStrings.xml><?xml version="1.0" encoding="utf-8"?>
<sst xmlns="http://schemas.openxmlformats.org/spreadsheetml/2006/main" count="4271" uniqueCount="674">
  <si>
    <t>Value</t>
  </si>
  <si>
    <t>Unit</t>
  </si>
  <si>
    <t>Population</t>
  </si>
  <si>
    <t>Total Wood Fuel</t>
  </si>
  <si>
    <t>1,000 heads/kha</t>
  </si>
  <si>
    <t>MUSD/kha</t>
  </si>
  <si>
    <t>kg</t>
  </si>
  <si>
    <t>MUSD / kha</t>
  </si>
  <si>
    <t>PJ</t>
  </si>
  <si>
    <t>MJ/kg</t>
  </si>
  <si>
    <t>Mt</t>
  </si>
  <si>
    <t>Commodity</t>
  </si>
  <si>
    <t>kha</t>
  </si>
  <si>
    <t>Built-up land</t>
  </si>
  <si>
    <t>LNDBLT</t>
  </si>
  <si>
    <t>ELC002</t>
  </si>
  <si>
    <t>CO2</t>
  </si>
  <si>
    <t>NAME</t>
  </si>
  <si>
    <t>COMMODITY</t>
  </si>
  <si>
    <t>AGRDSL</t>
  </si>
  <si>
    <t>BIO</t>
  </si>
  <si>
    <t>Biomass</t>
  </si>
  <si>
    <t>COA</t>
  </si>
  <si>
    <t>Coal</t>
  </si>
  <si>
    <t>CRPMAI</t>
  </si>
  <si>
    <t>CRPWHE</t>
  </si>
  <si>
    <t>DSL</t>
  </si>
  <si>
    <t>ELC001</t>
  </si>
  <si>
    <t>ELC003</t>
  </si>
  <si>
    <t>Electricity after distribution</t>
  </si>
  <si>
    <t>GEO</t>
  </si>
  <si>
    <t>Geothermal</t>
  </si>
  <si>
    <t>HYD</t>
  </si>
  <si>
    <t>INDELC</t>
  </si>
  <si>
    <t>COMELC</t>
  </si>
  <si>
    <t>RESELC</t>
  </si>
  <si>
    <t>LND</t>
  </si>
  <si>
    <t>Land resource</t>
  </si>
  <si>
    <t>LFOR</t>
  </si>
  <si>
    <t>Forests</t>
  </si>
  <si>
    <t>LBLT</t>
  </si>
  <si>
    <t>LWAT</t>
  </si>
  <si>
    <t>Water bodies</t>
  </si>
  <si>
    <t>LOTH</t>
  </si>
  <si>
    <t>Other land</t>
  </si>
  <si>
    <t>NGS</t>
  </si>
  <si>
    <t>SOL</t>
  </si>
  <si>
    <t>URN</t>
  </si>
  <si>
    <t>Uranium</t>
  </si>
  <si>
    <t>PUBWAT</t>
  </si>
  <si>
    <t>Water demand</t>
  </si>
  <si>
    <t>AGRWAT</t>
  </si>
  <si>
    <t>Water for agriculture</t>
  </si>
  <si>
    <t>PWRWAT</t>
  </si>
  <si>
    <t>WTREVT</t>
  </si>
  <si>
    <t>Evapotranspiration</t>
  </si>
  <si>
    <t>WTRGWT</t>
  </si>
  <si>
    <t>Groundwater recharge</t>
  </si>
  <si>
    <t>WTRPRC</t>
  </si>
  <si>
    <t>WTRSUR</t>
  </si>
  <si>
    <t>WND</t>
  </si>
  <si>
    <t>TECHNOLOGY</t>
  </si>
  <si>
    <t>LNDMAIHR</t>
  </si>
  <si>
    <t>LNDMAIHI</t>
  </si>
  <si>
    <t>LNDWHEHR</t>
  </si>
  <si>
    <t>LNDWHEHI</t>
  </si>
  <si>
    <t>LNDFOR</t>
  </si>
  <si>
    <t>LNDOTH</t>
  </si>
  <si>
    <t>MINNGS</t>
  </si>
  <si>
    <t>MINBIO</t>
  </si>
  <si>
    <t>MINCOA</t>
  </si>
  <si>
    <t>MINDSL</t>
  </si>
  <si>
    <t>Diesel supply</t>
  </si>
  <si>
    <t>MINHYD</t>
  </si>
  <si>
    <t>MINGEO</t>
  </si>
  <si>
    <t>MINLND</t>
  </si>
  <si>
    <t>MINPRC</t>
  </si>
  <si>
    <t>MINSOL</t>
  </si>
  <si>
    <t>MINWND</t>
  </si>
  <si>
    <t>MINURN</t>
  </si>
  <si>
    <t>PWRBIO001</t>
  </si>
  <si>
    <t>Biomass power plant</t>
  </si>
  <si>
    <t>PWRCOA001</t>
  </si>
  <si>
    <t>PWRGEO</t>
  </si>
  <si>
    <t>PWRNGS001</t>
  </si>
  <si>
    <t>PWRNGS002</t>
  </si>
  <si>
    <t>PWRHYD001</t>
  </si>
  <si>
    <t>PWRHYD002</t>
  </si>
  <si>
    <t>Medium hydropower plant (10-100MW)</t>
  </si>
  <si>
    <t>PWRHYD003</t>
  </si>
  <si>
    <t>Small hydropower plant (&lt;10MW)</t>
  </si>
  <si>
    <t>PWRSOL001</t>
  </si>
  <si>
    <t>PWRCSP001</t>
  </si>
  <si>
    <t>CSP without storage</t>
  </si>
  <si>
    <t>PWRNUC</t>
  </si>
  <si>
    <t>PWRDIST</t>
  </si>
  <si>
    <t>Electricity distribution</t>
  </si>
  <si>
    <t>PWRTRN</t>
  </si>
  <si>
    <t>Electricity transmission and distribution</t>
  </si>
  <si>
    <t>PWRWND001</t>
  </si>
  <si>
    <t>PWRWND002</t>
  </si>
  <si>
    <t>Offshore wind</t>
  </si>
  <si>
    <t>water for electricity generation</t>
  </si>
  <si>
    <t>DEMAGRSURWAT</t>
  </si>
  <si>
    <t>Surface water used for irrigation</t>
  </si>
  <si>
    <t>DEMAGRGWTWAT</t>
  </si>
  <si>
    <t>Groundwater used for irrigation</t>
  </si>
  <si>
    <t>DEMPUBSURWAT</t>
  </si>
  <si>
    <t>Surface water for public water supply</t>
  </si>
  <si>
    <t>DEMPUBGWTWAT</t>
  </si>
  <si>
    <t>Groundwater for public water supply</t>
  </si>
  <si>
    <t>DEMPWRSURWAT</t>
  </si>
  <si>
    <t>DEMAGRDSL</t>
  </si>
  <si>
    <t>Agricultural diesel demand</t>
  </si>
  <si>
    <t>WATPRC</t>
  </si>
  <si>
    <t>Emission</t>
  </si>
  <si>
    <t>Parameter</t>
  </si>
  <si>
    <t>Units</t>
  </si>
  <si>
    <t>Total Technology Annual Activity  Upper Limit</t>
  </si>
  <si>
    <t>-</t>
  </si>
  <si>
    <t>Output Activity Ratio</t>
  </si>
  <si>
    <t>BCM / BCM</t>
  </si>
  <si>
    <t>Livestock</t>
  </si>
  <si>
    <t>LNDWAT</t>
  </si>
  <si>
    <t>Land use demands</t>
  </si>
  <si>
    <t>Accummulated Annual Demand</t>
  </si>
  <si>
    <t>Total Annual Max Capacity</t>
  </si>
  <si>
    <t>kha / kha</t>
  </si>
  <si>
    <t>Variable Cost</t>
  </si>
  <si>
    <t>Input Activity Ratio</t>
  </si>
  <si>
    <t>BCM / kha</t>
  </si>
  <si>
    <t>Mt / kha</t>
  </si>
  <si>
    <t>103km2</t>
  </si>
  <si>
    <t>Capital Cost</t>
  </si>
  <si>
    <t>Emission Activity Ratio</t>
  </si>
  <si>
    <t>CapacitytoActivity Unit</t>
  </si>
  <si>
    <t>Operational Life</t>
  </si>
  <si>
    <t>years</t>
  </si>
  <si>
    <t>PJ / PJ</t>
  </si>
  <si>
    <t>PJ / kha</t>
  </si>
  <si>
    <t>Total Annual Max Capacity Investment</t>
  </si>
  <si>
    <t>Fixed Cost</t>
  </si>
  <si>
    <t xml:space="preserve"> -   </t>
  </si>
  <si>
    <t xml:space="preserve">-   </t>
  </si>
  <si>
    <t>IMPMAI</t>
  </si>
  <si>
    <t>Capacity factor</t>
  </si>
  <si>
    <t>Total technology annual activity upper limit</t>
  </si>
  <si>
    <t>Technology activity by mode upper limit</t>
  </si>
  <si>
    <t>IMPWHE</t>
  </si>
  <si>
    <t>Capacity to Activity Unit</t>
  </si>
  <si>
    <t>Residual Capacity</t>
  </si>
  <si>
    <t>MUSD / PJ</t>
  </si>
  <si>
    <t>Natural Gas</t>
  </si>
  <si>
    <t>DEMRESELC</t>
  </si>
  <si>
    <t>DEMCOMELC</t>
  </si>
  <si>
    <t>DEMINDELC</t>
  </si>
  <si>
    <t>Coal extraction</t>
  </si>
  <si>
    <t>Geothermal potential</t>
  </si>
  <si>
    <t>PWRSOL002</t>
  </si>
  <si>
    <t>PWRTRN001</t>
  </si>
  <si>
    <t>Accumulated Annual Demand</t>
  </si>
  <si>
    <t>Specified Annual Demand</t>
  </si>
  <si>
    <t>Specified Demand Profile</t>
  </si>
  <si>
    <t>S11</t>
  </si>
  <si>
    <t>%/100</t>
  </si>
  <si>
    <t>S12</t>
  </si>
  <si>
    <t>S21</t>
  </si>
  <si>
    <t>S22</t>
  </si>
  <si>
    <t>S31</t>
  </si>
  <si>
    <t>S32</t>
  </si>
  <si>
    <t>S41</t>
  </si>
  <si>
    <t>S42</t>
  </si>
  <si>
    <t>Total Technology Model Period Activity Upper Limit</t>
  </si>
  <si>
    <t>Commodity / TS</t>
  </si>
  <si>
    <t xml:space="preserve">Input Activity Ratio </t>
  </si>
  <si>
    <t>BCM / PJ</t>
  </si>
  <si>
    <t>Availability Factor</t>
  </si>
  <si>
    <t>GW</t>
  </si>
  <si>
    <t>Total Annual Min Capacity Investment</t>
  </si>
  <si>
    <t>Capacity Factor</t>
  </si>
  <si>
    <t>MUSD / GW</t>
  </si>
  <si>
    <t>PJ / GW</t>
  </si>
  <si>
    <t>OperationalLife</t>
  </si>
  <si>
    <t>Availability factor</t>
  </si>
  <si>
    <t>PJ / BCM</t>
  </si>
  <si>
    <t>MCM / MCM</t>
  </si>
  <si>
    <t>Domain Code</t>
  </si>
  <si>
    <t>Domain</t>
  </si>
  <si>
    <t>Area Code</t>
  </si>
  <si>
    <t>Area</t>
  </si>
  <si>
    <t>Element Code</t>
  </si>
  <si>
    <t>Element</t>
  </si>
  <si>
    <t>Item Code</t>
  </si>
  <si>
    <t>Item</t>
  </si>
  <si>
    <t>Year Code</t>
  </si>
  <si>
    <t>Year</t>
  </si>
  <si>
    <t>Flag</t>
  </si>
  <si>
    <t>Flag Description</t>
  </si>
  <si>
    <t>FO</t>
  </si>
  <si>
    <t>Forestry Production and Trade</t>
  </si>
  <si>
    <t>157</t>
  </si>
  <si>
    <t>Nicaragua</t>
  </si>
  <si>
    <t>Production</t>
  </si>
  <si>
    <t>1627</t>
  </si>
  <si>
    <t>Wood fuel, coniferous</t>
  </si>
  <si>
    <t>m3</t>
  </si>
  <si>
    <t>F</t>
  </si>
  <si>
    <t>FAO estimate</t>
  </si>
  <si>
    <t>1628</t>
  </si>
  <si>
    <t>Wood fuel, non-coniferous</t>
  </si>
  <si>
    <t>1623</t>
  </si>
  <si>
    <t>Other industrial roundwood, coniferous (production)</t>
  </si>
  <si>
    <t>Official data</t>
  </si>
  <si>
    <t>Im</t>
  </si>
  <si>
    <t>FAO data based on imputation methodology</t>
  </si>
  <si>
    <t>1626</t>
  </si>
  <si>
    <t>Other industrial roundwood, non-coniferous (production)</t>
  </si>
  <si>
    <t>1630</t>
  </si>
  <si>
    <t>Wood charcoal</t>
  </si>
  <si>
    <t>tonnes</t>
  </si>
  <si>
    <t>average growth rate</t>
  </si>
  <si>
    <t>forest area Nicaragua</t>
  </si>
  <si>
    <t>Total Wood to Charcoal</t>
  </si>
  <si>
    <t>m3 wood / tonnes charcoal</t>
  </si>
  <si>
    <t>wood fuel in 35% surface area</t>
  </si>
  <si>
    <t>assumption taken</t>
  </si>
  <si>
    <t>Heating value wood</t>
  </si>
  <si>
    <t>GJ/tonne</t>
  </si>
  <si>
    <t>Heating value charcoal</t>
  </si>
  <si>
    <t>http://www.mem.gob.ni/wp-content/uploads/2021/01/Informe-Balance-Energetico-Nacional-2019-Final.pdf</t>
  </si>
  <si>
    <t>Use of fuelwood in Nicaragua 2019</t>
  </si>
  <si>
    <t>ktep</t>
  </si>
  <si>
    <t>PJ of fuelwood</t>
  </si>
  <si>
    <t>conversion to PJ</t>
  </si>
  <si>
    <t>PJ/ktep</t>
  </si>
  <si>
    <t>Clean Cooking Alliance</t>
  </si>
  <si>
    <t>https://www.cleancookingalliance.org/country-profiles/106-nicaragua.html</t>
  </si>
  <si>
    <t>By the Numbers</t>
  </si>
  <si>
    <t>Region</t>
  </si>
  <si>
    <t>Latin America and Caribbean</t>
  </si>
  <si>
    <t>Country</t>
  </si>
  <si>
    <t>Percentage of population using solid fuels for cooking</t>
  </si>
  <si>
    <t>Number of people who primarily use fuels such as wood, charcoal, coal, and kerosene for cooking</t>
  </si>
  <si>
    <t>no data</t>
  </si>
  <si>
    <t>Percentage of woodfuel harvest that is unsustainable</t>
  </si>
  <si>
    <t>Number of people affected by HAP</t>
  </si>
  <si>
    <t>Number of households affected by HAP</t>
  </si>
  <si>
    <t>Number of deaths per year attributable to HAP</t>
  </si>
  <si>
    <t>Number of child deaths per year attributable to HAP</t>
  </si>
  <si>
    <t>Urban population using solid fuels</t>
  </si>
  <si>
    <t>Rural population using solid fuels</t>
  </si>
  <si>
    <t>Population using wood for cooking</t>
  </si>
  <si>
    <t>Population using dung for cooking</t>
  </si>
  <si>
    <t>Population using charcoal for cooking</t>
  </si>
  <si>
    <t>Population using coal for cooking</t>
  </si>
  <si>
    <t>Population using kerosene for cooking</t>
  </si>
  <si>
    <t>Population using gas for cooking</t>
  </si>
  <si>
    <t>Population using electricity for cooking</t>
  </si>
  <si>
    <t>Population using other fuels for cooking</t>
  </si>
  <si>
    <t>Balance Energético Costa Rica</t>
  </si>
  <si>
    <t>Leña (fuelwood), TJ, 2019</t>
  </si>
  <si>
    <t>Consumo final total</t>
  </si>
  <si>
    <t>Consumo final (no energ.)</t>
  </si>
  <si>
    <t>Consumo final (energético)</t>
  </si>
  <si>
    <t>Residencial</t>
  </si>
  <si>
    <t xml:space="preserve">1. Urbano   </t>
  </si>
  <si>
    <t>1.a Cocción</t>
  </si>
  <si>
    <t>1.b Enfriamiento</t>
  </si>
  <si>
    <t>1.c Iluminación</t>
  </si>
  <si>
    <t>1.d Producción de calor</t>
  </si>
  <si>
    <t>1.e Generación de fuerza</t>
  </si>
  <si>
    <t>2. Rural</t>
  </si>
  <si>
    <t>2.a Cocción</t>
  </si>
  <si>
    <t>2.b Enfriamiento</t>
  </si>
  <si>
    <t>2.c Iluminación</t>
  </si>
  <si>
    <t>2.d Producción de calor</t>
  </si>
  <si>
    <t>2.e Generación de fuerza</t>
  </si>
  <si>
    <t>Servicios</t>
  </si>
  <si>
    <t>Comercial</t>
  </si>
  <si>
    <t>Público</t>
  </si>
  <si>
    <t>Transporte</t>
  </si>
  <si>
    <t>Terrestre</t>
  </si>
  <si>
    <t>1.  Privado</t>
  </si>
  <si>
    <t>1.a  Automóviles</t>
  </si>
  <si>
    <t>1.b  Jeep</t>
  </si>
  <si>
    <t>1.c  Microbus familiar</t>
  </si>
  <si>
    <t>1.d  Motos</t>
  </si>
  <si>
    <t>2. Público</t>
  </si>
  <si>
    <t>2.a  Microbus</t>
  </si>
  <si>
    <t>2.b  Autobus</t>
  </si>
  <si>
    <t>2.c  Taxis</t>
  </si>
  <si>
    <t>3. Carga</t>
  </si>
  <si>
    <t>3.a  Liviana</t>
  </si>
  <si>
    <t>3.b  Pesada</t>
  </si>
  <si>
    <t>4. Equipo especial</t>
  </si>
  <si>
    <t>5. Otros</t>
  </si>
  <si>
    <t>6. Ferrocarril</t>
  </si>
  <si>
    <t>Marítimo</t>
  </si>
  <si>
    <t>Aéreo</t>
  </si>
  <si>
    <t>Industria</t>
  </si>
  <si>
    <t xml:space="preserve">  1.  Produc.de alimentos y tabaco (CIIU 31)</t>
  </si>
  <si>
    <t xml:space="preserve">      1.a Generación de vapor</t>
  </si>
  <si>
    <t xml:space="preserve">      1.b Generación de calor</t>
  </si>
  <si>
    <t xml:space="preserve">      1.c Iluminación</t>
  </si>
  <si>
    <t xml:space="preserve">      1.d Enfriamiento</t>
  </si>
  <si>
    <t xml:space="preserve">      1.e Generación de fuerza</t>
  </si>
  <si>
    <t xml:space="preserve">      1.f Otros</t>
  </si>
  <si>
    <t xml:space="preserve">  2.  Producción de textiles y cuero (CIIU 32)</t>
  </si>
  <si>
    <t xml:space="preserve">      2.a Generación de vapor</t>
  </si>
  <si>
    <t xml:space="preserve">      2.b Generación de calor</t>
  </si>
  <si>
    <t xml:space="preserve">      2.c Iluminación</t>
  </si>
  <si>
    <t xml:space="preserve">      2.d Enfriamiento</t>
  </si>
  <si>
    <t xml:space="preserve">      2.e Generación de fuerza</t>
  </si>
  <si>
    <t xml:space="preserve">      2.f Otros</t>
  </si>
  <si>
    <t xml:space="preserve">  3.  Producción de madera (CIIU 33)</t>
  </si>
  <si>
    <t xml:space="preserve">      3.a Generación de vapor</t>
  </si>
  <si>
    <t xml:space="preserve">      3.b Generación de calor</t>
  </si>
  <si>
    <t xml:space="preserve">      3.c Iluminación</t>
  </si>
  <si>
    <t xml:space="preserve">      3.d Enfriamiento</t>
  </si>
  <si>
    <t xml:space="preserve">      3.e Generación de fuerza</t>
  </si>
  <si>
    <t xml:space="preserve">      3.f Otros</t>
  </si>
  <si>
    <t xml:space="preserve">  4.  Producción de papel (CIIU 34)</t>
  </si>
  <si>
    <t xml:space="preserve">      4.a Generación de vapor</t>
  </si>
  <si>
    <t xml:space="preserve">      4.b Generación de calor</t>
  </si>
  <si>
    <t xml:space="preserve">      4.c Iluminación</t>
  </si>
  <si>
    <t xml:space="preserve">      4.d Enfriamiento</t>
  </si>
  <si>
    <t xml:space="preserve">      4.e Generación de fuerza</t>
  </si>
  <si>
    <t xml:space="preserve">      4.f Otros</t>
  </si>
  <si>
    <t xml:space="preserve">  5.  Producción de químicos (CIIU 35)</t>
  </si>
  <si>
    <t xml:space="preserve">      5.a Generación de vapor</t>
  </si>
  <si>
    <t xml:space="preserve">      5.b Generación de calor</t>
  </si>
  <si>
    <t xml:space="preserve">      5.c Iluminación</t>
  </si>
  <si>
    <t xml:space="preserve">      5.d Enfriamiento</t>
  </si>
  <si>
    <t xml:space="preserve">      5.e Generación de fuerza</t>
  </si>
  <si>
    <t xml:space="preserve">      5.f Otros</t>
  </si>
  <si>
    <t xml:space="preserve">  6.  Otras industrias (CIIU 36-39)</t>
  </si>
  <si>
    <t xml:space="preserve">      6.a Generación de vapor</t>
  </si>
  <si>
    <t xml:space="preserve">      6.b Generación de calor</t>
  </si>
  <si>
    <t xml:space="preserve">      6.c Iluminación</t>
  </si>
  <si>
    <t xml:space="preserve">      6.d Enfriamiento</t>
  </si>
  <si>
    <t xml:space="preserve">      6.e Generación de fuerza</t>
  </si>
  <si>
    <t xml:space="preserve">      6.f Otros</t>
  </si>
  <si>
    <t>Agropecuario</t>
  </si>
  <si>
    <t>Consumo no identificado  (otros)</t>
  </si>
  <si>
    <r>
      <t>¬</t>
    </r>
    <r>
      <rPr>
        <b/>
        <sz val="11"/>
        <color rgb="FF000080"/>
        <rFont val="Calibri"/>
        <family val="2"/>
        <scheme val="minor"/>
      </rPr>
      <t> GJ</t>
    </r>
    <r>
      <rPr>
        <sz val="11"/>
        <color rgb="FF000080"/>
        <rFont val="Calibri"/>
        <family val="2"/>
        <scheme val="minor"/>
      </rPr>
      <t> : Giga Joule = 10</t>
    </r>
    <r>
      <rPr>
        <vertAlign val="superscript"/>
        <sz val="11"/>
        <color rgb="FF000080"/>
        <rFont val="Calibri"/>
        <family val="2"/>
        <scheme val="minor"/>
      </rPr>
      <t>9</t>
    </r>
    <r>
      <rPr>
        <sz val="11"/>
        <color rgb="FF000080"/>
        <rFont val="Calibri"/>
        <family val="2"/>
        <scheme val="minor"/>
      </rPr>
      <t> Joules</t>
    </r>
  </si>
  <si>
    <r>
      <t>¬</t>
    </r>
    <r>
      <rPr>
        <b/>
        <sz val="11"/>
        <color rgb="FF000080"/>
        <rFont val="Calibri"/>
        <family val="2"/>
        <scheme val="minor"/>
      </rPr>
      <t> TJ</t>
    </r>
    <r>
      <rPr>
        <sz val="11"/>
        <color rgb="FF000080"/>
        <rFont val="Calibri"/>
        <family val="2"/>
        <scheme val="minor"/>
      </rPr>
      <t> : Tera Joule = 10</t>
    </r>
    <r>
      <rPr>
        <vertAlign val="superscript"/>
        <sz val="11"/>
        <color rgb="FF000080"/>
        <rFont val="Calibri"/>
        <family val="2"/>
        <scheme val="minor"/>
      </rPr>
      <t>12</t>
    </r>
    <r>
      <rPr>
        <sz val="11"/>
        <color rgb="FF000080"/>
        <rFont val="Calibri"/>
        <family val="2"/>
        <scheme val="minor"/>
      </rPr>
      <t> Joules</t>
    </r>
  </si>
  <si>
    <r>
      <t>¬</t>
    </r>
    <r>
      <rPr>
        <b/>
        <sz val="11"/>
        <color rgb="FF000080"/>
        <rFont val="Calibri"/>
        <family val="2"/>
        <scheme val="minor"/>
      </rPr>
      <t> PJ :</t>
    </r>
    <r>
      <rPr>
        <sz val="11"/>
        <color rgb="FF000080"/>
        <rFont val="Calibri"/>
        <family val="2"/>
        <scheme val="minor"/>
      </rPr>
      <t> Peta Joule : = 10</t>
    </r>
    <r>
      <rPr>
        <vertAlign val="superscript"/>
        <sz val="11"/>
        <color rgb="FF000080"/>
        <rFont val="Calibri"/>
        <family val="2"/>
        <scheme val="minor"/>
      </rPr>
      <t>15</t>
    </r>
    <r>
      <rPr>
        <sz val="11"/>
        <color rgb="FF000080"/>
        <rFont val="Calibri"/>
        <family val="2"/>
        <scheme val="minor"/>
      </rPr>
      <t> Joules</t>
    </r>
  </si>
  <si>
    <r>
      <t>Primary Energy </t>
    </r>
    <r>
      <rPr>
        <sz val="11"/>
        <color rgb="FF000080"/>
        <rFont val="Calibri"/>
        <family val="2"/>
        <scheme val="minor"/>
      </rPr>
      <t>: Energy that is quantified at the primary user level before any transformation process. For example, the primary Woodfuel consumption is quantified in energy terms by adding the following items : Fuelwood + Charcoal (in terms of Fuelwood equivalent using the carbonization ratio) + Black Liquor (in terms of Woodfuel equivalent using the conversion ratio mentioned above)</t>
    </r>
  </si>
  <si>
    <t xml:space="preserve">FAOSTAT Forest Products METADATA): </t>
  </si>
  <si>
    <t>Data description</t>
  </si>
  <si>
    <t>The database contains data on the production and trade in roundwood and primary wood and paper products for all countries and territories in the world.The main types of primary forest products included in are: roundwood, sawnwood, wood-based panels, pulp, and paper and paperboard. These products are detailed further. The definitions are available. The database contains details of the following topics:- Roundwood removals (production) by type of wood and assortment- Production and trade in roundwood, woodfuel and other basic products- Industrial roundwood by assortment and species- Sawnwood, panels and other primary products- Pulp and paper &amp; paperboard.More detailed information on wood products, including definitions, can be found at http://www.fao.org/forestry/statistics/80572/en/</t>
  </si>
  <si>
    <t>Classification system</t>
  </si>
  <si>
    <t>FAO Forestry Commodity List (commonly used with Eurostat, ITTO and UNECE) which is linked to the Harmonised System codes (see http://www.fao.org/forestry/statistics/80572/en/)</t>
  </si>
  <si>
    <t>FAO Forest Products statistics: Classifications and standards</t>
  </si>
  <si>
    <t>http://www.fao.org/forestry/statistics/80572/en/</t>
  </si>
  <si>
    <t>FOREST PRODUCTS DEFINITIONS:</t>
  </si>
  <si>
    <t>http://www.fao.org/forestry/34572-0902b3c041384fd87f2451da2bb9237.pdf</t>
  </si>
  <si>
    <t>Type of wood product</t>
  </si>
  <si>
    <t>Definition (as in pdf cell A11)</t>
  </si>
  <si>
    <t>1. ROUNDWOOD</t>
  </si>
  <si>
    <t xml:space="preserve">All roundwood felled or otherwise harvested and removed. It comprises all wood
obtained from removals, i.e. the quantities removed from forests and from trees
outside the forest, including wood recovered from natural, felling and logging losses
during the period, calendar year or forest year. It includes all wood removed with or
without bark, including wood removed in its round form, or split, roughly squared or
in other form (e.g. branches, roots, stumps and burls (where these are harvested) and
wood that is roughly shaped or pointed. It is an aggregate comprising wood fuel,
including wood for charcoal and industrial roundwood (wood in the rough). It is
reported in cubic metres solid volume underbark (i.e. excluding bark). 
</t>
  </si>
  <si>
    <t>1.1. WOOD FUEL (INCLUDING WOOD FOR CHARCOAL)</t>
  </si>
  <si>
    <t>Roundwood that will be used as fuel for purposes such as cooking, heating or power
production. It includes wood harvested from main stems, branches and other parts of
trees (where these are harvested for fuel) and wood that will be used for the
production of charcoal (e.g. in pit kilns and portable ovens), wood pellets and other
agglomerates. The volume of roundwood used in charcoal production is estimated by
using a factor of 6.0 to convert from the weight (mt) of charcoal produced to the
solid volume (m3
) of roundwood used in production. It also includes wood chips to
be used for fuel that are made directly (i.e. in the forest) from roundwood. It
excludes wood charcoal, pellets and other agglomerates. It is reported in cubic
metres solid volume underbark (i.e. excluding bark).</t>
  </si>
  <si>
    <t>1.2. INDUSTRIAL ROUNDWOOD (WOOD IN THE ROUGH)</t>
  </si>
  <si>
    <t>All roundwood except wood fuel. In production statistics, it is an aggregate
comprising sawlogs and veneer logs; pulpwood, round and split; and other industrial
roundwood. It is reported in cubic metres solid volume underbark (i.e. excluding
bark). The customs classification systems used by most countries do not allow the
division of Industrial Roundwood trade statistics into the different end-use
categories that have long been recognized in production statistics (i.e. sawlogs and
veneer logs, pulpwood and other industrial roundwood). Thus, these components do
not appear in trade.</t>
  </si>
  <si>
    <t>1.2.1. SAWLOGS AND VENEER LOGS</t>
  </si>
  <si>
    <t>Roundwood that will be sawn (or chipped) lengthways for the manufacture of
sawnwood or railway sleepers (ties) or used for the production of veneer (mainly by
peeling or slicing). It includes roundwood (whether or not it is roughly squared) that
will be used for these purposes; shingle bolts and stave bolts; match billets and other
special types of roundwood (e.g. burls and roots, etc.) used for veneer production. It
is reported in cubic metres solid volume underbark (i.e. excluding bark).</t>
  </si>
  <si>
    <t>1.2.2. PULPWOOD, ROUND AND SPLIT</t>
  </si>
  <si>
    <t xml:space="preserve">Roundwood that will be used for the production of pulp, particleboard or fibreboard.
It includes: roundwood (with or without bark) that will be used for these purposes in
its round form or as splitwood or wood chips made directly (i.e. in the forest) from
roundwood. It is reported in cubic metres solid volume underbark (i.e. excluding
bark). </t>
  </si>
  <si>
    <t>1.2.3. OTHER INDUSTRIAL ROUNDWOOD</t>
  </si>
  <si>
    <t>Industrial roundwood (wood in the rough) other than sawlogs, veneer logs and/or
pulpwood. It includes roundwood that will be used for poles, piling, posts, fencing,
pitprops, shingles and shakes, wood wool, tanning, distillation and match blocks, etc.
It is reported in cubic metres solid volume underbark (i.e. excluding bark).</t>
  </si>
  <si>
    <t>2. WOOD CHARCOAL</t>
  </si>
  <si>
    <t>Wood carbonised by partial combustion or the application of heat from external
sources. It includes charcoal used as a fuel or for other uses, e.g. as a reduction
agent in metallurgy or as an absorption or filtration medium. It is reported in metric
tonnes.</t>
  </si>
  <si>
    <t>3. WOOD CHIPS, PARTICLES AND RESIDUES</t>
  </si>
  <si>
    <t>In JQ1 and JQ2, this product category is an aggregate comprising wood chips,
particles and wood residues. It is the volume of roundwood that is left over after the
production of forest products in the wood processing industry (i.e. wood processing
co-products) and has not been agglomerated. It is reported in cubic metres solid
volume excluding bark.</t>
  </si>
  <si>
    <t>3.1. WOOD CHIPS AND PARTICLES</t>
  </si>
  <si>
    <t>Wood that has been reduced to small pieces and is suitable for pulping, for particle
board and/or fibreboard production, for use as a fuel, or for other purposes. It
excludes wood chips made directly in the forest from roundwood (i.e. already
counted as pulpwood or wood fuel). It is reported in cubic metres solid volume
excluding bark</t>
  </si>
  <si>
    <t xml:space="preserve">3.2. WOOD RESIDUES INCLUDING WOOD FOR AGGLOMERATES </t>
  </si>
  <si>
    <t xml:space="preserve">Other wood processing co-products. It includes wood waste and scrap not useable as residues that will be used for production of pellets and other agglomerated products.
It excludes wood chips, made either directly in the forest from roundwood or made
in the wood processing industry (i.e. already counted as pulpwood or wood chips and
particles), and agglomerated products such as logs, briquettes, pellets or similar
forms as well as post-consumer wood. It is reported in cubic metres solid volume
excluding bark.
timber such as sawmill rejects, slabs, edgings and trimmings, veneer log cores,
veneer rejects, sawdust, residues from carpentry and joinery production, and wood </t>
  </si>
  <si>
    <t>4. WOOD PELLETS AND OTHER AGGLOMERATES</t>
  </si>
  <si>
    <t>Agglomerates produced either directly by compression or by the addition of a binder
in a proportion not exceeding 3% by weight. Such pellets are cylindrical, with a
diameter not exceeding 25 mm and a length not exceeding 100 mm. It is reported in
metric tonnes.</t>
  </si>
  <si>
    <t>4.1. WOOD PELLETS</t>
  </si>
  <si>
    <t>4.2. OTHER AGGLOMERATES</t>
  </si>
  <si>
    <t>Agglomerates other than wood pellets, for example briquettes or logs. It is reported
in metric tonnes.</t>
  </si>
  <si>
    <t>5. SAWNWOOD</t>
  </si>
  <si>
    <t>Wood that has been produced from both domestic and imported roundwood, either
by sawing lengthways or by a profile-chipping process and that exceeds 6 mm in
thickness. It includes planks, beams, joists, boards, rafters, scantlings, laths,
boxboards and "lumber", etc., in the following forms: unplaned, planed, end-jointed
(for example finger-jointed), etc. It excludes sleepers, wooden flooring, mouldings
(sawnwood continuously shaped along any of its edges or faces, like tongued,
grooved, rebated, V-jointed, beaded, moulded, rounded or the like) and sawnwood
produced by resawing previously sawn pieces. It is reported in cubic metres solid
volume.</t>
  </si>
  <si>
    <t>6. WOOD-BASED PANELS</t>
  </si>
  <si>
    <t>This product category is an aggregate comprising veneer sheets, plywood, particle
board, and fibreboard. It is reported in cubic metres solid volume.</t>
  </si>
  <si>
    <t>6.1. VENEER SHEETS</t>
  </si>
  <si>
    <t>6.2. PLYWOOD</t>
  </si>
  <si>
    <t>6.3. PARTICLE BOARD, ORIENTED STRANDBOARD (OSB) AND SIMILAR
BOARD</t>
  </si>
  <si>
    <t>6.3.1. ORIENTED STRANDBOARD (OSB)</t>
  </si>
  <si>
    <t>6.4. FIBREBOARD</t>
  </si>
  <si>
    <t>6.4.1. HARDBOARD</t>
  </si>
  <si>
    <t>6.4.2. MEDIUM/HIGH DENSITY FIBREBOARD (MDF/HDF)</t>
  </si>
  <si>
    <t>6.4.3. OTHER FIBREBOARD</t>
  </si>
  <si>
    <t>7. WOOD PULP</t>
  </si>
  <si>
    <t>Fibrous material prepared from pulpwood, wood chips, particles or residues by
mechanical and/or chemical process for further manufacture into paper, paperboard,
fibreboard or other cellulose products. It is an aggregate comprising mechanical
wood pulp; semi-chemical wood pulp; chemical wood pulp; and dissolving wood pulp.
It is reported in metric tonnes air-dry weight (i.e. with 10% moisture content).</t>
  </si>
  <si>
    <t>7.1. MECHANICAL WOOD PULP</t>
  </si>
  <si>
    <t>7.2. SEMI-CHEMICAL WOOD PULP</t>
  </si>
  <si>
    <t>7.3. CHEMICAL WOOD PULP</t>
  </si>
  <si>
    <t>7.4. DISSOLVING GRADES</t>
  </si>
  <si>
    <t>8. OTHER PULP</t>
  </si>
  <si>
    <t>Pulp manufactured from waste paper or from fibrous vegetable materials other than
wood and used for the manufacture of paper, paperboard and fibreboard. It is an
aggregate comprising pulp from fibres other than wood and recovered fibre pulp. It is
reported in metric tonnes air-dry weight (i.e. with 10% moisture content).</t>
  </si>
  <si>
    <t>8.1. PULP FROM FIBRES OTHER THAN WOOD</t>
  </si>
  <si>
    <t>8.2. RECOVERED FIBRE PULP</t>
  </si>
  <si>
    <t>…</t>
  </si>
  <si>
    <t>Global Forest Assessmet 2020</t>
  </si>
  <si>
    <t>Livestock sector data - FAOSTAT</t>
  </si>
  <si>
    <t>Average 2011 - 2018</t>
  </si>
  <si>
    <t>Live Animals</t>
  </si>
  <si>
    <t>Cattle heads (dairy and non-dairy)</t>
  </si>
  <si>
    <t>Head</t>
  </si>
  <si>
    <t>Livestock Primary</t>
  </si>
  <si>
    <t>Producing Animals/Slaughtered</t>
  </si>
  <si>
    <t>Meat, cattle</t>
  </si>
  <si>
    <t>Yield/Carcass Weight</t>
  </si>
  <si>
    <t>hg/An</t>
  </si>
  <si>
    <t>Livestock Patterns</t>
  </si>
  <si>
    <t>Livestock units per agricultural land area</t>
  </si>
  <si>
    <t>Cattle</t>
  </si>
  <si>
    <t>LSU/ha</t>
  </si>
  <si>
    <t>Share in total livestock</t>
  </si>
  <si>
    <t>% of total LSU</t>
  </si>
  <si>
    <t>Stocks</t>
  </si>
  <si>
    <t>Livestock units (LSU)</t>
  </si>
  <si>
    <t>Livestock Manure</t>
  </si>
  <si>
    <t>LSU correspond to 70% of the total cattle heads (dairy + non-dairy)</t>
  </si>
  <si>
    <t>Cattle, dairy</t>
  </si>
  <si>
    <t>Amount excreted in manure (N content)</t>
  </si>
  <si>
    <t>Manure left on pasture (N content)</t>
  </si>
  <si>
    <t>Cattle, non-dairy</t>
  </si>
  <si>
    <t>Total stock</t>
  </si>
  <si>
    <t>Cattle dairy and non-dairy</t>
  </si>
  <si>
    <t>Land under perm. meadows and pastures</t>
  </si>
  <si>
    <t>%land area</t>
  </si>
  <si>
    <t>Land area</t>
  </si>
  <si>
    <t>Cattle heads per area of pasture</t>
  </si>
  <si>
    <t>cattle, non-dairy</t>
  </si>
  <si>
    <t>meat /head slaughtered (yield)</t>
  </si>
  <si>
    <t>t / head slaughtered</t>
  </si>
  <si>
    <t>heads slaughtered / stock</t>
  </si>
  <si>
    <t>ton meat produced / total cattle heads</t>
  </si>
  <si>
    <t>t / heads</t>
  </si>
  <si>
    <t>ton meat produced / LSU</t>
  </si>
  <si>
    <t>t / LSU</t>
  </si>
  <si>
    <t>LSU / non-dairy cattle</t>
  </si>
  <si>
    <t>cattle heads / meat produced</t>
  </si>
  <si>
    <t>thousand heads / kt meat</t>
  </si>
  <si>
    <t>http://www.fao.org/3/t0279e/T0279E05.htm</t>
  </si>
  <si>
    <t>Assumptions for crop cultivation costs</t>
  </si>
  <si>
    <t>Crop: Sugarcane</t>
  </si>
  <si>
    <t>Sugarcane High yield</t>
  </si>
  <si>
    <t>in the model (Nic Dec 2019), irrigated, high-yield</t>
  </si>
  <si>
    <t>ton/ha</t>
  </si>
  <si>
    <t>Costa Rica yield</t>
  </si>
  <si>
    <t>ton / ha</t>
  </si>
  <si>
    <t>Yield:</t>
  </si>
  <si>
    <t>Labores Mecanizadas / Contratadas</t>
  </si>
  <si>
    <t>Tareas / Insumos</t>
  </si>
  <si>
    <t>Categoria</t>
  </si>
  <si>
    <t>Medida</t>
  </si>
  <si>
    <t>Cantidad / ha</t>
  </si>
  <si>
    <t>Costo Unitario
(USD / medida / ha)</t>
  </si>
  <si>
    <t>Costo Total
(USD / ha)</t>
  </si>
  <si>
    <t>% costo total</t>
  </si>
  <si>
    <t>carga de la caña</t>
  </si>
  <si>
    <t>Labores Contratadas</t>
  </si>
  <si>
    <t>Corta de la caña</t>
  </si>
  <si>
    <t>Acarreo</t>
  </si>
  <si>
    <t>Total</t>
  </si>
  <si>
    <t>Labores Manuales</t>
  </si>
  <si>
    <t>Control de malezas</t>
  </si>
  <si>
    <t>Labores culturales</t>
  </si>
  <si>
    <t>Hora hombre</t>
  </si>
  <si>
    <t>Primera fertilización</t>
  </si>
  <si>
    <t>Control químico de malezas</t>
  </si>
  <si>
    <t>Segunda afertilización</t>
  </si>
  <si>
    <t>Fertilización manual</t>
  </si>
  <si>
    <t>Mantenimiento de rondas y caminos</t>
  </si>
  <si>
    <t>Mantenimiento de fincas</t>
  </si>
  <si>
    <t>Sub-Total</t>
  </si>
  <si>
    <t>Cargas sociales y seguros laborales</t>
  </si>
  <si>
    <t>Insumos</t>
  </si>
  <si>
    <t>Fertilizante nitrogenado</t>
  </si>
  <si>
    <t>Fertilizantes</t>
  </si>
  <si>
    <t>Fertilización</t>
  </si>
  <si>
    <t>Herbicidas</t>
  </si>
  <si>
    <t>Herbicida</t>
  </si>
  <si>
    <t>unidad</t>
  </si>
  <si>
    <t>Otros</t>
  </si>
  <si>
    <t>Transporte de insumos</t>
  </si>
  <si>
    <t>Transporte de Insumos</t>
  </si>
  <si>
    <t>global</t>
  </si>
  <si>
    <t>Administración</t>
  </si>
  <si>
    <t>Gastos administrativos</t>
  </si>
  <si>
    <t>Imprevistos</t>
  </si>
  <si>
    <t xml:space="preserve">Costo Total de Producción </t>
  </si>
  <si>
    <t>Costo Total (USD / ha)</t>
  </si>
  <si>
    <t>Costo Unitario</t>
  </si>
  <si>
    <t>USD / ton</t>
  </si>
  <si>
    <t>O&amp;M cost</t>
  </si>
  <si>
    <t>fixed cost</t>
  </si>
  <si>
    <t>variable</t>
  </si>
  <si>
    <t>Crop: Maize</t>
  </si>
  <si>
    <t>Chapea</t>
  </si>
  <si>
    <t>Labores contratadas</t>
  </si>
  <si>
    <t>ha</t>
  </si>
  <si>
    <t>Preparación de suelo / herbicidas (BOMBA)</t>
  </si>
  <si>
    <t>Preparación de terreno</t>
  </si>
  <si>
    <t>jornales</t>
  </si>
  <si>
    <t>Siembra</t>
  </si>
  <si>
    <t>Abonada I, II, III</t>
  </si>
  <si>
    <t>Fertilización Manual</t>
  </si>
  <si>
    <t>Aplicación de herbicidas</t>
  </si>
  <si>
    <t>Fumigación manual</t>
  </si>
  <si>
    <t>Acarreo de agua</t>
  </si>
  <si>
    <t>Applicación insecticidas y abono foliar</t>
  </si>
  <si>
    <t>Control de plagas y enfermedades</t>
  </si>
  <si>
    <t>Cosecha</t>
  </si>
  <si>
    <t>Cosecha manual</t>
  </si>
  <si>
    <t>Amontonada y transporte interno</t>
  </si>
  <si>
    <t>Manejo postcosecha</t>
  </si>
  <si>
    <t>Semilla (Hs 5)</t>
  </si>
  <si>
    <t>Semilla</t>
  </si>
  <si>
    <t>kilo</t>
  </si>
  <si>
    <t>Herbicida sistéico postemergente</t>
  </si>
  <si>
    <t>galón</t>
  </si>
  <si>
    <t>Tratamiento de semilla</t>
  </si>
  <si>
    <t>Desinfectante</t>
  </si>
  <si>
    <t>gramo</t>
  </si>
  <si>
    <t>Herbicida quemante</t>
  </si>
  <si>
    <t>Herbicida selectivo, hoja ancha</t>
  </si>
  <si>
    <t>Fertilizante siembra 10-30-10</t>
  </si>
  <si>
    <t>Fertilzantes</t>
  </si>
  <si>
    <t>sacos unidad</t>
  </si>
  <si>
    <t>Insecticida al follaje larvas</t>
  </si>
  <si>
    <t>Insecticida</t>
  </si>
  <si>
    <t>litro</t>
  </si>
  <si>
    <t>Insecticida al follaje chupadores</t>
  </si>
  <si>
    <t>Quelato de aminoácido</t>
  </si>
  <si>
    <t>Minerales</t>
  </si>
  <si>
    <t>Fertilizante 30  días</t>
  </si>
  <si>
    <t>Sacos</t>
  </si>
  <si>
    <t>Otros materiales varios</t>
  </si>
  <si>
    <t>Servicios contables</t>
  </si>
  <si>
    <t>Servicios profesionales</t>
  </si>
  <si>
    <t>Transporte de producto</t>
  </si>
  <si>
    <t>Fletes</t>
  </si>
  <si>
    <t>Alquiler de terreno</t>
  </si>
  <si>
    <t>Alquileres</t>
  </si>
  <si>
    <t>CRPSGC</t>
  </si>
  <si>
    <t>LVS</t>
  </si>
  <si>
    <t>CRPCOT</t>
  </si>
  <si>
    <t>CRPRIC</t>
  </si>
  <si>
    <t>Electricity from power plants</t>
  </si>
  <si>
    <t xml:space="preserve">Electricity after transmission </t>
  </si>
  <si>
    <t>Hydro</t>
  </si>
  <si>
    <t>Solar</t>
  </si>
  <si>
    <t>Wind</t>
  </si>
  <si>
    <t xml:space="preserve">Industrial electricity demand </t>
  </si>
  <si>
    <t>Commercial electricity demand</t>
  </si>
  <si>
    <t xml:space="preserve">Residential electricity demand </t>
  </si>
  <si>
    <t>Crop 1: Wheat</t>
  </si>
  <si>
    <t>Crop 2: Maize</t>
  </si>
  <si>
    <t>Crop 3: Cotton</t>
  </si>
  <si>
    <t>Crop 4: Rice</t>
  </si>
  <si>
    <t xml:space="preserve">Crop 5: Sugarcane </t>
  </si>
  <si>
    <t>Surface water</t>
  </si>
  <si>
    <t xml:space="preserve">Public demand water </t>
  </si>
  <si>
    <t>LNDCOTHR</t>
  </si>
  <si>
    <t>LNDCOTHI</t>
  </si>
  <si>
    <t>LNDSGCHR</t>
  </si>
  <si>
    <t>LNDSGCHI</t>
  </si>
  <si>
    <t>LNDRICHR</t>
  </si>
  <si>
    <t>LNDRICHI</t>
  </si>
  <si>
    <t>IMPCOT</t>
  </si>
  <si>
    <t>IMPSGC</t>
  </si>
  <si>
    <t>IMPRIC</t>
  </si>
  <si>
    <t>EMPWRGWTWAT</t>
  </si>
  <si>
    <t>Large hydropower plant (Dam) (&gt;100MW)</t>
  </si>
  <si>
    <t>Nuclear power plant</t>
  </si>
  <si>
    <t>Solar PV (utility)</t>
  </si>
  <si>
    <t>Solar PV (Distributed with storage)</t>
  </si>
  <si>
    <t>Onshore wind</t>
  </si>
  <si>
    <t>Gas power plant (CCGT)</t>
  </si>
  <si>
    <t>Gas power plant (SCGT)</t>
  </si>
  <si>
    <t>Coal power plant</t>
  </si>
  <si>
    <t>Geothermal power plant</t>
  </si>
  <si>
    <t xml:space="preserve">Industry standard efficiency appliances </t>
  </si>
  <si>
    <t xml:space="preserve">Commercial standard efficiency appliances </t>
  </si>
  <si>
    <t xml:space="preserve">Residential standard efficiency appliances </t>
  </si>
  <si>
    <t>Rainfed wheat</t>
  </si>
  <si>
    <t>Irrigated wheat</t>
  </si>
  <si>
    <t>Rainfed maize</t>
  </si>
  <si>
    <t>irrigated maize</t>
  </si>
  <si>
    <t xml:space="preserve">Rainfed cotton </t>
  </si>
  <si>
    <t>Irrigated cotton</t>
  </si>
  <si>
    <t>Rainfed sugarcane</t>
  </si>
  <si>
    <t>Rainfed rice</t>
  </si>
  <si>
    <t>Irrigated rice</t>
  </si>
  <si>
    <t>Solar potential</t>
  </si>
  <si>
    <t>Wind potential</t>
  </si>
  <si>
    <t>Natural gas extraction</t>
  </si>
  <si>
    <t xml:space="preserve">Hydro potential </t>
  </si>
  <si>
    <t xml:space="preserve">Biomass potential </t>
  </si>
  <si>
    <t xml:space="preserve">Gibson, A. et al. (2023) Long-term Energy System Modelling for a Clean Energy Transition in Egypt’s Energy Sector. https://doi.org/10.21203/rs.3.rs-2526010/v4. </t>
  </si>
  <si>
    <t>Source</t>
  </si>
  <si>
    <t>Total Technology Annual Activity Lower Limit</t>
  </si>
  <si>
    <t xml:space="preserve">Residual Capacity </t>
  </si>
  <si>
    <t>DEMPWRGWTWAT</t>
  </si>
  <si>
    <t>EMICO2</t>
  </si>
  <si>
    <t>EMCO2</t>
  </si>
  <si>
    <t>Ton/PJ</t>
  </si>
  <si>
    <t>WTRSWS</t>
  </si>
  <si>
    <t>WTRFWS</t>
  </si>
  <si>
    <t>ELC004</t>
  </si>
  <si>
    <t>HEH</t>
  </si>
  <si>
    <t>Seawater for hydrogen production</t>
  </si>
  <si>
    <t xml:space="preserve">Fresh water for hydrogen production </t>
  </si>
  <si>
    <t>Produced hydrogen</t>
  </si>
  <si>
    <t>DEMHEHSWSWAT</t>
  </si>
  <si>
    <t>PWRHEH001</t>
  </si>
  <si>
    <t>PEM electolyzer</t>
  </si>
  <si>
    <t>Desalination plant</t>
  </si>
  <si>
    <t>DEMHEHSWS</t>
  </si>
  <si>
    <t>PJ/ 10^9m^3</t>
  </si>
  <si>
    <t>10^9m^3/10^9m^3</t>
  </si>
  <si>
    <t>10^9m^3/10^9m^4</t>
  </si>
  <si>
    <t xml:space="preserve">PJ </t>
  </si>
  <si>
    <t>PJ/PJ</t>
  </si>
  <si>
    <t>Diesel</t>
  </si>
  <si>
    <t>Electricity for hydrogen</t>
  </si>
  <si>
    <t>Irrigated sugarcane</t>
  </si>
  <si>
    <t>Precipitation</t>
  </si>
  <si>
    <t>Imported wheat</t>
  </si>
  <si>
    <t>Imported maize</t>
  </si>
  <si>
    <t>Imported cotton</t>
  </si>
  <si>
    <t>Imported sugarcane</t>
  </si>
  <si>
    <t>Imported rice</t>
  </si>
  <si>
    <t>Technology for cooling water from underground sources</t>
  </si>
  <si>
    <t>Technology for cooling water from surface sources</t>
  </si>
  <si>
    <t>Total Land Area</t>
  </si>
  <si>
    <t xml:space="preserve">Growth rate </t>
  </si>
  <si>
    <t>Model configuration</t>
  </si>
  <si>
    <t>Number of seasons</t>
  </si>
  <si>
    <t>Day types</t>
  </si>
  <si>
    <t>Modes of operation</t>
  </si>
  <si>
    <t>Discount rate</t>
  </si>
  <si>
    <t>Timeslicces</t>
  </si>
  <si>
    <t xml:space="preserve">1.2. Land system input data </t>
  </si>
  <si>
    <t>2.2. GHL</t>
  </si>
  <si>
    <t>2.3. GHM</t>
  </si>
  <si>
    <t>2.3. GHH</t>
  </si>
  <si>
    <t>2020-2050</t>
  </si>
  <si>
    <t>4. Scenarios</t>
  </si>
  <si>
    <t xml:space="preserve">3.4. Climate system input data </t>
  </si>
  <si>
    <t xml:space="preserve">3.3. Water system input data </t>
  </si>
  <si>
    <t>2. Model Sets</t>
  </si>
  <si>
    <t>1. Assumptions</t>
  </si>
  <si>
    <t>3.1. Energy system input data</t>
  </si>
  <si>
    <t>Calculations</t>
  </si>
  <si>
    <t>4.1. ISES2035</t>
  </si>
  <si>
    <t>5 &amp; 6</t>
  </si>
  <si>
    <t>Assumption</t>
  </si>
  <si>
    <t>8 &amp; Calculations</t>
  </si>
  <si>
    <t>5. Sources</t>
  </si>
  <si>
    <t>World Bank (n.d.) Population growth (annual %). https://data.worldbank.org/indicator/SP.POP.GROW?locations=EG [Accessed on 28 August 2024]</t>
  </si>
  <si>
    <t>Climate Compatible Growth (CCG) (2021) Selected ‘Starter Kit’ energy system modelling data for Egypt. http://dx.doi.org/10.21203/rs.3.rs-479263/v2.</t>
  </si>
  <si>
    <t>Our world in Data (n,d,) Land area (km²). https://ourworldindata.org/grapher/land-area-km?tab=chart&amp;country=~ZMB [Accessed on 01 September 2024]</t>
  </si>
  <si>
    <t>Egypt Energy (2021) Egypt Energy Report. https://www.egypt-energy.com/content/dam/Informa/egypt-energy/en/pdf/Egypt%20Energy%20Report-16-5%20.pdf [Accessed on 28 August 2024]</t>
  </si>
  <si>
    <t xml:space="preserve">Plazas-Niño, F. et al. (2024) Assessing the role of low-emission hydrogen: A techno-economic database for hydrogen pathways modelling. Data in Brief, 52. https://doi.org/10.1016/j.dib.2023.109822. </t>
  </si>
  <si>
    <t>Bakr, Noha. (2023) Egyptian Oath of Investments in Green Hydrogen. https://idsc.gov.eg/upload/DocumentLibraryIssues/AttachmentE/8444/Egyptian%20Path%20of%20Investments%20in%20Green%20Hydrogen.pdf [Accessed on 15 August 2024}</t>
  </si>
  <si>
    <r>
      <t xml:space="preserve">Martindale, L., Alexander, K., Gardumi, F., Shivakumar, A. (July, 2023) My First CLEWs Country Model. </t>
    </r>
    <r>
      <rPr>
        <i/>
        <sz val="12"/>
        <color rgb="FF000000"/>
        <rFont val="Calibri"/>
        <family val="2"/>
        <scheme val="minor"/>
      </rPr>
      <t>Zenodo</t>
    </r>
    <r>
      <rPr>
        <sz val="12"/>
        <color rgb="FF000000"/>
        <rFont val="Calibri"/>
        <family val="2"/>
        <scheme val="minor"/>
      </rPr>
      <t xml:space="preserve">. 10.5281/zenodo.7916224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</si>
</sst>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0.000"/>
    <numFmt numFmtId="165" formatCode="0.000000"/>
    <numFmt numFmtId="166" formatCode="0.0000"/>
    <numFmt numFmtId="167" formatCode="_(* #,##0_);_(* \(#,##0\);_(* &quot;-&quot;??_);_(@_)"/>
    <numFmt numFmtId="168" formatCode="_(* #,##0.000_);_(* \(#,##0.000\);_(* &quot;-&quot;??_);_(@_)"/>
    <numFmt numFmtId="169" formatCode="0.0%"/>
    <numFmt numFmtId="170" formatCode="0.000%"/>
    <numFmt numFmtId="171" formatCode="_(* #,##0_);_(* \(#,##0\);_(* &quot;-&quot;?_);_(@_)"/>
    <numFmt numFmtId="172" formatCode="0.00000"/>
    <numFmt numFmtId="173" formatCode="0.0"/>
  </numFmts>
  <fonts count="51">
    <font>
      <sz val="11"/>
      <color theme="1"/>
      <name val="Calibri"/>
      <family val="2"/>
      <scheme val="minor"/>
    </font>
    <font>
      <sz val="12"/>
      <color theme="1"/>
      <name val="Calibri"/>
      <family val="2"/>
      <scheme val="minor"/>
    </font>
    <font>
      <sz val="12"/>
      <color theme="1"/>
      <name val="Calibri"/>
      <family val="2"/>
      <scheme val="minor"/>
    </font>
    <font>
      <u/>
      <sz val="11"/>
      <color theme="10"/>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name val="Calibri"/>
      <family val="2"/>
      <scheme val="minor"/>
    </font>
    <font>
      <sz val="11"/>
      <name val="Calibri"/>
      <family val="2"/>
      <scheme val="minor"/>
    </font>
    <font>
      <sz val="11"/>
      <color theme="0"/>
      <name val="Calibri"/>
      <family val="2"/>
      <scheme val="minor"/>
    </font>
    <font>
      <sz val="11"/>
      <name val="Calibri"/>
      <family val="2"/>
    </font>
    <font>
      <b/>
      <sz val="11"/>
      <name val="Calibri"/>
      <family val="2"/>
    </font>
    <font>
      <b/>
      <sz val="11"/>
      <color theme="0"/>
      <name val="Calibri"/>
      <family val="2"/>
    </font>
    <font>
      <b/>
      <sz val="11"/>
      <color rgb="FF000000"/>
      <name val="Calibri"/>
      <family val="2"/>
    </font>
    <font>
      <sz val="11"/>
      <color rgb="FF000000"/>
      <name val="Calibri"/>
      <family val="2"/>
    </font>
    <font>
      <b/>
      <sz val="10"/>
      <color rgb="FF434343"/>
      <name val="Arial"/>
      <family val="2"/>
    </font>
    <font>
      <sz val="10"/>
      <color rgb="FF434343"/>
      <name val="Arial"/>
      <family val="2"/>
    </font>
    <font>
      <b/>
      <sz val="11"/>
      <color rgb="FF000080"/>
      <name val="Calibri"/>
      <family val="2"/>
      <scheme val="minor"/>
    </font>
    <font>
      <sz val="11"/>
      <color rgb="FF000080"/>
      <name val="Calibri"/>
      <family val="2"/>
      <scheme val="minor"/>
    </font>
    <font>
      <vertAlign val="superscript"/>
      <sz val="11"/>
      <color rgb="FF000080"/>
      <name val="Calibri"/>
      <family val="2"/>
      <scheme val="minor"/>
    </font>
    <font>
      <b/>
      <sz val="12"/>
      <color theme="1"/>
      <name val="Calibri"/>
      <family val="2"/>
      <scheme val="minor"/>
    </font>
    <font>
      <b/>
      <sz val="11"/>
      <color rgb="FFFF0000"/>
      <name val="Calibri"/>
      <family val="2"/>
      <scheme val="minor"/>
    </font>
    <font>
      <sz val="12"/>
      <color indexed="0"/>
      <name val="Arial"/>
      <family val="2"/>
    </font>
    <font>
      <sz val="11"/>
      <color indexed="0"/>
      <name val="Calibri"/>
      <family val="2"/>
      <scheme val="minor"/>
    </font>
    <font>
      <b/>
      <sz val="11"/>
      <color theme="1"/>
      <name val="Calibri"/>
      <family val="2"/>
    </font>
    <font>
      <sz val="11"/>
      <color theme="1"/>
      <name val="Calibri"/>
      <family val="2"/>
    </font>
    <font>
      <b/>
      <sz val="14"/>
      <color theme="1"/>
      <name val="Calibri"/>
      <family val="2"/>
    </font>
    <font>
      <sz val="8"/>
      <name val="Calibri"/>
      <family val="2"/>
      <scheme val="minor"/>
    </font>
    <font>
      <sz val="12"/>
      <color theme="1"/>
      <name val="TimesNewRomanPSMT"/>
    </font>
    <font>
      <sz val="11"/>
      <color rgb="FF000000"/>
      <name val="Calibri"/>
      <family val="2"/>
      <scheme val="minor"/>
    </font>
    <font>
      <b/>
      <sz val="11"/>
      <color rgb="FF000000"/>
      <name val="Calibri"/>
      <family val="2"/>
      <scheme val="minor"/>
    </font>
    <font>
      <b/>
      <sz val="12"/>
      <color theme="1"/>
      <name val="Calibri"/>
      <family val="2"/>
    </font>
    <font>
      <sz val="12"/>
      <color theme="1"/>
      <name val="Calibri"/>
      <family val="2"/>
    </font>
    <font>
      <i/>
      <sz val="12"/>
      <color theme="1"/>
      <name val="Calibri"/>
      <family val="2"/>
    </font>
    <font>
      <b/>
      <sz val="14"/>
      <color theme="0"/>
      <name val="Calibri"/>
      <family val="2"/>
      <scheme val="minor"/>
    </font>
    <font>
      <b/>
      <sz val="12"/>
      <color theme="0"/>
      <name val="Calibri"/>
      <family val="2"/>
    </font>
    <font>
      <b/>
      <sz val="12"/>
      <color theme="0"/>
      <name val="Calibri"/>
      <family val="2"/>
      <scheme val="minor"/>
    </font>
    <font>
      <sz val="12"/>
      <color rgb="FFFF0000"/>
      <name val="Calibri"/>
      <family val="2"/>
      <scheme val="minor"/>
    </font>
    <font>
      <sz val="12"/>
      <color theme="0"/>
      <name val="Calibri"/>
      <family val="2"/>
      <scheme val="minor"/>
    </font>
    <font>
      <b/>
      <sz val="14"/>
      <color theme="0"/>
      <name val="Calibri"/>
      <family val="2"/>
    </font>
    <font>
      <b/>
      <sz val="12"/>
      <name val="Calibri"/>
      <family val="2"/>
    </font>
    <font>
      <sz val="12"/>
      <color rgb="FF000000"/>
      <name val="Calibri"/>
      <family val="2"/>
    </font>
    <font>
      <sz val="12"/>
      <name val="Calibri"/>
      <family val="2"/>
    </font>
    <font>
      <sz val="12"/>
      <name val="Calibri"/>
      <family val="2"/>
      <scheme val="minor"/>
    </font>
    <font>
      <b/>
      <sz val="12"/>
      <color rgb="FF000000"/>
      <name val="Calibri"/>
      <family val="2"/>
    </font>
    <font>
      <b/>
      <sz val="12"/>
      <name val="Calibri"/>
      <family val="2"/>
      <scheme val="minor"/>
    </font>
    <font>
      <i/>
      <sz val="12"/>
      <color rgb="FF000000"/>
      <name val="Calibri"/>
      <family val="2"/>
    </font>
    <font>
      <sz val="12"/>
      <color rgb="FF000000"/>
      <name val="Calibri"/>
      <family val="2"/>
      <scheme val="minor"/>
    </font>
    <font>
      <i/>
      <sz val="12"/>
      <color rgb="FF000000"/>
      <name val="Calibri"/>
      <family val="2"/>
      <scheme val="minor"/>
    </font>
    <font>
      <u/>
      <sz val="12"/>
      <color theme="10"/>
      <name val="Calibri"/>
      <family val="2"/>
      <scheme val="minor"/>
    </font>
  </fonts>
  <fills count="11">
    <fill>
      <patternFill patternType="none"/>
    </fill>
    <fill>
      <patternFill patternType="gray125"/>
    </fill>
    <fill>
      <patternFill patternType="solid">
        <fgColor theme="9" tint="0.39997558519241921"/>
        <bgColor indexed="64"/>
      </patternFill>
    </fill>
    <fill>
      <patternFill patternType="solid">
        <fgColor rgb="FFFFFF00"/>
        <bgColor indexed="64"/>
      </patternFill>
    </fill>
    <fill>
      <patternFill patternType="solid">
        <fgColor theme="9" tint="0.79998168889431442"/>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7"/>
        <bgColor indexed="64"/>
      </patternFill>
    </fill>
    <fill>
      <patternFill patternType="solid">
        <fgColor theme="5" tint="-0.499984740745262"/>
        <bgColor indexed="64"/>
      </patternFill>
    </fill>
    <fill>
      <patternFill patternType="solid">
        <fgColor theme="7" tint="-0.499984740745262"/>
        <bgColor indexed="64"/>
      </patternFill>
    </fill>
    <fill>
      <patternFill patternType="solid">
        <fgColor theme="5" tint="-0.249977111117893"/>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5">
    <xf numFmtId="0" fontId="0" fillId="0" borderId="0"/>
    <xf numFmtId="0" fontId="3" fillId="0" borderId="0" applyNumberForma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0" fontId="23" fillId="0" borderId="0">
      <alignment vertical="top"/>
      <protection locked="0"/>
    </xf>
  </cellStyleXfs>
  <cellXfs count="254">
    <xf numFmtId="0" fontId="0" fillId="0" borderId="0" xfId="0"/>
    <xf numFmtId="164" fontId="0" fillId="0" borderId="0" xfId="0" applyNumberFormat="1"/>
    <xf numFmtId="2" fontId="0" fillId="0" borderId="0" xfId="0" applyNumberFormat="1"/>
    <xf numFmtId="0" fontId="4" fillId="0" borderId="0" xfId="0" applyFont="1"/>
    <xf numFmtId="1" fontId="0" fillId="0" borderId="0" xfId="0" applyNumberFormat="1"/>
    <xf numFmtId="166" fontId="0" fillId="0" borderId="0" xfId="0" applyNumberFormat="1"/>
    <xf numFmtId="0" fontId="4" fillId="2" borderId="0" xfId="0" applyFont="1" applyFill="1"/>
    <xf numFmtId="9" fontId="0" fillId="0" borderId="0" xfId="2" applyFont="1"/>
    <xf numFmtId="0" fontId="4" fillId="0" borderId="0" xfId="0" applyFont="1" applyAlignment="1">
      <alignment horizontal="center"/>
    </xf>
    <xf numFmtId="0" fontId="0" fillId="0" borderId="0" xfId="0" applyAlignment="1">
      <alignment horizontal="center"/>
    </xf>
    <xf numFmtId="0" fontId="9" fillId="0" borderId="0" xfId="0" applyFont="1"/>
    <xf numFmtId="0" fontId="9" fillId="0" borderId="0" xfId="0" applyFont="1" applyAlignment="1">
      <alignment horizontal="center"/>
    </xf>
    <xf numFmtId="0" fontId="8" fillId="0" borderId="0" xfId="0" applyFont="1" applyAlignment="1">
      <alignment horizontal="center"/>
    </xf>
    <xf numFmtId="0" fontId="7" fillId="0" borderId="0" xfId="0" applyFont="1"/>
    <xf numFmtId="0" fontId="12" fillId="0" borderId="0" xfId="0" applyFont="1"/>
    <xf numFmtId="167" fontId="0" fillId="0" borderId="0" xfId="3" applyNumberFormat="1" applyFont="1"/>
    <xf numFmtId="168" fontId="0" fillId="0" borderId="0" xfId="3" applyNumberFormat="1" applyFont="1"/>
    <xf numFmtId="168" fontId="0" fillId="0" borderId="0" xfId="0" applyNumberFormat="1"/>
    <xf numFmtId="43" fontId="0" fillId="0" borderId="0" xfId="3" applyFont="1"/>
    <xf numFmtId="169" fontId="0" fillId="0" borderId="0" xfId="2" applyNumberFormat="1" applyFont="1"/>
    <xf numFmtId="10" fontId="0" fillId="0" borderId="0" xfId="2" applyNumberFormat="1" applyFont="1"/>
    <xf numFmtId="10" fontId="0" fillId="0" borderId="0" xfId="0" applyNumberFormat="1"/>
    <xf numFmtId="43" fontId="0" fillId="0" borderId="0" xfId="0" applyNumberFormat="1"/>
    <xf numFmtId="167" fontId="0" fillId="0" borderId="0" xfId="0" applyNumberFormat="1"/>
    <xf numFmtId="167" fontId="0" fillId="3" borderId="0" xfId="0" applyNumberFormat="1" applyFill="1"/>
    <xf numFmtId="0" fontId="4" fillId="5" borderId="0" xfId="0" applyFont="1" applyFill="1"/>
    <xf numFmtId="0" fontId="0" fillId="4" borderId="0" xfId="0" applyFill="1"/>
    <xf numFmtId="0" fontId="0" fillId="0" borderId="0" xfId="0" applyAlignment="1">
      <alignment horizontal="left" indent="2"/>
    </xf>
    <xf numFmtId="0" fontId="0" fillId="0" borderId="0" xfId="0" applyAlignment="1">
      <alignment horizontal="left" vertical="top" indent="5"/>
    </xf>
    <xf numFmtId="0" fontId="0" fillId="0" borderId="0" xfId="0" applyAlignment="1">
      <alignment horizontal="left" indent="5"/>
    </xf>
    <xf numFmtId="0" fontId="0" fillId="4" borderId="0" xfId="0" applyFill="1" applyAlignment="1">
      <alignment horizontal="left"/>
    </xf>
    <xf numFmtId="0" fontId="0" fillId="0" borderId="0" xfId="0" applyAlignment="1">
      <alignment horizontal="left" wrapText="1" indent="2"/>
    </xf>
    <xf numFmtId="0" fontId="0" fillId="0" borderId="0" xfId="0" applyAlignment="1">
      <alignment horizontal="left" indent="1"/>
    </xf>
    <xf numFmtId="0" fontId="18" fillId="0" borderId="0" xfId="0" applyFont="1" applyAlignment="1">
      <alignment horizontal="left" vertical="center" indent="1"/>
    </xf>
    <xf numFmtId="0" fontId="19" fillId="0" borderId="0" xfId="0" applyFont="1" applyAlignment="1">
      <alignment horizontal="left" vertical="center" indent="1"/>
    </xf>
    <xf numFmtId="0" fontId="0" fillId="0" borderId="0" xfId="0" applyAlignment="1">
      <alignment horizontal="left" vertical="center" indent="1"/>
    </xf>
    <xf numFmtId="0" fontId="21" fillId="0" borderId="0" xfId="0" applyFont="1"/>
    <xf numFmtId="0" fontId="16" fillId="0" borderId="0" xfId="0" applyFont="1" applyAlignment="1">
      <alignment horizontal="left" vertical="center"/>
    </xf>
    <xf numFmtId="0" fontId="17" fillId="0" borderId="0" xfId="0" applyFont="1" applyAlignment="1">
      <alignment horizontal="left" vertical="center"/>
    </xf>
    <xf numFmtId="0" fontId="3" fillId="0" borderId="0" xfId="1" applyAlignment="1">
      <alignment horizontal="left" vertical="center"/>
    </xf>
    <xf numFmtId="0" fontId="3" fillId="0" borderId="0" xfId="1" applyAlignment="1">
      <alignment horizontal="left"/>
    </xf>
    <xf numFmtId="0" fontId="3" fillId="0" borderId="0" xfId="1"/>
    <xf numFmtId="0" fontId="0" fillId="0" borderId="1" xfId="0" applyBorder="1"/>
    <xf numFmtId="10" fontId="0" fillId="0" borderId="1" xfId="0" applyNumberFormat="1" applyBorder="1"/>
    <xf numFmtId="0" fontId="0" fillId="0" borderId="2" xfId="0" applyBorder="1"/>
    <xf numFmtId="3" fontId="0" fillId="0" borderId="1" xfId="0" applyNumberFormat="1" applyBorder="1"/>
    <xf numFmtId="3" fontId="0" fillId="0" borderId="0" xfId="0" applyNumberFormat="1"/>
    <xf numFmtId="0" fontId="0" fillId="0" borderId="0" xfId="0" applyAlignment="1">
      <alignment horizontal="right"/>
    </xf>
    <xf numFmtId="0" fontId="0" fillId="0" borderId="2" xfId="0" applyBorder="1" applyAlignment="1">
      <alignment horizontal="right"/>
    </xf>
    <xf numFmtId="0" fontId="22" fillId="0" borderId="0" xfId="0" applyFont="1"/>
    <xf numFmtId="9" fontId="22" fillId="0" borderId="0" xfId="0" applyNumberFormat="1" applyFont="1"/>
    <xf numFmtId="0" fontId="7" fillId="0" borderId="1" xfId="0" applyFont="1" applyBorder="1"/>
    <xf numFmtId="10" fontId="7" fillId="0" borderId="1" xfId="0" applyNumberFormat="1" applyFont="1" applyBorder="1"/>
    <xf numFmtId="0" fontId="7" fillId="0" borderId="2" xfId="0" applyFont="1" applyBorder="1"/>
    <xf numFmtId="10" fontId="7" fillId="0" borderId="2" xfId="0" applyNumberFormat="1" applyFont="1" applyBorder="1"/>
    <xf numFmtId="170" fontId="0" fillId="0" borderId="0" xfId="2" applyNumberFormat="1" applyFont="1"/>
    <xf numFmtId="167" fontId="4" fillId="0" borderId="0" xfId="3" applyNumberFormat="1" applyFont="1"/>
    <xf numFmtId="0" fontId="18" fillId="0" borderId="0" xfId="0" applyFont="1" applyAlignment="1">
      <alignment horizontal="left" vertical="center" wrapText="1"/>
    </xf>
    <xf numFmtId="0" fontId="18" fillId="0" borderId="0" xfId="0" applyFont="1" applyAlignment="1">
      <alignment horizontal="center" vertical="center" wrapText="1"/>
    </xf>
    <xf numFmtId="0" fontId="0" fillId="0" borderId="2" xfId="0" applyBorder="1" applyAlignment="1">
      <alignment horizontal="left" vertical="center" wrapText="1" indent="1"/>
    </xf>
    <xf numFmtId="0" fontId="18" fillId="0" borderId="1" xfId="0" applyFont="1" applyBorder="1" applyAlignment="1">
      <alignment horizontal="left" vertical="center" indent="1"/>
    </xf>
    <xf numFmtId="0" fontId="0" fillId="0" borderId="2" xfId="0" applyBorder="1" applyAlignment="1">
      <alignment horizontal="left" vertical="center" indent="1"/>
    </xf>
    <xf numFmtId="0" fontId="18" fillId="0" borderId="2" xfId="0" applyFont="1" applyBorder="1" applyAlignment="1">
      <alignment horizontal="left" vertical="center" indent="1"/>
    </xf>
    <xf numFmtId="0" fontId="0" fillId="0" borderId="1" xfId="0" applyBorder="1" applyAlignment="1">
      <alignment horizontal="left" vertical="center" indent="1"/>
    </xf>
    <xf numFmtId="1" fontId="0" fillId="0" borderId="1" xfId="0" applyNumberFormat="1" applyBorder="1"/>
    <xf numFmtId="1" fontId="0" fillId="0" borderId="2" xfId="0" applyNumberFormat="1" applyBorder="1"/>
    <xf numFmtId="0" fontId="8" fillId="0" borderId="0" xfId="4" applyFont="1">
      <alignment vertical="top"/>
      <protection locked="0"/>
    </xf>
    <xf numFmtId="0" fontId="24" fillId="0" borderId="0" xfId="4" applyFont="1">
      <alignment vertical="top"/>
      <protection locked="0"/>
    </xf>
    <xf numFmtId="43" fontId="4" fillId="0" borderId="0" xfId="3" applyFont="1"/>
    <xf numFmtId="167" fontId="0" fillId="0" borderId="0" xfId="3" applyNumberFormat="1" applyFont="1" applyFill="1"/>
    <xf numFmtId="171" fontId="0" fillId="0" borderId="0" xfId="0" applyNumberFormat="1"/>
    <xf numFmtId="0" fontId="7" fillId="0" borderId="0" xfId="0" applyFont="1" applyAlignment="1">
      <alignment horizontal="center"/>
    </xf>
    <xf numFmtId="0" fontId="22" fillId="0" borderId="0" xfId="0" applyFont="1" applyAlignment="1">
      <alignment horizontal="center"/>
    </xf>
    <xf numFmtId="0" fontId="15" fillId="0" borderId="0" xfId="0" applyFont="1"/>
    <xf numFmtId="166" fontId="9" fillId="0" borderId="0" xfId="0" applyNumberFormat="1" applyFont="1"/>
    <xf numFmtId="0" fontId="0" fillId="0" borderId="0" xfId="0" applyAlignment="1">
      <alignment horizontal="center" vertical="top"/>
    </xf>
    <xf numFmtId="0" fontId="0" fillId="6" borderId="0" xfId="0" applyFill="1"/>
    <xf numFmtId="0" fontId="4" fillId="6" borderId="0" xfId="0" applyFont="1" applyFill="1"/>
    <xf numFmtId="0" fontId="4" fillId="0" borderId="0" xfId="0" applyFont="1" applyAlignment="1">
      <alignment horizontal="center" vertical="top" wrapText="1"/>
    </xf>
    <xf numFmtId="0" fontId="4" fillId="0" borderId="0" xfId="0" applyFont="1" applyAlignment="1">
      <alignment horizontal="center" vertical="top"/>
    </xf>
    <xf numFmtId="166" fontId="4" fillId="0" borderId="0" xfId="0" applyNumberFormat="1" applyFont="1"/>
    <xf numFmtId="2" fontId="4" fillId="0" borderId="0" xfId="0" applyNumberFormat="1" applyFont="1"/>
    <xf numFmtId="10" fontId="4" fillId="0" borderId="0" xfId="0" applyNumberFormat="1" applyFont="1"/>
    <xf numFmtId="0" fontId="0" fillId="7" borderId="0" xfId="0" applyFill="1"/>
    <xf numFmtId="0" fontId="4" fillId="7" borderId="0" xfId="0" applyFont="1" applyFill="1"/>
    <xf numFmtId="2" fontId="0" fillId="6" borderId="0" xfId="0" applyNumberFormat="1" applyFill="1"/>
    <xf numFmtId="0" fontId="4" fillId="6" borderId="0" xfId="0" applyFont="1" applyFill="1" applyAlignment="1">
      <alignment vertical="top"/>
    </xf>
    <xf numFmtId="9" fontId="4" fillId="6" borderId="0" xfId="2" applyFont="1" applyFill="1" applyAlignment="1">
      <alignment vertical="top"/>
    </xf>
    <xf numFmtId="9" fontId="4" fillId="6" borderId="0" xfId="2" applyFont="1" applyFill="1"/>
    <xf numFmtId="9" fontId="4" fillId="0" borderId="0" xfId="2" applyFont="1" applyAlignment="1">
      <alignment horizontal="center" vertical="top"/>
    </xf>
    <xf numFmtId="9" fontId="4" fillId="0" borderId="0" xfId="2" applyFont="1"/>
    <xf numFmtId="2" fontId="0" fillId="2" borderId="0" xfId="0" applyNumberFormat="1" applyFill="1"/>
    <xf numFmtId="0" fontId="0" fillId="2" borderId="0" xfId="0" applyFill="1"/>
    <xf numFmtId="9" fontId="0" fillId="6" borderId="0" xfId="2" applyFont="1" applyFill="1"/>
    <xf numFmtId="0" fontId="0" fillId="0" borderId="0" xfId="0" applyAlignment="1">
      <alignment horizontal="center" vertical="top"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right" vertical="top"/>
    </xf>
    <xf numFmtId="0" fontId="0" fillId="0" borderId="0" xfId="0" applyAlignment="1">
      <alignment horizontal="right" vertical="top" wrapText="1"/>
    </xf>
    <xf numFmtId="9" fontId="5" fillId="0" borderId="0" xfId="2" applyFont="1" applyAlignment="1">
      <alignment horizontal="right" vertical="top"/>
    </xf>
    <xf numFmtId="2" fontId="0" fillId="0" borderId="0" xfId="0" applyNumberFormat="1" applyAlignment="1">
      <alignment horizontal="right" vertical="top" wrapText="1"/>
    </xf>
    <xf numFmtId="0" fontId="0" fillId="0" borderId="0" xfId="0" applyAlignment="1">
      <alignment horizontal="left"/>
    </xf>
    <xf numFmtId="1" fontId="0" fillId="0" borderId="0" xfId="0" applyNumberFormat="1" applyAlignment="1">
      <alignment horizontal="right" vertical="top"/>
    </xf>
    <xf numFmtId="1" fontId="0" fillId="0" borderId="0" xfId="0" applyNumberFormat="1" applyAlignment="1">
      <alignment horizontal="right"/>
    </xf>
    <xf numFmtId="9" fontId="4" fillId="0" borderId="0" xfId="2" applyFont="1" applyAlignment="1">
      <alignment horizontal="right" vertical="top"/>
    </xf>
    <xf numFmtId="173" fontId="0" fillId="0" borderId="0" xfId="0" applyNumberFormat="1" applyAlignment="1">
      <alignment horizontal="right" vertical="top"/>
    </xf>
    <xf numFmtId="0" fontId="15" fillId="0" borderId="0" xfId="0" applyFont="1" applyAlignment="1">
      <alignment horizontal="left"/>
    </xf>
    <xf numFmtId="0" fontId="14" fillId="0" borderId="0" xfId="0" applyFont="1" applyAlignment="1">
      <alignment horizontal="right"/>
    </xf>
    <xf numFmtId="0" fontId="12" fillId="0" borderId="0" xfId="0" applyFont="1" applyAlignment="1">
      <alignment horizontal="right"/>
    </xf>
    <xf numFmtId="0" fontId="11" fillId="0" borderId="0" xfId="0" applyFont="1" applyAlignment="1">
      <alignment horizontal="left"/>
    </xf>
    <xf numFmtId="168" fontId="9" fillId="0" borderId="0" xfId="3" applyNumberFormat="1" applyFont="1" applyFill="1"/>
    <xf numFmtId="0" fontId="25" fillId="0" borderId="0" xfId="0" applyFont="1"/>
    <xf numFmtId="0" fontId="26" fillId="0" borderId="0" xfId="0" applyFont="1"/>
    <xf numFmtId="172" fontId="9" fillId="0" borderId="0" xfId="0" applyNumberFormat="1" applyFont="1"/>
    <xf numFmtId="2" fontId="9" fillId="0" borderId="0" xfId="3" applyNumberFormat="1" applyFont="1" applyFill="1"/>
    <xf numFmtId="1" fontId="0" fillId="0" borderId="0" xfId="3" applyNumberFormat="1" applyFont="1" applyFill="1"/>
    <xf numFmtId="0" fontId="27" fillId="0" borderId="0" xfId="0" applyFont="1"/>
    <xf numFmtId="0" fontId="0" fillId="0" borderId="0" xfId="0" applyAlignment="1">
      <alignment horizontal="center" vertical="center"/>
    </xf>
    <xf numFmtId="0" fontId="11" fillId="0" borderId="0" xfId="0" applyFont="1"/>
    <xf numFmtId="0" fontId="11" fillId="0" borderId="0" xfId="0" applyFont="1" applyAlignment="1">
      <alignment horizontal="right"/>
    </xf>
    <xf numFmtId="2" fontId="9" fillId="0" borderId="0" xfId="0" applyNumberFormat="1" applyFont="1" applyAlignment="1">
      <alignment horizontal="right"/>
    </xf>
    <xf numFmtId="164" fontId="9" fillId="0" borderId="0" xfId="0" applyNumberFormat="1" applyFont="1"/>
    <xf numFmtId="0" fontId="12" fillId="0" borderId="0" xfId="0" applyFont="1" applyAlignment="1">
      <alignment horizontal="center"/>
    </xf>
    <xf numFmtId="0" fontId="9" fillId="0" borderId="0" xfId="0" applyFont="1" applyAlignment="1">
      <alignment horizontal="center" vertical="center"/>
    </xf>
    <xf numFmtId="0" fontId="9" fillId="0" borderId="0" xfId="0" applyFont="1" applyAlignment="1">
      <alignment horizontal="right"/>
    </xf>
    <xf numFmtId="2" fontId="0" fillId="0" borderId="0" xfId="0" applyNumberFormat="1" applyAlignment="1">
      <alignment horizontal="right" wrapText="1"/>
    </xf>
    <xf numFmtId="0" fontId="0" fillId="0" borderId="0" xfId="0" applyAlignment="1">
      <alignment horizontal="right" wrapText="1"/>
    </xf>
    <xf numFmtId="1" fontId="9" fillId="0" borderId="0" xfId="3" applyNumberFormat="1" applyFont="1" applyFill="1"/>
    <xf numFmtId="164" fontId="9" fillId="0" borderId="0" xfId="3" applyNumberFormat="1" applyFont="1" applyFill="1" applyBorder="1"/>
    <xf numFmtId="1" fontId="9" fillId="0" borderId="0" xfId="3" applyNumberFormat="1" applyFont="1" applyFill="1" applyBorder="1"/>
    <xf numFmtId="2" fontId="9" fillId="0" borderId="0" xfId="3" applyNumberFormat="1" applyFont="1" applyFill="1" applyBorder="1"/>
    <xf numFmtId="167" fontId="9" fillId="0" borderId="0" xfId="3" applyNumberFormat="1" applyFont="1" applyFill="1"/>
    <xf numFmtId="37" fontId="9" fillId="0" borderId="0" xfId="3" applyNumberFormat="1" applyFont="1" applyFill="1"/>
    <xf numFmtId="0" fontId="9" fillId="0" borderId="0" xfId="0" applyFont="1" applyAlignment="1">
      <alignment horizontal="left"/>
    </xf>
    <xf numFmtId="164" fontId="9" fillId="0" borderId="0" xfId="0" applyNumberFormat="1" applyFont="1" applyAlignment="1">
      <alignment horizontal="right"/>
    </xf>
    <xf numFmtId="166" fontId="9" fillId="0" borderId="0" xfId="0" applyNumberFormat="1" applyFont="1" applyAlignment="1">
      <alignment horizontal="right"/>
    </xf>
    <xf numFmtId="168" fontId="9" fillId="0" borderId="0" xfId="3" applyNumberFormat="1" applyFont="1" applyFill="1" applyAlignment="1">
      <alignment horizontal="right"/>
    </xf>
    <xf numFmtId="37" fontId="9" fillId="0" borderId="0" xfId="3" applyNumberFormat="1" applyFont="1" applyFill="1" applyAlignment="1">
      <alignment horizontal="right"/>
    </xf>
    <xf numFmtId="1" fontId="0" fillId="0" borderId="0" xfId="3" applyNumberFormat="1" applyFont="1" applyFill="1" applyAlignment="1">
      <alignment horizontal="right"/>
    </xf>
    <xf numFmtId="0" fontId="4" fillId="0" borderId="0" xfId="0" applyFont="1" applyAlignment="1">
      <alignment horizontal="right"/>
    </xf>
    <xf numFmtId="2" fontId="9" fillId="0" borderId="0" xfId="0" applyNumberFormat="1" applyFont="1"/>
    <xf numFmtId="4" fontId="0" fillId="0" borderId="0" xfId="0" applyNumberFormat="1"/>
    <xf numFmtId="0" fontId="0" fillId="0" borderId="0" xfId="0" applyAlignment="1">
      <alignment vertical="center" wrapText="1"/>
    </xf>
    <xf numFmtId="0" fontId="30" fillId="0" borderId="0" xfId="0" applyFont="1"/>
    <xf numFmtId="0" fontId="30" fillId="0" borderId="0" xfId="0" applyFont="1" applyAlignment="1">
      <alignment horizontal="left"/>
    </xf>
    <xf numFmtId="0" fontId="30" fillId="0" borderId="0" xfId="0" applyFont="1" applyAlignment="1">
      <alignment horizontal="center"/>
    </xf>
    <xf numFmtId="0" fontId="30" fillId="0" borderId="0" xfId="0" applyFont="1" applyAlignment="1">
      <alignment horizontal="right"/>
    </xf>
    <xf numFmtId="0" fontId="9" fillId="0" borderId="0" xfId="0" quotePrefix="1" applyFont="1" applyAlignment="1">
      <alignment horizontal="center"/>
    </xf>
    <xf numFmtId="0" fontId="30" fillId="0" borderId="0" xfId="0" quotePrefix="1" applyFont="1" applyAlignment="1">
      <alignment horizontal="center"/>
    </xf>
    <xf numFmtId="0" fontId="31" fillId="0" borderId="0" xfId="0" applyFont="1" applyAlignment="1">
      <alignment horizontal="left"/>
    </xf>
    <xf numFmtId="0" fontId="31" fillId="0" borderId="0" xfId="0" applyFont="1" applyAlignment="1">
      <alignment horizontal="center"/>
    </xf>
    <xf numFmtId="0" fontId="31" fillId="0" borderId="0" xfId="0" applyFont="1" applyAlignment="1">
      <alignment horizontal="right"/>
    </xf>
    <xf numFmtId="0" fontId="9" fillId="0" borderId="0" xfId="0" quotePrefix="1" applyFont="1" applyAlignment="1">
      <alignment horizontal="right"/>
    </xf>
    <xf numFmtId="0" fontId="30" fillId="0" borderId="0" xfId="0" quotePrefix="1" applyFont="1"/>
    <xf numFmtId="0" fontId="9" fillId="0" borderId="0" xfId="0" quotePrefix="1" applyFont="1"/>
    <xf numFmtId="0" fontId="31" fillId="0" borderId="0" xfId="0" applyFont="1"/>
    <xf numFmtId="0" fontId="32" fillId="0" borderId="0" xfId="0" applyFont="1"/>
    <xf numFmtId="0" fontId="33" fillId="0" borderId="0" xfId="0" applyFont="1"/>
    <xf numFmtId="0" fontId="33" fillId="0" borderId="0" xfId="0" applyFont="1" applyAlignment="1">
      <alignment horizontal="center"/>
    </xf>
    <xf numFmtId="0" fontId="34" fillId="0" borderId="0" xfId="0" applyFont="1" applyAlignment="1">
      <alignment horizontal="left" indent="2"/>
    </xf>
    <xf numFmtId="0" fontId="34" fillId="0" borderId="0" xfId="0" applyFont="1" applyAlignment="1">
      <alignment horizontal="center"/>
    </xf>
    <xf numFmtId="0" fontId="29" fillId="0" borderId="0" xfId="0" applyFont="1" applyAlignment="1">
      <alignment horizontal="center"/>
    </xf>
    <xf numFmtId="0" fontId="35" fillId="9" borderId="0" xfId="0" applyFont="1" applyFill="1" applyAlignment="1">
      <alignment horizontal="left"/>
    </xf>
    <xf numFmtId="10" fontId="33" fillId="0" borderId="0" xfId="0" applyNumberFormat="1" applyFont="1" applyAlignment="1">
      <alignment horizontal="left" indent="2"/>
    </xf>
    <xf numFmtId="0" fontId="4" fillId="9" borderId="0" xfId="0" applyFont="1" applyFill="1" applyAlignment="1">
      <alignment horizontal="left"/>
    </xf>
    <xf numFmtId="0" fontId="40" fillId="9" borderId="0" xfId="0" applyFont="1" applyFill="1"/>
    <xf numFmtId="0" fontId="36" fillId="10" borderId="0" xfId="0" applyFont="1" applyFill="1"/>
    <xf numFmtId="0" fontId="13" fillId="10" borderId="0" xfId="0" applyFont="1" applyFill="1"/>
    <xf numFmtId="0" fontId="41" fillId="0" borderId="0" xfId="0" applyFont="1" applyAlignment="1">
      <alignment wrapText="1"/>
    </xf>
    <xf numFmtId="0" fontId="21" fillId="0" borderId="0" xfId="0" applyFont="1" applyAlignment="1">
      <alignment horizontal="center"/>
    </xf>
    <xf numFmtId="0" fontId="41" fillId="0" borderId="0" xfId="0" applyFont="1" applyAlignment="1">
      <alignment horizontal="right"/>
    </xf>
    <xf numFmtId="0" fontId="2" fillId="0" borderId="0" xfId="0" applyFont="1"/>
    <xf numFmtId="0" fontId="2" fillId="0" borderId="0" xfId="0" applyFont="1" applyAlignment="1">
      <alignment horizontal="center"/>
    </xf>
    <xf numFmtId="0" fontId="42" fillId="0" borderId="0" xfId="0" applyFont="1" applyAlignment="1">
      <alignment wrapText="1"/>
    </xf>
    <xf numFmtId="0" fontId="41" fillId="0" borderId="0" xfId="0" applyFont="1" applyAlignment="1">
      <alignment horizontal="center"/>
    </xf>
    <xf numFmtId="0" fontId="2" fillId="0" borderId="0" xfId="0" applyFont="1" applyAlignment="1">
      <alignment horizontal="center" vertical="center"/>
    </xf>
    <xf numFmtId="0" fontId="44" fillId="0" borderId="0" xfId="0" applyFont="1" applyAlignment="1">
      <alignment horizontal="center" vertical="center"/>
    </xf>
    <xf numFmtId="0" fontId="44" fillId="0" borderId="0" xfId="0" applyFont="1"/>
    <xf numFmtId="0" fontId="21" fillId="0" borderId="0" xfId="0" applyFont="1" applyAlignment="1">
      <alignment wrapText="1"/>
    </xf>
    <xf numFmtId="0" fontId="45" fillId="0" borderId="0" xfId="0" applyFont="1" applyAlignment="1">
      <alignment horizontal="right"/>
    </xf>
    <xf numFmtId="0" fontId="42" fillId="0" borderId="0" xfId="0" applyFont="1" applyAlignment="1">
      <alignment horizontal="left" wrapText="1"/>
    </xf>
    <xf numFmtId="0" fontId="2" fillId="0" borderId="0" xfId="0" applyFont="1" applyAlignment="1">
      <alignment horizontal="right"/>
    </xf>
    <xf numFmtId="0" fontId="43" fillId="0" borderId="0" xfId="0" applyFont="1" applyAlignment="1">
      <alignment horizontal="left" wrapText="1"/>
    </xf>
    <xf numFmtId="0" fontId="38" fillId="0" borderId="0" xfId="0" applyFont="1"/>
    <xf numFmtId="3" fontId="44" fillId="0" borderId="0" xfId="0" applyNumberFormat="1" applyFont="1" applyAlignment="1">
      <alignment horizontal="right"/>
    </xf>
    <xf numFmtId="0" fontId="44" fillId="0" borderId="0" xfId="0" applyFont="1" applyAlignment="1">
      <alignment wrapText="1"/>
    </xf>
    <xf numFmtId="0" fontId="2" fillId="0" borderId="0" xfId="0" applyFont="1" applyAlignment="1">
      <alignment horizontal="left" wrapText="1"/>
    </xf>
    <xf numFmtId="166" fontId="2" fillId="0" borderId="0" xfId="0" applyNumberFormat="1" applyFont="1" applyAlignment="1">
      <alignment horizontal="right" wrapText="1"/>
    </xf>
    <xf numFmtId="3" fontId="2" fillId="0" borderId="0" xfId="0" applyNumberFormat="1" applyFont="1" applyAlignment="1">
      <alignment horizontal="right"/>
    </xf>
    <xf numFmtId="165" fontId="2" fillId="0" borderId="0" xfId="0" applyNumberFormat="1" applyFont="1" applyAlignment="1">
      <alignment horizontal="right"/>
    </xf>
    <xf numFmtId="0" fontId="46" fillId="0" borderId="0" xfId="0" applyFont="1" applyAlignment="1">
      <alignment horizontal="center"/>
    </xf>
    <xf numFmtId="164" fontId="2" fillId="0" borderId="0" xfId="0" applyNumberFormat="1" applyFont="1" applyAlignment="1">
      <alignment horizontal="right"/>
    </xf>
    <xf numFmtId="0" fontId="44" fillId="0" borderId="0" xfId="0" applyFont="1" applyAlignment="1">
      <alignment horizontal="center"/>
    </xf>
    <xf numFmtId="172" fontId="44" fillId="0" borderId="0" xfId="0" applyNumberFormat="1" applyFont="1"/>
    <xf numFmtId="0" fontId="44" fillId="0" borderId="0" xfId="0" applyFont="1" applyAlignment="1">
      <alignment horizontal="right"/>
    </xf>
    <xf numFmtId="0" fontId="38" fillId="0" borderId="0" xfId="0" applyFont="1" applyAlignment="1">
      <alignment horizontal="center"/>
    </xf>
    <xf numFmtId="1" fontId="2" fillId="0" borderId="0" xfId="0" applyNumberFormat="1" applyFont="1" applyAlignment="1">
      <alignment horizontal="right"/>
    </xf>
    <xf numFmtId="166" fontId="2" fillId="0" borderId="0" xfId="0" applyNumberFormat="1" applyFont="1" applyAlignment="1">
      <alignment horizontal="right"/>
    </xf>
    <xf numFmtId="172" fontId="44" fillId="0" borderId="0" xfId="0" applyNumberFormat="1" applyFont="1" applyAlignment="1">
      <alignment horizontal="right"/>
    </xf>
    <xf numFmtId="0" fontId="44" fillId="0" borderId="0" xfId="0" applyFont="1" applyAlignment="1">
      <alignment horizontal="right" wrapText="1"/>
    </xf>
    <xf numFmtId="2" fontId="2" fillId="0" borderId="0" xfId="0" applyNumberFormat="1" applyFont="1" applyAlignment="1">
      <alignment horizontal="right" wrapText="1"/>
    </xf>
    <xf numFmtId="1" fontId="2" fillId="0" borderId="0" xfId="0" applyNumberFormat="1" applyFont="1" applyAlignment="1">
      <alignment horizontal="right" wrapText="1"/>
    </xf>
    <xf numFmtId="0" fontId="2" fillId="0" borderId="0" xfId="0" applyFont="1" applyAlignment="1">
      <alignment horizontal="right" wrapText="1"/>
    </xf>
    <xf numFmtId="0" fontId="43" fillId="0" borderId="0" xfId="0" applyFont="1" applyAlignment="1">
      <alignment horizontal="right"/>
    </xf>
    <xf numFmtId="1" fontId="2" fillId="0" borderId="0" xfId="0" applyNumberFormat="1" applyFont="1"/>
    <xf numFmtId="0" fontId="43" fillId="0" borderId="0" xfId="0" applyFont="1" applyAlignment="1">
      <alignment wrapText="1"/>
    </xf>
    <xf numFmtId="2" fontId="44" fillId="0" borderId="0" xfId="0" applyNumberFormat="1" applyFont="1" applyAlignment="1">
      <alignment horizontal="right"/>
    </xf>
    <xf numFmtId="2" fontId="2" fillId="0" borderId="0" xfId="0" applyNumberFormat="1" applyFont="1" applyAlignment="1">
      <alignment horizontal="right"/>
    </xf>
    <xf numFmtId="0" fontId="42" fillId="0" borderId="0" xfId="0" applyFont="1" applyAlignment="1">
      <alignment horizontal="left"/>
    </xf>
    <xf numFmtId="0" fontId="39" fillId="10" borderId="0" xfId="0" applyFont="1" applyFill="1"/>
    <xf numFmtId="0" fontId="39" fillId="10" borderId="0" xfId="0" applyFont="1" applyFill="1" applyAlignment="1">
      <alignment horizontal="center"/>
    </xf>
    <xf numFmtId="0" fontId="36" fillId="10" borderId="0" xfId="0" applyFont="1" applyFill="1" applyAlignment="1">
      <alignment wrapText="1"/>
    </xf>
    <xf numFmtId="0" fontId="37" fillId="10" borderId="0" xfId="0" applyFont="1" applyFill="1" applyAlignment="1">
      <alignment wrapText="1"/>
    </xf>
    <xf numFmtId="0" fontId="39" fillId="10" borderId="0" xfId="0" applyFont="1" applyFill="1" applyAlignment="1">
      <alignment horizontal="right"/>
    </xf>
    <xf numFmtId="0" fontId="6" fillId="10" borderId="0" xfId="0" applyFont="1" applyFill="1"/>
    <xf numFmtId="0" fontId="6" fillId="10" borderId="0" xfId="0" applyFont="1" applyFill="1" applyAlignment="1">
      <alignment horizontal="center"/>
    </xf>
    <xf numFmtId="0" fontId="0" fillId="10" borderId="0" xfId="0" applyFill="1" applyAlignment="1">
      <alignment horizontal="center"/>
    </xf>
    <xf numFmtId="0" fontId="0" fillId="10" borderId="0" xfId="0" applyFill="1"/>
    <xf numFmtId="0" fontId="0" fillId="10" borderId="0" xfId="0" applyFill="1" applyAlignment="1">
      <alignment horizontal="right"/>
    </xf>
    <xf numFmtId="0" fontId="6" fillId="10" borderId="0" xfId="0" applyFont="1" applyFill="1" applyAlignment="1">
      <alignment horizontal="left"/>
    </xf>
    <xf numFmtId="0" fontId="0" fillId="10" borderId="0" xfId="0" applyFill="1" applyAlignment="1">
      <alignment horizontal="left"/>
    </xf>
    <xf numFmtId="0" fontId="35" fillId="8" borderId="0" xfId="0" applyFont="1" applyFill="1"/>
    <xf numFmtId="0" fontId="10" fillId="8" borderId="0" xfId="0" applyFont="1" applyFill="1"/>
    <xf numFmtId="0" fontId="10" fillId="8" borderId="0" xfId="0" applyFont="1" applyFill="1" applyAlignment="1">
      <alignment horizontal="center"/>
    </xf>
    <xf numFmtId="0" fontId="4" fillId="10" borderId="0" xfId="0" applyFont="1" applyFill="1" applyAlignment="1">
      <alignment horizontal="center"/>
    </xf>
    <xf numFmtId="0" fontId="10" fillId="10" borderId="0" xfId="0" applyFont="1" applyFill="1"/>
    <xf numFmtId="0" fontId="10" fillId="10" borderId="0" xfId="0" applyFont="1" applyFill="1" applyAlignment="1">
      <alignment horizontal="center"/>
    </xf>
    <xf numFmtId="0" fontId="10" fillId="10" borderId="0" xfId="0" applyFont="1" applyFill="1" applyAlignment="1">
      <alignment horizontal="right"/>
    </xf>
    <xf numFmtId="0" fontId="48" fillId="0" borderId="0" xfId="0" applyFont="1"/>
    <xf numFmtId="0" fontId="50" fillId="0" borderId="0" xfId="1" applyFont="1"/>
    <xf numFmtId="0" fontId="33" fillId="0" borderId="0" xfId="0" applyFont="1" applyAlignment="1">
      <alignment horizontal="left" indent="2"/>
    </xf>
    <xf numFmtId="0" fontId="36" fillId="10" borderId="0" xfId="0" applyFont="1" applyFill="1" applyAlignment="1">
      <alignment horizontal="left"/>
    </xf>
    <xf numFmtId="0" fontId="40" fillId="9" borderId="0" xfId="0" applyFont="1" applyFill="1" applyAlignment="1">
      <alignment horizontal="left"/>
    </xf>
    <xf numFmtId="0" fontId="42" fillId="0" borderId="0" xfId="0" applyFont="1" applyAlignment="1">
      <alignment horizontal="center" wrapText="1"/>
    </xf>
    <xf numFmtId="0" fontId="2" fillId="0" borderId="0" xfId="0" applyFont="1" applyAlignment="1">
      <alignment horizontal="center" wrapText="1"/>
    </xf>
    <xf numFmtId="0" fontId="47" fillId="0" borderId="0" xfId="0" applyFont="1" applyAlignment="1">
      <alignment horizontal="center" wrapText="1"/>
    </xf>
    <xf numFmtId="0" fontId="35" fillId="8" borderId="0" xfId="0" applyFont="1" applyFill="1" applyAlignment="1">
      <alignment horizontal="left"/>
    </xf>
    <xf numFmtId="0" fontId="0" fillId="0" borderId="0" xfId="0" applyAlignment="1">
      <alignment horizontal="center"/>
    </xf>
    <xf numFmtId="0" fontId="43" fillId="0" borderId="0" xfId="0" applyFont="1" applyAlignment="1">
      <alignment horizontal="left" vertical="top" wrapText="1"/>
    </xf>
    <xf numFmtId="0" fontId="43" fillId="0" borderId="0" xfId="0" applyFont="1" applyAlignment="1">
      <alignment horizontal="left" vertical="center" wrapText="1"/>
    </xf>
    <xf numFmtId="0" fontId="7" fillId="0" borderId="0" xfId="0" applyFont="1" applyAlignment="1">
      <alignment horizontal="center"/>
    </xf>
    <xf numFmtId="0" fontId="30" fillId="0" borderId="0" xfId="0" applyFont="1" applyAlignment="1">
      <alignment horizontal="center" vertical="center"/>
    </xf>
    <xf numFmtId="0" fontId="30" fillId="0" borderId="0" xfId="0" applyFont="1" applyAlignment="1">
      <alignment horizontal="center"/>
    </xf>
    <xf numFmtId="0" fontId="0" fillId="0" borderId="0" xfId="0" applyAlignment="1">
      <alignment horizontal="center" vertical="center"/>
    </xf>
    <xf numFmtId="0" fontId="9" fillId="0" borderId="0" xfId="0" applyFont="1" applyAlignment="1">
      <alignment horizontal="left" vertical="center"/>
    </xf>
    <xf numFmtId="0" fontId="9" fillId="0" borderId="0" xfId="0" applyFont="1" applyAlignment="1">
      <alignment horizontal="center"/>
    </xf>
    <xf numFmtId="0" fontId="15" fillId="0" borderId="0" xfId="0" applyFont="1" applyAlignment="1">
      <alignment horizontal="center"/>
    </xf>
    <xf numFmtId="0" fontId="11" fillId="0" borderId="0" xfId="0" applyFont="1" applyAlignment="1">
      <alignment horizontal="left" vertical="top"/>
    </xf>
    <xf numFmtId="0" fontId="35" fillId="9" borderId="0" xfId="0" applyFont="1" applyFill="1" applyAlignment="1">
      <alignment horizontal="left"/>
    </xf>
    <xf numFmtId="0" fontId="11" fillId="0" borderId="0" xfId="0" applyFont="1" applyAlignment="1">
      <alignment horizontal="left" vertical="center"/>
    </xf>
    <xf numFmtId="0" fontId="2" fillId="0" borderId="0" xfId="0" applyFont="1" applyAlignment="1">
      <alignment horizontal="center"/>
    </xf>
    <xf numFmtId="0" fontId="1" fillId="0" borderId="0" xfId="0" applyFont="1"/>
    <xf numFmtId="0" fontId="1" fillId="0" borderId="0" xfId="0" applyFont="1" applyAlignment="1">
      <alignment wrapText="1"/>
    </xf>
    <xf numFmtId="0" fontId="1" fillId="0" borderId="0" xfId="0" applyFont="1" applyAlignment="1">
      <alignment horizontal="left"/>
    </xf>
  </cellXfs>
  <cellStyles count="5">
    <cellStyle name="Comma" xfId="3" builtinId="3"/>
    <cellStyle name="Hyperlink" xfId="1" builtinId="8"/>
    <cellStyle name="Normal" xfId="0" builtinId="0"/>
    <cellStyle name="Normal 2" xfId="4" xr:uid="{00000000-0005-0000-0000-000003000000}"/>
    <cellStyle name="Percent" xfId="2" builtinId="5"/>
  </cellStyles>
  <dxfs count="0"/>
  <tableStyles count="0" defaultTableStyle="TableStyleMedium2" defaultPivotStyle="PivotStyleLight16"/>
  <colors>
    <mruColors>
      <color rgb="FFFFE1E1"/>
      <color rgb="FFFF2F2F"/>
      <color rgb="FF4F94CD"/>
      <color rgb="FF5F9EA0"/>
      <color rgb="FFCD6839"/>
      <color rgb="FFFF4500"/>
      <color rgb="FFFFC125"/>
      <color rgb="FFE0EEEE"/>
      <color rgb="FFFF9F9F"/>
      <color rgb="FFFF5B5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'Land generic data'!$A$248:$C$248</c:f>
              <c:strCache>
                <c:ptCount val="3"/>
                <c:pt idx="0">
                  <c:v>Live Animals</c:v>
                </c:pt>
                <c:pt idx="1">
                  <c:v>Cattle heads (dairy and non-dairy)</c:v>
                </c:pt>
                <c:pt idx="2">
                  <c:v>Head</c:v>
                </c:pt>
              </c:strCache>
            </c:strRef>
          </c:tx>
          <c:spPr>
            <a:ln w="28575" cap="rnd">
              <a:solidFill>
                <a:schemeClr val="accent1"/>
              </a:solidFill>
              <a:round/>
            </a:ln>
            <a:effectLst/>
          </c:spPr>
          <c:marker>
            <c:symbol val="none"/>
          </c:marker>
          <c:cat>
            <c:numRef>
              <c:f>'Land generic data'!$E$246:$L$246</c:f>
              <c:numCache>
                <c:formatCode>General</c:formatCode>
                <c:ptCount val="8"/>
                <c:pt idx="0">
                  <c:v>2011</c:v>
                </c:pt>
                <c:pt idx="1">
                  <c:v>2012</c:v>
                </c:pt>
                <c:pt idx="2">
                  <c:v>2013</c:v>
                </c:pt>
                <c:pt idx="3">
                  <c:v>2014</c:v>
                </c:pt>
                <c:pt idx="4">
                  <c:v>2015</c:v>
                </c:pt>
                <c:pt idx="5">
                  <c:v>2016</c:v>
                </c:pt>
                <c:pt idx="6">
                  <c:v>2017</c:v>
                </c:pt>
                <c:pt idx="7">
                  <c:v>2018</c:v>
                </c:pt>
              </c:numCache>
            </c:numRef>
          </c:cat>
          <c:val>
            <c:numRef>
              <c:f>'Land generic data'!$E$248:$L$248</c:f>
              <c:numCache>
                <c:formatCode>_(* #,##0_);_(* \(#,##0\);_(* "-"??_);_(@_)</c:formatCode>
                <c:ptCount val="8"/>
                <c:pt idx="0">
                  <c:v>4136422</c:v>
                </c:pt>
                <c:pt idx="1">
                  <c:v>4313733</c:v>
                </c:pt>
                <c:pt idx="2">
                  <c:v>4564350</c:v>
                </c:pt>
                <c:pt idx="3">
                  <c:v>4818483</c:v>
                </c:pt>
                <c:pt idx="4">
                  <c:v>5086766</c:v>
                </c:pt>
                <c:pt idx="5">
                  <c:v>5042990</c:v>
                </c:pt>
                <c:pt idx="6">
                  <c:v>4880169</c:v>
                </c:pt>
                <c:pt idx="7">
                  <c:v>5087015</c:v>
                </c:pt>
              </c:numCache>
            </c:numRef>
          </c:val>
          <c:smooth val="0"/>
          <c:extLst>
            <c:ext xmlns:c16="http://schemas.microsoft.com/office/drawing/2014/chart" uri="{C3380CC4-5D6E-409C-BE32-E72D297353CC}">
              <c16:uniqueId val="{00000000-9F31-4894-A517-9A3D941A3A82}"/>
            </c:ext>
          </c:extLst>
        </c:ser>
        <c:ser>
          <c:idx val="2"/>
          <c:order val="2"/>
          <c:tx>
            <c:strRef>
              <c:f>'Land generic data'!$A$250:$C$250</c:f>
              <c:strCache>
                <c:ptCount val="3"/>
                <c:pt idx="0">
                  <c:v>Producing Animals/Slaughtered</c:v>
                </c:pt>
                <c:pt idx="1">
                  <c:v>Meat, cattle</c:v>
                </c:pt>
                <c:pt idx="2">
                  <c:v>Head</c:v>
                </c:pt>
              </c:strCache>
            </c:strRef>
          </c:tx>
          <c:spPr>
            <a:ln w="28575" cap="rnd">
              <a:solidFill>
                <a:schemeClr val="accent3"/>
              </a:solidFill>
              <a:round/>
            </a:ln>
            <a:effectLst/>
          </c:spPr>
          <c:marker>
            <c:symbol val="none"/>
          </c:marker>
          <c:cat>
            <c:numRef>
              <c:f>'Land generic data'!$E$246:$L$246</c:f>
              <c:numCache>
                <c:formatCode>General</c:formatCode>
                <c:ptCount val="8"/>
                <c:pt idx="0">
                  <c:v>2011</c:v>
                </c:pt>
                <c:pt idx="1">
                  <c:v>2012</c:v>
                </c:pt>
                <c:pt idx="2">
                  <c:v>2013</c:v>
                </c:pt>
                <c:pt idx="3">
                  <c:v>2014</c:v>
                </c:pt>
                <c:pt idx="4">
                  <c:v>2015</c:v>
                </c:pt>
                <c:pt idx="5">
                  <c:v>2016</c:v>
                </c:pt>
                <c:pt idx="6">
                  <c:v>2017</c:v>
                </c:pt>
                <c:pt idx="7">
                  <c:v>2018</c:v>
                </c:pt>
              </c:numCache>
            </c:numRef>
          </c:cat>
          <c:val>
            <c:numRef>
              <c:f>'Land generic data'!$E$250:$L$250</c:f>
              <c:numCache>
                <c:formatCode>_(* #,##0_);_(* \(#,##0\);_(* "-"??_);_(@_)</c:formatCode>
                <c:ptCount val="8"/>
                <c:pt idx="0">
                  <c:v>914000</c:v>
                </c:pt>
                <c:pt idx="1">
                  <c:v>860300</c:v>
                </c:pt>
                <c:pt idx="2">
                  <c:v>784361</c:v>
                </c:pt>
                <c:pt idx="3">
                  <c:v>769111</c:v>
                </c:pt>
                <c:pt idx="4">
                  <c:v>709882</c:v>
                </c:pt>
                <c:pt idx="5">
                  <c:v>677215</c:v>
                </c:pt>
                <c:pt idx="6">
                  <c:v>818924</c:v>
                </c:pt>
                <c:pt idx="7">
                  <c:v>784300</c:v>
                </c:pt>
              </c:numCache>
            </c:numRef>
          </c:val>
          <c:smooth val="0"/>
          <c:extLst>
            <c:ext xmlns:c16="http://schemas.microsoft.com/office/drawing/2014/chart" uri="{C3380CC4-5D6E-409C-BE32-E72D297353CC}">
              <c16:uniqueId val="{00000002-9F31-4894-A517-9A3D941A3A82}"/>
            </c:ext>
          </c:extLst>
        </c:ser>
        <c:ser>
          <c:idx val="8"/>
          <c:order val="8"/>
          <c:tx>
            <c:strRef>
              <c:f>'Land generic data'!$A$256:$C$256</c:f>
              <c:strCache>
                <c:ptCount val="3"/>
                <c:pt idx="0">
                  <c:v>Stocks</c:v>
                </c:pt>
                <c:pt idx="1">
                  <c:v>Cattle</c:v>
                </c:pt>
                <c:pt idx="2">
                  <c:v>Livestock units (LSU)</c:v>
                </c:pt>
              </c:strCache>
            </c:strRef>
          </c:tx>
          <c:spPr>
            <a:ln w="28575" cap="rnd">
              <a:solidFill>
                <a:schemeClr val="accent3">
                  <a:lumMod val="60000"/>
                </a:schemeClr>
              </a:solidFill>
              <a:round/>
            </a:ln>
            <a:effectLst/>
          </c:spPr>
          <c:marker>
            <c:symbol val="none"/>
          </c:marker>
          <c:cat>
            <c:numRef>
              <c:f>'Land generic data'!$E$246:$L$246</c:f>
              <c:numCache>
                <c:formatCode>General</c:formatCode>
                <c:ptCount val="8"/>
                <c:pt idx="0">
                  <c:v>2011</c:v>
                </c:pt>
                <c:pt idx="1">
                  <c:v>2012</c:v>
                </c:pt>
                <c:pt idx="2">
                  <c:v>2013</c:v>
                </c:pt>
                <c:pt idx="3">
                  <c:v>2014</c:v>
                </c:pt>
                <c:pt idx="4">
                  <c:v>2015</c:v>
                </c:pt>
                <c:pt idx="5">
                  <c:v>2016</c:v>
                </c:pt>
                <c:pt idx="6">
                  <c:v>2017</c:v>
                </c:pt>
                <c:pt idx="7">
                  <c:v>2018</c:v>
                </c:pt>
              </c:numCache>
            </c:numRef>
          </c:cat>
          <c:val>
            <c:numRef>
              <c:f>'Land generic data'!$E$256:$L$256</c:f>
              <c:numCache>
                <c:formatCode>_(* #,##0_);_(* \(#,##0\);_(* "-"??_);_(@_)</c:formatCode>
                <c:ptCount val="8"/>
                <c:pt idx="0">
                  <c:v>2895495.4</c:v>
                </c:pt>
                <c:pt idx="1">
                  <c:v>3019613.17</c:v>
                </c:pt>
                <c:pt idx="2">
                  <c:v>3195045.1</c:v>
                </c:pt>
                <c:pt idx="3">
                  <c:v>3372938.1</c:v>
                </c:pt>
                <c:pt idx="4">
                  <c:v>3560736.2</c:v>
                </c:pt>
                <c:pt idx="5">
                  <c:v>3545361.04</c:v>
                </c:pt>
                <c:pt idx="6">
                  <c:v>3486446</c:v>
                </c:pt>
                <c:pt idx="7">
                  <c:v>3610299.25</c:v>
                </c:pt>
              </c:numCache>
            </c:numRef>
          </c:val>
          <c:smooth val="0"/>
          <c:extLst>
            <c:ext xmlns:c16="http://schemas.microsoft.com/office/drawing/2014/chart" uri="{C3380CC4-5D6E-409C-BE32-E72D297353CC}">
              <c16:uniqueId val="{00000008-9F31-4894-A517-9A3D941A3A82}"/>
            </c:ext>
          </c:extLst>
        </c:ser>
        <c:ser>
          <c:idx val="10"/>
          <c:order val="10"/>
          <c:tx>
            <c:strRef>
              <c:f>'Land generic data'!$A$258:$C$258</c:f>
              <c:strCache>
                <c:ptCount val="3"/>
                <c:pt idx="0">
                  <c:v>Stocks</c:v>
                </c:pt>
                <c:pt idx="1">
                  <c:v>Cattle, dairy</c:v>
                </c:pt>
                <c:pt idx="2">
                  <c:v>Head</c:v>
                </c:pt>
              </c:strCache>
            </c:strRef>
          </c:tx>
          <c:spPr>
            <a:ln w="28575" cap="rnd">
              <a:solidFill>
                <a:schemeClr val="accent5">
                  <a:lumMod val="60000"/>
                </a:schemeClr>
              </a:solidFill>
              <a:round/>
            </a:ln>
            <a:effectLst/>
          </c:spPr>
          <c:marker>
            <c:symbol val="none"/>
          </c:marker>
          <c:cat>
            <c:numRef>
              <c:f>'Land generic data'!$E$246:$L$246</c:f>
              <c:numCache>
                <c:formatCode>General</c:formatCode>
                <c:ptCount val="8"/>
                <c:pt idx="0">
                  <c:v>2011</c:v>
                </c:pt>
                <c:pt idx="1">
                  <c:v>2012</c:v>
                </c:pt>
                <c:pt idx="2">
                  <c:v>2013</c:v>
                </c:pt>
                <c:pt idx="3">
                  <c:v>2014</c:v>
                </c:pt>
                <c:pt idx="4">
                  <c:v>2015</c:v>
                </c:pt>
                <c:pt idx="5">
                  <c:v>2016</c:v>
                </c:pt>
                <c:pt idx="6">
                  <c:v>2017</c:v>
                </c:pt>
                <c:pt idx="7">
                  <c:v>2018</c:v>
                </c:pt>
              </c:numCache>
            </c:numRef>
          </c:cat>
          <c:val>
            <c:numRef>
              <c:f>'Land generic data'!$E$258:$L$258</c:f>
              <c:numCache>
                <c:formatCode>_(* #,##0_);_(* \(#,##0\);_(* "-"??_);_(@_)</c:formatCode>
                <c:ptCount val="8"/>
                <c:pt idx="0">
                  <c:v>994418</c:v>
                </c:pt>
                <c:pt idx="1">
                  <c:v>1000000</c:v>
                </c:pt>
                <c:pt idx="2">
                  <c:v>980085</c:v>
                </c:pt>
                <c:pt idx="3">
                  <c:v>941070</c:v>
                </c:pt>
                <c:pt idx="4">
                  <c:v>903608</c:v>
                </c:pt>
                <c:pt idx="5">
                  <c:v>796763</c:v>
                </c:pt>
                <c:pt idx="6">
                  <c:v>786109</c:v>
                </c:pt>
                <c:pt idx="7">
                  <c:v>809473</c:v>
                </c:pt>
              </c:numCache>
            </c:numRef>
          </c:val>
          <c:smooth val="0"/>
          <c:extLst>
            <c:ext xmlns:c16="http://schemas.microsoft.com/office/drawing/2014/chart" uri="{C3380CC4-5D6E-409C-BE32-E72D297353CC}">
              <c16:uniqueId val="{0000000A-9F31-4894-A517-9A3D941A3A82}"/>
            </c:ext>
          </c:extLst>
        </c:ser>
        <c:ser>
          <c:idx val="13"/>
          <c:order val="13"/>
          <c:tx>
            <c:strRef>
              <c:f>'Land generic data'!$A$261:$C$261</c:f>
              <c:strCache>
                <c:ptCount val="3"/>
                <c:pt idx="0">
                  <c:v>Stocks</c:v>
                </c:pt>
                <c:pt idx="1">
                  <c:v>Cattle, non-dairy</c:v>
                </c:pt>
                <c:pt idx="2">
                  <c:v>Head</c:v>
                </c:pt>
              </c:strCache>
            </c:strRef>
          </c:tx>
          <c:spPr>
            <a:ln w="28575" cap="rnd">
              <a:solidFill>
                <a:schemeClr val="accent2">
                  <a:lumMod val="80000"/>
                  <a:lumOff val="20000"/>
                </a:schemeClr>
              </a:solidFill>
              <a:round/>
            </a:ln>
            <a:effectLst/>
          </c:spPr>
          <c:marker>
            <c:symbol val="none"/>
          </c:marker>
          <c:cat>
            <c:numRef>
              <c:f>'Land generic data'!$E$246:$L$246</c:f>
              <c:numCache>
                <c:formatCode>General</c:formatCode>
                <c:ptCount val="8"/>
                <c:pt idx="0">
                  <c:v>2011</c:v>
                </c:pt>
                <c:pt idx="1">
                  <c:v>2012</c:v>
                </c:pt>
                <c:pt idx="2">
                  <c:v>2013</c:v>
                </c:pt>
                <c:pt idx="3">
                  <c:v>2014</c:v>
                </c:pt>
                <c:pt idx="4">
                  <c:v>2015</c:v>
                </c:pt>
                <c:pt idx="5">
                  <c:v>2016</c:v>
                </c:pt>
                <c:pt idx="6">
                  <c:v>2017</c:v>
                </c:pt>
                <c:pt idx="7">
                  <c:v>2018</c:v>
                </c:pt>
              </c:numCache>
            </c:numRef>
          </c:cat>
          <c:val>
            <c:numRef>
              <c:f>'Land generic data'!$E$261:$L$261</c:f>
              <c:numCache>
                <c:formatCode>_(* #,##0_);_(* \(#,##0\);_(* "-"??_);_(@_)</c:formatCode>
                <c:ptCount val="8"/>
                <c:pt idx="0">
                  <c:v>3142004</c:v>
                </c:pt>
                <c:pt idx="1">
                  <c:v>3313733</c:v>
                </c:pt>
                <c:pt idx="2">
                  <c:v>3584265</c:v>
                </c:pt>
                <c:pt idx="3">
                  <c:v>3877413</c:v>
                </c:pt>
                <c:pt idx="4">
                  <c:v>4183158</c:v>
                </c:pt>
                <c:pt idx="5">
                  <c:v>4268038</c:v>
                </c:pt>
                <c:pt idx="6">
                  <c:v>4194528</c:v>
                </c:pt>
                <c:pt idx="7">
                  <c:v>4348097</c:v>
                </c:pt>
              </c:numCache>
            </c:numRef>
          </c:val>
          <c:smooth val="0"/>
          <c:extLst>
            <c:ext xmlns:c16="http://schemas.microsoft.com/office/drawing/2014/chart" uri="{C3380CC4-5D6E-409C-BE32-E72D297353CC}">
              <c16:uniqueId val="{0000000D-9F31-4894-A517-9A3D941A3A82}"/>
            </c:ext>
          </c:extLst>
        </c:ser>
        <c:dLbls>
          <c:showLegendKey val="0"/>
          <c:showVal val="0"/>
          <c:showCatName val="0"/>
          <c:showSerName val="0"/>
          <c:showPercent val="0"/>
          <c:showBubbleSize val="0"/>
        </c:dLbls>
        <c:smooth val="0"/>
        <c:axId val="380480496"/>
        <c:axId val="380481152"/>
        <c:extLst>
          <c:ext xmlns:c15="http://schemas.microsoft.com/office/drawing/2012/chart" uri="{02D57815-91ED-43cb-92C2-25804820EDAC}">
            <c15:filteredLineSeries>
              <c15:ser>
                <c:idx val="1"/>
                <c:order val="1"/>
                <c:tx>
                  <c:strRef>
                    <c:extLst>
                      <c:ext uri="{02D57815-91ED-43cb-92C2-25804820EDAC}">
                        <c15:formulaRef>
                          <c15:sqref>'Land generic data'!$A$249:$C$249</c15:sqref>
                        </c15:formulaRef>
                      </c:ext>
                    </c:extLst>
                    <c:strCache>
                      <c:ptCount val="3"/>
                      <c:pt idx="0">
                        <c:v>Livestock Primary</c:v>
                      </c:pt>
                    </c:strCache>
                  </c:strRef>
                </c:tx>
                <c:spPr>
                  <a:ln w="28575" cap="rnd">
                    <a:solidFill>
                      <a:schemeClr val="accent2"/>
                    </a:solidFill>
                    <a:round/>
                  </a:ln>
                  <a:effectLst/>
                </c:spPr>
                <c:marker>
                  <c:symbol val="none"/>
                </c:marker>
                <c:cat>
                  <c:numRef>
                    <c:extLst>
                      <c:ex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c:ext uri="{02D57815-91ED-43cb-92C2-25804820EDAC}">
                        <c15:formulaRef>
                          <c15:sqref>'Land generic data'!$E$249:$L$249</c15:sqref>
                        </c15:formulaRef>
                      </c:ext>
                    </c:extLst>
                    <c:numCache>
                      <c:formatCode>_(* #,##0_);_(* \(#,##0\);_(* "-"??_);_(@_)</c:formatCode>
                      <c:ptCount val="8"/>
                    </c:numCache>
                  </c:numRef>
                </c:val>
                <c:smooth val="0"/>
                <c:extLst>
                  <c:ext xmlns:c16="http://schemas.microsoft.com/office/drawing/2014/chart" uri="{C3380CC4-5D6E-409C-BE32-E72D297353CC}">
                    <c16:uniqueId val="{00000001-9F31-4894-A517-9A3D941A3A82}"/>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'Land generic data'!$A$251:$C$251</c15:sqref>
                        </c15:formulaRef>
                      </c:ext>
                    </c:extLst>
                    <c:strCache>
                      <c:ptCount val="3"/>
                      <c:pt idx="0">
                        <c:v>Yield/Carcass Weight</c:v>
                      </c:pt>
                      <c:pt idx="1">
                        <c:v>Meat, cattle</c:v>
                      </c:pt>
                      <c:pt idx="2">
                        <c:v>hg/An</c:v>
                      </c:pt>
                    </c:strCache>
                  </c:strRef>
                </c:tx>
                <c:spPr>
                  <a:ln w="28575" cap="rnd">
                    <a:solidFill>
                      <a:schemeClr val="accent4"/>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data'!$E$251:$L$251</c15:sqref>
                        </c15:formulaRef>
                      </c:ext>
                    </c:extLst>
                    <c:numCache>
                      <c:formatCode>_(* #,##0_);_(* \(#,##0\);_(* "-"??_);_(@_)</c:formatCode>
                      <c:ptCount val="8"/>
                      <c:pt idx="0">
                        <c:v>1407</c:v>
                      </c:pt>
                      <c:pt idx="1">
                        <c:v>1338</c:v>
                      </c:pt>
                      <c:pt idx="2">
                        <c:v>1539</c:v>
                      </c:pt>
                      <c:pt idx="3">
                        <c:v>1587</c:v>
                      </c:pt>
                      <c:pt idx="4">
                        <c:v>1623</c:v>
                      </c:pt>
                      <c:pt idx="5">
                        <c:v>1689</c:v>
                      </c:pt>
                      <c:pt idx="6">
                        <c:v>1804</c:v>
                      </c:pt>
                      <c:pt idx="7">
                        <c:v>1746</c:v>
                      </c:pt>
                    </c:numCache>
                  </c:numRef>
                </c:val>
                <c:smooth val="0"/>
                <c:extLst xmlns:c15="http://schemas.microsoft.com/office/drawing/2012/chart">
                  <c:ext xmlns:c16="http://schemas.microsoft.com/office/drawing/2014/chart" uri="{C3380CC4-5D6E-409C-BE32-E72D297353CC}">
                    <c16:uniqueId val="{00000003-9F31-4894-A517-9A3D941A3A82}"/>
                  </c:ext>
                </c:extLst>
              </c15:ser>
            </c15:filteredLineSeries>
            <c15:filteredLineSeries>
              <c15:ser>
                <c:idx val="4"/>
                <c:order val="4"/>
                <c:tx>
                  <c:strRef>
                    <c:extLst xmlns:c15="http://schemas.microsoft.com/office/drawing/2012/chart">
                      <c:ext xmlns:c15="http://schemas.microsoft.com/office/drawing/2012/chart" uri="{02D57815-91ED-43cb-92C2-25804820EDAC}">
                        <c15:formulaRef>
                          <c15:sqref>'Land generic data'!$A$252:$C$252</c15:sqref>
                        </c15:formulaRef>
                      </c:ext>
                    </c:extLst>
                    <c:strCache>
                      <c:ptCount val="3"/>
                      <c:pt idx="0">
                        <c:v>Production</c:v>
                      </c:pt>
                      <c:pt idx="1">
                        <c:v>Meat, cattle</c:v>
                      </c:pt>
                      <c:pt idx="2">
                        <c:v>tonnes</c:v>
                      </c:pt>
                    </c:strCache>
                  </c:strRef>
                </c:tx>
                <c:spPr>
                  <a:ln w="28575" cap="rnd">
                    <a:solidFill>
                      <a:schemeClr val="accent5"/>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data'!$E$252:$L$252</c15:sqref>
                        </c15:formulaRef>
                      </c:ext>
                    </c:extLst>
                    <c:numCache>
                      <c:formatCode>_(* #,##0_);_(* \(#,##0\);_(* "-"??_);_(@_)</c:formatCode>
                      <c:ptCount val="8"/>
                      <c:pt idx="0">
                        <c:v>128603</c:v>
                      </c:pt>
                      <c:pt idx="1">
                        <c:v>115121</c:v>
                      </c:pt>
                      <c:pt idx="2">
                        <c:v>120687</c:v>
                      </c:pt>
                      <c:pt idx="3">
                        <c:v>122063</c:v>
                      </c:pt>
                      <c:pt idx="4">
                        <c:v>115216</c:v>
                      </c:pt>
                      <c:pt idx="5">
                        <c:v>114368</c:v>
                      </c:pt>
                      <c:pt idx="6">
                        <c:v>147749</c:v>
                      </c:pt>
                      <c:pt idx="7">
                        <c:v>136940</c:v>
                      </c:pt>
                    </c:numCache>
                  </c:numRef>
                </c:val>
                <c:smooth val="0"/>
                <c:extLst xmlns:c15="http://schemas.microsoft.com/office/drawing/2012/chart">
                  <c:ext xmlns:c16="http://schemas.microsoft.com/office/drawing/2014/chart" uri="{C3380CC4-5D6E-409C-BE32-E72D297353CC}">
                    <c16:uniqueId val="{00000004-9F31-4894-A517-9A3D941A3A82}"/>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'Land generic data'!$A$253:$C$253</c15:sqref>
                        </c15:formulaRef>
                      </c:ext>
                    </c:extLst>
                    <c:strCache>
                      <c:ptCount val="3"/>
                      <c:pt idx="0">
                        <c:v>Livestock Patterns</c:v>
                      </c:pt>
                    </c:strCache>
                  </c:strRef>
                </c:tx>
                <c:spPr>
                  <a:ln w="28575" cap="rnd">
                    <a:solidFill>
                      <a:schemeClr val="accent6"/>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data'!$E$253:$L$253</c15:sqref>
                        </c15:formulaRef>
                      </c:ext>
                    </c:extLst>
                    <c:numCache>
                      <c:formatCode>0.0%</c:formatCode>
                      <c:ptCount val="8"/>
                      <c:pt idx="0">
                        <c:v>6.2483476536682181E-2</c:v>
                      </c:pt>
                      <c:pt idx="1">
                        <c:v>-0.1048342573656913</c:v>
                      </c:pt>
                      <c:pt idx="2">
                        <c:v>4.8349128308475375E-2</c:v>
                      </c:pt>
                      <c:pt idx="3">
                        <c:v>1.1401393687803907E-2</c:v>
                      </c:pt>
                      <c:pt idx="4">
                        <c:v>-5.609398425403278E-2</c:v>
                      </c:pt>
                      <c:pt idx="5">
                        <c:v>-7.3600888765449346E-3</c:v>
                      </c:pt>
                      <c:pt idx="6">
                        <c:v>0.29187360100727466</c:v>
                      </c:pt>
                      <c:pt idx="7">
                        <c:v>-7.3157855552321793E-2</c:v>
                      </c:pt>
                    </c:numCache>
                  </c:numRef>
                </c:val>
                <c:smooth val="0"/>
                <c:extLst xmlns:c15="http://schemas.microsoft.com/office/drawing/2012/chart">
                  <c:ext xmlns:c16="http://schemas.microsoft.com/office/drawing/2014/chart" uri="{C3380CC4-5D6E-409C-BE32-E72D297353CC}">
                    <c16:uniqueId val="{00000005-9F31-4894-A517-9A3D941A3A82}"/>
                  </c:ext>
                </c:extLst>
              </c15:ser>
            </c15:filteredLineSeries>
            <c15:filteredLineSeries>
              <c15:ser>
                <c:idx val="6"/>
                <c:order val="6"/>
                <c:tx>
                  <c:strRef>
                    <c:extLst xmlns:c15="http://schemas.microsoft.com/office/drawing/2012/chart">
                      <c:ext xmlns:c15="http://schemas.microsoft.com/office/drawing/2012/chart" uri="{02D57815-91ED-43cb-92C2-25804820EDAC}">
                        <c15:formulaRef>
                          <c15:sqref>'Land generic data'!$A$254:$C$254</c15:sqref>
                        </c15:formulaRef>
                      </c:ext>
                    </c:extLst>
                    <c:strCache>
                      <c:ptCount val="3"/>
                      <c:pt idx="0">
                        <c:v>Livestock units per agricultural land area</c:v>
                      </c:pt>
                      <c:pt idx="1">
                        <c:v>Cattle</c:v>
                      </c:pt>
                      <c:pt idx="2">
                        <c:v>LSU/ha</c:v>
                      </c:pt>
                    </c:strCache>
                  </c:strRef>
                </c:tx>
                <c:spPr>
                  <a:ln w="28575" cap="rnd">
                    <a:solidFill>
                      <a:schemeClr val="accent1">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data'!$E$254:$L$254</c15:sqref>
                        </c15:formulaRef>
                      </c:ext>
                    </c:extLst>
                    <c:numCache>
                      <c:formatCode>_(* #,##0.000_);_(* \(#,##0.000\);_(* "-"??_);_(@_)</c:formatCode>
                      <c:ptCount val="8"/>
                      <c:pt idx="0">
                        <c:v>0.56999999999999995</c:v>
                      </c:pt>
                      <c:pt idx="1">
                        <c:v>0.59</c:v>
                      </c:pt>
                      <c:pt idx="2">
                        <c:v>0.63</c:v>
                      </c:pt>
                      <c:pt idx="3">
                        <c:v>0.67</c:v>
                      </c:pt>
                      <c:pt idx="4">
                        <c:v>0.7</c:v>
                      </c:pt>
                      <c:pt idx="5">
                        <c:v>0.7</c:v>
                      </c:pt>
                      <c:pt idx="6">
                        <c:v>0.69</c:v>
                      </c:pt>
                      <c:pt idx="7">
                        <c:v>0.71</c:v>
                      </c:pt>
                    </c:numCache>
                  </c:numRef>
                </c:val>
                <c:smooth val="0"/>
                <c:extLst xmlns:c15="http://schemas.microsoft.com/office/drawing/2012/chart">
                  <c:ext xmlns:c16="http://schemas.microsoft.com/office/drawing/2014/chart" uri="{C3380CC4-5D6E-409C-BE32-E72D297353CC}">
                    <c16:uniqueId val="{00000006-9F31-4894-A517-9A3D941A3A82}"/>
                  </c:ext>
                </c:extLst>
              </c15:ser>
            </c15:filteredLineSeries>
            <c15:filteredLineSeries>
              <c15:ser>
                <c:idx val="7"/>
                <c:order val="7"/>
                <c:tx>
                  <c:strRef>
                    <c:extLst xmlns:c15="http://schemas.microsoft.com/office/drawing/2012/chart">
                      <c:ext xmlns:c15="http://schemas.microsoft.com/office/drawing/2012/chart" uri="{02D57815-91ED-43cb-92C2-25804820EDAC}">
                        <c15:formulaRef>
                          <c15:sqref>'Land generic data'!$A$255:$C$255</c15:sqref>
                        </c15:formulaRef>
                      </c:ext>
                    </c:extLst>
                    <c:strCache>
                      <c:ptCount val="3"/>
                      <c:pt idx="0">
                        <c:v>Share in total livestock</c:v>
                      </c:pt>
                      <c:pt idx="1">
                        <c:v>Cattle</c:v>
                      </c:pt>
                      <c:pt idx="2">
                        <c:v>% of total LSU</c:v>
                      </c:pt>
                    </c:strCache>
                  </c:strRef>
                </c:tx>
                <c:spPr>
                  <a:ln w="28575" cap="rnd">
                    <a:solidFill>
                      <a:schemeClr val="accent2">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data'!$E$255:$L$255</c15:sqref>
                        </c15:formulaRef>
                      </c:ext>
                    </c:extLst>
                    <c:numCache>
                      <c:formatCode>_(* #,##0.00_);_(* \(#,##0.00\);_(* "-"??_);_(@_)</c:formatCode>
                      <c:ptCount val="8"/>
                      <c:pt idx="0">
                        <c:v>86</c:v>
                      </c:pt>
                      <c:pt idx="1">
                        <c:v>85.82</c:v>
                      </c:pt>
                      <c:pt idx="2">
                        <c:v>86.35</c:v>
                      </c:pt>
                      <c:pt idx="3">
                        <c:v>86.47</c:v>
                      </c:pt>
                      <c:pt idx="4">
                        <c:v>86.66</c:v>
                      </c:pt>
                      <c:pt idx="5">
                        <c:v>86.55</c:v>
                      </c:pt>
                      <c:pt idx="6">
                        <c:v>86.82</c:v>
                      </c:pt>
                      <c:pt idx="7">
                        <c:v>87.1</c:v>
                      </c:pt>
                    </c:numCache>
                  </c:numRef>
                </c:val>
                <c:smooth val="0"/>
                <c:extLst xmlns:c15="http://schemas.microsoft.com/office/drawing/2012/chart">
                  <c:ext xmlns:c16="http://schemas.microsoft.com/office/drawing/2014/chart" uri="{C3380CC4-5D6E-409C-BE32-E72D297353CC}">
                    <c16:uniqueId val="{00000007-9F31-4894-A517-9A3D941A3A82}"/>
                  </c:ext>
                </c:extLst>
              </c15:ser>
            </c15:filteredLineSeries>
            <c15:filteredLineSeries>
              <c15:ser>
                <c:idx val="9"/>
                <c:order val="9"/>
                <c:tx>
                  <c:strRef>
                    <c:extLst xmlns:c15="http://schemas.microsoft.com/office/drawing/2012/chart">
                      <c:ext xmlns:c15="http://schemas.microsoft.com/office/drawing/2012/chart" uri="{02D57815-91ED-43cb-92C2-25804820EDAC}">
                        <c15:formulaRef>
                          <c15:sqref>'Land generic data'!$A$257:$C$257</c15:sqref>
                        </c15:formulaRef>
                      </c:ext>
                    </c:extLst>
                    <c:strCache>
                      <c:ptCount val="3"/>
                      <c:pt idx="0">
                        <c:v>Livestock Manure</c:v>
                      </c:pt>
                    </c:strCache>
                  </c:strRef>
                </c:tx>
                <c:spPr>
                  <a:ln w="28575" cap="rnd">
                    <a:solidFill>
                      <a:schemeClr val="accent4">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data'!$E$257:$L$257</c15:sqref>
                        </c15:formulaRef>
                      </c:ext>
                    </c:extLst>
                    <c:numCache>
                      <c:formatCode>_(* #,##0.00_);_(* \(#,##0.00\);_(* "-"??_);_(@_)</c:formatCode>
                      <c:ptCount val="8"/>
                      <c:pt idx="0">
                        <c:v>0.7</c:v>
                      </c:pt>
                      <c:pt idx="1">
                        <c:v>0.7000000162272445</c:v>
                      </c:pt>
                      <c:pt idx="2">
                        <c:v>0.70000002190892463</c:v>
                      </c:pt>
                      <c:pt idx="3">
                        <c:v>0.70000000000000007</c:v>
                      </c:pt>
                      <c:pt idx="4">
                        <c:v>0.70000000000000007</c:v>
                      </c:pt>
                      <c:pt idx="5">
                        <c:v>0.70000006712998197</c:v>
                      </c:pt>
                      <c:pt idx="6">
                        <c:v>0.70000002007775308</c:v>
                      </c:pt>
                      <c:pt idx="7">
                        <c:v>0.70000004847243957</c:v>
                      </c:pt>
                    </c:numCache>
                  </c:numRef>
                </c:val>
                <c:smooth val="0"/>
                <c:extLst xmlns:c15="http://schemas.microsoft.com/office/drawing/2012/chart">
                  <c:ext xmlns:c16="http://schemas.microsoft.com/office/drawing/2014/chart" uri="{C3380CC4-5D6E-409C-BE32-E72D297353CC}">
                    <c16:uniqueId val="{00000009-9F31-4894-A517-9A3D941A3A82}"/>
                  </c:ext>
                </c:extLst>
              </c15:ser>
            </c15:filteredLineSeries>
            <c15:filteredLineSeries>
              <c15:ser>
                <c:idx val="11"/>
                <c:order val="11"/>
                <c:tx>
                  <c:strRef>
                    <c:extLst xmlns:c15="http://schemas.microsoft.com/office/drawing/2012/chart">
                      <c:ext xmlns:c15="http://schemas.microsoft.com/office/drawing/2012/chart" uri="{02D57815-91ED-43cb-92C2-25804820EDAC}">
                        <c15:formulaRef>
                          <c15:sqref>'Land generic data'!$A$259:$C$259</c15:sqref>
                        </c15:formulaRef>
                      </c:ext>
                    </c:extLst>
                    <c:strCache>
                      <c:ptCount val="3"/>
                      <c:pt idx="0">
                        <c:v>Amount excreted in manure (N content)</c:v>
                      </c:pt>
                      <c:pt idx="1">
                        <c:v>Cattle, dairy</c:v>
                      </c:pt>
                      <c:pt idx="2">
                        <c:v>kg</c:v>
                      </c:pt>
                    </c:strCache>
                  </c:strRef>
                </c:tx>
                <c:spPr>
                  <a:ln w="28575" cap="rnd">
                    <a:solidFill>
                      <a:schemeClr val="accent6">
                        <a:lumMod val="6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data'!$E$259:$L$259</c15:sqref>
                        </c15:formulaRef>
                      </c:ext>
                    </c:extLst>
                    <c:numCache>
                      <c:formatCode>_(* #,##0_);_(* \(#,##0\);_(* "-"??_);_(@_)</c:formatCode>
                      <c:ptCount val="8"/>
                      <c:pt idx="0">
                        <c:v>69688813.439999998</c:v>
                      </c:pt>
                      <c:pt idx="1">
                        <c:v>70080000</c:v>
                      </c:pt>
                      <c:pt idx="2">
                        <c:v>68684356.799999997</c:v>
                      </c:pt>
                      <c:pt idx="3">
                        <c:v>65950185.600000001</c:v>
                      </c:pt>
                      <c:pt idx="4">
                        <c:v>63324848.640000001</c:v>
                      </c:pt>
                      <c:pt idx="5">
                        <c:v>55837151.039999999</c:v>
                      </c:pt>
                      <c:pt idx="6">
                        <c:v>55090518.719999999</c:v>
                      </c:pt>
                      <c:pt idx="7">
                        <c:v>56727867.840000004</c:v>
                      </c:pt>
                    </c:numCache>
                  </c:numRef>
                </c:val>
                <c:smooth val="0"/>
                <c:extLst xmlns:c15="http://schemas.microsoft.com/office/drawing/2012/chart">
                  <c:ext xmlns:c16="http://schemas.microsoft.com/office/drawing/2014/chart" uri="{C3380CC4-5D6E-409C-BE32-E72D297353CC}">
                    <c16:uniqueId val="{0000000B-9F31-4894-A517-9A3D941A3A82}"/>
                  </c:ext>
                </c:extLst>
              </c15:ser>
            </c15:filteredLineSeries>
            <c15:filteredLineSeries>
              <c15:ser>
                <c:idx val="12"/>
                <c:order val="12"/>
                <c:tx>
                  <c:strRef>
                    <c:extLst xmlns:c15="http://schemas.microsoft.com/office/drawing/2012/chart">
                      <c:ext xmlns:c15="http://schemas.microsoft.com/office/drawing/2012/chart" uri="{02D57815-91ED-43cb-92C2-25804820EDAC}">
                        <c15:formulaRef>
                          <c15:sqref>'Land generic data'!$A$260:$C$260</c15:sqref>
                        </c15:formulaRef>
                      </c:ext>
                    </c:extLst>
                    <c:strCache>
                      <c:ptCount val="3"/>
                      <c:pt idx="0">
                        <c:v>Manure left on pasture (N content)</c:v>
                      </c:pt>
                      <c:pt idx="1">
                        <c:v>Cattle, dairy</c:v>
                      </c:pt>
                      <c:pt idx="2">
                        <c:v>kg</c:v>
                      </c:pt>
                    </c:strCache>
                  </c:strRef>
                </c:tx>
                <c:spPr>
                  <a:ln w="28575" cap="rnd">
                    <a:solidFill>
                      <a:schemeClr val="accent1">
                        <a:lumMod val="80000"/>
                        <a:lumOff val="2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data'!$E$260:$L$260</c15:sqref>
                        </c15:formulaRef>
                      </c:ext>
                    </c:extLst>
                    <c:numCache>
                      <c:formatCode>_(* #,##0_);_(* \(#,##0\);_(* "-"??_);_(@_)</c:formatCode>
                      <c:ptCount val="8"/>
                      <c:pt idx="0">
                        <c:v>25087972.838399999</c:v>
                      </c:pt>
                      <c:pt idx="1">
                        <c:v>25228800</c:v>
                      </c:pt>
                      <c:pt idx="2">
                        <c:v>24726368.447999999</c:v>
                      </c:pt>
                      <c:pt idx="3">
                        <c:v>23742066.816</c:v>
                      </c:pt>
                      <c:pt idx="4">
                        <c:v>22796945.510400001</c:v>
                      </c:pt>
                      <c:pt idx="5">
                        <c:v>20101374.374400001</c:v>
                      </c:pt>
                      <c:pt idx="6">
                        <c:v>19832586.7392</c:v>
                      </c:pt>
                      <c:pt idx="7">
                        <c:v>20422032.422400001</c:v>
                      </c:pt>
                    </c:numCache>
                  </c:numRef>
                </c:val>
                <c:smooth val="0"/>
                <c:extLst xmlns:c15="http://schemas.microsoft.com/office/drawing/2012/chart">
                  <c:ext xmlns:c16="http://schemas.microsoft.com/office/drawing/2014/chart" uri="{C3380CC4-5D6E-409C-BE32-E72D297353CC}">
                    <c16:uniqueId val="{0000000C-9F31-4894-A517-9A3D941A3A82}"/>
                  </c:ext>
                </c:extLst>
              </c15:ser>
            </c15:filteredLineSeries>
            <c15:filteredLineSeries>
              <c15:ser>
                <c:idx val="14"/>
                <c:order val="14"/>
                <c:tx>
                  <c:strRef>
                    <c:extLst xmlns:c15="http://schemas.microsoft.com/office/drawing/2012/chart">
                      <c:ext xmlns:c15="http://schemas.microsoft.com/office/drawing/2012/chart" uri="{02D57815-91ED-43cb-92C2-25804820EDAC}">
                        <c15:formulaRef>
                          <c15:sqref>'Land generic data'!$A$262:$C$262</c15:sqref>
                        </c15:formulaRef>
                      </c:ext>
                    </c:extLst>
                    <c:strCache>
                      <c:ptCount val="3"/>
                      <c:pt idx="0">
                        <c:v>Amount excreted in manure (N content)</c:v>
                      </c:pt>
                      <c:pt idx="1">
                        <c:v>Cattle, non-dairy</c:v>
                      </c:pt>
                      <c:pt idx="2">
                        <c:v>kg</c:v>
                      </c:pt>
                    </c:strCache>
                  </c:strRef>
                </c:tx>
                <c:spPr>
                  <a:ln w="28575" cap="rnd">
                    <a:solidFill>
                      <a:schemeClr val="accent3">
                        <a:lumMod val="80000"/>
                        <a:lumOff val="2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data'!$E$262:$L$262</c15:sqref>
                        </c15:formulaRef>
                      </c:ext>
                    </c:extLst>
                    <c:numCache>
                      <c:formatCode>_(* #,##0_);_(* \(#,##0\);_(* "-"??_);_(@_)</c:formatCode>
                      <c:ptCount val="8"/>
                      <c:pt idx="0">
                        <c:v>125922094.308</c:v>
                      </c:pt>
                      <c:pt idx="1">
                        <c:v>132804477.441</c:v>
                      </c:pt>
                      <c:pt idx="2">
                        <c:v>143646588.405</c:v>
                      </c:pt>
                      <c:pt idx="3">
                        <c:v>155395080.801</c:v>
                      </c:pt>
                      <c:pt idx="4">
                        <c:v>167648423.16599998</c:v>
                      </c:pt>
                      <c:pt idx="5">
                        <c:v>171050158.926</c:v>
                      </c:pt>
                      <c:pt idx="6">
                        <c:v>168104098.65599999</c:v>
                      </c:pt>
                      <c:pt idx="7">
                        <c:v>174258683.46900001</c:v>
                      </c:pt>
                    </c:numCache>
                  </c:numRef>
                </c:val>
                <c:smooth val="0"/>
                <c:extLst xmlns:c15="http://schemas.microsoft.com/office/drawing/2012/chart">
                  <c:ext xmlns:c16="http://schemas.microsoft.com/office/drawing/2014/chart" uri="{C3380CC4-5D6E-409C-BE32-E72D297353CC}">
                    <c16:uniqueId val="{0000000E-9F31-4894-A517-9A3D941A3A82}"/>
                  </c:ext>
                </c:extLst>
              </c15:ser>
            </c15:filteredLineSeries>
            <c15:filteredLineSeries>
              <c15:ser>
                <c:idx val="15"/>
                <c:order val="15"/>
                <c:tx>
                  <c:strRef>
                    <c:extLst xmlns:c15="http://schemas.microsoft.com/office/drawing/2012/chart">
                      <c:ext xmlns:c15="http://schemas.microsoft.com/office/drawing/2012/chart" uri="{02D57815-91ED-43cb-92C2-25804820EDAC}">
                        <c15:formulaRef>
                          <c15:sqref>'Land generic data'!$A$263:$C$263</c15:sqref>
                        </c15:formulaRef>
                      </c:ext>
                    </c:extLst>
                    <c:strCache>
                      <c:ptCount val="3"/>
                      <c:pt idx="0">
                        <c:v>Manure left on pasture (N content)</c:v>
                      </c:pt>
                      <c:pt idx="1">
                        <c:v>Cattle, non-dairy</c:v>
                      </c:pt>
                      <c:pt idx="2">
                        <c:v>kg</c:v>
                      </c:pt>
                    </c:strCache>
                  </c:strRef>
                </c:tx>
                <c:spPr>
                  <a:ln w="28575" cap="rnd">
                    <a:solidFill>
                      <a:schemeClr val="accent4">
                        <a:lumMod val="80000"/>
                        <a:lumOff val="20000"/>
                      </a:schemeClr>
                    </a:solidFill>
                    <a:round/>
                  </a:ln>
                  <a:effectLst/>
                </c:spPr>
                <c:marker>
                  <c:symbol val="none"/>
                </c:marker>
                <c:cat>
                  <c:numRef>
                    <c:extLst xmlns:c15="http://schemas.microsoft.com/office/drawing/2012/chart">
                      <c:ext xmlns:c15="http://schemas.microsoft.com/office/drawing/2012/chart" uri="{02D57815-91ED-43cb-92C2-25804820EDAC}">
                        <c15:formulaRef>
                          <c15:sqref>'Land generic data'!$E$246:$L$246</c15:sqref>
                        </c15:formulaRef>
                      </c:ext>
                    </c:extLst>
                    <c:numCache>
                      <c:formatCode>General</c:formatCode>
                      <c:ptCount val="8"/>
                      <c:pt idx="0">
                        <c:v>2011</c:v>
                      </c:pt>
                      <c:pt idx="1">
                        <c:v>2012</c:v>
                      </c:pt>
                      <c:pt idx="2">
                        <c:v>2013</c:v>
                      </c:pt>
                      <c:pt idx="3">
                        <c:v>2014</c:v>
                      </c:pt>
                      <c:pt idx="4">
                        <c:v>2015</c:v>
                      </c:pt>
                      <c:pt idx="5">
                        <c:v>2016</c:v>
                      </c:pt>
                      <c:pt idx="6">
                        <c:v>2017</c:v>
                      </c:pt>
                      <c:pt idx="7">
                        <c:v>2018</c:v>
                      </c:pt>
                    </c:numCache>
                  </c:numRef>
                </c:cat>
                <c:val>
                  <c:numRef>
                    <c:extLst xmlns:c15="http://schemas.microsoft.com/office/drawing/2012/chart">
                      <c:ext xmlns:c15="http://schemas.microsoft.com/office/drawing/2012/chart" uri="{02D57815-91ED-43cb-92C2-25804820EDAC}">
                        <c15:formulaRef>
                          <c15:sqref>'Land generic data'!$E$263:$L$263</c15:sqref>
                        </c15:formulaRef>
                      </c:ext>
                    </c:extLst>
                    <c:numCache>
                      <c:formatCode>_(* #,##0_);_(* \(#,##0\);_(* "-"??_);_(@_)</c:formatCode>
                      <c:ptCount val="8"/>
                      <c:pt idx="0">
                        <c:v>124662873.36491999</c:v>
                      </c:pt>
                      <c:pt idx="1">
                        <c:v>131476432.66659001</c:v>
                      </c:pt>
                      <c:pt idx="2">
                        <c:v>142210122.52094999</c:v>
                      </c:pt>
                      <c:pt idx="3">
                        <c:v>153841129.99298999</c:v>
                      </c:pt>
                      <c:pt idx="4">
                        <c:v>165971938.93433997</c:v>
                      </c:pt>
                      <c:pt idx="5">
                        <c:v>169339657.33673999</c:v>
                      </c:pt>
                      <c:pt idx="6">
                        <c:v>166423057.66944</c:v>
                      </c:pt>
                      <c:pt idx="7">
                        <c:v>172516096.63431001</c:v>
                      </c:pt>
                    </c:numCache>
                  </c:numRef>
                </c:val>
                <c:smooth val="0"/>
                <c:extLst xmlns:c15="http://schemas.microsoft.com/office/drawing/2012/chart">
                  <c:ext xmlns:c16="http://schemas.microsoft.com/office/drawing/2014/chart" uri="{C3380CC4-5D6E-409C-BE32-E72D297353CC}">
                    <c16:uniqueId val="{0000000F-9F31-4894-A517-9A3D941A3A82}"/>
                  </c:ext>
                </c:extLst>
              </c15:ser>
            </c15:filteredLineSeries>
          </c:ext>
        </c:extLst>
      </c:lineChart>
      <c:catAx>
        <c:axId val="380480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0481152"/>
        <c:crosses val="autoZero"/>
        <c:auto val="1"/>
        <c:lblAlgn val="ctr"/>
        <c:lblOffset val="100"/>
        <c:noMultiLvlLbl val="0"/>
      </c:catAx>
      <c:valAx>
        <c:axId val="38048115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0480496"/>
        <c:crosses val="autoZero"/>
        <c:crossBetween val="between"/>
      </c:valAx>
      <c:spPr>
        <a:noFill/>
        <a:ln>
          <a:noFill/>
        </a:ln>
        <a:effectLst/>
      </c:spPr>
    </c:plotArea>
    <c:legend>
      <c:legendPos val="b"/>
      <c:layout>
        <c:manualLayout>
          <c:xMode val="edge"/>
          <c:yMode val="edge"/>
          <c:x val="6.1769526984309445E-2"/>
          <c:y val="0.82308792961163546"/>
          <c:w val="0.90371140103837388"/>
          <c:h val="0.154847452579065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619125</xdr:colOff>
      <xdr:row>280</xdr:row>
      <xdr:rowOff>190499</xdr:rowOff>
    </xdr:from>
    <xdr:to>
      <xdr:col>10</xdr:col>
      <xdr:colOff>742950</xdr:colOff>
      <xdr:row>302</xdr:row>
      <xdr:rowOff>28574</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282</xdr:row>
      <xdr:rowOff>95250</xdr:rowOff>
    </xdr:from>
    <xdr:to>
      <xdr:col>2</xdr:col>
      <xdr:colOff>962025</xdr:colOff>
      <xdr:row>293</xdr:row>
      <xdr:rowOff>159712</xdr:rowOff>
    </xdr:to>
    <xdr:pic>
      <xdr:nvPicPr>
        <xdr:cNvPr id="3" name="Picture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a:stretch>
          <a:fillRect/>
        </a:stretch>
      </xdr:blipFill>
      <xdr:spPr>
        <a:xfrm>
          <a:off x="0" y="54321075"/>
          <a:ext cx="6677025" cy="215996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hyperlink" Target="https://www.egypt-energy.com/content/dam/Informa/egypt-energy/en/pdf/Egypt%20Energy%20Report-16-5%20.pd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ww.cleancookingalliance.org/country-profiles/106-nicaragua.html" TargetMode="External"/><Relationship Id="rId7" Type="http://schemas.openxmlformats.org/officeDocument/2006/relationships/drawing" Target="../drawings/drawing1.xml"/><Relationship Id="rId2" Type="http://schemas.openxmlformats.org/officeDocument/2006/relationships/hyperlink" Target="http://www.fao.org/forestry/statistics/80572/en/" TargetMode="External"/><Relationship Id="rId1" Type="http://schemas.openxmlformats.org/officeDocument/2006/relationships/hyperlink" Target="http://www.fao.org/forestry/34572-0902b3c041384fd87f2451da2bb9237.pdf" TargetMode="External"/><Relationship Id="rId6" Type="http://schemas.openxmlformats.org/officeDocument/2006/relationships/printerSettings" Target="../printerSettings/printerSettings8.bin"/><Relationship Id="rId5" Type="http://schemas.openxmlformats.org/officeDocument/2006/relationships/hyperlink" Target="http://www.fao.org/3/t0279e/T0279E05.htm" TargetMode="External"/><Relationship Id="rId4" Type="http://schemas.openxmlformats.org/officeDocument/2006/relationships/hyperlink" Target="http://www.mem.gob.ni/wp-content/uploads/2021/01/Informe-Balance-Energetico-Nacional-2019-Final.pdf"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DBC60-323C-E648-8059-3338D33FF9D6}">
  <dimension ref="A1:C14"/>
  <sheetViews>
    <sheetView zoomScale="75" zoomScaleNormal="80" workbookViewId="0">
      <selection activeCell="B21" sqref="B21"/>
    </sheetView>
  </sheetViews>
  <sheetFormatPr baseColWidth="10" defaultColWidth="9.1640625" defaultRowHeight="16"/>
  <cols>
    <col min="1" max="1" width="21.83203125" style="157" customWidth="1"/>
    <col min="2" max="2" width="11.1640625" style="157" customWidth="1"/>
    <col min="3" max="10" width="15.6640625" style="157" customWidth="1"/>
    <col min="11" max="16384" width="9.1640625" style="157"/>
  </cols>
  <sheetData>
    <row r="1" spans="1:3" s="165" customFormat="1" ht="19">
      <c r="A1" s="165" t="s">
        <v>659</v>
      </c>
    </row>
    <row r="2" spans="1:3" s="156" customFormat="1"/>
    <row r="3" spans="1:3" s="156" customFormat="1">
      <c r="A3" s="231" t="s">
        <v>2</v>
      </c>
      <c r="B3" s="231"/>
      <c r="C3" s="231"/>
    </row>
    <row r="4" spans="1:3">
      <c r="A4" s="156"/>
      <c r="B4" s="159" t="s">
        <v>0</v>
      </c>
      <c r="C4" s="230" t="s">
        <v>607</v>
      </c>
    </row>
    <row r="5" spans="1:3">
      <c r="A5" s="157" t="s">
        <v>643</v>
      </c>
      <c r="B5" s="163">
        <v>1.5699999999999999E-2</v>
      </c>
      <c r="C5" s="158">
        <v>1</v>
      </c>
    </row>
    <row r="7" spans="1:3">
      <c r="A7" s="231" t="s">
        <v>644</v>
      </c>
      <c r="B7" s="231"/>
      <c r="C7" s="231"/>
    </row>
    <row r="8" spans="1:3">
      <c r="B8" s="160" t="s">
        <v>0</v>
      </c>
      <c r="C8" s="158" t="s">
        <v>607</v>
      </c>
    </row>
    <row r="9" spans="1:3">
      <c r="A9" s="157" t="s">
        <v>645</v>
      </c>
      <c r="B9" s="158">
        <v>2</v>
      </c>
      <c r="C9" s="158">
        <v>2</v>
      </c>
    </row>
    <row r="10" spans="1:3">
      <c r="A10" s="157" t="s">
        <v>646</v>
      </c>
      <c r="B10" s="158">
        <v>4</v>
      </c>
      <c r="C10" s="158">
        <v>2</v>
      </c>
    </row>
    <row r="11" spans="1:3">
      <c r="A11" s="157" t="s">
        <v>647</v>
      </c>
      <c r="B11" s="158">
        <v>1</v>
      </c>
      <c r="C11" s="158">
        <v>2</v>
      </c>
    </row>
    <row r="12" spans="1:3">
      <c r="A12" s="157" t="s">
        <v>648</v>
      </c>
      <c r="B12" s="158">
        <v>0.1</v>
      </c>
      <c r="C12" s="158">
        <v>2</v>
      </c>
    </row>
    <row r="13" spans="1:3">
      <c r="A13" s="157" t="s">
        <v>649</v>
      </c>
      <c r="B13" s="158">
        <v>8</v>
      </c>
      <c r="C13" s="158">
        <v>2</v>
      </c>
    </row>
    <row r="14" spans="1:3">
      <c r="A14" s="157" t="s">
        <v>195</v>
      </c>
      <c r="B14" s="157" t="s">
        <v>654</v>
      </c>
    </row>
  </sheetData>
  <mergeCells count="2">
    <mergeCell ref="A3:C3"/>
    <mergeCell ref="A7:C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C7878-C087-9948-BA62-E141C97FED9C}">
  <dimension ref="A1:F99"/>
  <sheetViews>
    <sheetView zoomScale="75" zoomScaleNormal="80" workbookViewId="0">
      <selection activeCell="B18" sqref="B18"/>
    </sheetView>
  </sheetViews>
  <sheetFormatPr baseColWidth="10" defaultColWidth="9.1640625" defaultRowHeight="15"/>
  <cols>
    <col min="1" max="1" width="21.83203125" style="112" customWidth="1"/>
    <col min="2" max="2" width="55.83203125" style="112" customWidth="1"/>
    <col min="3" max="10" width="15.6640625" style="112" customWidth="1"/>
    <col min="11" max="16384" width="9.1640625" style="112"/>
  </cols>
  <sheetData>
    <row r="1" spans="1:6" s="232" customFormat="1" ht="19">
      <c r="A1" s="232" t="s">
        <v>658</v>
      </c>
    </row>
    <row r="2" spans="1:6" s="116" customFormat="1" ht="19"/>
    <row r="3" spans="1:6" ht="16">
      <c r="A3" s="166" t="s">
        <v>18</v>
      </c>
      <c r="B3" s="166" t="s">
        <v>17</v>
      </c>
      <c r="C3" s="111"/>
      <c r="D3" s="111"/>
      <c r="F3" s="111"/>
    </row>
    <row r="4" spans="1:6">
      <c r="A4" s="112" t="s">
        <v>20</v>
      </c>
      <c r="B4" s="112" t="s">
        <v>21</v>
      </c>
    </row>
    <row r="5" spans="1:6">
      <c r="A5" s="112" t="s">
        <v>27</v>
      </c>
      <c r="B5" s="112" t="s">
        <v>555</v>
      </c>
    </row>
    <row r="6" spans="1:6">
      <c r="A6" s="112" t="s">
        <v>15</v>
      </c>
      <c r="B6" s="112" t="s">
        <v>556</v>
      </c>
    </row>
    <row r="7" spans="1:6">
      <c r="A7" s="112" t="s">
        <v>28</v>
      </c>
      <c r="B7" s="112" t="s">
        <v>29</v>
      </c>
    </row>
    <row r="8" spans="1:6">
      <c r="A8" s="112" t="s">
        <v>32</v>
      </c>
      <c r="B8" s="112" t="s">
        <v>557</v>
      </c>
    </row>
    <row r="9" spans="1:6">
      <c r="A9" s="112" t="s">
        <v>46</v>
      </c>
      <c r="B9" s="112" t="s">
        <v>558</v>
      </c>
    </row>
    <row r="10" spans="1:6">
      <c r="A10" s="112" t="s">
        <v>60</v>
      </c>
      <c r="B10" s="112" t="s">
        <v>559</v>
      </c>
    </row>
    <row r="11" spans="1:6">
      <c r="A11" s="112" t="s">
        <v>45</v>
      </c>
      <c r="B11" s="112" t="s">
        <v>152</v>
      </c>
    </row>
    <row r="12" spans="1:6">
      <c r="A12" s="112" t="s">
        <v>22</v>
      </c>
      <c r="B12" s="112" t="s">
        <v>23</v>
      </c>
    </row>
    <row r="13" spans="1:6">
      <c r="A13" s="112" t="s">
        <v>30</v>
      </c>
      <c r="B13" s="112" t="s">
        <v>31</v>
      </c>
    </row>
    <row r="14" spans="1:6">
      <c r="A14" s="112" t="s">
        <v>47</v>
      </c>
      <c r="B14" s="112" t="s">
        <v>48</v>
      </c>
    </row>
    <row r="15" spans="1:6">
      <c r="A15" s="112" t="s">
        <v>33</v>
      </c>
      <c r="B15" s="112" t="s">
        <v>560</v>
      </c>
    </row>
    <row r="16" spans="1:6">
      <c r="A16" s="112" t="s">
        <v>34</v>
      </c>
      <c r="B16" s="112" t="s">
        <v>561</v>
      </c>
    </row>
    <row r="17" spans="1:2">
      <c r="A17" s="112" t="s">
        <v>35</v>
      </c>
      <c r="B17" s="112" t="s">
        <v>562</v>
      </c>
    </row>
    <row r="18" spans="1:2">
      <c r="A18" s="112" t="s">
        <v>36</v>
      </c>
      <c r="B18" s="112" t="s">
        <v>37</v>
      </c>
    </row>
    <row r="19" spans="1:2">
      <c r="A19" s="112" t="s">
        <v>25</v>
      </c>
      <c r="B19" s="112" t="s">
        <v>563</v>
      </c>
    </row>
    <row r="20" spans="1:2">
      <c r="A20" s="112" t="s">
        <v>24</v>
      </c>
      <c r="B20" s="112" t="s">
        <v>564</v>
      </c>
    </row>
    <row r="21" spans="1:2">
      <c r="A21" s="112" t="s">
        <v>553</v>
      </c>
      <c r="B21" s="112" t="s">
        <v>565</v>
      </c>
    </row>
    <row r="22" spans="1:2">
      <c r="A22" s="112" t="s">
        <v>554</v>
      </c>
      <c r="B22" s="112" t="s">
        <v>566</v>
      </c>
    </row>
    <row r="23" spans="1:2">
      <c r="A23" s="112" t="s">
        <v>551</v>
      </c>
      <c r="B23" s="112" t="s">
        <v>567</v>
      </c>
    </row>
    <row r="24" spans="1:2">
      <c r="A24" s="112" t="s">
        <v>38</v>
      </c>
      <c r="B24" s="112" t="s">
        <v>39</v>
      </c>
    </row>
    <row r="25" spans="1:2">
      <c r="A25" s="112" t="s">
        <v>40</v>
      </c>
      <c r="B25" s="112" t="s">
        <v>13</v>
      </c>
    </row>
    <row r="26" spans="1:2">
      <c r="A26" s="112" t="s">
        <v>41</v>
      </c>
      <c r="B26" s="112" t="s">
        <v>42</v>
      </c>
    </row>
    <row r="27" spans="1:2">
      <c r="A27" s="112" t="s">
        <v>43</v>
      </c>
      <c r="B27" s="112" t="s">
        <v>44</v>
      </c>
    </row>
    <row r="28" spans="1:2">
      <c r="A28" s="112" t="s">
        <v>58</v>
      </c>
      <c r="B28" s="112" t="s">
        <v>50</v>
      </c>
    </row>
    <row r="29" spans="1:2">
      <c r="A29" s="112" t="s">
        <v>51</v>
      </c>
      <c r="B29" s="112" t="s">
        <v>52</v>
      </c>
    </row>
    <row r="30" spans="1:2">
      <c r="A30" s="112" t="s">
        <v>54</v>
      </c>
      <c r="B30" s="112" t="s">
        <v>55</v>
      </c>
    </row>
    <row r="31" spans="1:2">
      <c r="A31" s="112" t="s">
        <v>56</v>
      </c>
      <c r="B31" s="112" t="s">
        <v>57</v>
      </c>
    </row>
    <row r="32" spans="1:2">
      <c r="A32" s="112" t="s">
        <v>59</v>
      </c>
      <c r="B32" s="112" t="s">
        <v>568</v>
      </c>
    </row>
    <row r="33" spans="1:4">
      <c r="A33" s="112" t="s">
        <v>49</v>
      </c>
      <c r="B33" s="112" t="s">
        <v>569</v>
      </c>
    </row>
    <row r="34" spans="1:4">
      <c r="A34" s="112" t="s">
        <v>53</v>
      </c>
      <c r="B34" s="112" t="s">
        <v>102</v>
      </c>
    </row>
    <row r="35" spans="1:4">
      <c r="A35" s="112" t="s">
        <v>26</v>
      </c>
      <c r="B35" s="112" t="s">
        <v>631</v>
      </c>
    </row>
    <row r="36" spans="1:4">
      <c r="A36" s="112" t="s">
        <v>552</v>
      </c>
      <c r="B36" s="112" t="s">
        <v>122</v>
      </c>
    </row>
    <row r="37" spans="1:4">
      <c r="A37" s="112" t="s">
        <v>614</v>
      </c>
      <c r="B37" s="112" t="s">
        <v>618</v>
      </c>
    </row>
    <row r="38" spans="1:4">
      <c r="A38" s="112" t="s">
        <v>615</v>
      </c>
      <c r="B38" s="112" t="s">
        <v>619</v>
      </c>
    </row>
    <row r="39" spans="1:4">
      <c r="A39" s="112" t="s">
        <v>616</v>
      </c>
      <c r="B39" s="112" t="s">
        <v>632</v>
      </c>
    </row>
    <row r="40" spans="1:4">
      <c r="A40" s="112" t="s">
        <v>617</v>
      </c>
      <c r="B40" s="112" t="s">
        <v>620</v>
      </c>
    </row>
    <row r="42" spans="1:4" ht="16">
      <c r="A42" s="166" t="s">
        <v>61</v>
      </c>
      <c r="B42" s="166" t="s">
        <v>17</v>
      </c>
      <c r="C42" s="111"/>
      <c r="D42" s="111"/>
    </row>
    <row r="43" spans="1:4">
      <c r="A43" s="112" t="s">
        <v>80</v>
      </c>
      <c r="B43" s="112" t="s">
        <v>81</v>
      </c>
    </row>
    <row r="44" spans="1:4">
      <c r="A44" s="112" t="s">
        <v>86</v>
      </c>
      <c r="B44" s="112" t="s">
        <v>580</v>
      </c>
    </row>
    <row r="45" spans="1:4">
      <c r="A45" s="112" t="s">
        <v>87</v>
      </c>
      <c r="B45" s="112" t="s">
        <v>88</v>
      </c>
    </row>
    <row r="46" spans="1:4">
      <c r="A46" s="112" t="s">
        <v>89</v>
      </c>
      <c r="B46" s="112" t="s">
        <v>90</v>
      </c>
    </row>
    <row r="47" spans="1:4">
      <c r="A47" s="112" t="s">
        <v>94</v>
      </c>
      <c r="B47" s="112" t="s">
        <v>581</v>
      </c>
    </row>
    <row r="48" spans="1:4">
      <c r="A48" s="112" t="s">
        <v>159</v>
      </c>
      <c r="B48" s="112" t="s">
        <v>98</v>
      </c>
    </row>
    <row r="49" spans="1:2">
      <c r="A49" s="112" t="s">
        <v>91</v>
      </c>
      <c r="B49" s="112" t="s">
        <v>582</v>
      </c>
    </row>
    <row r="50" spans="1:2">
      <c r="A50" s="112" t="s">
        <v>158</v>
      </c>
      <c r="B50" s="112" t="s">
        <v>583</v>
      </c>
    </row>
    <row r="51" spans="1:2">
      <c r="A51" s="112" t="s">
        <v>99</v>
      </c>
      <c r="B51" s="112" t="s">
        <v>584</v>
      </c>
    </row>
    <row r="52" spans="1:2">
      <c r="A52" s="112" t="s">
        <v>100</v>
      </c>
      <c r="B52" s="112" t="s">
        <v>101</v>
      </c>
    </row>
    <row r="53" spans="1:2">
      <c r="A53" s="112" t="s">
        <v>84</v>
      </c>
      <c r="B53" s="112" t="s">
        <v>585</v>
      </c>
    </row>
    <row r="54" spans="1:2">
      <c r="A54" s="112" t="s">
        <v>85</v>
      </c>
      <c r="B54" s="112" t="s">
        <v>586</v>
      </c>
    </row>
    <row r="55" spans="1:2">
      <c r="A55" s="112" t="s">
        <v>82</v>
      </c>
      <c r="B55" s="112" t="s">
        <v>587</v>
      </c>
    </row>
    <row r="56" spans="1:2">
      <c r="A56" s="112" t="s">
        <v>83</v>
      </c>
      <c r="B56" s="112" t="s">
        <v>588</v>
      </c>
    </row>
    <row r="57" spans="1:2">
      <c r="A57" s="112" t="s">
        <v>95</v>
      </c>
      <c r="B57" s="112" t="s">
        <v>96</v>
      </c>
    </row>
    <row r="58" spans="1:2">
      <c r="A58" s="112" t="s">
        <v>92</v>
      </c>
      <c r="B58" s="112" t="s">
        <v>93</v>
      </c>
    </row>
    <row r="59" spans="1:2">
      <c r="A59" s="112" t="s">
        <v>155</v>
      </c>
      <c r="B59" s="112" t="s">
        <v>589</v>
      </c>
    </row>
    <row r="60" spans="1:2">
      <c r="A60" s="112" t="s">
        <v>154</v>
      </c>
      <c r="B60" s="112" t="s">
        <v>590</v>
      </c>
    </row>
    <row r="61" spans="1:2">
      <c r="A61" s="112" t="s">
        <v>153</v>
      </c>
      <c r="B61" s="112" t="s">
        <v>591</v>
      </c>
    </row>
    <row r="62" spans="1:2">
      <c r="A62" s="112" t="s">
        <v>64</v>
      </c>
      <c r="B62" s="112" t="s">
        <v>592</v>
      </c>
    </row>
    <row r="63" spans="1:2">
      <c r="A63" s="112" t="s">
        <v>65</v>
      </c>
      <c r="B63" s="112" t="s">
        <v>593</v>
      </c>
    </row>
    <row r="64" spans="1:2">
      <c r="A64" s="112" t="s">
        <v>62</v>
      </c>
      <c r="B64" s="112" t="s">
        <v>594</v>
      </c>
    </row>
    <row r="65" spans="1:2">
      <c r="A65" s="112" t="s">
        <v>63</v>
      </c>
      <c r="B65" s="112" t="s">
        <v>595</v>
      </c>
    </row>
    <row r="66" spans="1:2">
      <c r="A66" s="112" t="s">
        <v>570</v>
      </c>
      <c r="B66" s="112" t="s">
        <v>596</v>
      </c>
    </row>
    <row r="67" spans="1:2">
      <c r="A67" s="112" t="s">
        <v>571</v>
      </c>
      <c r="B67" s="112" t="s">
        <v>597</v>
      </c>
    </row>
    <row r="68" spans="1:2">
      <c r="A68" s="112" t="s">
        <v>572</v>
      </c>
      <c r="B68" s="112" t="s">
        <v>598</v>
      </c>
    </row>
    <row r="69" spans="1:2">
      <c r="A69" s="112" t="s">
        <v>573</v>
      </c>
      <c r="B69" s="112" t="s">
        <v>633</v>
      </c>
    </row>
    <row r="70" spans="1:2">
      <c r="A70" s="112" t="s">
        <v>574</v>
      </c>
      <c r="B70" s="112" t="s">
        <v>599</v>
      </c>
    </row>
    <row r="71" spans="1:2">
      <c r="A71" s="112" t="s">
        <v>575</v>
      </c>
      <c r="B71" s="112" t="s">
        <v>600</v>
      </c>
    </row>
    <row r="72" spans="1:2">
      <c r="A72" s="112" t="s">
        <v>66</v>
      </c>
      <c r="B72" s="112" t="s">
        <v>39</v>
      </c>
    </row>
    <row r="73" spans="1:2">
      <c r="A73" s="112" t="s">
        <v>14</v>
      </c>
      <c r="B73" s="112" t="s">
        <v>13</v>
      </c>
    </row>
    <row r="74" spans="1:2">
      <c r="A74" s="112" t="s">
        <v>123</v>
      </c>
      <c r="B74" s="112" t="s">
        <v>42</v>
      </c>
    </row>
    <row r="75" spans="1:2">
      <c r="A75" s="112" t="s">
        <v>67</v>
      </c>
      <c r="B75" s="112" t="s">
        <v>44</v>
      </c>
    </row>
    <row r="76" spans="1:2">
      <c r="A76" s="112" t="s">
        <v>76</v>
      </c>
      <c r="B76" s="112" t="s">
        <v>634</v>
      </c>
    </row>
    <row r="77" spans="1:2">
      <c r="A77" s="112" t="s">
        <v>103</v>
      </c>
      <c r="B77" s="112" t="s">
        <v>104</v>
      </c>
    </row>
    <row r="78" spans="1:2">
      <c r="A78" s="112" t="s">
        <v>105</v>
      </c>
      <c r="B78" s="112" t="s">
        <v>106</v>
      </c>
    </row>
    <row r="79" spans="1:2">
      <c r="A79" s="112" t="s">
        <v>107</v>
      </c>
      <c r="B79" s="112" t="s">
        <v>108</v>
      </c>
    </row>
    <row r="80" spans="1:2">
      <c r="A80" s="112" t="s">
        <v>109</v>
      </c>
      <c r="B80" s="112" t="s">
        <v>110</v>
      </c>
    </row>
    <row r="81" spans="1:2">
      <c r="A81" s="112" t="s">
        <v>148</v>
      </c>
      <c r="B81" s="112" t="s">
        <v>635</v>
      </c>
    </row>
    <row r="82" spans="1:2">
      <c r="A82" s="112" t="s">
        <v>144</v>
      </c>
      <c r="B82" s="112" t="s">
        <v>636</v>
      </c>
    </row>
    <row r="83" spans="1:2">
      <c r="A83" s="112" t="s">
        <v>576</v>
      </c>
      <c r="B83" s="112" t="s">
        <v>637</v>
      </c>
    </row>
    <row r="84" spans="1:2">
      <c r="A84" s="112" t="s">
        <v>577</v>
      </c>
      <c r="B84" s="112" t="s">
        <v>638</v>
      </c>
    </row>
    <row r="85" spans="1:2">
      <c r="A85" s="112" t="s">
        <v>578</v>
      </c>
      <c r="B85" s="112" t="s">
        <v>639</v>
      </c>
    </row>
    <row r="86" spans="1:2">
      <c r="A86" s="112" t="s">
        <v>111</v>
      </c>
      <c r="B86" s="112" t="s">
        <v>641</v>
      </c>
    </row>
    <row r="87" spans="1:2">
      <c r="A87" s="112" t="s">
        <v>579</v>
      </c>
      <c r="B87" s="112" t="s">
        <v>640</v>
      </c>
    </row>
    <row r="88" spans="1:2">
      <c r="A88" s="112" t="s">
        <v>71</v>
      </c>
      <c r="B88" s="112" t="s">
        <v>72</v>
      </c>
    </row>
    <row r="89" spans="1:2">
      <c r="A89" s="112" t="s">
        <v>112</v>
      </c>
      <c r="B89" s="112" t="s">
        <v>113</v>
      </c>
    </row>
    <row r="90" spans="1:2">
      <c r="A90" s="112" t="s">
        <v>69</v>
      </c>
      <c r="B90" s="112" t="s">
        <v>605</v>
      </c>
    </row>
    <row r="91" spans="1:2">
      <c r="A91" s="112" t="s">
        <v>73</v>
      </c>
      <c r="B91" s="112" t="s">
        <v>604</v>
      </c>
    </row>
    <row r="92" spans="1:2">
      <c r="A92" s="112" t="s">
        <v>77</v>
      </c>
      <c r="B92" s="112" t="s">
        <v>601</v>
      </c>
    </row>
    <row r="93" spans="1:2">
      <c r="A93" s="112" t="s">
        <v>78</v>
      </c>
      <c r="B93" s="112" t="s">
        <v>602</v>
      </c>
    </row>
    <row r="94" spans="1:2">
      <c r="A94" s="112" t="s">
        <v>68</v>
      </c>
      <c r="B94" s="112" t="s">
        <v>603</v>
      </c>
    </row>
    <row r="95" spans="1:2">
      <c r="A95" s="112" t="s">
        <v>70</v>
      </c>
      <c r="B95" s="112" t="s">
        <v>156</v>
      </c>
    </row>
    <row r="96" spans="1:2">
      <c r="A96" s="112" t="s">
        <v>74</v>
      </c>
      <c r="B96" s="112" t="s">
        <v>157</v>
      </c>
    </row>
    <row r="97" spans="1:2">
      <c r="A97" s="112" t="s">
        <v>75</v>
      </c>
      <c r="B97" s="112" t="s">
        <v>642</v>
      </c>
    </row>
    <row r="98" spans="1:2">
      <c r="A98" s="112" t="s">
        <v>621</v>
      </c>
      <c r="B98" s="112" t="s">
        <v>624</v>
      </c>
    </row>
    <row r="99" spans="1:2">
      <c r="A99" s="112" t="s">
        <v>622</v>
      </c>
      <c r="B99" s="112" t="s">
        <v>623</v>
      </c>
    </row>
  </sheetData>
  <mergeCells count="1">
    <mergeCell ref="A1:XFD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J458"/>
  <sheetViews>
    <sheetView zoomScale="85" zoomScaleNormal="85" workbookViewId="0">
      <selection activeCell="E8" sqref="E8"/>
    </sheetView>
  </sheetViews>
  <sheetFormatPr baseColWidth="10" defaultColWidth="8.83203125" defaultRowHeight="15"/>
  <cols>
    <col min="1" max="1" width="29.6640625" customWidth="1"/>
    <col min="2" max="2" width="18.33203125" customWidth="1"/>
    <col min="3" max="3" width="11.1640625" customWidth="1"/>
    <col min="4" max="4" width="10.1640625" style="9" customWidth="1"/>
    <col min="5" max="35" width="9.5" bestFit="1" customWidth="1"/>
  </cols>
  <sheetData>
    <row r="1" spans="1:35" s="236" customFormat="1" ht="19">
      <c r="A1" s="236" t="s">
        <v>660</v>
      </c>
    </row>
    <row r="2" spans="1:35" s="237" customFormat="1"/>
    <row r="3" spans="1:35" s="209" customFormat="1" ht="16">
      <c r="A3" s="166" t="s">
        <v>35</v>
      </c>
      <c r="D3" s="210"/>
    </row>
    <row r="4" spans="1:35" s="171" customFormat="1" ht="15.75" customHeight="1">
      <c r="A4" s="168" t="s">
        <v>116</v>
      </c>
      <c r="B4" s="169" t="s">
        <v>11</v>
      </c>
      <c r="C4" s="169" t="s">
        <v>117</v>
      </c>
      <c r="D4" s="169" t="s">
        <v>607</v>
      </c>
      <c r="E4" s="170">
        <v>2020</v>
      </c>
      <c r="F4" s="170">
        <v>2021</v>
      </c>
      <c r="G4" s="170">
        <v>2022</v>
      </c>
      <c r="H4" s="170">
        <v>2023</v>
      </c>
      <c r="I4" s="170">
        <v>2024</v>
      </c>
      <c r="J4" s="170">
        <v>2025</v>
      </c>
      <c r="K4" s="170">
        <v>2026</v>
      </c>
      <c r="L4" s="170">
        <v>2027</v>
      </c>
      <c r="M4" s="170">
        <v>2028</v>
      </c>
      <c r="N4" s="170">
        <v>2029</v>
      </c>
      <c r="O4" s="170">
        <v>2030</v>
      </c>
      <c r="P4" s="170">
        <v>2031</v>
      </c>
      <c r="Q4" s="170">
        <v>2032</v>
      </c>
      <c r="R4" s="170">
        <v>2033</v>
      </c>
      <c r="S4" s="170">
        <v>2034</v>
      </c>
      <c r="T4" s="170">
        <v>2035</v>
      </c>
      <c r="U4" s="170">
        <v>2036</v>
      </c>
      <c r="V4" s="170">
        <v>2037</v>
      </c>
      <c r="W4" s="170">
        <v>2038</v>
      </c>
      <c r="X4" s="170">
        <v>2039</v>
      </c>
      <c r="Y4" s="170">
        <v>2040</v>
      </c>
      <c r="Z4" s="170">
        <v>2041</v>
      </c>
      <c r="AA4" s="170">
        <v>2042</v>
      </c>
      <c r="AB4" s="170">
        <v>2043</v>
      </c>
      <c r="AC4" s="170">
        <v>2044</v>
      </c>
      <c r="AD4" s="170">
        <v>2045</v>
      </c>
      <c r="AE4" s="170">
        <v>2046</v>
      </c>
      <c r="AF4" s="170">
        <v>2047</v>
      </c>
      <c r="AG4" s="170">
        <v>2048</v>
      </c>
      <c r="AH4" s="170">
        <v>2049</v>
      </c>
      <c r="AI4" s="170">
        <v>2050</v>
      </c>
    </row>
    <row r="5" spans="1:35" s="171" customFormat="1" ht="15.75" customHeight="1">
      <c r="A5" s="173" t="s">
        <v>161</v>
      </c>
      <c r="B5" s="174" t="s">
        <v>35</v>
      </c>
      <c r="C5" s="172" t="s">
        <v>8</v>
      </c>
      <c r="D5" s="161">
        <v>3</v>
      </c>
      <c r="E5" s="171">
        <v>240.64841609999999</v>
      </c>
      <c r="F5" s="171">
        <v>246.3461312</v>
      </c>
      <c r="G5" s="171">
        <v>252.04384630000001</v>
      </c>
      <c r="H5" s="171">
        <v>257.74156140000002</v>
      </c>
      <c r="I5" s="171">
        <v>263.43927639999998</v>
      </c>
      <c r="J5" s="171">
        <v>269.13699150000002</v>
      </c>
      <c r="K5" s="171">
        <v>274.8347066</v>
      </c>
      <c r="L5" s="171">
        <v>280.53242169999999</v>
      </c>
      <c r="M5" s="171">
        <v>286.23013680000003</v>
      </c>
      <c r="N5" s="171">
        <v>291.92785179999998</v>
      </c>
      <c r="O5" s="171">
        <v>297.62556690000002</v>
      </c>
      <c r="P5" s="171">
        <v>317.43796700000001</v>
      </c>
      <c r="Q5" s="171">
        <v>337.25036710000001</v>
      </c>
      <c r="R5" s="171">
        <v>357.06276709999997</v>
      </c>
      <c r="S5" s="171">
        <v>376.87516720000002</v>
      </c>
      <c r="T5" s="171">
        <v>396.68756730000001</v>
      </c>
      <c r="U5" s="171">
        <v>416.4999674</v>
      </c>
      <c r="V5" s="171">
        <v>436.31236740000003</v>
      </c>
      <c r="W5" s="171">
        <v>456.12476750000002</v>
      </c>
      <c r="X5" s="171">
        <v>475.93716760000001</v>
      </c>
      <c r="Y5" s="171">
        <v>495.74956759999998</v>
      </c>
      <c r="Z5" s="171">
        <v>518.76105819999998</v>
      </c>
      <c r="AA5" s="171">
        <v>541.77254879999998</v>
      </c>
      <c r="AB5" s="171">
        <v>564.78403939999998</v>
      </c>
      <c r="AC5" s="171">
        <v>587.79553009999995</v>
      </c>
      <c r="AD5" s="171">
        <v>610.80702069999995</v>
      </c>
      <c r="AE5" s="171">
        <v>633.81851129999995</v>
      </c>
      <c r="AF5" s="171">
        <v>656.83000189999996</v>
      </c>
      <c r="AG5" s="171">
        <v>679.84149249999996</v>
      </c>
      <c r="AH5" s="171">
        <v>702.85298309999996</v>
      </c>
      <c r="AI5" s="171">
        <v>725.86447369999996</v>
      </c>
    </row>
    <row r="6" spans="1:35" s="171" customFormat="1" ht="16">
      <c r="A6" s="239" t="s">
        <v>162</v>
      </c>
      <c r="B6" s="175" t="s">
        <v>163</v>
      </c>
      <c r="C6" s="172" t="s">
        <v>164</v>
      </c>
      <c r="D6" s="161">
        <v>3</v>
      </c>
      <c r="E6" s="171">
        <v>9.4336464000000023E-2</v>
      </c>
      <c r="F6" s="171">
        <v>9.4336464000000023E-2</v>
      </c>
      <c r="G6" s="171">
        <v>9.4336464000000023E-2</v>
      </c>
      <c r="H6" s="171">
        <v>9.4336464000000023E-2</v>
      </c>
      <c r="I6" s="171">
        <v>9.4336464000000023E-2</v>
      </c>
      <c r="J6" s="171">
        <v>9.4336464000000023E-2</v>
      </c>
      <c r="K6" s="171">
        <v>9.4336464000000023E-2</v>
      </c>
      <c r="L6" s="171">
        <v>9.4336464000000023E-2</v>
      </c>
      <c r="M6" s="171">
        <v>9.4336464000000023E-2</v>
      </c>
      <c r="N6" s="171">
        <v>9.4336464000000023E-2</v>
      </c>
      <c r="O6" s="171">
        <v>9.4336464000000023E-2</v>
      </c>
      <c r="P6" s="171">
        <v>9.4336464000000023E-2</v>
      </c>
      <c r="Q6" s="171">
        <v>9.4336464000000023E-2</v>
      </c>
      <c r="R6" s="171">
        <v>9.4336464000000023E-2</v>
      </c>
      <c r="S6" s="171">
        <v>9.4336464000000023E-2</v>
      </c>
      <c r="T6" s="171">
        <v>9.4336464000000023E-2</v>
      </c>
      <c r="U6" s="171">
        <v>9.4336464000000023E-2</v>
      </c>
      <c r="V6" s="171">
        <v>9.4336464000000023E-2</v>
      </c>
      <c r="W6" s="171">
        <v>9.4336464000000023E-2</v>
      </c>
      <c r="X6" s="171">
        <v>9.4336464000000023E-2</v>
      </c>
      <c r="Y6" s="171">
        <v>9.4336464000000023E-2</v>
      </c>
      <c r="Z6" s="171">
        <v>9.4336464000000023E-2</v>
      </c>
      <c r="AA6" s="171">
        <v>9.4336464000000023E-2</v>
      </c>
      <c r="AB6" s="171">
        <v>9.4336464000000023E-2</v>
      </c>
      <c r="AC6" s="171">
        <v>9.4336464000000023E-2</v>
      </c>
      <c r="AD6" s="171">
        <v>9.4336464000000023E-2</v>
      </c>
      <c r="AE6" s="171">
        <v>9.4336464000000023E-2</v>
      </c>
      <c r="AF6" s="171">
        <v>9.4336464000000023E-2</v>
      </c>
      <c r="AG6" s="171">
        <v>9.4336464000000023E-2</v>
      </c>
      <c r="AH6" s="171">
        <v>9.4336464000000023E-2</v>
      </c>
      <c r="AI6" s="171">
        <v>9.4336464000000023E-2</v>
      </c>
    </row>
    <row r="7" spans="1:35" s="177" customFormat="1" ht="15.75" customHeight="1">
      <c r="A7" s="239"/>
      <c r="B7" s="176" t="s">
        <v>165</v>
      </c>
      <c r="C7" s="172" t="s">
        <v>164</v>
      </c>
      <c r="D7" s="161">
        <v>3</v>
      </c>
      <c r="E7" s="171">
        <v>0.10984229999999996</v>
      </c>
      <c r="F7" s="171">
        <v>0.10984229999999996</v>
      </c>
      <c r="G7" s="171">
        <v>0.10984229999999996</v>
      </c>
      <c r="H7" s="171">
        <v>0.10984229999999996</v>
      </c>
      <c r="I7" s="171">
        <v>0.10984229999999996</v>
      </c>
      <c r="J7" s="171">
        <v>0.10984229999999996</v>
      </c>
      <c r="K7" s="171">
        <v>0.10984229999999996</v>
      </c>
      <c r="L7" s="171">
        <v>0.10984229999999996</v>
      </c>
      <c r="M7" s="171">
        <v>0.10984229999999996</v>
      </c>
      <c r="N7" s="171">
        <v>0.10984229999999996</v>
      </c>
      <c r="O7" s="171">
        <v>0.10984229999999996</v>
      </c>
      <c r="P7" s="171">
        <v>0.10984229999999996</v>
      </c>
      <c r="Q7" s="171">
        <v>0.10984229999999996</v>
      </c>
      <c r="R7" s="171">
        <v>0.10984229999999996</v>
      </c>
      <c r="S7" s="171">
        <v>0.10984229999999996</v>
      </c>
      <c r="T7" s="171">
        <v>0.10984229999999996</v>
      </c>
      <c r="U7" s="171">
        <v>0.10984229999999996</v>
      </c>
      <c r="V7" s="171">
        <v>0.10984229999999996</v>
      </c>
      <c r="W7" s="171">
        <v>0.10984229999999996</v>
      </c>
      <c r="X7" s="171">
        <v>0.10984229999999996</v>
      </c>
      <c r="Y7" s="171">
        <v>0.10984229999999996</v>
      </c>
      <c r="Z7" s="171">
        <v>0.10984229999999996</v>
      </c>
      <c r="AA7" s="171">
        <v>0.10984229999999996</v>
      </c>
      <c r="AB7" s="171">
        <v>0.10984229999999996</v>
      </c>
      <c r="AC7" s="171">
        <v>0.10984229999999996</v>
      </c>
      <c r="AD7" s="171">
        <v>0.10984229999999996</v>
      </c>
      <c r="AE7" s="171">
        <v>0.10984229999999996</v>
      </c>
      <c r="AF7" s="171">
        <v>0.10984229999999996</v>
      </c>
      <c r="AG7" s="171">
        <v>0.10984229999999996</v>
      </c>
      <c r="AH7" s="171">
        <v>0.10984229999999996</v>
      </c>
      <c r="AI7" s="171">
        <v>0.10984229999999996</v>
      </c>
    </row>
    <row r="8" spans="1:35" s="171" customFormat="1" ht="16">
      <c r="A8" s="239"/>
      <c r="B8" s="175" t="s">
        <v>166</v>
      </c>
      <c r="C8" s="172" t="s">
        <v>164</v>
      </c>
      <c r="D8" s="161">
        <v>3</v>
      </c>
      <c r="E8" s="171">
        <v>0.11691077999999998</v>
      </c>
      <c r="F8" s="171">
        <v>0.11691077999999998</v>
      </c>
      <c r="G8" s="171">
        <v>0.11691077999999998</v>
      </c>
      <c r="H8" s="171">
        <v>0.11691077999999998</v>
      </c>
      <c r="I8" s="171">
        <v>0.11691077999999998</v>
      </c>
      <c r="J8" s="171">
        <v>0.11691077999999998</v>
      </c>
      <c r="K8" s="171">
        <v>0.11691077999999998</v>
      </c>
      <c r="L8" s="171">
        <v>0.11691077999999998</v>
      </c>
      <c r="M8" s="171">
        <v>0.11691077999999998</v>
      </c>
      <c r="N8" s="171">
        <v>0.11691077999999998</v>
      </c>
      <c r="O8" s="171">
        <v>0.11691077999999998</v>
      </c>
      <c r="P8" s="171">
        <v>0.11691077999999998</v>
      </c>
      <c r="Q8" s="171">
        <v>0.11691077999999998</v>
      </c>
      <c r="R8" s="171">
        <v>0.11691077999999998</v>
      </c>
      <c r="S8" s="171">
        <v>0.11691077999999998</v>
      </c>
      <c r="T8" s="171">
        <v>0.11691077999999998</v>
      </c>
      <c r="U8" s="171">
        <v>0.11691077999999998</v>
      </c>
      <c r="V8" s="171">
        <v>0.11691077999999998</v>
      </c>
      <c r="W8" s="171">
        <v>0.11691077999999998</v>
      </c>
      <c r="X8" s="171">
        <v>0.11691077999999998</v>
      </c>
      <c r="Y8" s="171">
        <v>0.11691077999999998</v>
      </c>
      <c r="Z8" s="171">
        <v>0.11691077999999998</v>
      </c>
      <c r="AA8" s="171">
        <v>0.11691077999999998</v>
      </c>
      <c r="AB8" s="171">
        <v>0.11691077999999998</v>
      </c>
      <c r="AC8" s="171">
        <v>0.11691077999999998</v>
      </c>
      <c r="AD8" s="171">
        <v>0.11691077999999998</v>
      </c>
      <c r="AE8" s="171">
        <v>0.11691077999999998</v>
      </c>
      <c r="AF8" s="171">
        <v>0.11691077999999998</v>
      </c>
      <c r="AG8" s="171">
        <v>0.11691077999999998</v>
      </c>
      <c r="AH8" s="171">
        <v>0.11691077999999998</v>
      </c>
      <c r="AI8" s="171">
        <v>0.11691077999999998</v>
      </c>
    </row>
    <row r="9" spans="1:35" s="177" customFormat="1" ht="15.75" customHeight="1">
      <c r="A9" s="239"/>
      <c r="B9" s="176" t="s">
        <v>167</v>
      </c>
      <c r="C9" s="172" t="s">
        <v>164</v>
      </c>
      <c r="D9" s="161">
        <v>3</v>
      </c>
      <c r="E9" s="171">
        <v>0.13377710400000001</v>
      </c>
      <c r="F9" s="171">
        <v>0.13377710400000001</v>
      </c>
      <c r="G9" s="171">
        <v>0.13377710400000001</v>
      </c>
      <c r="H9" s="171">
        <v>0.13377710400000001</v>
      </c>
      <c r="I9" s="171">
        <v>0.13377710400000001</v>
      </c>
      <c r="J9" s="171">
        <v>0.13377710400000001</v>
      </c>
      <c r="K9" s="171">
        <v>0.13377710400000001</v>
      </c>
      <c r="L9" s="171">
        <v>0.13377710400000001</v>
      </c>
      <c r="M9" s="171">
        <v>0.13377710400000001</v>
      </c>
      <c r="N9" s="171">
        <v>0.13377710400000001</v>
      </c>
      <c r="O9" s="171">
        <v>0.13377710400000001</v>
      </c>
      <c r="P9" s="171">
        <v>0.13377710400000001</v>
      </c>
      <c r="Q9" s="171">
        <v>0.13377710400000001</v>
      </c>
      <c r="R9" s="171">
        <v>0.13377710400000001</v>
      </c>
      <c r="S9" s="171">
        <v>0.13377710400000001</v>
      </c>
      <c r="T9" s="171">
        <v>0.13377710400000001</v>
      </c>
      <c r="U9" s="171">
        <v>0.13377710400000001</v>
      </c>
      <c r="V9" s="171">
        <v>0.13377710400000001</v>
      </c>
      <c r="W9" s="171">
        <v>0.13377710400000001</v>
      </c>
      <c r="X9" s="171">
        <v>0.13377710400000001</v>
      </c>
      <c r="Y9" s="171">
        <v>0.13377710400000001</v>
      </c>
      <c r="Z9" s="171">
        <v>0.13377710400000001</v>
      </c>
      <c r="AA9" s="171">
        <v>0.13377710400000001</v>
      </c>
      <c r="AB9" s="171">
        <v>0.13377710400000001</v>
      </c>
      <c r="AC9" s="171">
        <v>0.13377710400000001</v>
      </c>
      <c r="AD9" s="171">
        <v>0.13377710400000001</v>
      </c>
      <c r="AE9" s="171">
        <v>0.13377710400000001</v>
      </c>
      <c r="AF9" s="171">
        <v>0.13377710400000001</v>
      </c>
      <c r="AG9" s="171">
        <v>0.13377710400000001</v>
      </c>
      <c r="AH9" s="171">
        <v>0.13377710400000001</v>
      </c>
      <c r="AI9" s="171">
        <v>0.13377710400000001</v>
      </c>
    </row>
    <row r="10" spans="1:35" s="171" customFormat="1" ht="16">
      <c r="A10" s="239"/>
      <c r="B10" s="175" t="s">
        <v>168</v>
      </c>
      <c r="C10" s="172" t="s">
        <v>164</v>
      </c>
      <c r="D10" s="161">
        <v>3</v>
      </c>
      <c r="E10" s="171">
        <v>0.14256047999999999</v>
      </c>
      <c r="F10" s="171">
        <v>0.14256047999999999</v>
      </c>
      <c r="G10" s="171">
        <v>0.14256047999999999</v>
      </c>
      <c r="H10" s="171">
        <v>0.14256047999999999</v>
      </c>
      <c r="I10" s="171">
        <v>0.14256047999999999</v>
      </c>
      <c r="J10" s="171">
        <v>0.14256047999999999</v>
      </c>
      <c r="K10" s="171">
        <v>0.14256047999999999</v>
      </c>
      <c r="L10" s="171">
        <v>0.14256047999999999</v>
      </c>
      <c r="M10" s="171">
        <v>0.14256047999999999</v>
      </c>
      <c r="N10" s="171">
        <v>0.14256047999999999</v>
      </c>
      <c r="O10" s="171">
        <v>0.14256047999999999</v>
      </c>
      <c r="P10" s="171">
        <v>0.14256047999999999</v>
      </c>
      <c r="Q10" s="171">
        <v>0.14256047999999999</v>
      </c>
      <c r="R10" s="171">
        <v>0.14256047999999999</v>
      </c>
      <c r="S10" s="171">
        <v>0.14256047999999999</v>
      </c>
      <c r="T10" s="171">
        <v>0.14256047999999999</v>
      </c>
      <c r="U10" s="171">
        <v>0.14256047999999999</v>
      </c>
      <c r="V10" s="171">
        <v>0.14256047999999999</v>
      </c>
      <c r="W10" s="171">
        <v>0.14256047999999999</v>
      </c>
      <c r="X10" s="171">
        <v>0.14256047999999999</v>
      </c>
      <c r="Y10" s="171">
        <v>0.14256047999999999</v>
      </c>
      <c r="Z10" s="171">
        <v>0.14256047999999999</v>
      </c>
      <c r="AA10" s="171">
        <v>0.14256047999999999</v>
      </c>
      <c r="AB10" s="171">
        <v>0.14256047999999999</v>
      </c>
      <c r="AC10" s="171">
        <v>0.14256047999999999</v>
      </c>
      <c r="AD10" s="171">
        <v>0.14256047999999999</v>
      </c>
      <c r="AE10" s="171">
        <v>0.14256047999999999</v>
      </c>
      <c r="AF10" s="171">
        <v>0.14256047999999999</v>
      </c>
      <c r="AG10" s="171">
        <v>0.14256047999999999</v>
      </c>
      <c r="AH10" s="171">
        <v>0.14256047999999999</v>
      </c>
      <c r="AI10" s="171">
        <v>0.14256047999999999</v>
      </c>
    </row>
    <row r="11" spans="1:35" s="177" customFormat="1" ht="15.75" customHeight="1">
      <c r="A11" s="239"/>
      <c r="B11" s="176" t="s">
        <v>169</v>
      </c>
      <c r="C11" s="172" t="s">
        <v>164</v>
      </c>
      <c r="D11" s="161">
        <v>3</v>
      </c>
      <c r="E11" s="171">
        <v>0.16175186399999997</v>
      </c>
      <c r="F11" s="171">
        <v>0.16175186399999997</v>
      </c>
      <c r="G11" s="171">
        <v>0.16175186399999997</v>
      </c>
      <c r="H11" s="171">
        <v>0.16175186399999997</v>
      </c>
      <c r="I11" s="171">
        <v>0.16175186399999997</v>
      </c>
      <c r="J11" s="171">
        <v>0.16175186399999997</v>
      </c>
      <c r="K11" s="171">
        <v>0.16175186399999997</v>
      </c>
      <c r="L11" s="171">
        <v>0.16175186399999997</v>
      </c>
      <c r="M11" s="171">
        <v>0.16175186399999997</v>
      </c>
      <c r="N11" s="171">
        <v>0.16175186399999997</v>
      </c>
      <c r="O11" s="171">
        <v>0.16175186399999997</v>
      </c>
      <c r="P11" s="171">
        <v>0.16175186399999997</v>
      </c>
      <c r="Q11" s="171">
        <v>0.16175186399999997</v>
      </c>
      <c r="R11" s="171">
        <v>0.16175186399999997</v>
      </c>
      <c r="S11" s="171">
        <v>0.16175186399999997</v>
      </c>
      <c r="T11" s="171">
        <v>0.16175186399999997</v>
      </c>
      <c r="U11" s="171">
        <v>0.16175186399999997</v>
      </c>
      <c r="V11" s="171">
        <v>0.16175186399999997</v>
      </c>
      <c r="W11" s="171">
        <v>0.16175186399999997</v>
      </c>
      <c r="X11" s="171">
        <v>0.16175186399999997</v>
      </c>
      <c r="Y11" s="171">
        <v>0.16175186399999997</v>
      </c>
      <c r="Z11" s="171">
        <v>0.16175186399999997</v>
      </c>
      <c r="AA11" s="171">
        <v>0.16175186399999997</v>
      </c>
      <c r="AB11" s="171">
        <v>0.16175186399999997</v>
      </c>
      <c r="AC11" s="171">
        <v>0.16175186399999997</v>
      </c>
      <c r="AD11" s="171">
        <v>0.16175186399999997</v>
      </c>
      <c r="AE11" s="171">
        <v>0.16175186399999997</v>
      </c>
      <c r="AF11" s="171">
        <v>0.16175186399999997</v>
      </c>
      <c r="AG11" s="171">
        <v>0.16175186399999997</v>
      </c>
      <c r="AH11" s="171">
        <v>0.16175186399999997</v>
      </c>
      <c r="AI11" s="171">
        <v>0.16175186399999997</v>
      </c>
    </row>
    <row r="12" spans="1:35" s="171" customFormat="1" ht="16">
      <c r="A12" s="239"/>
      <c r="B12" s="175" t="s">
        <v>170</v>
      </c>
      <c r="C12" s="172" t="s">
        <v>164</v>
      </c>
      <c r="D12" s="161">
        <v>3</v>
      </c>
      <c r="E12" s="171">
        <v>0.111340656</v>
      </c>
      <c r="F12" s="171">
        <v>0.111340656</v>
      </c>
      <c r="G12" s="171">
        <v>0.111340656</v>
      </c>
      <c r="H12" s="171">
        <v>0.111340656</v>
      </c>
      <c r="I12" s="171">
        <v>0.111340656</v>
      </c>
      <c r="J12" s="171">
        <v>0.111340656</v>
      </c>
      <c r="K12" s="171">
        <v>0.111340656</v>
      </c>
      <c r="L12" s="171">
        <v>0.111340656</v>
      </c>
      <c r="M12" s="171">
        <v>0.111340656</v>
      </c>
      <c r="N12" s="171">
        <v>0.111340656</v>
      </c>
      <c r="O12" s="171">
        <v>0.111340656</v>
      </c>
      <c r="P12" s="171">
        <v>0.111340656</v>
      </c>
      <c r="Q12" s="171">
        <v>0.111340656</v>
      </c>
      <c r="R12" s="171">
        <v>0.111340656</v>
      </c>
      <c r="S12" s="171">
        <v>0.111340656</v>
      </c>
      <c r="T12" s="171">
        <v>0.111340656</v>
      </c>
      <c r="U12" s="171">
        <v>0.111340656</v>
      </c>
      <c r="V12" s="171">
        <v>0.111340656</v>
      </c>
      <c r="W12" s="171">
        <v>0.111340656</v>
      </c>
      <c r="X12" s="171">
        <v>0.111340656</v>
      </c>
      <c r="Y12" s="171">
        <v>0.111340656</v>
      </c>
      <c r="Z12" s="171">
        <v>0.111340656</v>
      </c>
      <c r="AA12" s="171">
        <v>0.111340656</v>
      </c>
      <c r="AB12" s="171">
        <v>0.111340656</v>
      </c>
      <c r="AC12" s="171">
        <v>0.111340656</v>
      </c>
      <c r="AD12" s="171">
        <v>0.111340656</v>
      </c>
      <c r="AE12" s="171">
        <v>0.111340656</v>
      </c>
      <c r="AF12" s="171">
        <v>0.111340656</v>
      </c>
      <c r="AG12" s="171">
        <v>0.111340656</v>
      </c>
      <c r="AH12" s="171">
        <v>0.111340656</v>
      </c>
      <c r="AI12" s="171">
        <v>0.111340656</v>
      </c>
    </row>
    <row r="13" spans="1:35" s="177" customFormat="1" ht="15.75" customHeight="1">
      <c r="A13" s="239"/>
      <c r="B13" s="176" t="s">
        <v>171</v>
      </c>
      <c r="C13" s="172" t="s">
        <v>164</v>
      </c>
      <c r="D13" s="161">
        <v>3</v>
      </c>
      <c r="E13" s="171">
        <v>0.12948033600000003</v>
      </c>
      <c r="F13" s="171">
        <v>0.12948033600000003</v>
      </c>
      <c r="G13" s="171">
        <v>0.12948033600000003</v>
      </c>
      <c r="H13" s="171">
        <v>0.12948033600000003</v>
      </c>
      <c r="I13" s="171">
        <v>0.12948033600000003</v>
      </c>
      <c r="J13" s="171">
        <v>0.12948033600000003</v>
      </c>
      <c r="K13" s="171">
        <v>0.12948033600000003</v>
      </c>
      <c r="L13" s="171">
        <v>0.12948033600000003</v>
      </c>
      <c r="M13" s="171">
        <v>0.12948033600000003</v>
      </c>
      <c r="N13" s="171">
        <v>0.12948033600000003</v>
      </c>
      <c r="O13" s="171">
        <v>0.12948033600000003</v>
      </c>
      <c r="P13" s="171">
        <v>0.12948033600000003</v>
      </c>
      <c r="Q13" s="171">
        <v>0.12948033600000003</v>
      </c>
      <c r="R13" s="171">
        <v>0.12948033600000003</v>
      </c>
      <c r="S13" s="171">
        <v>0.12948033600000003</v>
      </c>
      <c r="T13" s="171">
        <v>0.12948033600000003</v>
      </c>
      <c r="U13" s="171">
        <v>0.12948033600000003</v>
      </c>
      <c r="V13" s="171">
        <v>0.12948033600000003</v>
      </c>
      <c r="W13" s="171">
        <v>0.12948033600000003</v>
      </c>
      <c r="X13" s="171">
        <v>0.12948033600000003</v>
      </c>
      <c r="Y13" s="171">
        <v>0.12948033600000003</v>
      </c>
      <c r="Z13" s="171">
        <v>0.12948033600000003</v>
      </c>
      <c r="AA13" s="171">
        <v>0.12948033600000003</v>
      </c>
      <c r="AB13" s="171">
        <v>0.12948033600000003</v>
      </c>
      <c r="AC13" s="171">
        <v>0.12948033600000003</v>
      </c>
      <c r="AD13" s="171">
        <v>0.12948033600000003</v>
      </c>
      <c r="AE13" s="171">
        <v>0.12948033600000003</v>
      </c>
      <c r="AF13" s="171">
        <v>0.12948033600000003</v>
      </c>
      <c r="AG13" s="171">
        <v>0.12948033600000003</v>
      </c>
      <c r="AH13" s="171">
        <v>0.12948033600000003</v>
      </c>
      <c r="AI13" s="171">
        <v>0.12948033600000003</v>
      </c>
    </row>
    <row r="14" spans="1:35" s="234" customFormat="1" ht="16"/>
    <row r="15" spans="1:35" s="209" customFormat="1" ht="17">
      <c r="A15" s="211" t="s">
        <v>34</v>
      </c>
      <c r="D15" s="210"/>
    </row>
    <row r="16" spans="1:35" s="171" customFormat="1" ht="15.75" customHeight="1">
      <c r="A16" s="168" t="s">
        <v>116</v>
      </c>
      <c r="B16" s="169" t="s">
        <v>11</v>
      </c>
      <c r="C16" s="169" t="s">
        <v>117</v>
      </c>
      <c r="D16" s="169" t="s">
        <v>607</v>
      </c>
      <c r="E16" s="170">
        <v>2020</v>
      </c>
      <c r="F16" s="170">
        <v>2021</v>
      </c>
      <c r="G16" s="170">
        <v>2022</v>
      </c>
      <c r="H16" s="170">
        <v>2023</v>
      </c>
      <c r="I16" s="170">
        <v>2024</v>
      </c>
      <c r="J16" s="170">
        <v>2025</v>
      </c>
      <c r="K16" s="170">
        <v>2026</v>
      </c>
      <c r="L16" s="170">
        <v>2027</v>
      </c>
      <c r="M16" s="170">
        <v>2028</v>
      </c>
      <c r="N16" s="170">
        <v>2029</v>
      </c>
      <c r="O16" s="170">
        <v>2030</v>
      </c>
      <c r="P16" s="170">
        <v>2031</v>
      </c>
      <c r="Q16" s="170">
        <v>2032</v>
      </c>
      <c r="R16" s="170">
        <v>2033</v>
      </c>
      <c r="S16" s="170">
        <v>2034</v>
      </c>
      <c r="T16" s="170">
        <v>2035</v>
      </c>
      <c r="U16" s="170">
        <v>2036</v>
      </c>
      <c r="V16" s="170">
        <v>2037</v>
      </c>
      <c r="W16" s="170">
        <v>2038</v>
      </c>
      <c r="X16" s="170">
        <v>2039</v>
      </c>
      <c r="Y16" s="170">
        <v>2040</v>
      </c>
      <c r="Z16" s="170">
        <v>2041</v>
      </c>
      <c r="AA16" s="170">
        <v>2042</v>
      </c>
      <c r="AB16" s="170">
        <v>2043</v>
      </c>
      <c r="AC16" s="170">
        <v>2044</v>
      </c>
      <c r="AD16" s="170">
        <v>2045</v>
      </c>
      <c r="AE16" s="170">
        <v>2046</v>
      </c>
      <c r="AF16" s="170">
        <v>2047</v>
      </c>
      <c r="AG16" s="170">
        <v>2048</v>
      </c>
      <c r="AH16" s="170">
        <v>2049</v>
      </c>
      <c r="AI16" s="170">
        <v>2050</v>
      </c>
    </row>
    <row r="17" spans="1:35" s="171" customFormat="1" ht="15.75" customHeight="1">
      <c r="A17" s="173" t="s">
        <v>161</v>
      </c>
      <c r="B17" s="174" t="s">
        <v>34</v>
      </c>
      <c r="C17" s="172" t="s">
        <v>8</v>
      </c>
      <c r="D17" s="161">
        <v>3</v>
      </c>
      <c r="E17" s="171">
        <v>137.55894269999999</v>
      </c>
      <c r="F17" s="171">
        <v>140.81585870000001</v>
      </c>
      <c r="G17" s="171">
        <v>144.0727746</v>
      </c>
      <c r="H17" s="171">
        <v>147.3296905</v>
      </c>
      <c r="I17" s="171">
        <v>150.58660649999999</v>
      </c>
      <c r="J17" s="171">
        <v>153.84352240000001</v>
      </c>
      <c r="K17" s="171">
        <v>157.1004384</v>
      </c>
      <c r="L17" s="171">
        <v>160.3573543</v>
      </c>
      <c r="M17" s="171">
        <v>163.61427019999999</v>
      </c>
      <c r="N17" s="171">
        <v>166.87118620000001</v>
      </c>
      <c r="O17" s="171">
        <v>170.12810210000001</v>
      </c>
      <c r="P17" s="171">
        <v>181.45322469999999</v>
      </c>
      <c r="Q17" s="171">
        <v>192.77834720000001</v>
      </c>
      <c r="R17" s="171">
        <v>204.1034698</v>
      </c>
      <c r="S17" s="171">
        <v>215.42859240000001</v>
      </c>
      <c r="T17" s="171">
        <v>226.75371490000001</v>
      </c>
      <c r="U17" s="171">
        <v>238.07883749999999</v>
      </c>
      <c r="V17" s="171">
        <v>249.40396010000001</v>
      </c>
      <c r="W17" s="171">
        <v>260.72908260000003</v>
      </c>
      <c r="X17" s="171">
        <v>272.05420520000001</v>
      </c>
      <c r="Y17" s="171">
        <v>283.37932769999998</v>
      </c>
      <c r="Z17" s="171">
        <v>296.53310770000002</v>
      </c>
      <c r="AA17" s="171">
        <v>309.6868877</v>
      </c>
      <c r="AB17" s="171">
        <v>322.84066769999998</v>
      </c>
      <c r="AC17" s="171">
        <v>335.99444770000002</v>
      </c>
      <c r="AD17" s="171">
        <v>349.14822759999998</v>
      </c>
      <c r="AE17" s="171">
        <v>362.30200760000002</v>
      </c>
      <c r="AF17" s="171">
        <v>375.45578760000001</v>
      </c>
      <c r="AG17" s="171">
        <v>388.60956759999999</v>
      </c>
      <c r="AH17" s="171">
        <v>401.76334750000001</v>
      </c>
      <c r="AI17" s="171">
        <v>414.91712749999999</v>
      </c>
    </row>
    <row r="18" spans="1:35" s="171" customFormat="1" ht="16">
      <c r="A18" s="239" t="s">
        <v>162</v>
      </c>
      <c r="B18" s="175" t="s">
        <v>163</v>
      </c>
      <c r="C18" s="172" t="s">
        <v>164</v>
      </c>
      <c r="D18" s="161">
        <v>3</v>
      </c>
      <c r="E18" s="171">
        <v>9.4336464000000023E-2</v>
      </c>
      <c r="F18" s="171">
        <v>9.4336464000000023E-2</v>
      </c>
      <c r="G18" s="171">
        <v>9.4336464000000023E-2</v>
      </c>
      <c r="H18" s="171">
        <v>9.4336464000000023E-2</v>
      </c>
      <c r="I18" s="171">
        <v>9.4336464000000023E-2</v>
      </c>
      <c r="J18" s="171">
        <v>9.4336464000000023E-2</v>
      </c>
      <c r="K18" s="171">
        <v>9.4336464000000023E-2</v>
      </c>
      <c r="L18" s="171">
        <v>9.4336464000000023E-2</v>
      </c>
      <c r="M18" s="171">
        <v>9.4336464000000023E-2</v>
      </c>
      <c r="N18" s="171">
        <v>9.4336464000000023E-2</v>
      </c>
      <c r="O18" s="171">
        <v>9.4336464000000023E-2</v>
      </c>
      <c r="P18" s="171">
        <v>9.4336464000000023E-2</v>
      </c>
      <c r="Q18" s="171">
        <v>9.4336464000000023E-2</v>
      </c>
      <c r="R18" s="171">
        <v>9.4336464000000023E-2</v>
      </c>
      <c r="S18" s="171">
        <v>9.4336464000000023E-2</v>
      </c>
      <c r="T18" s="171">
        <v>9.4336464000000023E-2</v>
      </c>
      <c r="U18" s="171">
        <v>9.4336464000000023E-2</v>
      </c>
      <c r="V18" s="171">
        <v>9.4336464000000023E-2</v>
      </c>
      <c r="W18" s="171">
        <v>9.4336464000000023E-2</v>
      </c>
      <c r="X18" s="171">
        <v>9.4336464000000023E-2</v>
      </c>
      <c r="Y18" s="171">
        <v>9.4336464000000023E-2</v>
      </c>
      <c r="Z18" s="171">
        <v>9.4336464000000023E-2</v>
      </c>
      <c r="AA18" s="171">
        <v>9.4336464000000023E-2</v>
      </c>
      <c r="AB18" s="171">
        <v>9.4336464000000023E-2</v>
      </c>
      <c r="AC18" s="171">
        <v>9.4336464000000023E-2</v>
      </c>
      <c r="AD18" s="171">
        <v>9.4336464000000023E-2</v>
      </c>
      <c r="AE18" s="171">
        <v>9.4336464000000023E-2</v>
      </c>
      <c r="AF18" s="171">
        <v>9.4336464000000023E-2</v>
      </c>
      <c r="AG18" s="171">
        <v>9.4336464000000023E-2</v>
      </c>
      <c r="AH18" s="171">
        <v>9.4336464000000023E-2</v>
      </c>
      <c r="AI18" s="171">
        <v>9.4336464000000023E-2</v>
      </c>
    </row>
    <row r="19" spans="1:35" s="177" customFormat="1" ht="15.75" customHeight="1">
      <c r="A19" s="239"/>
      <c r="B19" s="176" t="s">
        <v>165</v>
      </c>
      <c r="C19" s="172" t="s">
        <v>164</v>
      </c>
      <c r="D19" s="161">
        <v>3</v>
      </c>
      <c r="E19" s="171">
        <v>0.10984229999999996</v>
      </c>
      <c r="F19" s="171">
        <v>0.10984229999999996</v>
      </c>
      <c r="G19" s="171">
        <v>0.10984229999999996</v>
      </c>
      <c r="H19" s="171">
        <v>0.10984229999999996</v>
      </c>
      <c r="I19" s="171">
        <v>0.10984229999999996</v>
      </c>
      <c r="J19" s="171">
        <v>0.10984229999999996</v>
      </c>
      <c r="K19" s="171">
        <v>0.10984229999999996</v>
      </c>
      <c r="L19" s="171">
        <v>0.10984229999999996</v>
      </c>
      <c r="M19" s="171">
        <v>0.10984229999999996</v>
      </c>
      <c r="N19" s="171">
        <v>0.10984229999999996</v>
      </c>
      <c r="O19" s="171">
        <v>0.10984229999999996</v>
      </c>
      <c r="P19" s="171">
        <v>0.10984229999999996</v>
      </c>
      <c r="Q19" s="171">
        <v>0.10984229999999996</v>
      </c>
      <c r="R19" s="171">
        <v>0.10984229999999996</v>
      </c>
      <c r="S19" s="171">
        <v>0.10984229999999996</v>
      </c>
      <c r="T19" s="171">
        <v>0.10984229999999996</v>
      </c>
      <c r="U19" s="171">
        <v>0.10984229999999996</v>
      </c>
      <c r="V19" s="171">
        <v>0.10984229999999996</v>
      </c>
      <c r="W19" s="171">
        <v>0.10984229999999996</v>
      </c>
      <c r="X19" s="171">
        <v>0.10984229999999996</v>
      </c>
      <c r="Y19" s="171">
        <v>0.10984229999999996</v>
      </c>
      <c r="Z19" s="171">
        <v>0.10984229999999996</v>
      </c>
      <c r="AA19" s="171">
        <v>0.10984229999999996</v>
      </c>
      <c r="AB19" s="171">
        <v>0.10984229999999996</v>
      </c>
      <c r="AC19" s="171">
        <v>0.10984229999999996</v>
      </c>
      <c r="AD19" s="171">
        <v>0.10984229999999996</v>
      </c>
      <c r="AE19" s="171">
        <v>0.10984229999999996</v>
      </c>
      <c r="AF19" s="171">
        <v>0.10984229999999996</v>
      </c>
      <c r="AG19" s="171">
        <v>0.10984229999999996</v>
      </c>
      <c r="AH19" s="171">
        <v>0.10984229999999996</v>
      </c>
      <c r="AI19" s="171">
        <v>0.10984229999999996</v>
      </c>
    </row>
    <row r="20" spans="1:35" s="171" customFormat="1" ht="16">
      <c r="A20" s="239"/>
      <c r="B20" s="175" t="s">
        <v>166</v>
      </c>
      <c r="C20" s="172" t="s">
        <v>164</v>
      </c>
      <c r="D20" s="161">
        <v>3</v>
      </c>
      <c r="E20" s="171">
        <v>0.11691077999999998</v>
      </c>
      <c r="F20" s="171">
        <v>0.11691077999999998</v>
      </c>
      <c r="G20" s="171">
        <v>0.11691077999999998</v>
      </c>
      <c r="H20" s="171">
        <v>0.11691077999999998</v>
      </c>
      <c r="I20" s="171">
        <v>0.11691077999999998</v>
      </c>
      <c r="J20" s="171">
        <v>0.11691077999999998</v>
      </c>
      <c r="K20" s="171">
        <v>0.11691077999999998</v>
      </c>
      <c r="L20" s="171">
        <v>0.11691077999999998</v>
      </c>
      <c r="M20" s="171">
        <v>0.11691077999999998</v>
      </c>
      <c r="N20" s="171">
        <v>0.11691077999999998</v>
      </c>
      <c r="O20" s="171">
        <v>0.11691077999999998</v>
      </c>
      <c r="P20" s="171">
        <v>0.11691077999999998</v>
      </c>
      <c r="Q20" s="171">
        <v>0.11691077999999998</v>
      </c>
      <c r="R20" s="171">
        <v>0.11691077999999998</v>
      </c>
      <c r="S20" s="171">
        <v>0.11691077999999998</v>
      </c>
      <c r="T20" s="171">
        <v>0.11691077999999998</v>
      </c>
      <c r="U20" s="171">
        <v>0.11691077999999998</v>
      </c>
      <c r="V20" s="171">
        <v>0.11691077999999998</v>
      </c>
      <c r="W20" s="171">
        <v>0.11691077999999998</v>
      </c>
      <c r="X20" s="171">
        <v>0.11691077999999998</v>
      </c>
      <c r="Y20" s="171">
        <v>0.11691077999999998</v>
      </c>
      <c r="Z20" s="171">
        <v>0.11691077999999998</v>
      </c>
      <c r="AA20" s="171">
        <v>0.11691077999999998</v>
      </c>
      <c r="AB20" s="171">
        <v>0.11691077999999998</v>
      </c>
      <c r="AC20" s="171">
        <v>0.11691077999999998</v>
      </c>
      <c r="AD20" s="171">
        <v>0.11691077999999998</v>
      </c>
      <c r="AE20" s="171">
        <v>0.11691077999999998</v>
      </c>
      <c r="AF20" s="171">
        <v>0.11691077999999998</v>
      </c>
      <c r="AG20" s="171">
        <v>0.11691077999999998</v>
      </c>
      <c r="AH20" s="171">
        <v>0.11691077999999998</v>
      </c>
      <c r="AI20" s="171">
        <v>0.11691077999999998</v>
      </c>
    </row>
    <row r="21" spans="1:35" s="177" customFormat="1" ht="15.75" customHeight="1">
      <c r="A21" s="239"/>
      <c r="B21" s="176" t="s">
        <v>167</v>
      </c>
      <c r="C21" s="172" t="s">
        <v>164</v>
      </c>
      <c r="D21" s="161">
        <v>3</v>
      </c>
      <c r="E21" s="171">
        <v>0.13377710400000001</v>
      </c>
      <c r="F21" s="171">
        <v>0.13377710400000001</v>
      </c>
      <c r="G21" s="171">
        <v>0.13377710400000001</v>
      </c>
      <c r="H21" s="171">
        <v>0.13377710400000001</v>
      </c>
      <c r="I21" s="171">
        <v>0.13377710400000001</v>
      </c>
      <c r="J21" s="171">
        <v>0.13377710400000001</v>
      </c>
      <c r="K21" s="171">
        <v>0.13377710400000001</v>
      </c>
      <c r="L21" s="171">
        <v>0.13377710400000001</v>
      </c>
      <c r="M21" s="171">
        <v>0.13377710400000001</v>
      </c>
      <c r="N21" s="171">
        <v>0.13377710400000001</v>
      </c>
      <c r="O21" s="171">
        <v>0.13377710400000001</v>
      </c>
      <c r="P21" s="171">
        <v>0.13377710400000001</v>
      </c>
      <c r="Q21" s="171">
        <v>0.13377710400000001</v>
      </c>
      <c r="R21" s="171">
        <v>0.13377710400000001</v>
      </c>
      <c r="S21" s="171">
        <v>0.13377710400000001</v>
      </c>
      <c r="T21" s="171">
        <v>0.13377710400000001</v>
      </c>
      <c r="U21" s="171">
        <v>0.13377710400000001</v>
      </c>
      <c r="V21" s="171">
        <v>0.13377710400000001</v>
      </c>
      <c r="W21" s="171">
        <v>0.13377710400000001</v>
      </c>
      <c r="X21" s="171">
        <v>0.13377710400000001</v>
      </c>
      <c r="Y21" s="171">
        <v>0.13377710400000001</v>
      </c>
      <c r="Z21" s="171">
        <v>0.13377710400000001</v>
      </c>
      <c r="AA21" s="171">
        <v>0.13377710400000001</v>
      </c>
      <c r="AB21" s="171">
        <v>0.13377710400000001</v>
      </c>
      <c r="AC21" s="171">
        <v>0.13377710400000001</v>
      </c>
      <c r="AD21" s="171">
        <v>0.13377710400000001</v>
      </c>
      <c r="AE21" s="171">
        <v>0.13377710400000001</v>
      </c>
      <c r="AF21" s="171">
        <v>0.13377710400000001</v>
      </c>
      <c r="AG21" s="171">
        <v>0.13377710400000001</v>
      </c>
      <c r="AH21" s="171">
        <v>0.13377710400000001</v>
      </c>
      <c r="AI21" s="171">
        <v>0.13377710400000001</v>
      </c>
    </row>
    <row r="22" spans="1:35" s="171" customFormat="1" ht="16">
      <c r="A22" s="239"/>
      <c r="B22" s="175" t="s">
        <v>168</v>
      </c>
      <c r="C22" s="172" t="s">
        <v>164</v>
      </c>
      <c r="D22" s="161">
        <v>3</v>
      </c>
      <c r="E22" s="171">
        <v>0.14256047999999999</v>
      </c>
      <c r="F22" s="171">
        <v>0.14256047999999999</v>
      </c>
      <c r="G22" s="171">
        <v>0.14256047999999999</v>
      </c>
      <c r="H22" s="171">
        <v>0.14256047999999999</v>
      </c>
      <c r="I22" s="171">
        <v>0.14256047999999999</v>
      </c>
      <c r="J22" s="171">
        <v>0.14256047999999999</v>
      </c>
      <c r="K22" s="171">
        <v>0.14256047999999999</v>
      </c>
      <c r="L22" s="171">
        <v>0.14256047999999999</v>
      </c>
      <c r="M22" s="171">
        <v>0.14256047999999999</v>
      </c>
      <c r="N22" s="171">
        <v>0.14256047999999999</v>
      </c>
      <c r="O22" s="171">
        <v>0.14256047999999999</v>
      </c>
      <c r="P22" s="171">
        <v>0.14256047999999999</v>
      </c>
      <c r="Q22" s="171">
        <v>0.14256047999999999</v>
      </c>
      <c r="R22" s="171">
        <v>0.14256047999999999</v>
      </c>
      <c r="S22" s="171">
        <v>0.14256047999999999</v>
      </c>
      <c r="T22" s="171">
        <v>0.14256047999999999</v>
      </c>
      <c r="U22" s="171">
        <v>0.14256047999999999</v>
      </c>
      <c r="V22" s="171">
        <v>0.14256047999999999</v>
      </c>
      <c r="W22" s="171">
        <v>0.14256047999999999</v>
      </c>
      <c r="X22" s="171">
        <v>0.14256047999999999</v>
      </c>
      <c r="Y22" s="171">
        <v>0.14256047999999999</v>
      </c>
      <c r="Z22" s="171">
        <v>0.14256047999999999</v>
      </c>
      <c r="AA22" s="171">
        <v>0.14256047999999999</v>
      </c>
      <c r="AB22" s="171">
        <v>0.14256047999999999</v>
      </c>
      <c r="AC22" s="171">
        <v>0.14256047999999999</v>
      </c>
      <c r="AD22" s="171">
        <v>0.14256047999999999</v>
      </c>
      <c r="AE22" s="171">
        <v>0.14256047999999999</v>
      </c>
      <c r="AF22" s="171">
        <v>0.14256047999999999</v>
      </c>
      <c r="AG22" s="171">
        <v>0.14256047999999999</v>
      </c>
      <c r="AH22" s="171">
        <v>0.14256047999999999</v>
      </c>
      <c r="AI22" s="171">
        <v>0.14256047999999999</v>
      </c>
    </row>
    <row r="23" spans="1:35" s="177" customFormat="1" ht="15.75" customHeight="1">
      <c r="A23" s="239"/>
      <c r="B23" s="176" t="s">
        <v>169</v>
      </c>
      <c r="C23" s="172" t="s">
        <v>164</v>
      </c>
      <c r="D23" s="161">
        <v>3</v>
      </c>
      <c r="E23" s="171">
        <v>0.16175186399999997</v>
      </c>
      <c r="F23" s="171">
        <v>0.16175186399999997</v>
      </c>
      <c r="G23" s="171">
        <v>0.16175186399999997</v>
      </c>
      <c r="H23" s="171">
        <v>0.16175186399999997</v>
      </c>
      <c r="I23" s="171">
        <v>0.16175186399999997</v>
      </c>
      <c r="J23" s="171">
        <v>0.16175186399999997</v>
      </c>
      <c r="K23" s="171">
        <v>0.16175186399999997</v>
      </c>
      <c r="L23" s="171">
        <v>0.16175186399999997</v>
      </c>
      <c r="M23" s="171">
        <v>0.16175186399999997</v>
      </c>
      <c r="N23" s="171">
        <v>0.16175186399999997</v>
      </c>
      <c r="O23" s="171">
        <v>0.16175186399999997</v>
      </c>
      <c r="P23" s="171">
        <v>0.16175186399999997</v>
      </c>
      <c r="Q23" s="171">
        <v>0.16175186399999997</v>
      </c>
      <c r="R23" s="171">
        <v>0.16175186399999997</v>
      </c>
      <c r="S23" s="171">
        <v>0.16175186399999997</v>
      </c>
      <c r="T23" s="171">
        <v>0.16175186399999997</v>
      </c>
      <c r="U23" s="171">
        <v>0.16175186399999997</v>
      </c>
      <c r="V23" s="171">
        <v>0.16175186399999997</v>
      </c>
      <c r="W23" s="171">
        <v>0.16175186399999997</v>
      </c>
      <c r="X23" s="171">
        <v>0.16175186399999997</v>
      </c>
      <c r="Y23" s="171">
        <v>0.16175186399999997</v>
      </c>
      <c r="Z23" s="171">
        <v>0.16175186399999997</v>
      </c>
      <c r="AA23" s="171">
        <v>0.16175186399999997</v>
      </c>
      <c r="AB23" s="171">
        <v>0.16175186399999997</v>
      </c>
      <c r="AC23" s="171">
        <v>0.16175186399999997</v>
      </c>
      <c r="AD23" s="171">
        <v>0.16175186399999997</v>
      </c>
      <c r="AE23" s="171">
        <v>0.16175186399999997</v>
      </c>
      <c r="AF23" s="171">
        <v>0.16175186399999997</v>
      </c>
      <c r="AG23" s="171">
        <v>0.16175186399999997</v>
      </c>
      <c r="AH23" s="171">
        <v>0.16175186399999997</v>
      </c>
      <c r="AI23" s="171">
        <v>0.16175186399999997</v>
      </c>
    </row>
    <row r="24" spans="1:35" s="171" customFormat="1" ht="16">
      <c r="A24" s="239"/>
      <c r="B24" s="175" t="s">
        <v>170</v>
      </c>
      <c r="C24" s="172" t="s">
        <v>164</v>
      </c>
      <c r="D24" s="161">
        <v>3</v>
      </c>
      <c r="E24" s="171">
        <v>0.111340656</v>
      </c>
      <c r="F24" s="171">
        <v>0.111340656</v>
      </c>
      <c r="G24" s="171">
        <v>0.111340656</v>
      </c>
      <c r="H24" s="171">
        <v>0.111340656</v>
      </c>
      <c r="I24" s="171">
        <v>0.111340656</v>
      </c>
      <c r="J24" s="171">
        <v>0.111340656</v>
      </c>
      <c r="K24" s="171">
        <v>0.111340656</v>
      </c>
      <c r="L24" s="171">
        <v>0.111340656</v>
      </c>
      <c r="M24" s="171">
        <v>0.111340656</v>
      </c>
      <c r="N24" s="171">
        <v>0.111340656</v>
      </c>
      <c r="O24" s="171">
        <v>0.111340656</v>
      </c>
      <c r="P24" s="171">
        <v>0.111340656</v>
      </c>
      <c r="Q24" s="171">
        <v>0.111340656</v>
      </c>
      <c r="R24" s="171">
        <v>0.111340656</v>
      </c>
      <c r="S24" s="171">
        <v>0.111340656</v>
      </c>
      <c r="T24" s="171">
        <v>0.111340656</v>
      </c>
      <c r="U24" s="171">
        <v>0.111340656</v>
      </c>
      <c r="V24" s="171">
        <v>0.111340656</v>
      </c>
      <c r="W24" s="171">
        <v>0.111340656</v>
      </c>
      <c r="X24" s="171">
        <v>0.111340656</v>
      </c>
      <c r="Y24" s="171">
        <v>0.111340656</v>
      </c>
      <c r="Z24" s="171">
        <v>0.111340656</v>
      </c>
      <c r="AA24" s="171">
        <v>0.111340656</v>
      </c>
      <c r="AB24" s="171">
        <v>0.111340656</v>
      </c>
      <c r="AC24" s="171">
        <v>0.111340656</v>
      </c>
      <c r="AD24" s="171">
        <v>0.111340656</v>
      </c>
      <c r="AE24" s="171">
        <v>0.111340656</v>
      </c>
      <c r="AF24" s="171">
        <v>0.111340656</v>
      </c>
      <c r="AG24" s="171">
        <v>0.111340656</v>
      </c>
      <c r="AH24" s="171">
        <v>0.111340656</v>
      </c>
      <c r="AI24" s="171">
        <v>0.111340656</v>
      </c>
    </row>
    <row r="25" spans="1:35" s="177" customFormat="1" ht="15.75" customHeight="1">
      <c r="A25" s="239"/>
      <c r="B25" s="176" t="s">
        <v>171</v>
      </c>
      <c r="C25" s="172" t="s">
        <v>164</v>
      </c>
      <c r="D25" s="161">
        <v>3</v>
      </c>
      <c r="E25" s="171">
        <v>0.12948033600000003</v>
      </c>
      <c r="F25" s="171">
        <v>0.12948033600000003</v>
      </c>
      <c r="G25" s="171">
        <v>0.12948033600000003</v>
      </c>
      <c r="H25" s="171">
        <v>0.12948033600000003</v>
      </c>
      <c r="I25" s="171">
        <v>0.12948033600000003</v>
      </c>
      <c r="J25" s="171">
        <v>0.12948033600000003</v>
      </c>
      <c r="K25" s="171">
        <v>0.12948033600000003</v>
      </c>
      <c r="L25" s="171">
        <v>0.12948033600000003</v>
      </c>
      <c r="M25" s="171">
        <v>0.12948033600000003</v>
      </c>
      <c r="N25" s="171">
        <v>0.12948033600000003</v>
      </c>
      <c r="O25" s="171">
        <v>0.12948033600000003</v>
      </c>
      <c r="P25" s="171">
        <v>0.12948033600000003</v>
      </c>
      <c r="Q25" s="171">
        <v>0.12948033600000003</v>
      </c>
      <c r="R25" s="171">
        <v>0.12948033600000003</v>
      </c>
      <c r="S25" s="171">
        <v>0.12948033600000003</v>
      </c>
      <c r="T25" s="171">
        <v>0.12948033600000003</v>
      </c>
      <c r="U25" s="171">
        <v>0.12948033600000003</v>
      </c>
      <c r="V25" s="171">
        <v>0.12948033600000003</v>
      </c>
      <c r="W25" s="171">
        <v>0.12948033600000003</v>
      </c>
      <c r="X25" s="171">
        <v>0.12948033600000003</v>
      </c>
      <c r="Y25" s="171">
        <v>0.12948033600000003</v>
      </c>
      <c r="Z25" s="171">
        <v>0.12948033600000003</v>
      </c>
      <c r="AA25" s="171">
        <v>0.12948033600000003</v>
      </c>
      <c r="AB25" s="171">
        <v>0.12948033600000003</v>
      </c>
      <c r="AC25" s="171">
        <v>0.12948033600000003</v>
      </c>
      <c r="AD25" s="171">
        <v>0.12948033600000003</v>
      </c>
      <c r="AE25" s="171">
        <v>0.12948033600000003</v>
      </c>
      <c r="AF25" s="171">
        <v>0.12948033600000003</v>
      </c>
      <c r="AG25" s="171">
        <v>0.12948033600000003</v>
      </c>
      <c r="AH25" s="171">
        <v>0.12948033600000003</v>
      </c>
      <c r="AI25" s="171">
        <v>0.12948033600000003</v>
      </c>
    </row>
    <row r="26" spans="1:35" s="234" customFormat="1" ht="16"/>
    <row r="27" spans="1:35" s="209" customFormat="1" ht="17">
      <c r="A27" s="211" t="s">
        <v>33</v>
      </c>
      <c r="D27" s="210"/>
    </row>
    <row r="28" spans="1:35" s="171" customFormat="1" ht="15.75" customHeight="1">
      <c r="A28" s="168" t="s">
        <v>116</v>
      </c>
      <c r="B28" s="169" t="s">
        <v>11</v>
      </c>
      <c r="C28" s="169" t="s">
        <v>117</v>
      </c>
      <c r="D28" s="169" t="s">
        <v>607</v>
      </c>
      <c r="E28" s="170">
        <v>2020</v>
      </c>
      <c r="F28" s="170">
        <v>2021</v>
      </c>
      <c r="G28" s="170">
        <v>2022</v>
      </c>
      <c r="H28" s="170">
        <v>2023</v>
      </c>
      <c r="I28" s="170">
        <v>2024</v>
      </c>
      <c r="J28" s="170">
        <v>2025</v>
      </c>
      <c r="K28" s="170">
        <v>2026</v>
      </c>
      <c r="L28" s="170">
        <v>2027</v>
      </c>
      <c r="M28" s="170">
        <v>2028</v>
      </c>
      <c r="N28" s="170">
        <v>2029</v>
      </c>
      <c r="O28" s="170">
        <v>2030</v>
      </c>
      <c r="P28" s="170">
        <v>2031</v>
      </c>
      <c r="Q28" s="170">
        <v>2032</v>
      </c>
      <c r="R28" s="170">
        <v>2033</v>
      </c>
      <c r="S28" s="170">
        <v>2034</v>
      </c>
      <c r="T28" s="170">
        <v>2035</v>
      </c>
      <c r="U28" s="170">
        <v>2036</v>
      </c>
      <c r="V28" s="170">
        <v>2037</v>
      </c>
      <c r="W28" s="170">
        <v>2038</v>
      </c>
      <c r="X28" s="170">
        <v>2039</v>
      </c>
      <c r="Y28" s="170">
        <v>2040</v>
      </c>
      <c r="Z28" s="170">
        <v>2041</v>
      </c>
      <c r="AA28" s="170">
        <v>2042</v>
      </c>
      <c r="AB28" s="170">
        <v>2043</v>
      </c>
      <c r="AC28" s="170">
        <v>2044</v>
      </c>
      <c r="AD28" s="170">
        <v>2045</v>
      </c>
      <c r="AE28" s="170">
        <v>2046</v>
      </c>
      <c r="AF28" s="170">
        <v>2047</v>
      </c>
      <c r="AG28" s="170">
        <v>2048</v>
      </c>
      <c r="AH28" s="170">
        <v>2049</v>
      </c>
      <c r="AI28" s="170">
        <v>2050</v>
      </c>
    </row>
    <row r="29" spans="1:35" s="171" customFormat="1" ht="15.75" customHeight="1">
      <c r="A29" s="173" t="s">
        <v>161</v>
      </c>
      <c r="B29" s="174" t="s">
        <v>33</v>
      </c>
      <c r="C29" s="172" t="s">
        <v>8</v>
      </c>
      <c r="D29" s="161">
        <v>3</v>
      </c>
      <c r="E29" s="171">
        <v>149.55579</v>
      </c>
      <c r="F29" s="171">
        <v>153.09674949999999</v>
      </c>
      <c r="G29" s="171">
        <v>156.63770890000001</v>
      </c>
      <c r="H29" s="171">
        <v>160.17866839999999</v>
      </c>
      <c r="I29" s="171">
        <v>163.71962780000001</v>
      </c>
      <c r="J29" s="171">
        <v>167.2605872</v>
      </c>
      <c r="K29" s="171">
        <v>170.80154669999999</v>
      </c>
      <c r="L29" s="171">
        <v>174.34250610000001</v>
      </c>
      <c r="M29" s="171">
        <v>177.88346559999999</v>
      </c>
      <c r="N29" s="171">
        <v>181.42442500000001</v>
      </c>
      <c r="O29" s="171">
        <v>184.9653844</v>
      </c>
      <c r="P29" s="171">
        <v>197.27819830000001</v>
      </c>
      <c r="Q29" s="171">
        <v>209.5910121</v>
      </c>
      <c r="R29" s="171">
        <v>221.90382589999999</v>
      </c>
      <c r="S29" s="171">
        <v>234.2166398</v>
      </c>
      <c r="T29" s="171">
        <v>246.52945360000001</v>
      </c>
      <c r="U29" s="171">
        <v>258.84226740000003</v>
      </c>
      <c r="V29" s="171">
        <v>271.15508119999998</v>
      </c>
      <c r="W29" s="171">
        <v>283.46789510000002</v>
      </c>
      <c r="X29" s="171">
        <v>295.78070889999998</v>
      </c>
      <c r="Y29" s="171">
        <v>308.09352269999999</v>
      </c>
      <c r="Z29" s="171">
        <v>322.39447560000002</v>
      </c>
      <c r="AA29" s="171">
        <v>336.69542849999999</v>
      </c>
      <c r="AB29" s="171">
        <v>350.9963813</v>
      </c>
      <c r="AC29" s="171">
        <v>365.29733420000002</v>
      </c>
      <c r="AD29" s="171">
        <v>379.59828709999999</v>
      </c>
      <c r="AE29" s="171">
        <v>393.8992399</v>
      </c>
      <c r="AF29" s="171">
        <v>408.20019280000002</v>
      </c>
      <c r="AG29" s="171">
        <v>422.5011457</v>
      </c>
      <c r="AH29" s="171">
        <v>436.80209860000002</v>
      </c>
      <c r="AI29" s="171">
        <v>451.10305140000003</v>
      </c>
    </row>
    <row r="30" spans="1:35" s="171" customFormat="1" ht="16">
      <c r="A30" s="239" t="s">
        <v>162</v>
      </c>
      <c r="B30" s="175" t="s">
        <v>163</v>
      </c>
      <c r="C30" s="172" t="s">
        <v>164</v>
      </c>
      <c r="D30" s="161">
        <v>3</v>
      </c>
      <c r="E30" s="171">
        <v>9.4336464000000023E-2</v>
      </c>
      <c r="F30" s="171">
        <v>9.4336464000000023E-2</v>
      </c>
      <c r="G30" s="171">
        <v>9.4336464000000023E-2</v>
      </c>
      <c r="H30" s="171">
        <v>9.4336464000000023E-2</v>
      </c>
      <c r="I30" s="171">
        <v>9.4336464000000023E-2</v>
      </c>
      <c r="J30" s="171">
        <v>9.4336464000000023E-2</v>
      </c>
      <c r="K30" s="171">
        <v>9.4336464000000023E-2</v>
      </c>
      <c r="L30" s="171">
        <v>9.4336464000000023E-2</v>
      </c>
      <c r="M30" s="171">
        <v>9.4336464000000023E-2</v>
      </c>
      <c r="N30" s="171">
        <v>9.4336464000000023E-2</v>
      </c>
      <c r="O30" s="171">
        <v>9.4336464000000023E-2</v>
      </c>
      <c r="P30" s="171">
        <v>9.4336464000000023E-2</v>
      </c>
      <c r="Q30" s="171">
        <v>9.4336464000000023E-2</v>
      </c>
      <c r="R30" s="171">
        <v>9.4336464000000023E-2</v>
      </c>
      <c r="S30" s="171">
        <v>9.4336464000000023E-2</v>
      </c>
      <c r="T30" s="171">
        <v>9.4336464000000023E-2</v>
      </c>
      <c r="U30" s="171">
        <v>9.4336464000000023E-2</v>
      </c>
      <c r="V30" s="171">
        <v>9.4336464000000023E-2</v>
      </c>
      <c r="W30" s="171">
        <v>9.4336464000000023E-2</v>
      </c>
      <c r="X30" s="171">
        <v>9.4336464000000023E-2</v>
      </c>
      <c r="Y30" s="171">
        <v>9.4336464000000023E-2</v>
      </c>
      <c r="Z30" s="171">
        <v>9.4336464000000023E-2</v>
      </c>
      <c r="AA30" s="171">
        <v>9.4336464000000023E-2</v>
      </c>
      <c r="AB30" s="171">
        <v>9.4336464000000023E-2</v>
      </c>
      <c r="AC30" s="171">
        <v>9.4336464000000023E-2</v>
      </c>
      <c r="AD30" s="171">
        <v>9.4336464000000023E-2</v>
      </c>
      <c r="AE30" s="171">
        <v>9.4336464000000023E-2</v>
      </c>
      <c r="AF30" s="171">
        <v>9.4336464000000023E-2</v>
      </c>
      <c r="AG30" s="171">
        <v>9.4336464000000023E-2</v>
      </c>
      <c r="AH30" s="171">
        <v>9.4336464000000023E-2</v>
      </c>
      <c r="AI30" s="171">
        <v>9.4336464000000023E-2</v>
      </c>
    </row>
    <row r="31" spans="1:35" s="177" customFormat="1" ht="15.75" customHeight="1">
      <c r="A31" s="239"/>
      <c r="B31" s="176" t="s">
        <v>165</v>
      </c>
      <c r="C31" s="172" t="s">
        <v>164</v>
      </c>
      <c r="D31" s="161">
        <v>3</v>
      </c>
      <c r="E31" s="171">
        <v>0.10984229999999996</v>
      </c>
      <c r="F31" s="171">
        <v>0.10984229999999996</v>
      </c>
      <c r="G31" s="171">
        <v>0.10984229999999996</v>
      </c>
      <c r="H31" s="171">
        <v>0.10984229999999996</v>
      </c>
      <c r="I31" s="171">
        <v>0.10984229999999996</v>
      </c>
      <c r="J31" s="171">
        <v>0.10984229999999996</v>
      </c>
      <c r="K31" s="171">
        <v>0.10984229999999996</v>
      </c>
      <c r="L31" s="171">
        <v>0.10984229999999996</v>
      </c>
      <c r="M31" s="171">
        <v>0.10984229999999996</v>
      </c>
      <c r="N31" s="171">
        <v>0.10984229999999996</v>
      </c>
      <c r="O31" s="171">
        <v>0.10984229999999996</v>
      </c>
      <c r="P31" s="171">
        <v>0.10984229999999996</v>
      </c>
      <c r="Q31" s="171">
        <v>0.10984229999999996</v>
      </c>
      <c r="R31" s="171">
        <v>0.10984229999999996</v>
      </c>
      <c r="S31" s="171">
        <v>0.10984229999999996</v>
      </c>
      <c r="T31" s="171">
        <v>0.10984229999999996</v>
      </c>
      <c r="U31" s="171">
        <v>0.10984229999999996</v>
      </c>
      <c r="V31" s="171">
        <v>0.10984229999999996</v>
      </c>
      <c r="W31" s="171">
        <v>0.10984229999999996</v>
      </c>
      <c r="X31" s="171">
        <v>0.10984229999999996</v>
      </c>
      <c r="Y31" s="171">
        <v>0.10984229999999996</v>
      </c>
      <c r="Z31" s="171">
        <v>0.10984229999999996</v>
      </c>
      <c r="AA31" s="171">
        <v>0.10984229999999996</v>
      </c>
      <c r="AB31" s="171">
        <v>0.10984229999999996</v>
      </c>
      <c r="AC31" s="171">
        <v>0.10984229999999996</v>
      </c>
      <c r="AD31" s="171">
        <v>0.10984229999999996</v>
      </c>
      <c r="AE31" s="171">
        <v>0.10984229999999996</v>
      </c>
      <c r="AF31" s="171">
        <v>0.10984229999999996</v>
      </c>
      <c r="AG31" s="171">
        <v>0.10984229999999996</v>
      </c>
      <c r="AH31" s="171">
        <v>0.10984229999999996</v>
      </c>
      <c r="AI31" s="171">
        <v>0.10984229999999996</v>
      </c>
    </row>
    <row r="32" spans="1:35" s="171" customFormat="1" ht="16">
      <c r="A32" s="239"/>
      <c r="B32" s="175" t="s">
        <v>166</v>
      </c>
      <c r="C32" s="172" t="s">
        <v>164</v>
      </c>
      <c r="D32" s="161">
        <v>3</v>
      </c>
      <c r="E32" s="171">
        <v>0.11691077999999998</v>
      </c>
      <c r="F32" s="171">
        <v>0.11691077999999998</v>
      </c>
      <c r="G32" s="171">
        <v>0.11691077999999998</v>
      </c>
      <c r="H32" s="171">
        <v>0.11691077999999998</v>
      </c>
      <c r="I32" s="171">
        <v>0.11691077999999998</v>
      </c>
      <c r="J32" s="171">
        <v>0.11691077999999998</v>
      </c>
      <c r="K32" s="171">
        <v>0.11691077999999998</v>
      </c>
      <c r="L32" s="171">
        <v>0.11691077999999998</v>
      </c>
      <c r="M32" s="171">
        <v>0.11691077999999998</v>
      </c>
      <c r="N32" s="171">
        <v>0.11691077999999998</v>
      </c>
      <c r="O32" s="171">
        <v>0.11691077999999998</v>
      </c>
      <c r="P32" s="171">
        <v>0.11691077999999998</v>
      </c>
      <c r="Q32" s="171">
        <v>0.11691077999999998</v>
      </c>
      <c r="R32" s="171">
        <v>0.11691077999999998</v>
      </c>
      <c r="S32" s="171">
        <v>0.11691077999999998</v>
      </c>
      <c r="T32" s="171">
        <v>0.11691077999999998</v>
      </c>
      <c r="U32" s="171">
        <v>0.11691077999999998</v>
      </c>
      <c r="V32" s="171">
        <v>0.11691077999999998</v>
      </c>
      <c r="W32" s="171">
        <v>0.11691077999999998</v>
      </c>
      <c r="X32" s="171">
        <v>0.11691077999999998</v>
      </c>
      <c r="Y32" s="171">
        <v>0.11691077999999998</v>
      </c>
      <c r="Z32" s="171">
        <v>0.11691077999999998</v>
      </c>
      <c r="AA32" s="171">
        <v>0.11691077999999998</v>
      </c>
      <c r="AB32" s="171">
        <v>0.11691077999999998</v>
      </c>
      <c r="AC32" s="171">
        <v>0.11691077999999998</v>
      </c>
      <c r="AD32" s="171">
        <v>0.11691077999999998</v>
      </c>
      <c r="AE32" s="171">
        <v>0.11691077999999998</v>
      </c>
      <c r="AF32" s="171">
        <v>0.11691077999999998</v>
      </c>
      <c r="AG32" s="171">
        <v>0.11691077999999998</v>
      </c>
      <c r="AH32" s="171">
        <v>0.11691077999999998</v>
      </c>
      <c r="AI32" s="171">
        <v>0.11691077999999998</v>
      </c>
    </row>
    <row r="33" spans="1:35" s="177" customFormat="1" ht="15.75" customHeight="1">
      <c r="A33" s="239"/>
      <c r="B33" s="176" t="s">
        <v>167</v>
      </c>
      <c r="C33" s="172" t="s">
        <v>164</v>
      </c>
      <c r="D33" s="161">
        <v>3</v>
      </c>
      <c r="E33" s="171">
        <v>0.13377710400000001</v>
      </c>
      <c r="F33" s="171">
        <v>0.13377710400000001</v>
      </c>
      <c r="G33" s="171">
        <v>0.13377710400000001</v>
      </c>
      <c r="H33" s="171">
        <v>0.13377710400000001</v>
      </c>
      <c r="I33" s="171">
        <v>0.13377710400000001</v>
      </c>
      <c r="J33" s="171">
        <v>0.13377710400000001</v>
      </c>
      <c r="K33" s="171">
        <v>0.13377710400000001</v>
      </c>
      <c r="L33" s="171">
        <v>0.13377710400000001</v>
      </c>
      <c r="M33" s="171">
        <v>0.13377710400000001</v>
      </c>
      <c r="N33" s="171">
        <v>0.13377710400000001</v>
      </c>
      <c r="O33" s="171">
        <v>0.13377710400000001</v>
      </c>
      <c r="P33" s="171">
        <v>0.13377710400000001</v>
      </c>
      <c r="Q33" s="171">
        <v>0.13377710400000001</v>
      </c>
      <c r="R33" s="171">
        <v>0.13377710400000001</v>
      </c>
      <c r="S33" s="171">
        <v>0.13377710400000001</v>
      </c>
      <c r="T33" s="171">
        <v>0.13377710400000001</v>
      </c>
      <c r="U33" s="171">
        <v>0.13377710400000001</v>
      </c>
      <c r="V33" s="171">
        <v>0.13377710400000001</v>
      </c>
      <c r="W33" s="171">
        <v>0.13377710400000001</v>
      </c>
      <c r="X33" s="171">
        <v>0.13377710400000001</v>
      </c>
      <c r="Y33" s="171">
        <v>0.13377710400000001</v>
      </c>
      <c r="Z33" s="171">
        <v>0.13377710400000001</v>
      </c>
      <c r="AA33" s="171">
        <v>0.13377710400000001</v>
      </c>
      <c r="AB33" s="171">
        <v>0.13377710400000001</v>
      </c>
      <c r="AC33" s="171">
        <v>0.13377710400000001</v>
      </c>
      <c r="AD33" s="171">
        <v>0.13377710400000001</v>
      </c>
      <c r="AE33" s="171">
        <v>0.13377710400000001</v>
      </c>
      <c r="AF33" s="171">
        <v>0.13377710400000001</v>
      </c>
      <c r="AG33" s="171">
        <v>0.13377710400000001</v>
      </c>
      <c r="AH33" s="171">
        <v>0.13377710400000001</v>
      </c>
      <c r="AI33" s="171">
        <v>0.13377710400000001</v>
      </c>
    </row>
    <row r="34" spans="1:35" s="171" customFormat="1" ht="16">
      <c r="A34" s="239"/>
      <c r="B34" s="175" t="s">
        <v>168</v>
      </c>
      <c r="C34" s="172" t="s">
        <v>164</v>
      </c>
      <c r="D34" s="161">
        <v>3</v>
      </c>
      <c r="E34" s="171">
        <v>0.14256047999999999</v>
      </c>
      <c r="F34" s="171">
        <v>0.14256047999999999</v>
      </c>
      <c r="G34" s="171">
        <v>0.14256047999999999</v>
      </c>
      <c r="H34" s="171">
        <v>0.14256047999999999</v>
      </c>
      <c r="I34" s="171">
        <v>0.14256047999999999</v>
      </c>
      <c r="J34" s="171">
        <v>0.14256047999999999</v>
      </c>
      <c r="K34" s="171">
        <v>0.14256047999999999</v>
      </c>
      <c r="L34" s="171">
        <v>0.14256047999999999</v>
      </c>
      <c r="M34" s="171">
        <v>0.14256047999999999</v>
      </c>
      <c r="N34" s="171">
        <v>0.14256047999999999</v>
      </c>
      <c r="O34" s="171">
        <v>0.14256047999999999</v>
      </c>
      <c r="P34" s="171">
        <v>0.14256047999999999</v>
      </c>
      <c r="Q34" s="171">
        <v>0.14256047999999999</v>
      </c>
      <c r="R34" s="171">
        <v>0.14256047999999999</v>
      </c>
      <c r="S34" s="171">
        <v>0.14256047999999999</v>
      </c>
      <c r="T34" s="171">
        <v>0.14256047999999999</v>
      </c>
      <c r="U34" s="171">
        <v>0.14256047999999999</v>
      </c>
      <c r="V34" s="171">
        <v>0.14256047999999999</v>
      </c>
      <c r="W34" s="171">
        <v>0.14256047999999999</v>
      </c>
      <c r="X34" s="171">
        <v>0.14256047999999999</v>
      </c>
      <c r="Y34" s="171">
        <v>0.14256047999999999</v>
      </c>
      <c r="Z34" s="171">
        <v>0.14256047999999999</v>
      </c>
      <c r="AA34" s="171">
        <v>0.14256047999999999</v>
      </c>
      <c r="AB34" s="171">
        <v>0.14256047999999999</v>
      </c>
      <c r="AC34" s="171">
        <v>0.14256047999999999</v>
      </c>
      <c r="AD34" s="171">
        <v>0.14256047999999999</v>
      </c>
      <c r="AE34" s="171">
        <v>0.14256047999999999</v>
      </c>
      <c r="AF34" s="171">
        <v>0.14256047999999999</v>
      </c>
      <c r="AG34" s="171">
        <v>0.14256047999999999</v>
      </c>
      <c r="AH34" s="171">
        <v>0.14256047999999999</v>
      </c>
      <c r="AI34" s="171">
        <v>0.14256047999999999</v>
      </c>
    </row>
    <row r="35" spans="1:35" s="177" customFormat="1" ht="15.75" customHeight="1">
      <c r="A35" s="239"/>
      <c r="B35" s="176" t="s">
        <v>169</v>
      </c>
      <c r="C35" s="172" t="s">
        <v>164</v>
      </c>
      <c r="D35" s="161">
        <v>3</v>
      </c>
      <c r="E35" s="171">
        <v>0.16175186399999997</v>
      </c>
      <c r="F35" s="171">
        <v>0.16175186399999997</v>
      </c>
      <c r="G35" s="171">
        <v>0.16175186399999997</v>
      </c>
      <c r="H35" s="171">
        <v>0.16175186399999997</v>
      </c>
      <c r="I35" s="171">
        <v>0.16175186399999997</v>
      </c>
      <c r="J35" s="171">
        <v>0.16175186399999997</v>
      </c>
      <c r="K35" s="171">
        <v>0.16175186399999997</v>
      </c>
      <c r="L35" s="171">
        <v>0.16175186399999997</v>
      </c>
      <c r="M35" s="171">
        <v>0.16175186399999997</v>
      </c>
      <c r="N35" s="171">
        <v>0.16175186399999997</v>
      </c>
      <c r="O35" s="171">
        <v>0.16175186399999997</v>
      </c>
      <c r="P35" s="171">
        <v>0.16175186399999997</v>
      </c>
      <c r="Q35" s="171">
        <v>0.16175186399999997</v>
      </c>
      <c r="R35" s="171">
        <v>0.16175186399999997</v>
      </c>
      <c r="S35" s="171">
        <v>0.16175186399999997</v>
      </c>
      <c r="T35" s="171">
        <v>0.16175186399999997</v>
      </c>
      <c r="U35" s="171">
        <v>0.16175186399999997</v>
      </c>
      <c r="V35" s="171">
        <v>0.16175186399999997</v>
      </c>
      <c r="W35" s="171">
        <v>0.16175186399999997</v>
      </c>
      <c r="X35" s="171">
        <v>0.16175186399999997</v>
      </c>
      <c r="Y35" s="171">
        <v>0.16175186399999997</v>
      </c>
      <c r="Z35" s="171">
        <v>0.16175186399999997</v>
      </c>
      <c r="AA35" s="171">
        <v>0.16175186399999997</v>
      </c>
      <c r="AB35" s="171">
        <v>0.16175186399999997</v>
      </c>
      <c r="AC35" s="171">
        <v>0.16175186399999997</v>
      </c>
      <c r="AD35" s="171">
        <v>0.16175186399999997</v>
      </c>
      <c r="AE35" s="171">
        <v>0.16175186399999997</v>
      </c>
      <c r="AF35" s="171">
        <v>0.16175186399999997</v>
      </c>
      <c r="AG35" s="171">
        <v>0.16175186399999997</v>
      </c>
      <c r="AH35" s="171">
        <v>0.16175186399999997</v>
      </c>
      <c r="AI35" s="171">
        <v>0.16175186399999997</v>
      </c>
    </row>
    <row r="36" spans="1:35" s="171" customFormat="1" ht="16">
      <c r="A36" s="239"/>
      <c r="B36" s="175" t="s">
        <v>170</v>
      </c>
      <c r="C36" s="172" t="s">
        <v>164</v>
      </c>
      <c r="D36" s="161">
        <v>3</v>
      </c>
      <c r="E36" s="171">
        <v>0.111340656</v>
      </c>
      <c r="F36" s="171">
        <v>0.111340656</v>
      </c>
      <c r="G36" s="171">
        <v>0.111340656</v>
      </c>
      <c r="H36" s="171">
        <v>0.111340656</v>
      </c>
      <c r="I36" s="171">
        <v>0.111340656</v>
      </c>
      <c r="J36" s="171">
        <v>0.111340656</v>
      </c>
      <c r="K36" s="171">
        <v>0.111340656</v>
      </c>
      <c r="L36" s="171">
        <v>0.111340656</v>
      </c>
      <c r="M36" s="171">
        <v>0.111340656</v>
      </c>
      <c r="N36" s="171">
        <v>0.111340656</v>
      </c>
      <c r="O36" s="171">
        <v>0.111340656</v>
      </c>
      <c r="P36" s="171">
        <v>0.111340656</v>
      </c>
      <c r="Q36" s="171">
        <v>0.111340656</v>
      </c>
      <c r="R36" s="171">
        <v>0.111340656</v>
      </c>
      <c r="S36" s="171">
        <v>0.111340656</v>
      </c>
      <c r="T36" s="171">
        <v>0.111340656</v>
      </c>
      <c r="U36" s="171">
        <v>0.111340656</v>
      </c>
      <c r="V36" s="171">
        <v>0.111340656</v>
      </c>
      <c r="W36" s="171">
        <v>0.111340656</v>
      </c>
      <c r="X36" s="171">
        <v>0.111340656</v>
      </c>
      <c r="Y36" s="171">
        <v>0.111340656</v>
      </c>
      <c r="Z36" s="171">
        <v>0.111340656</v>
      </c>
      <c r="AA36" s="171">
        <v>0.111340656</v>
      </c>
      <c r="AB36" s="171">
        <v>0.111340656</v>
      </c>
      <c r="AC36" s="171">
        <v>0.111340656</v>
      </c>
      <c r="AD36" s="171">
        <v>0.111340656</v>
      </c>
      <c r="AE36" s="171">
        <v>0.111340656</v>
      </c>
      <c r="AF36" s="171">
        <v>0.111340656</v>
      </c>
      <c r="AG36" s="171">
        <v>0.111340656</v>
      </c>
      <c r="AH36" s="171">
        <v>0.111340656</v>
      </c>
      <c r="AI36" s="171">
        <v>0.111340656</v>
      </c>
    </row>
    <row r="37" spans="1:35" s="177" customFormat="1" ht="15.75" customHeight="1">
      <c r="A37" s="239"/>
      <c r="B37" s="176" t="s">
        <v>171</v>
      </c>
      <c r="C37" s="172" t="s">
        <v>164</v>
      </c>
      <c r="D37" s="161">
        <v>3</v>
      </c>
      <c r="E37" s="171">
        <v>0.12948033600000003</v>
      </c>
      <c r="F37" s="171">
        <v>0.12948033600000003</v>
      </c>
      <c r="G37" s="171">
        <v>0.12948033600000003</v>
      </c>
      <c r="H37" s="171">
        <v>0.12948033600000003</v>
      </c>
      <c r="I37" s="171">
        <v>0.12948033600000003</v>
      </c>
      <c r="J37" s="171">
        <v>0.12948033600000003</v>
      </c>
      <c r="K37" s="171">
        <v>0.12948033600000003</v>
      </c>
      <c r="L37" s="171">
        <v>0.12948033600000003</v>
      </c>
      <c r="M37" s="171">
        <v>0.12948033600000003</v>
      </c>
      <c r="N37" s="171">
        <v>0.12948033600000003</v>
      </c>
      <c r="O37" s="171">
        <v>0.12948033600000003</v>
      </c>
      <c r="P37" s="171">
        <v>0.12948033600000003</v>
      </c>
      <c r="Q37" s="171">
        <v>0.12948033600000003</v>
      </c>
      <c r="R37" s="171">
        <v>0.12948033600000003</v>
      </c>
      <c r="S37" s="171">
        <v>0.12948033600000003</v>
      </c>
      <c r="T37" s="171">
        <v>0.12948033600000003</v>
      </c>
      <c r="U37" s="171">
        <v>0.12948033600000003</v>
      </c>
      <c r="V37" s="171">
        <v>0.12948033600000003</v>
      </c>
      <c r="W37" s="171">
        <v>0.12948033600000003</v>
      </c>
      <c r="X37" s="171">
        <v>0.12948033600000003</v>
      </c>
      <c r="Y37" s="171">
        <v>0.12948033600000003</v>
      </c>
      <c r="Z37" s="171">
        <v>0.12948033600000003</v>
      </c>
      <c r="AA37" s="171">
        <v>0.12948033600000003</v>
      </c>
      <c r="AB37" s="171">
        <v>0.12948033600000003</v>
      </c>
      <c r="AC37" s="171">
        <v>0.12948033600000003</v>
      </c>
      <c r="AD37" s="171">
        <v>0.12948033600000003</v>
      </c>
      <c r="AE37" s="171">
        <v>0.12948033600000003</v>
      </c>
      <c r="AF37" s="171">
        <v>0.12948033600000003</v>
      </c>
      <c r="AG37" s="171">
        <v>0.12948033600000003</v>
      </c>
      <c r="AH37" s="171">
        <v>0.12948033600000003</v>
      </c>
      <c r="AI37" s="171">
        <v>0.12948033600000003</v>
      </c>
    </row>
    <row r="38" spans="1:35" s="234" customFormat="1" ht="16"/>
    <row r="39" spans="1:35" s="209" customFormat="1" ht="17">
      <c r="A39" s="211" t="s">
        <v>68</v>
      </c>
      <c r="B39" s="210"/>
      <c r="D39" s="210"/>
    </row>
    <row r="40" spans="1:35" s="171" customFormat="1" ht="17">
      <c r="A40" s="178" t="s">
        <v>116</v>
      </c>
      <c r="B40" s="169" t="s">
        <v>11</v>
      </c>
      <c r="C40" s="169" t="s">
        <v>117</v>
      </c>
      <c r="D40" s="169" t="s">
        <v>607</v>
      </c>
      <c r="E40" s="179">
        <v>2020</v>
      </c>
      <c r="F40" s="179">
        <v>2021</v>
      </c>
      <c r="G40" s="179">
        <v>2022</v>
      </c>
      <c r="H40" s="179">
        <v>2023</v>
      </c>
      <c r="I40" s="179">
        <v>2024</v>
      </c>
      <c r="J40" s="179">
        <v>2025</v>
      </c>
      <c r="K40" s="179">
        <v>2026</v>
      </c>
      <c r="L40" s="179">
        <v>2027</v>
      </c>
      <c r="M40" s="179">
        <v>2028</v>
      </c>
      <c r="N40" s="179">
        <v>2029</v>
      </c>
      <c r="O40" s="179">
        <v>2030</v>
      </c>
      <c r="P40" s="179">
        <v>2031</v>
      </c>
      <c r="Q40" s="179">
        <v>2032</v>
      </c>
      <c r="R40" s="179">
        <v>2033</v>
      </c>
      <c r="S40" s="179">
        <v>2034</v>
      </c>
      <c r="T40" s="179">
        <v>2035</v>
      </c>
      <c r="U40" s="179">
        <v>2036</v>
      </c>
      <c r="V40" s="179">
        <v>2037</v>
      </c>
      <c r="W40" s="179">
        <v>2038</v>
      </c>
      <c r="X40" s="179">
        <v>2039</v>
      </c>
      <c r="Y40" s="179">
        <v>2040</v>
      </c>
      <c r="Z40" s="179">
        <v>2041</v>
      </c>
      <c r="AA40" s="179">
        <v>2042</v>
      </c>
      <c r="AB40" s="179">
        <v>2043</v>
      </c>
      <c r="AC40" s="179">
        <v>2044</v>
      </c>
      <c r="AD40" s="179">
        <v>2045</v>
      </c>
      <c r="AE40" s="179">
        <v>2046</v>
      </c>
      <c r="AF40" s="179">
        <v>2047</v>
      </c>
      <c r="AG40" s="179">
        <v>2048</v>
      </c>
      <c r="AH40" s="179">
        <v>2049</v>
      </c>
      <c r="AI40" s="179">
        <v>2050</v>
      </c>
    </row>
    <row r="41" spans="1:35" s="171" customFormat="1" ht="17">
      <c r="A41" s="180" t="s">
        <v>120</v>
      </c>
      <c r="B41" s="172" t="s">
        <v>45</v>
      </c>
      <c r="C41" s="172" t="s">
        <v>138</v>
      </c>
      <c r="D41" s="161">
        <v>3</v>
      </c>
      <c r="E41" s="181">
        <v>1</v>
      </c>
      <c r="F41" s="181">
        <v>1</v>
      </c>
      <c r="G41" s="181">
        <v>1</v>
      </c>
      <c r="H41" s="181">
        <v>1</v>
      </c>
      <c r="I41" s="181">
        <v>1</v>
      </c>
      <c r="J41" s="181">
        <v>1</v>
      </c>
      <c r="K41" s="181">
        <v>1</v>
      </c>
      <c r="L41" s="181">
        <v>1</v>
      </c>
      <c r="M41" s="181">
        <v>1</v>
      </c>
      <c r="N41" s="181">
        <v>1</v>
      </c>
      <c r="O41" s="181">
        <v>1</v>
      </c>
      <c r="P41" s="181">
        <v>1</v>
      </c>
      <c r="Q41" s="181">
        <v>1</v>
      </c>
      <c r="R41" s="181">
        <v>1</v>
      </c>
      <c r="S41" s="181">
        <v>1</v>
      </c>
      <c r="T41" s="181">
        <v>1</v>
      </c>
      <c r="U41" s="181">
        <v>1</v>
      </c>
      <c r="V41" s="181">
        <v>1</v>
      </c>
      <c r="W41" s="181">
        <v>1</v>
      </c>
      <c r="X41" s="181">
        <v>1</v>
      </c>
      <c r="Y41" s="181">
        <v>1</v>
      </c>
      <c r="Z41" s="181">
        <v>1</v>
      </c>
      <c r="AA41" s="181">
        <v>1</v>
      </c>
      <c r="AB41" s="181">
        <v>1</v>
      </c>
      <c r="AC41" s="181">
        <v>1</v>
      </c>
      <c r="AD41" s="181">
        <v>1</v>
      </c>
      <c r="AE41" s="181">
        <v>1</v>
      </c>
      <c r="AF41" s="181">
        <v>1</v>
      </c>
      <c r="AG41" s="181">
        <v>1</v>
      </c>
      <c r="AH41" s="181">
        <v>1</v>
      </c>
      <c r="AI41" s="181">
        <v>1</v>
      </c>
    </row>
    <row r="42" spans="1:35" s="171" customFormat="1" ht="17">
      <c r="A42" s="182" t="s">
        <v>128</v>
      </c>
      <c r="B42" s="172" t="s">
        <v>45</v>
      </c>
      <c r="C42" s="172" t="s">
        <v>151</v>
      </c>
      <c r="D42" s="161">
        <v>3</v>
      </c>
      <c r="E42" s="171">
        <v>7.1</v>
      </c>
      <c r="F42" s="171">
        <v>7.24</v>
      </c>
      <c r="G42" s="171">
        <v>7.38</v>
      </c>
      <c r="H42" s="171">
        <v>7.52</v>
      </c>
      <c r="I42" s="171">
        <v>7.66</v>
      </c>
      <c r="J42" s="171">
        <v>7.8</v>
      </c>
      <c r="K42" s="171">
        <v>7.94</v>
      </c>
      <c r="L42" s="171">
        <v>8.08</v>
      </c>
      <c r="M42" s="171">
        <v>8.2200000000000006</v>
      </c>
      <c r="N42" s="171">
        <v>8.36</v>
      </c>
      <c r="O42" s="171">
        <v>8.5</v>
      </c>
      <c r="P42" s="171">
        <v>8.64</v>
      </c>
      <c r="Q42" s="171">
        <v>8.7799999999999994</v>
      </c>
      <c r="R42" s="171">
        <v>8.92</v>
      </c>
      <c r="S42" s="171">
        <v>9.06</v>
      </c>
      <c r="T42" s="171">
        <v>9.1999999999999993</v>
      </c>
      <c r="U42" s="171">
        <v>9.34</v>
      </c>
      <c r="V42" s="171">
        <v>9.48</v>
      </c>
      <c r="W42" s="171">
        <v>9.6199999999999992</v>
      </c>
      <c r="X42" s="171">
        <v>9.76</v>
      </c>
      <c r="Y42" s="171">
        <v>9.9</v>
      </c>
      <c r="Z42" s="171">
        <v>9.9</v>
      </c>
      <c r="AA42" s="171">
        <v>9.9</v>
      </c>
      <c r="AB42" s="171">
        <v>9.9</v>
      </c>
      <c r="AC42" s="171">
        <v>9.9</v>
      </c>
      <c r="AD42" s="171">
        <v>9.9</v>
      </c>
      <c r="AE42" s="171">
        <v>9.9</v>
      </c>
      <c r="AF42" s="171">
        <v>9.9</v>
      </c>
      <c r="AG42" s="171">
        <v>9.9</v>
      </c>
      <c r="AH42" s="171">
        <v>9.9</v>
      </c>
      <c r="AI42" s="171">
        <v>9.9</v>
      </c>
    </row>
    <row r="43" spans="1:35" s="171" customFormat="1" ht="17">
      <c r="A43" s="182" t="s">
        <v>126</v>
      </c>
      <c r="B43" s="183"/>
      <c r="C43" s="183"/>
      <c r="D43" s="161">
        <v>3</v>
      </c>
      <c r="E43" s="184">
        <v>99999</v>
      </c>
      <c r="F43" s="184">
        <v>99999</v>
      </c>
      <c r="G43" s="184">
        <v>99999</v>
      </c>
      <c r="H43" s="184">
        <v>99999</v>
      </c>
      <c r="I43" s="184">
        <v>99999</v>
      </c>
      <c r="J43" s="184">
        <v>99999</v>
      </c>
      <c r="K43" s="184">
        <v>99999</v>
      </c>
      <c r="L43" s="184">
        <v>99999</v>
      </c>
      <c r="M43" s="184">
        <v>99999</v>
      </c>
      <c r="N43" s="184">
        <v>99999</v>
      </c>
      <c r="O43" s="184">
        <v>99999</v>
      </c>
      <c r="P43" s="184">
        <v>99999</v>
      </c>
      <c r="Q43" s="184">
        <v>99999</v>
      </c>
      <c r="R43" s="184">
        <v>99999</v>
      </c>
      <c r="S43" s="184">
        <v>99999</v>
      </c>
      <c r="T43" s="184">
        <v>99999</v>
      </c>
      <c r="U43" s="184">
        <v>99999</v>
      </c>
      <c r="V43" s="184">
        <v>99999</v>
      </c>
      <c r="W43" s="184">
        <v>99999</v>
      </c>
      <c r="X43" s="184">
        <v>99999</v>
      </c>
      <c r="Y43" s="184">
        <v>99999</v>
      </c>
      <c r="Z43" s="184">
        <v>99999</v>
      </c>
      <c r="AA43" s="184">
        <v>99999</v>
      </c>
      <c r="AB43" s="184">
        <v>99999</v>
      </c>
      <c r="AC43" s="184">
        <v>99999</v>
      </c>
      <c r="AD43" s="184">
        <v>99999</v>
      </c>
      <c r="AE43" s="184">
        <v>99999</v>
      </c>
      <c r="AF43" s="184">
        <v>99999</v>
      </c>
      <c r="AG43" s="184">
        <v>99999</v>
      </c>
      <c r="AH43" s="184">
        <v>99999</v>
      </c>
      <c r="AI43" s="184">
        <v>99999</v>
      </c>
    </row>
    <row r="44" spans="1:35" s="171" customFormat="1" ht="34">
      <c r="A44" s="182" t="s">
        <v>172</v>
      </c>
      <c r="D44" s="161">
        <v>3</v>
      </c>
      <c r="E44" s="184">
        <v>999999</v>
      </c>
      <c r="F44" s="184">
        <v>999999</v>
      </c>
      <c r="G44" s="184">
        <v>999999</v>
      </c>
      <c r="H44" s="184">
        <v>999999</v>
      </c>
      <c r="I44" s="184">
        <v>999999</v>
      </c>
      <c r="J44" s="184">
        <v>999999</v>
      </c>
      <c r="K44" s="184">
        <v>999999</v>
      </c>
      <c r="L44" s="184">
        <v>999999</v>
      </c>
      <c r="M44" s="184">
        <v>999999</v>
      </c>
      <c r="N44" s="184">
        <v>999999</v>
      </c>
      <c r="O44" s="184">
        <v>999999</v>
      </c>
      <c r="P44" s="184">
        <v>999999</v>
      </c>
      <c r="Q44" s="184">
        <v>999999</v>
      </c>
      <c r="R44" s="184">
        <v>999999</v>
      </c>
      <c r="S44" s="184">
        <v>999999</v>
      </c>
      <c r="T44" s="184">
        <v>999999</v>
      </c>
      <c r="U44" s="184">
        <v>999999</v>
      </c>
      <c r="V44" s="184">
        <v>999999</v>
      </c>
      <c r="W44" s="184">
        <v>999999</v>
      </c>
      <c r="X44" s="184">
        <v>999999</v>
      </c>
      <c r="Y44" s="184">
        <v>999999</v>
      </c>
      <c r="Z44" s="184">
        <v>999999</v>
      </c>
      <c r="AA44" s="184">
        <v>999999</v>
      </c>
      <c r="AB44" s="184">
        <v>999999</v>
      </c>
      <c r="AC44" s="184">
        <v>999999</v>
      </c>
      <c r="AD44" s="184">
        <v>999999</v>
      </c>
      <c r="AE44" s="184">
        <v>999999</v>
      </c>
      <c r="AF44" s="184">
        <v>999999</v>
      </c>
      <c r="AG44" s="184">
        <v>999999</v>
      </c>
      <c r="AH44" s="184">
        <v>999999</v>
      </c>
      <c r="AI44" s="184">
        <v>999999</v>
      </c>
    </row>
    <row r="45" spans="1:35" s="171" customFormat="1" ht="17">
      <c r="A45" s="185" t="s">
        <v>134</v>
      </c>
      <c r="B45" s="172" t="s">
        <v>119</v>
      </c>
      <c r="D45" s="161">
        <v>3</v>
      </c>
    </row>
    <row r="46" spans="1:35" s="171" customFormat="1" ht="17">
      <c r="A46" s="186" t="s">
        <v>16</v>
      </c>
      <c r="B46" s="172" t="s">
        <v>119</v>
      </c>
      <c r="D46" s="161">
        <v>3</v>
      </c>
      <c r="E46" s="171">
        <f>56.1/1000</f>
        <v>5.6100000000000004E-2</v>
      </c>
      <c r="F46" s="171">
        <f t="shared" ref="F46:AI46" si="0">56.1/1000</f>
        <v>5.6100000000000004E-2</v>
      </c>
      <c r="G46" s="171">
        <f t="shared" si="0"/>
        <v>5.6100000000000004E-2</v>
      </c>
      <c r="H46" s="171">
        <f t="shared" si="0"/>
        <v>5.6100000000000004E-2</v>
      </c>
      <c r="I46" s="171">
        <f t="shared" si="0"/>
        <v>5.6100000000000004E-2</v>
      </c>
      <c r="J46" s="171">
        <f t="shared" si="0"/>
        <v>5.6100000000000004E-2</v>
      </c>
      <c r="K46" s="171">
        <f t="shared" si="0"/>
        <v>5.6100000000000004E-2</v>
      </c>
      <c r="L46" s="171">
        <f t="shared" si="0"/>
        <v>5.6100000000000004E-2</v>
      </c>
      <c r="M46" s="171">
        <f t="shared" si="0"/>
        <v>5.6100000000000004E-2</v>
      </c>
      <c r="N46" s="171">
        <f t="shared" si="0"/>
        <v>5.6100000000000004E-2</v>
      </c>
      <c r="O46" s="171">
        <f t="shared" si="0"/>
        <v>5.6100000000000004E-2</v>
      </c>
      <c r="P46" s="171">
        <f t="shared" si="0"/>
        <v>5.6100000000000004E-2</v>
      </c>
      <c r="Q46" s="171">
        <f t="shared" si="0"/>
        <v>5.6100000000000004E-2</v>
      </c>
      <c r="R46" s="171">
        <f t="shared" si="0"/>
        <v>5.6100000000000004E-2</v>
      </c>
      <c r="S46" s="171">
        <f t="shared" si="0"/>
        <v>5.6100000000000004E-2</v>
      </c>
      <c r="T46" s="171">
        <f t="shared" si="0"/>
        <v>5.6100000000000004E-2</v>
      </c>
      <c r="U46" s="171">
        <f t="shared" si="0"/>
        <v>5.6100000000000004E-2</v>
      </c>
      <c r="V46" s="171">
        <f t="shared" si="0"/>
        <v>5.6100000000000004E-2</v>
      </c>
      <c r="W46" s="171">
        <f t="shared" si="0"/>
        <v>5.6100000000000004E-2</v>
      </c>
      <c r="X46" s="171">
        <f t="shared" si="0"/>
        <v>5.6100000000000004E-2</v>
      </c>
      <c r="Y46" s="171">
        <f t="shared" si="0"/>
        <v>5.6100000000000004E-2</v>
      </c>
      <c r="Z46" s="171">
        <f t="shared" si="0"/>
        <v>5.6100000000000004E-2</v>
      </c>
      <c r="AA46" s="171">
        <f t="shared" si="0"/>
        <v>5.6100000000000004E-2</v>
      </c>
      <c r="AB46" s="171">
        <f t="shared" si="0"/>
        <v>5.6100000000000004E-2</v>
      </c>
      <c r="AC46" s="171">
        <f t="shared" si="0"/>
        <v>5.6100000000000004E-2</v>
      </c>
      <c r="AD46" s="171">
        <f t="shared" si="0"/>
        <v>5.6100000000000004E-2</v>
      </c>
      <c r="AE46" s="171">
        <f t="shared" si="0"/>
        <v>5.6100000000000004E-2</v>
      </c>
      <c r="AF46" s="171">
        <f t="shared" si="0"/>
        <v>5.6100000000000004E-2</v>
      </c>
      <c r="AG46" s="171">
        <f t="shared" si="0"/>
        <v>5.6100000000000004E-2</v>
      </c>
      <c r="AH46" s="171">
        <f t="shared" si="0"/>
        <v>5.6100000000000004E-2</v>
      </c>
      <c r="AI46" s="171">
        <f t="shared" si="0"/>
        <v>5.6100000000000004E-2</v>
      </c>
    </row>
    <row r="47" spans="1:35" s="171" customFormat="1" ht="17">
      <c r="A47" s="180" t="s">
        <v>149</v>
      </c>
      <c r="B47" s="172">
        <v>1</v>
      </c>
      <c r="C47" s="172" t="s">
        <v>138</v>
      </c>
      <c r="D47" s="161">
        <v>3</v>
      </c>
      <c r="E47" s="181"/>
      <c r="F47" s="181"/>
      <c r="G47" s="181"/>
      <c r="H47" s="181"/>
      <c r="I47" s="181"/>
      <c r="J47" s="181"/>
      <c r="K47" s="181"/>
      <c r="L47" s="181"/>
      <c r="M47" s="181"/>
      <c r="N47" s="181"/>
      <c r="O47" s="181"/>
      <c r="P47" s="181"/>
      <c r="Q47" s="181"/>
      <c r="R47" s="181"/>
      <c r="S47" s="181"/>
      <c r="T47" s="181"/>
      <c r="U47" s="181"/>
      <c r="V47" s="181"/>
      <c r="W47" s="181"/>
      <c r="X47" s="181"/>
      <c r="Y47" s="181"/>
      <c r="Z47" s="181"/>
      <c r="AA47" s="181"/>
      <c r="AB47" s="181"/>
      <c r="AC47" s="181"/>
      <c r="AD47" s="181"/>
      <c r="AE47" s="181"/>
      <c r="AF47" s="181"/>
      <c r="AG47" s="181"/>
      <c r="AH47" s="181"/>
      <c r="AI47" s="181"/>
    </row>
    <row r="48" spans="1:35" s="233" customFormat="1" ht="15.75" customHeight="1"/>
    <row r="49" spans="1:35" s="209" customFormat="1" ht="17">
      <c r="A49" s="211" t="s">
        <v>70</v>
      </c>
      <c r="B49" s="210"/>
      <c r="D49" s="210"/>
    </row>
    <row r="50" spans="1:35" s="171" customFormat="1" ht="17">
      <c r="A50" s="178" t="s">
        <v>116</v>
      </c>
      <c r="B50" s="169" t="s">
        <v>11</v>
      </c>
      <c r="C50" s="169" t="s">
        <v>117</v>
      </c>
      <c r="D50" s="169" t="s">
        <v>607</v>
      </c>
      <c r="E50" s="179">
        <v>2020</v>
      </c>
      <c r="F50" s="179">
        <v>2021</v>
      </c>
      <c r="G50" s="179">
        <v>2022</v>
      </c>
      <c r="H50" s="179">
        <v>2023</v>
      </c>
      <c r="I50" s="179">
        <v>2024</v>
      </c>
      <c r="J50" s="179">
        <v>2025</v>
      </c>
      <c r="K50" s="179">
        <v>2026</v>
      </c>
      <c r="L50" s="179">
        <v>2027</v>
      </c>
      <c r="M50" s="179">
        <v>2028</v>
      </c>
      <c r="N50" s="179">
        <v>2029</v>
      </c>
      <c r="O50" s="179">
        <v>2030</v>
      </c>
      <c r="P50" s="179">
        <v>2031</v>
      </c>
      <c r="Q50" s="179">
        <v>2032</v>
      </c>
      <c r="R50" s="179">
        <v>2033</v>
      </c>
      <c r="S50" s="179">
        <v>2034</v>
      </c>
      <c r="T50" s="179">
        <v>2035</v>
      </c>
      <c r="U50" s="179">
        <v>2036</v>
      </c>
      <c r="V50" s="179">
        <v>2037</v>
      </c>
      <c r="W50" s="179">
        <v>2038</v>
      </c>
      <c r="X50" s="179">
        <v>2039</v>
      </c>
      <c r="Y50" s="179">
        <v>2040</v>
      </c>
      <c r="Z50" s="179">
        <v>2041</v>
      </c>
      <c r="AA50" s="179">
        <v>2042</v>
      </c>
      <c r="AB50" s="179">
        <v>2043</v>
      </c>
      <c r="AC50" s="179">
        <v>2044</v>
      </c>
      <c r="AD50" s="179">
        <v>2045</v>
      </c>
      <c r="AE50" s="179">
        <v>2046</v>
      </c>
      <c r="AF50" s="179">
        <v>2047</v>
      </c>
      <c r="AG50" s="179">
        <v>2048</v>
      </c>
      <c r="AH50" s="179">
        <v>2049</v>
      </c>
      <c r="AI50" s="179">
        <v>2050</v>
      </c>
    </row>
    <row r="51" spans="1:35" s="171" customFormat="1" ht="17">
      <c r="A51" s="180" t="s">
        <v>120</v>
      </c>
      <c r="B51" s="172" t="s">
        <v>22</v>
      </c>
      <c r="C51" s="172" t="s">
        <v>138</v>
      </c>
      <c r="D51" s="161">
        <v>3</v>
      </c>
      <c r="E51" s="181">
        <v>1</v>
      </c>
      <c r="F51" s="181">
        <v>1</v>
      </c>
      <c r="G51" s="181">
        <v>1</v>
      </c>
      <c r="H51" s="181">
        <v>1</v>
      </c>
      <c r="I51" s="181">
        <v>1</v>
      </c>
      <c r="J51" s="181">
        <v>1</v>
      </c>
      <c r="K51" s="181">
        <v>1</v>
      </c>
      <c r="L51" s="181">
        <v>1</v>
      </c>
      <c r="M51" s="181">
        <v>1</v>
      </c>
      <c r="N51" s="181">
        <v>1</v>
      </c>
      <c r="O51" s="181">
        <v>1</v>
      </c>
      <c r="P51" s="181">
        <v>1</v>
      </c>
      <c r="Q51" s="181">
        <v>1</v>
      </c>
      <c r="R51" s="181">
        <v>1</v>
      </c>
      <c r="S51" s="181">
        <v>1</v>
      </c>
      <c r="T51" s="181">
        <v>1</v>
      </c>
      <c r="U51" s="181">
        <v>1</v>
      </c>
      <c r="V51" s="181">
        <v>1</v>
      </c>
      <c r="W51" s="181">
        <v>1</v>
      </c>
      <c r="X51" s="181">
        <v>1</v>
      </c>
      <c r="Y51" s="181">
        <v>1</v>
      </c>
      <c r="Z51" s="181">
        <v>1</v>
      </c>
      <c r="AA51" s="181">
        <v>1</v>
      </c>
      <c r="AB51" s="181">
        <v>1</v>
      </c>
      <c r="AC51" s="181">
        <v>1</v>
      </c>
      <c r="AD51" s="181">
        <v>1</v>
      </c>
      <c r="AE51" s="181">
        <v>1</v>
      </c>
      <c r="AF51" s="181">
        <v>1</v>
      </c>
      <c r="AG51" s="181">
        <v>1</v>
      </c>
      <c r="AH51" s="181">
        <v>1</v>
      </c>
      <c r="AI51" s="181">
        <v>1</v>
      </c>
    </row>
    <row r="52" spans="1:35" s="171" customFormat="1" ht="17">
      <c r="A52" s="182" t="s">
        <v>128</v>
      </c>
      <c r="B52" s="172" t="s">
        <v>22</v>
      </c>
      <c r="C52" s="172" t="s">
        <v>151</v>
      </c>
      <c r="D52" s="161">
        <v>3</v>
      </c>
      <c r="E52" s="171">
        <v>3.4</v>
      </c>
      <c r="F52" s="171">
        <v>3.42</v>
      </c>
      <c r="G52" s="171">
        <v>3.44</v>
      </c>
      <c r="H52" s="171">
        <v>3.46</v>
      </c>
      <c r="I52" s="171">
        <v>3.48</v>
      </c>
      <c r="J52" s="171">
        <v>3.5</v>
      </c>
      <c r="K52" s="171">
        <v>3.52</v>
      </c>
      <c r="L52" s="171">
        <v>3.54</v>
      </c>
      <c r="M52" s="171">
        <v>3.56</v>
      </c>
      <c r="N52" s="171">
        <v>3.58</v>
      </c>
      <c r="O52" s="171">
        <v>3.6</v>
      </c>
      <c r="P52" s="171">
        <v>3.62</v>
      </c>
      <c r="Q52" s="171">
        <v>3.64</v>
      </c>
      <c r="R52" s="171">
        <v>3.66</v>
      </c>
      <c r="S52" s="171">
        <v>3.68</v>
      </c>
      <c r="T52" s="171">
        <v>3.7</v>
      </c>
      <c r="U52" s="171">
        <v>3.72</v>
      </c>
      <c r="V52" s="171">
        <v>3.74</v>
      </c>
      <c r="W52" s="171">
        <v>3.76</v>
      </c>
      <c r="X52" s="171">
        <v>3.78</v>
      </c>
      <c r="Y52" s="171">
        <v>3.8</v>
      </c>
      <c r="Z52" s="171">
        <v>3.8</v>
      </c>
      <c r="AA52" s="171">
        <v>3.8</v>
      </c>
      <c r="AB52" s="171">
        <v>3.8</v>
      </c>
      <c r="AC52" s="171">
        <v>3.8</v>
      </c>
      <c r="AD52" s="171">
        <v>3.8</v>
      </c>
      <c r="AE52" s="171">
        <v>3.8</v>
      </c>
      <c r="AF52" s="171">
        <v>3.8</v>
      </c>
      <c r="AG52" s="171">
        <v>3.8</v>
      </c>
      <c r="AH52" s="171">
        <v>3.8</v>
      </c>
      <c r="AI52" s="171">
        <v>3.8</v>
      </c>
    </row>
    <row r="53" spans="1:35" s="171" customFormat="1" ht="17">
      <c r="A53" s="182" t="s">
        <v>126</v>
      </c>
      <c r="B53" s="183"/>
      <c r="C53" s="183"/>
      <c r="D53" s="161">
        <v>3</v>
      </c>
      <c r="E53" s="184">
        <v>99999</v>
      </c>
      <c r="F53" s="184">
        <v>99999</v>
      </c>
      <c r="G53" s="184">
        <v>99999</v>
      </c>
      <c r="H53" s="184">
        <v>99999</v>
      </c>
      <c r="I53" s="184">
        <v>99999</v>
      </c>
      <c r="J53" s="184">
        <v>99999</v>
      </c>
      <c r="K53" s="184">
        <v>99999</v>
      </c>
      <c r="L53" s="184">
        <v>99999</v>
      </c>
      <c r="M53" s="184">
        <v>99999</v>
      </c>
      <c r="N53" s="184">
        <v>99999</v>
      </c>
      <c r="O53" s="184">
        <v>99999</v>
      </c>
      <c r="P53" s="184">
        <v>99999</v>
      </c>
      <c r="Q53" s="184">
        <v>99999</v>
      </c>
      <c r="R53" s="184">
        <v>99999</v>
      </c>
      <c r="S53" s="184">
        <v>99999</v>
      </c>
      <c r="T53" s="184">
        <v>99999</v>
      </c>
      <c r="U53" s="184">
        <v>99999</v>
      </c>
      <c r="V53" s="184">
        <v>99999</v>
      </c>
      <c r="W53" s="184">
        <v>99999</v>
      </c>
      <c r="X53" s="184">
        <v>99999</v>
      </c>
      <c r="Y53" s="184">
        <v>99999</v>
      </c>
      <c r="Z53" s="184">
        <v>99999</v>
      </c>
      <c r="AA53" s="184">
        <v>99999</v>
      </c>
      <c r="AB53" s="184">
        <v>99999</v>
      </c>
      <c r="AC53" s="184">
        <v>99999</v>
      </c>
      <c r="AD53" s="184">
        <v>99999</v>
      </c>
      <c r="AE53" s="184">
        <v>99999</v>
      </c>
      <c r="AF53" s="184">
        <v>99999</v>
      </c>
      <c r="AG53" s="184">
        <v>99999</v>
      </c>
      <c r="AH53" s="184">
        <v>99999</v>
      </c>
      <c r="AI53" s="184">
        <v>99999</v>
      </c>
    </row>
    <row r="54" spans="1:35" s="171" customFormat="1" ht="34">
      <c r="A54" s="182" t="s">
        <v>172</v>
      </c>
      <c r="D54" s="161">
        <v>3</v>
      </c>
      <c r="E54" s="184">
        <v>999999</v>
      </c>
      <c r="F54" s="184">
        <v>999999</v>
      </c>
      <c r="G54" s="184">
        <v>999999</v>
      </c>
      <c r="H54" s="184">
        <v>999999</v>
      </c>
      <c r="I54" s="184">
        <v>999999</v>
      </c>
      <c r="J54" s="184">
        <v>999999</v>
      </c>
      <c r="K54" s="184">
        <v>999999</v>
      </c>
      <c r="L54" s="184">
        <v>999999</v>
      </c>
      <c r="M54" s="184">
        <v>999999</v>
      </c>
      <c r="N54" s="184">
        <v>999999</v>
      </c>
      <c r="O54" s="184">
        <v>999999</v>
      </c>
      <c r="P54" s="184">
        <v>999999</v>
      </c>
      <c r="Q54" s="184">
        <v>999999</v>
      </c>
      <c r="R54" s="184">
        <v>999999</v>
      </c>
      <c r="S54" s="184">
        <v>999999</v>
      </c>
      <c r="T54" s="184">
        <v>999999</v>
      </c>
      <c r="U54" s="184">
        <v>999999</v>
      </c>
      <c r="V54" s="184">
        <v>999999</v>
      </c>
      <c r="W54" s="184">
        <v>999999</v>
      </c>
      <c r="X54" s="184">
        <v>999999</v>
      </c>
      <c r="Y54" s="184">
        <v>999999</v>
      </c>
      <c r="Z54" s="184">
        <v>999999</v>
      </c>
      <c r="AA54" s="184">
        <v>999999</v>
      </c>
      <c r="AB54" s="184">
        <v>999999</v>
      </c>
      <c r="AC54" s="184">
        <v>999999</v>
      </c>
      <c r="AD54" s="184">
        <v>999999</v>
      </c>
      <c r="AE54" s="184">
        <v>999999</v>
      </c>
      <c r="AF54" s="184">
        <v>999999</v>
      </c>
      <c r="AG54" s="184">
        <v>999999</v>
      </c>
      <c r="AH54" s="184">
        <v>999999</v>
      </c>
      <c r="AI54" s="184">
        <v>999999</v>
      </c>
    </row>
    <row r="55" spans="1:35" s="171" customFormat="1" ht="17">
      <c r="A55" s="185" t="s">
        <v>134</v>
      </c>
      <c r="B55" s="172" t="s">
        <v>119</v>
      </c>
      <c r="D55" s="161">
        <v>3</v>
      </c>
    </row>
    <row r="56" spans="1:35" s="171" customFormat="1" ht="17">
      <c r="A56" s="186" t="s">
        <v>16</v>
      </c>
      <c r="B56" s="172" t="s">
        <v>119</v>
      </c>
      <c r="D56" s="161">
        <v>3</v>
      </c>
      <c r="E56" s="171">
        <f>94.6/1000</f>
        <v>9.459999999999999E-2</v>
      </c>
      <c r="F56" s="171">
        <f t="shared" ref="F56:AI56" si="1">94.6/1000</f>
        <v>9.459999999999999E-2</v>
      </c>
      <c r="G56" s="171">
        <f t="shared" si="1"/>
        <v>9.459999999999999E-2</v>
      </c>
      <c r="H56" s="171">
        <f t="shared" si="1"/>
        <v>9.459999999999999E-2</v>
      </c>
      <c r="I56" s="171">
        <f t="shared" si="1"/>
        <v>9.459999999999999E-2</v>
      </c>
      <c r="J56" s="171">
        <f t="shared" si="1"/>
        <v>9.459999999999999E-2</v>
      </c>
      <c r="K56" s="171">
        <f t="shared" si="1"/>
        <v>9.459999999999999E-2</v>
      </c>
      <c r="L56" s="171">
        <f t="shared" si="1"/>
        <v>9.459999999999999E-2</v>
      </c>
      <c r="M56" s="171">
        <f t="shared" si="1"/>
        <v>9.459999999999999E-2</v>
      </c>
      <c r="N56" s="171">
        <f t="shared" si="1"/>
        <v>9.459999999999999E-2</v>
      </c>
      <c r="O56" s="171">
        <f t="shared" si="1"/>
        <v>9.459999999999999E-2</v>
      </c>
      <c r="P56" s="171">
        <f t="shared" si="1"/>
        <v>9.459999999999999E-2</v>
      </c>
      <c r="Q56" s="171">
        <f t="shared" si="1"/>
        <v>9.459999999999999E-2</v>
      </c>
      <c r="R56" s="171">
        <f t="shared" si="1"/>
        <v>9.459999999999999E-2</v>
      </c>
      <c r="S56" s="171">
        <f t="shared" si="1"/>
        <v>9.459999999999999E-2</v>
      </c>
      <c r="T56" s="171">
        <f t="shared" si="1"/>
        <v>9.459999999999999E-2</v>
      </c>
      <c r="U56" s="171">
        <f t="shared" si="1"/>
        <v>9.459999999999999E-2</v>
      </c>
      <c r="V56" s="171">
        <f t="shared" si="1"/>
        <v>9.459999999999999E-2</v>
      </c>
      <c r="W56" s="171">
        <f t="shared" si="1"/>
        <v>9.459999999999999E-2</v>
      </c>
      <c r="X56" s="171">
        <f t="shared" si="1"/>
        <v>9.459999999999999E-2</v>
      </c>
      <c r="Y56" s="171">
        <f t="shared" si="1"/>
        <v>9.459999999999999E-2</v>
      </c>
      <c r="Z56" s="171">
        <f t="shared" si="1"/>
        <v>9.459999999999999E-2</v>
      </c>
      <c r="AA56" s="171">
        <f t="shared" si="1"/>
        <v>9.459999999999999E-2</v>
      </c>
      <c r="AB56" s="171">
        <f t="shared" si="1"/>
        <v>9.459999999999999E-2</v>
      </c>
      <c r="AC56" s="171">
        <f t="shared" si="1"/>
        <v>9.459999999999999E-2</v>
      </c>
      <c r="AD56" s="171">
        <f t="shared" si="1"/>
        <v>9.459999999999999E-2</v>
      </c>
      <c r="AE56" s="171">
        <f t="shared" si="1"/>
        <v>9.459999999999999E-2</v>
      </c>
      <c r="AF56" s="171">
        <f t="shared" si="1"/>
        <v>9.459999999999999E-2</v>
      </c>
      <c r="AG56" s="171">
        <f t="shared" si="1"/>
        <v>9.459999999999999E-2</v>
      </c>
      <c r="AH56" s="171">
        <f t="shared" si="1"/>
        <v>9.459999999999999E-2</v>
      </c>
      <c r="AI56" s="171">
        <f t="shared" si="1"/>
        <v>9.459999999999999E-2</v>
      </c>
    </row>
    <row r="57" spans="1:35" s="171" customFormat="1" ht="17">
      <c r="A57" s="180" t="s">
        <v>149</v>
      </c>
      <c r="B57" s="172">
        <v>1</v>
      </c>
      <c r="C57" s="172" t="s">
        <v>138</v>
      </c>
      <c r="D57" s="161">
        <v>3</v>
      </c>
      <c r="E57" s="181"/>
      <c r="F57" s="181"/>
      <c r="G57" s="181"/>
      <c r="H57" s="181"/>
      <c r="I57" s="181"/>
      <c r="J57" s="181"/>
      <c r="K57" s="181"/>
      <c r="L57" s="181"/>
      <c r="M57" s="181"/>
      <c r="N57" s="181"/>
      <c r="O57" s="181"/>
      <c r="P57" s="181"/>
      <c r="Q57" s="181"/>
      <c r="R57" s="181"/>
      <c r="S57" s="181"/>
      <c r="T57" s="181"/>
      <c r="U57" s="181"/>
      <c r="V57" s="181"/>
      <c r="W57" s="181"/>
      <c r="X57" s="181"/>
      <c r="Y57" s="181"/>
      <c r="Z57" s="181"/>
      <c r="AA57" s="181"/>
      <c r="AB57" s="181"/>
      <c r="AC57" s="181"/>
      <c r="AD57" s="181"/>
      <c r="AE57" s="181"/>
      <c r="AF57" s="181"/>
      <c r="AG57" s="181"/>
      <c r="AH57" s="181"/>
      <c r="AI57" s="181"/>
    </row>
    <row r="58" spans="1:35" s="233" customFormat="1" ht="15.5" customHeight="1"/>
    <row r="59" spans="1:35" s="209" customFormat="1" ht="17">
      <c r="A59" s="211" t="s">
        <v>77</v>
      </c>
      <c r="B59" s="210"/>
      <c r="D59" s="210"/>
    </row>
    <row r="60" spans="1:35" s="171" customFormat="1" ht="17">
      <c r="A60" s="178" t="s">
        <v>116</v>
      </c>
      <c r="B60" s="169" t="s">
        <v>11</v>
      </c>
      <c r="C60" s="169" t="s">
        <v>117</v>
      </c>
      <c r="D60" s="169" t="s">
        <v>607</v>
      </c>
      <c r="E60" s="179">
        <v>2020</v>
      </c>
      <c r="F60" s="179">
        <v>2021</v>
      </c>
      <c r="G60" s="179">
        <v>2022</v>
      </c>
      <c r="H60" s="179">
        <v>2023</v>
      </c>
      <c r="I60" s="179">
        <v>2024</v>
      </c>
      <c r="J60" s="179">
        <v>2025</v>
      </c>
      <c r="K60" s="179">
        <v>2026</v>
      </c>
      <c r="L60" s="179">
        <v>2027</v>
      </c>
      <c r="M60" s="179">
        <v>2028</v>
      </c>
      <c r="N60" s="179">
        <v>2029</v>
      </c>
      <c r="O60" s="179">
        <v>2030</v>
      </c>
      <c r="P60" s="179">
        <v>2031</v>
      </c>
      <c r="Q60" s="179">
        <v>2032</v>
      </c>
      <c r="R60" s="179">
        <v>2033</v>
      </c>
      <c r="S60" s="179">
        <v>2034</v>
      </c>
      <c r="T60" s="179">
        <v>2035</v>
      </c>
      <c r="U60" s="179">
        <v>2036</v>
      </c>
      <c r="V60" s="179">
        <v>2037</v>
      </c>
      <c r="W60" s="179">
        <v>2038</v>
      </c>
      <c r="X60" s="179">
        <v>2039</v>
      </c>
      <c r="Y60" s="179">
        <v>2040</v>
      </c>
      <c r="Z60" s="179">
        <v>2041</v>
      </c>
      <c r="AA60" s="179">
        <v>2042</v>
      </c>
      <c r="AB60" s="179">
        <v>2043</v>
      </c>
      <c r="AC60" s="179">
        <v>2044</v>
      </c>
      <c r="AD60" s="179">
        <v>2045</v>
      </c>
      <c r="AE60" s="179">
        <v>2046</v>
      </c>
      <c r="AF60" s="179">
        <v>2047</v>
      </c>
      <c r="AG60" s="179">
        <v>2048</v>
      </c>
      <c r="AH60" s="179">
        <v>2049</v>
      </c>
      <c r="AI60" s="179">
        <v>2050</v>
      </c>
    </row>
    <row r="61" spans="1:35" s="171" customFormat="1" ht="17">
      <c r="A61" s="180" t="s">
        <v>120</v>
      </c>
      <c r="B61" s="172" t="s">
        <v>46</v>
      </c>
      <c r="C61" s="172" t="s">
        <v>138</v>
      </c>
      <c r="D61" s="161">
        <v>3</v>
      </c>
      <c r="E61" s="181">
        <v>1</v>
      </c>
      <c r="F61" s="181">
        <v>1</v>
      </c>
      <c r="G61" s="181">
        <v>1</v>
      </c>
      <c r="H61" s="181">
        <v>1</v>
      </c>
      <c r="I61" s="181">
        <v>1</v>
      </c>
      <c r="J61" s="181">
        <v>1</v>
      </c>
      <c r="K61" s="181">
        <v>1</v>
      </c>
      <c r="L61" s="181">
        <v>1</v>
      </c>
      <c r="M61" s="181">
        <v>1</v>
      </c>
      <c r="N61" s="181">
        <v>1</v>
      </c>
      <c r="O61" s="181">
        <v>1</v>
      </c>
      <c r="P61" s="181">
        <v>1</v>
      </c>
      <c r="Q61" s="181">
        <v>1</v>
      </c>
      <c r="R61" s="181">
        <v>1</v>
      </c>
      <c r="S61" s="181">
        <v>1</v>
      </c>
      <c r="T61" s="181">
        <v>1</v>
      </c>
      <c r="U61" s="181">
        <v>1</v>
      </c>
      <c r="V61" s="181">
        <v>1</v>
      </c>
      <c r="W61" s="181">
        <v>1</v>
      </c>
      <c r="X61" s="181">
        <v>1</v>
      </c>
      <c r="Y61" s="181">
        <v>1</v>
      </c>
      <c r="Z61" s="181">
        <v>1</v>
      </c>
      <c r="AA61" s="181">
        <v>1</v>
      </c>
      <c r="AB61" s="181">
        <v>1</v>
      </c>
      <c r="AC61" s="181">
        <v>1</v>
      </c>
      <c r="AD61" s="181">
        <v>1</v>
      </c>
      <c r="AE61" s="181">
        <v>1</v>
      </c>
      <c r="AF61" s="181">
        <v>1</v>
      </c>
      <c r="AG61" s="181">
        <v>1</v>
      </c>
      <c r="AH61" s="181">
        <v>1</v>
      </c>
      <c r="AI61" s="181">
        <v>1</v>
      </c>
    </row>
    <row r="62" spans="1:35" s="171" customFormat="1" ht="17">
      <c r="A62" s="182" t="s">
        <v>128</v>
      </c>
      <c r="B62" s="172" t="s">
        <v>46</v>
      </c>
      <c r="C62" s="172" t="s">
        <v>151</v>
      </c>
      <c r="D62" s="161">
        <v>3</v>
      </c>
      <c r="E62" s="187">
        <v>1E-4</v>
      </c>
      <c r="F62" s="187">
        <v>1E-4</v>
      </c>
      <c r="G62" s="187">
        <v>1E-4</v>
      </c>
      <c r="H62" s="187">
        <v>1E-4</v>
      </c>
      <c r="I62" s="187">
        <v>1E-4</v>
      </c>
      <c r="J62" s="187">
        <v>1E-4</v>
      </c>
      <c r="K62" s="187">
        <v>1E-4</v>
      </c>
      <c r="L62" s="187">
        <v>1E-4</v>
      </c>
      <c r="M62" s="187">
        <v>1E-4</v>
      </c>
      <c r="N62" s="187">
        <v>1E-4</v>
      </c>
      <c r="O62" s="187">
        <v>1E-4</v>
      </c>
      <c r="P62" s="187">
        <v>1E-4</v>
      </c>
      <c r="Q62" s="187">
        <v>1E-4</v>
      </c>
      <c r="R62" s="187">
        <v>1E-4</v>
      </c>
      <c r="S62" s="187">
        <v>1E-4</v>
      </c>
      <c r="T62" s="187">
        <v>1E-4</v>
      </c>
      <c r="U62" s="187">
        <v>1E-4</v>
      </c>
      <c r="V62" s="187">
        <v>1E-4</v>
      </c>
      <c r="W62" s="187">
        <v>1E-4</v>
      </c>
      <c r="X62" s="187">
        <v>1E-4</v>
      </c>
      <c r="Y62" s="187">
        <v>1E-4</v>
      </c>
      <c r="Z62" s="187">
        <v>1E-4</v>
      </c>
      <c r="AA62" s="187">
        <v>1E-4</v>
      </c>
      <c r="AB62" s="187">
        <v>1E-4</v>
      </c>
      <c r="AC62" s="187">
        <v>1E-4</v>
      </c>
      <c r="AD62" s="187">
        <v>1E-4</v>
      </c>
      <c r="AE62" s="187">
        <v>1E-4</v>
      </c>
      <c r="AF62" s="187">
        <v>1E-4</v>
      </c>
      <c r="AG62" s="187">
        <v>1E-4</v>
      </c>
      <c r="AH62" s="187">
        <v>1E-4</v>
      </c>
      <c r="AI62" s="187">
        <v>1E-4</v>
      </c>
    </row>
    <row r="63" spans="1:35" s="171" customFormat="1" ht="17">
      <c r="A63" s="182" t="s">
        <v>126</v>
      </c>
      <c r="B63" s="183"/>
      <c r="C63" s="183"/>
      <c r="D63" s="161">
        <v>3</v>
      </c>
      <c r="E63" s="184">
        <v>99999</v>
      </c>
      <c r="F63" s="184">
        <v>99999</v>
      </c>
      <c r="G63" s="184">
        <v>99999</v>
      </c>
      <c r="H63" s="184">
        <v>99999</v>
      </c>
      <c r="I63" s="184">
        <v>99999</v>
      </c>
      <c r="J63" s="184">
        <v>99999</v>
      </c>
      <c r="K63" s="184">
        <v>99999</v>
      </c>
      <c r="L63" s="184">
        <v>99999</v>
      </c>
      <c r="M63" s="184">
        <v>99999</v>
      </c>
      <c r="N63" s="184">
        <v>99999</v>
      </c>
      <c r="O63" s="184">
        <v>99999</v>
      </c>
      <c r="P63" s="184">
        <v>99999</v>
      </c>
      <c r="Q63" s="184">
        <v>99999</v>
      </c>
      <c r="R63" s="184">
        <v>99999</v>
      </c>
      <c r="S63" s="184">
        <v>99999</v>
      </c>
      <c r="T63" s="184">
        <v>99999</v>
      </c>
      <c r="U63" s="184">
        <v>99999</v>
      </c>
      <c r="V63" s="184">
        <v>99999</v>
      </c>
      <c r="W63" s="184">
        <v>99999</v>
      </c>
      <c r="X63" s="184">
        <v>99999</v>
      </c>
      <c r="Y63" s="184">
        <v>99999</v>
      </c>
      <c r="Z63" s="184">
        <v>99999</v>
      </c>
      <c r="AA63" s="184">
        <v>99999</v>
      </c>
      <c r="AB63" s="184">
        <v>99999</v>
      </c>
      <c r="AC63" s="184">
        <v>99999</v>
      </c>
      <c r="AD63" s="184">
        <v>99999</v>
      </c>
      <c r="AE63" s="184">
        <v>99999</v>
      </c>
      <c r="AF63" s="184">
        <v>99999</v>
      </c>
      <c r="AG63" s="184">
        <v>99999</v>
      </c>
      <c r="AH63" s="184">
        <v>99999</v>
      </c>
      <c r="AI63" s="184">
        <v>99999</v>
      </c>
    </row>
    <row r="64" spans="1:35" s="171" customFormat="1" ht="34">
      <c r="A64" s="182" t="s">
        <v>172</v>
      </c>
      <c r="D64" s="161">
        <v>3</v>
      </c>
      <c r="E64" s="188">
        <v>999999</v>
      </c>
      <c r="F64" s="188">
        <v>999999</v>
      </c>
      <c r="G64" s="188">
        <v>999999</v>
      </c>
      <c r="H64" s="188">
        <v>999999</v>
      </c>
      <c r="I64" s="188">
        <v>999999</v>
      </c>
      <c r="J64" s="188">
        <v>999999</v>
      </c>
      <c r="K64" s="188">
        <v>999999</v>
      </c>
      <c r="L64" s="188">
        <v>999999</v>
      </c>
      <c r="M64" s="188">
        <v>999999</v>
      </c>
      <c r="N64" s="188">
        <v>999999</v>
      </c>
      <c r="O64" s="188">
        <v>999999</v>
      </c>
      <c r="P64" s="188">
        <v>999999</v>
      </c>
      <c r="Q64" s="188">
        <v>999999</v>
      </c>
      <c r="R64" s="188">
        <v>999999</v>
      </c>
      <c r="S64" s="188">
        <v>999999</v>
      </c>
      <c r="T64" s="188">
        <v>999999</v>
      </c>
      <c r="U64" s="188">
        <v>999999</v>
      </c>
      <c r="V64" s="188">
        <v>999999</v>
      </c>
      <c r="W64" s="188">
        <v>999999</v>
      </c>
      <c r="X64" s="188">
        <v>999999</v>
      </c>
      <c r="Y64" s="188">
        <v>999999</v>
      </c>
      <c r="Z64" s="188">
        <v>999999</v>
      </c>
      <c r="AA64" s="188">
        <v>999999</v>
      </c>
      <c r="AB64" s="188">
        <v>999999</v>
      </c>
      <c r="AC64" s="188">
        <v>999999</v>
      </c>
      <c r="AD64" s="188">
        <v>999999</v>
      </c>
      <c r="AE64" s="188">
        <v>999999</v>
      </c>
      <c r="AF64" s="188">
        <v>999999</v>
      </c>
      <c r="AG64" s="188">
        <v>999999</v>
      </c>
      <c r="AH64" s="188">
        <v>999999</v>
      </c>
      <c r="AI64" s="188">
        <v>999999</v>
      </c>
    </row>
    <row r="65" spans="1:35" s="171" customFormat="1" ht="17">
      <c r="A65" s="185" t="s">
        <v>134</v>
      </c>
      <c r="B65" s="172" t="s">
        <v>119</v>
      </c>
      <c r="D65" s="161">
        <v>3</v>
      </c>
    </row>
    <row r="66" spans="1:35" s="171" customFormat="1" ht="17">
      <c r="A66" s="186" t="s">
        <v>16</v>
      </c>
      <c r="B66" s="172" t="s">
        <v>119</v>
      </c>
      <c r="D66" s="161">
        <v>3</v>
      </c>
      <c r="E66" s="181">
        <v>0</v>
      </c>
      <c r="F66" s="181">
        <v>0</v>
      </c>
      <c r="G66" s="181">
        <v>0</v>
      </c>
      <c r="H66" s="181">
        <v>0</v>
      </c>
      <c r="I66" s="181">
        <v>0</v>
      </c>
      <c r="J66" s="181">
        <v>0</v>
      </c>
      <c r="K66" s="181">
        <v>0</v>
      </c>
      <c r="L66" s="181">
        <v>0</v>
      </c>
      <c r="M66" s="181">
        <v>0</v>
      </c>
      <c r="N66" s="181">
        <v>0</v>
      </c>
      <c r="O66" s="181">
        <v>0</v>
      </c>
      <c r="P66" s="181">
        <v>0</v>
      </c>
      <c r="Q66" s="181">
        <v>0</v>
      </c>
      <c r="R66" s="181">
        <v>0</v>
      </c>
      <c r="S66" s="181">
        <v>0</v>
      </c>
      <c r="T66" s="181">
        <v>0</v>
      </c>
      <c r="U66" s="181">
        <v>0</v>
      </c>
      <c r="V66" s="181">
        <v>0</v>
      </c>
      <c r="W66" s="181">
        <v>0</v>
      </c>
      <c r="X66" s="181">
        <v>0</v>
      </c>
      <c r="Y66" s="181">
        <v>0</v>
      </c>
      <c r="Z66" s="181">
        <v>0</v>
      </c>
      <c r="AA66" s="181">
        <v>0</v>
      </c>
      <c r="AB66" s="181">
        <v>0</v>
      </c>
      <c r="AC66" s="181">
        <v>0</v>
      </c>
      <c r="AD66" s="181">
        <v>0</v>
      </c>
      <c r="AE66" s="181">
        <v>0</v>
      </c>
      <c r="AF66" s="181">
        <v>0</v>
      </c>
      <c r="AG66" s="181">
        <v>0</v>
      </c>
      <c r="AH66" s="181">
        <v>0</v>
      </c>
      <c r="AI66" s="181">
        <v>0</v>
      </c>
    </row>
    <row r="67" spans="1:35" s="171" customFormat="1" ht="17">
      <c r="A67" s="180" t="s">
        <v>149</v>
      </c>
      <c r="B67" s="172">
        <v>1</v>
      </c>
      <c r="C67" s="172" t="s">
        <v>138</v>
      </c>
      <c r="D67" s="161">
        <v>3</v>
      </c>
      <c r="E67" s="181"/>
      <c r="F67" s="181"/>
      <c r="G67" s="181"/>
      <c r="H67" s="181"/>
      <c r="I67" s="181"/>
      <c r="J67" s="181"/>
      <c r="K67" s="181"/>
      <c r="L67" s="181"/>
      <c r="M67" s="181"/>
      <c r="N67" s="181"/>
      <c r="O67" s="181"/>
      <c r="P67" s="181"/>
      <c r="Q67" s="181"/>
      <c r="R67" s="181"/>
      <c r="S67" s="181"/>
      <c r="T67" s="181"/>
      <c r="U67" s="181"/>
      <c r="V67" s="181"/>
      <c r="W67" s="181"/>
      <c r="X67" s="181"/>
      <c r="Y67" s="181"/>
      <c r="Z67" s="181"/>
      <c r="AA67" s="181"/>
      <c r="AB67" s="181"/>
      <c r="AC67" s="181"/>
      <c r="AD67" s="181"/>
      <c r="AE67" s="181"/>
      <c r="AF67" s="181"/>
      <c r="AG67" s="181"/>
      <c r="AH67" s="181"/>
      <c r="AI67" s="181"/>
    </row>
    <row r="68" spans="1:35" s="233" customFormat="1" ht="15.75" customHeight="1"/>
    <row r="69" spans="1:35" s="209" customFormat="1" ht="17">
      <c r="A69" s="211" t="s">
        <v>74</v>
      </c>
      <c r="B69" s="210"/>
      <c r="D69" s="210"/>
    </row>
    <row r="70" spans="1:35" s="171" customFormat="1" ht="17">
      <c r="A70" s="178" t="s">
        <v>116</v>
      </c>
      <c r="B70" s="169" t="s">
        <v>11</v>
      </c>
      <c r="C70" s="169" t="s">
        <v>117</v>
      </c>
      <c r="D70" s="169" t="s">
        <v>607</v>
      </c>
      <c r="E70" s="179">
        <v>2020</v>
      </c>
      <c r="F70" s="179">
        <v>2021</v>
      </c>
      <c r="G70" s="179">
        <v>2022</v>
      </c>
      <c r="H70" s="179">
        <v>2023</v>
      </c>
      <c r="I70" s="179">
        <v>2024</v>
      </c>
      <c r="J70" s="179">
        <v>2025</v>
      </c>
      <c r="K70" s="179">
        <v>2026</v>
      </c>
      <c r="L70" s="179">
        <v>2027</v>
      </c>
      <c r="M70" s="179">
        <v>2028</v>
      </c>
      <c r="N70" s="179">
        <v>2029</v>
      </c>
      <c r="O70" s="179">
        <v>2030</v>
      </c>
      <c r="P70" s="179">
        <v>2031</v>
      </c>
      <c r="Q70" s="179">
        <v>2032</v>
      </c>
      <c r="R70" s="179">
        <v>2033</v>
      </c>
      <c r="S70" s="179">
        <v>2034</v>
      </c>
      <c r="T70" s="179">
        <v>2035</v>
      </c>
      <c r="U70" s="179">
        <v>2036</v>
      </c>
      <c r="V70" s="179">
        <v>2037</v>
      </c>
      <c r="W70" s="179">
        <v>2038</v>
      </c>
      <c r="X70" s="179">
        <v>2039</v>
      </c>
      <c r="Y70" s="179">
        <v>2040</v>
      </c>
      <c r="Z70" s="179">
        <v>2041</v>
      </c>
      <c r="AA70" s="179">
        <v>2042</v>
      </c>
      <c r="AB70" s="179">
        <v>2043</v>
      </c>
      <c r="AC70" s="179">
        <v>2044</v>
      </c>
      <c r="AD70" s="179">
        <v>2045</v>
      </c>
      <c r="AE70" s="179">
        <v>2046</v>
      </c>
      <c r="AF70" s="179">
        <v>2047</v>
      </c>
      <c r="AG70" s="179">
        <v>2048</v>
      </c>
      <c r="AH70" s="179">
        <v>2049</v>
      </c>
      <c r="AI70" s="179">
        <v>2050</v>
      </c>
    </row>
    <row r="71" spans="1:35" s="171" customFormat="1" ht="17">
      <c r="A71" s="180" t="s">
        <v>120</v>
      </c>
      <c r="B71" s="172" t="s">
        <v>30</v>
      </c>
      <c r="C71" s="172" t="s">
        <v>138</v>
      </c>
      <c r="D71" s="161">
        <v>3</v>
      </c>
      <c r="E71" s="181">
        <v>1</v>
      </c>
      <c r="F71" s="181">
        <v>1</v>
      </c>
      <c r="G71" s="181">
        <v>1</v>
      </c>
      <c r="H71" s="181">
        <v>1</v>
      </c>
      <c r="I71" s="181">
        <v>1</v>
      </c>
      <c r="J71" s="181">
        <v>1</v>
      </c>
      <c r="K71" s="181">
        <v>1</v>
      </c>
      <c r="L71" s="181">
        <v>1</v>
      </c>
      <c r="M71" s="181">
        <v>1</v>
      </c>
      <c r="N71" s="181">
        <v>1</v>
      </c>
      <c r="O71" s="181">
        <v>1</v>
      </c>
      <c r="P71" s="181">
        <v>1</v>
      </c>
      <c r="Q71" s="181">
        <v>1</v>
      </c>
      <c r="R71" s="181">
        <v>1</v>
      </c>
      <c r="S71" s="181">
        <v>1</v>
      </c>
      <c r="T71" s="181">
        <v>1</v>
      </c>
      <c r="U71" s="181">
        <v>1</v>
      </c>
      <c r="V71" s="181">
        <v>1</v>
      </c>
      <c r="W71" s="181">
        <v>1</v>
      </c>
      <c r="X71" s="181">
        <v>1</v>
      </c>
      <c r="Y71" s="181">
        <v>1</v>
      </c>
      <c r="Z71" s="181">
        <v>1</v>
      </c>
      <c r="AA71" s="181">
        <v>1</v>
      </c>
      <c r="AB71" s="181">
        <v>1</v>
      </c>
      <c r="AC71" s="181">
        <v>1</v>
      </c>
      <c r="AD71" s="181">
        <v>1</v>
      </c>
      <c r="AE71" s="181">
        <v>1</v>
      </c>
      <c r="AF71" s="181">
        <v>1</v>
      </c>
      <c r="AG71" s="181">
        <v>1</v>
      </c>
      <c r="AH71" s="181">
        <v>1</v>
      </c>
      <c r="AI71" s="181">
        <v>1</v>
      </c>
    </row>
    <row r="72" spans="1:35" s="171" customFormat="1" ht="17">
      <c r="A72" s="182" t="s">
        <v>128</v>
      </c>
      <c r="B72" s="172" t="s">
        <v>30</v>
      </c>
      <c r="C72" s="172" t="s">
        <v>151</v>
      </c>
      <c r="D72" s="161">
        <v>3</v>
      </c>
      <c r="E72" s="187">
        <v>1E-4</v>
      </c>
      <c r="F72" s="187">
        <v>1E-4</v>
      </c>
      <c r="G72" s="187">
        <v>1E-4</v>
      </c>
      <c r="H72" s="187">
        <v>1E-4</v>
      </c>
      <c r="I72" s="187">
        <v>1E-4</v>
      </c>
      <c r="J72" s="187">
        <v>1E-4</v>
      </c>
      <c r="K72" s="187">
        <v>1E-4</v>
      </c>
      <c r="L72" s="187">
        <v>1E-4</v>
      </c>
      <c r="M72" s="187">
        <v>1E-4</v>
      </c>
      <c r="N72" s="187">
        <v>1E-4</v>
      </c>
      <c r="O72" s="187">
        <v>1E-4</v>
      </c>
      <c r="P72" s="187">
        <v>1E-4</v>
      </c>
      <c r="Q72" s="187">
        <v>1E-4</v>
      </c>
      <c r="R72" s="187">
        <v>1E-4</v>
      </c>
      <c r="S72" s="187">
        <v>1E-4</v>
      </c>
      <c r="T72" s="187">
        <v>1E-4</v>
      </c>
      <c r="U72" s="187">
        <v>1E-4</v>
      </c>
      <c r="V72" s="187">
        <v>1E-4</v>
      </c>
      <c r="W72" s="187">
        <v>1E-4</v>
      </c>
      <c r="X72" s="187">
        <v>1E-4</v>
      </c>
      <c r="Y72" s="187">
        <v>1E-4</v>
      </c>
      <c r="Z72" s="187">
        <v>1E-4</v>
      </c>
      <c r="AA72" s="187">
        <v>1E-4</v>
      </c>
      <c r="AB72" s="187">
        <v>1E-4</v>
      </c>
      <c r="AC72" s="187">
        <v>1E-4</v>
      </c>
      <c r="AD72" s="187">
        <v>1E-4</v>
      </c>
      <c r="AE72" s="187">
        <v>1E-4</v>
      </c>
      <c r="AF72" s="187">
        <v>1E-4</v>
      </c>
      <c r="AG72" s="187">
        <v>1E-4</v>
      </c>
      <c r="AH72" s="187">
        <v>1E-4</v>
      </c>
      <c r="AI72" s="187">
        <v>1E-4</v>
      </c>
    </row>
    <row r="73" spans="1:35" s="171" customFormat="1" ht="17">
      <c r="A73" s="182" t="s">
        <v>126</v>
      </c>
      <c r="B73" s="183"/>
      <c r="C73" s="183"/>
      <c r="D73" s="161">
        <v>3</v>
      </c>
      <c r="E73" s="184">
        <v>99999</v>
      </c>
      <c r="F73" s="184">
        <v>99999</v>
      </c>
      <c r="G73" s="184">
        <v>99999</v>
      </c>
      <c r="H73" s="184">
        <v>99999</v>
      </c>
      <c r="I73" s="184">
        <v>99999</v>
      </c>
      <c r="J73" s="184">
        <v>99999</v>
      </c>
      <c r="K73" s="184">
        <v>99999</v>
      </c>
      <c r="L73" s="184">
        <v>99999</v>
      </c>
      <c r="M73" s="184">
        <v>99999</v>
      </c>
      <c r="N73" s="184">
        <v>99999</v>
      </c>
      <c r="O73" s="184">
        <v>99999</v>
      </c>
      <c r="P73" s="184">
        <v>99999</v>
      </c>
      <c r="Q73" s="184">
        <v>99999</v>
      </c>
      <c r="R73" s="184">
        <v>99999</v>
      </c>
      <c r="S73" s="184">
        <v>99999</v>
      </c>
      <c r="T73" s="184">
        <v>99999</v>
      </c>
      <c r="U73" s="184">
        <v>99999</v>
      </c>
      <c r="V73" s="184">
        <v>99999</v>
      </c>
      <c r="W73" s="184">
        <v>99999</v>
      </c>
      <c r="X73" s="184">
        <v>99999</v>
      </c>
      <c r="Y73" s="184">
        <v>99999</v>
      </c>
      <c r="Z73" s="184">
        <v>99999</v>
      </c>
      <c r="AA73" s="184">
        <v>99999</v>
      </c>
      <c r="AB73" s="184">
        <v>99999</v>
      </c>
      <c r="AC73" s="184">
        <v>99999</v>
      </c>
      <c r="AD73" s="184">
        <v>99999</v>
      </c>
      <c r="AE73" s="184">
        <v>99999</v>
      </c>
      <c r="AF73" s="184">
        <v>99999</v>
      </c>
      <c r="AG73" s="184">
        <v>99999</v>
      </c>
      <c r="AH73" s="184">
        <v>99999</v>
      </c>
      <c r="AI73" s="184">
        <v>99999</v>
      </c>
    </row>
    <row r="74" spans="1:35" s="171" customFormat="1" ht="34">
      <c r="A74" s="182" t="s">
        <v>172</v>
      </c>
      <c r="D74" s="161">
        <v>3</v>
      </c>
      <c r="E74" s="188">
        <v>999999</v>
      </c>
      <c r="F74" s="188">
        <v>999999</v>
      </c>
      <c r="G74" s="188">
        <v>999999</v>
      </c>
      <c r="H74" s="188">
        <v>999999</v>
      </c>
      <c r="I74" s="188">
        <v>999999</v>
      </c>
      <c r="J74" s="188">
        <v>999999</v>
      </c>
      <c r="K74" s="188">
        <v>999999</v>
      </c>
      <c r="L74" s="188">
        <v>999999</v>
      </c>
      <c r="M74" s="188">
        <v>999999</v>
      </c>
      <c r="N74" s="188">
        <v>999999</v>
      </c>
      <c r="O74" s="188">
        <v>999999</v>
      </c>
      <c r="P74" s="188">
        <v>999999</v>
      </c>
      <c r="Q74" s="188">
        <v>999999</v>
      </c>
      <c r="R74" s="188">
        <v>999999</v>
      </c>
      <c r="S74" s="188">
        <v>999999</v>
      </c>
      <c r="T74" s="188">
        <v>999999</v>
      </c>
      <c r="U74" s="188">
        <v>999999</v>
      </c>
      <c r="V74" s="188">
        <v>999999</v>
      </c>
      <c r="W74" s="188">
        <v>999999</v>
      </c>
      <c r="X74" s="188">
        <v>999999</v>
      </c>
      <c r="Y74" s="188">
        <v>999999</v>
      </c>
      <c r="Z74" s="188">
        <v>999999</v>
      </c>
      <c r="AA74" s="188">
        <v>999999</v>
      </c>
      <c r="AB74" s="188">
        <v>999999</v>
      </c>
      <c r="AC74" s="188">
        <v>999999</v>
      </c>
      <c r="AD74" s="188">
        <v>999999</v>
      </c>
      <c r="AE74" s="188">
        <v>999999</v>
      </c>
      <c r="AF74" s="188">
        <v>999999</v>
      </c>
      <c r="AG74" s="188">
        <v>999999</v>
      </c>
      <c r="AH74" s="188">
        <v>999999</v>
      </c>
      <c r="AI74" s="188">
        <v>999999</v>
      </c>
    </row>
    <row r="75" spans="1:35" s="171" customFormat="1" ht="17">
      <c r="A75" s="185" t="s">
        <v>134</v>
      </c>
      <c r="B75" s="172" t="s">
        <v>119</v>
      </c>
      <c r="D75" s="161">
        <v>3</v>
      </c>
    </row>
    <row r="76" spans="1:35" s="171" customFormat="1" ht="17">
      <c r="A76" s="186" t="s">
        <v>16</v>
      </c>
      <c r="B76" s="172" t="s">
        <v>119</v>
      </c>
      <c r="D76" s="161">
        <v>3</v>
      </c>
      <c r="E76" s="189"/>
      <c r="F76" s="189"/>
      <c r="G76" s="189"/>
      <c r="H76" s="189"/>
      <c r="I76" s="189"/>
      <c r="J76" s="189"/>
      <c r="K76" s="189"/>
      <c r="L76" s="189"/>
      <c r="M76" s="189"/>
      <c r="N76" s="189"/>
      <c r="O76" s="189"/>
      <c r="P76" s="189"/>
      <c r="Q76" s="189"/>
      <c r="R76" s="189"/>
      <c r="S76" s="189"/>
      <c r="T76" s="189"/>
      <c r="U76" s="189"/>
      <c r="V76" s="189"/>
      <c r="W76" s="189"/>
      <c r="X76" s="189"/>
      <c r="Y76" s="189"/>
      <c r="Z76" s="189"/>
      <c r="AA76" s="189"/>
      <c r="AB76" s="189"/>
      <c r="AC76" s="189"/>
      <c r="AD76" s="189"/>
      <c r="AE76" s="189"/>
      <c r="AF76" s="189"/>
      <c r="AG76" s="189"/>
      <c r="AH76" s="189"/>
      <c r="AI76" s="189"/>
    </row>
    <row r="77" spans="1:35" s="171" customFormat="1" ht="17">
      <c r="A77" s="180" t="s">
        <v>149</v>
      </c>
      <c r="B77" s="172">
        <v>1</v>
      </c>
      <c r="C77" s="172" t="s">
        <v>138</v>
      </c>
      <c r="D77" s="161">
        <v>3</v>
      </c>
      <c r="E77" s="181"/>
      <c r="F77" s="181"/>
      <c r="G77" s="181"/>
      <c r="H77" s="181"/>
      <c r="I77" s="181"/>
      <c r="J77" s="181"/>
      <c r="K77" s="181"/>
      <c r="L77" s="181"/>
      <c r="M77" s="181"/>
      <c r="N77" s="181"/>
      <c r="O77" s="181"/>
      <c r="P77" s="181"/>
      <c r="Q77" s="181"/>
      <c r="R77" s="181"/>
      <c r="S77" s="181"/>
      <c r="T77" s="181"/>
      <c r="U77" s="181"/>
      <c r="V77" s="181"/>
      <c r="W77" s="181"/>
      <c r="X77" s="181"/>
      <c r="Y77" s="181"/>
      <c r="Z77" s="181"/>
      <c r="AA77" s="181"/>
      <c r="AB77" s="181"/>
      <c r="AC77" s="181"/>
      <c r="AD77" s="181"/>
      <c r="AE77" s="181"/>
      <c r="AF77" s="181"/>
      <c r="AG77" s="181"/>
      <c r="AH77" s="181"/>
      <c r="AI77" s="181"/>
    </row>
    <row r="78" spans="1:35" s="233" customFormat="1" ht="15.75" customHeight="1"/>
    <row r="79" spans="1:35" s="209" customFormat="1" ht="17">
      <c r="A79" s="211" t="s">
        <v>73</v>
      </c>
      <c r="B79" s="210"/>
      <c r="D79" s="210"/>
    </row>
    <row r="80" spans="1:35" s="171" customFormat="1" ht="17">
      <c r="A80" s="178" t="s">
        <v>116</v>
      </c>
      <c r="B80" s="169" t="s">
        <v>11</v>
      </c>
      <c r="C80" s="169" t="s">
        <v>117</v>
      </c>
      <c r="D80" s="169" t="s">
        <v>607</v>
      </c>
      <c r="E80" s="179">
        <v>2020</v>
      </c>
      <c r="F80" s="179">
        <v>2021</v>
      </c>
      <c r="G80" s="179">
        <v>2022</v>
      </c>
      <c r="H80" s="179">
        <v>2023</v>
      </c>
      <c r="I80" s="179">
        <v>2024</v>
      </c>
      <c r="J80" s="179">
        <v>2025</v>
      </c>
      <c r="K80" s="179">
        <v>2026</v>
      </c>
      <c r="L80" s="179">
        <v>2027</v>
      </c>
      <c r="M80" s="179">
        <v>2028</v>
      </c>
      <c r="N80" s="179">
        <v>2029</v>
      </c>
      <c r="O80" s="179">
        <v>2030</v>
      </c>
      <c r="P80" s="179">
        <v>2031</v>
      </c>
      <c r="Q80" s="179">
        <v>2032</v>
      </c>
      <c r="R80" s="179">
        <v>2033</v>
      </c>
      <c r="S80" s="179">
        <v>2034</v>
      </c>
      <c r="T80" s="179">
        <v>2035</v>
      </c>
      <c r="U80" s="179">
        <v>2036</v>
      </c>
      <c r="V80" s="179">
        <v>2037</v>
      </c>
      <c r="W80" s="179">
        <v>2038</v>
      </c>
      <c r="X80" s="179">
        <v>2039</v>
      </c>
      <c r="Y80" s="179">
        <v>2040</v>
      </c>
      <c r="Z80" s="179">
        <v>2041</v>
      </c>
      <c r="AA80" s="179">
        <v>2042</v>
      </c>
      <c r="AB80" s="179">
        <v>2043</v>
      </c>
      <c r="AC80" s="179">
        <v>2044</v>
      </c>
      <c r="AD80" s="179">
        <v>2045</v>
      </c>
      <c r="AE80" s="179">
        <v>2046</v>
      </c>
      <c r="AF80" s="179">
        <v>2047</v>
      </c>
      <c r="AG80" s="179">
        <v>2048</v>
      </c>
      <c r="AH80" s="179">
        <v>2049</v>
      </c>
      <c r="AI80" s="179">
        <v>2050</v>
      </c>
    </row>
    <row r="81" spans="1:35" s="171" customFormat="1" ht="17">
      <c r="A81" s="180" t="s">
        <v>120</v>
      </c>
      <c r="B81" s="172" t="s">
        <v>32</v>
      </c>
      <c r="C81" s="172" t="s">
        <v>138</v>
      </c>
      <c r="D81" s="161">
        <v>3</v>
      </c>
      <c r="E81" s="181">
        <v>1</v>
      </c>
      <c r="F81" s="181">
        <v>1</v>
      </c>
      <c r="G81" s="181">
        <v>1</v>
      </c>
      <c r="H81" s="181">
        <v>1</v>
      </c>
      <c r="I81" s="181">
        <v>1</v>
      </c>
      <c r="J81" s="181">
        <v>1</v>
      </c>
      <c r="K81" s="181">
        <v>1</v>
      </c>
      <c r="L81" s="181">
        <v>1</v>
      </c>
      <c r="M81" s="181">
        <v>1</v>
      </c>
      <c r="N81" s="181">
        <v>1</v>
      </c>
      <c r="O81" s="181">
        <v>1</v>
      </c>
      <c r="P81" s="181">
        <v>1</v>
      </c>
      <c r="Q81" s="181">
        <v>1</v>
      </c>
      <c r="R81" s="181">
        <v>1</v>
      </c>
      <c r="S81" s="181">
        <v>1</v>
      </c>
      <c r="T81" s="181">
        <v>1</v>
      </c>
      <c r="U81" s="181">
        <v>1</v>
      </c>
      <c r="V81" s="181">
        <v>1</v>
      </c>
      <c r="W81" s="181">
        <v>1</v>
      </c>
      <c r="X81" s="181">
        <v>1</v>
      </c>
      <c r="Y81" s="181">
        <v>1</v>
      </c>
      <c r="Z81" s="181">
        <v>1</v>
      </c>
      <c r="AA81" s="181">
        <v>1</v>
      </c>
      <c r="AB81" s="181">
        <v>1</v>
      </c>
      <c r="AC81" s="181">
        <v>1</v>
      </c>
      <c r="AD81" s="181">
        <v>1</v>
      </c>
      <c r="AE81" s="181">
        <v>1</v>
      </c>
      <c r="AF81" s="181">
        <v>1</v>
      </c>
      <c r="AG81" s="181">
        <v>1</v>
      </c>
      <c r="AH81" s="181">
        <v>1</v>
      </c>
      <c r="AI81" s="181">
        <v>1</v>
      </c>
    </row>
    <row r="82" spans="1:35" s="171" customFormat="1" ht="17">
      <c r="A82" s="182" t="s">
        <v>128</v>
      </c>
      <c r="B82" s="172" t="s">
        <v>32</v>
      </c>
      <c r="C82" s="172" t="s">
        <v>151</v>
      </c>
      <c r="D82" s="161">
        <v>3</v>
      </c>
      <c r="E82" s="187">
        <v>1E-4</v>
      </c>
      <c r="F82" s="187">
        <v>1E-4</v>
      </c>
      <c r="G82" s="187">
        <v>1E-4</v>
      </c>
      <c r="H82" s="187">
        <v>1E-4</v>
      </c>
      <c r="I82" s="187">
        <v>1E-4</v>
      </c>
      <c r="J82" s="187">
        <v>1E-4</v>
      </c>
      <c r="K82" s="187">
        <v>1E-4</v>
      </c>
      <c r="L82" s="187">
        <v>1E-4</v>
      </c>
      <c r="M82" s="187">
        <v>1E-4</v>
      </c>
      <c r="N82" s="187">
        <v>1E-4</v>
      </c>
      <c r="O82" s="187">
        <v>1E-4</v>
      </c>
      <c r="P82" s="187">
        <v>1E-4</v>
      </c>
      <c r="Q82" s="187">
        <v>1E-4</v>
      </c>
      <c r="R82" s="187">
        <v>1E-4</v>
      </c>
      <c r="S82" s="187">
        <v>1E-4</v>
      </c>
      <c r="T82" s="187">
        <v>1E-4</v>
      </c>
      <c r="U82" s="187">
        <v>1E-4</v>
      </c>
      <c r="V82" s="187">
        <v>1E-4</v>
      </c>
      <c r="W82" s="187">
        <v>1E-4</v>
      </c>
      <c r="X82" s="187">
        <v>1E-4</v>
      </c>
      <c r="Y82" s="187">
        <v>1E-4</v>
      </c>
      <c r="Z82" s="187">
        <v>1E-4</v>
      </c>
      <c r="AA82" s="187">
        <v>1E-4</v>
      </c>
      <c r="AB82" s="187">
        <v>1E-4</v>
      </c>
      <c r="AC82" s="187">
        <v>1E-4</v>
      </c>
      <c r="AD82" s="187">
        <v>1E-4</v>
      </c>
      <c r="AE82" s="187">
        <v>1E-4</v>
      </c>
      <c r="AF82" s="187">
        <v>1E-4</v>
      </c>
      <c r="AG82" s="187">
        <v>1E-4</v>
      </c>
      <c r="AH82" s="187">
        <v>1E-4</v>
      </c>
      <c r="AI82" s="187">
        <v>1E-4</v>
      </c>
    </row>
    <row r="83" spans="1:35" s="171" customFormat="1" ht="17">
      <c r="A83" s="182" t="s">
        <v>126</v>
      </c>
      <c r="B83" s="183"/>
      <c r="C83" s="183"/>
      <c r="D83" s="161">
        <v>3</v>
      </c>
      <c r="E83" s="184">
        <v>99999</v>
      </c>
      <c r="F83" s="184">
        <v>99999</v>
      </c>
      <c r="G83" s="184">
        <v>99999</v>
      </c>
      <c r="H83" s="184">
        <v>99999</v>
      </c>
      <c r="I83" s="184">
        <v>99999</v>
      </c>
      <c r="J83" s="184">
        <v>99999</v>
      </c>
      <c r="K83" s="184">
        <v>99999</v>
      </c>
      <c r="L83" s="184">
        <v>99999</v>
      </c>
      <c r="M83" s="184">
        <v>99999</v>
      </c>
      <c r="N83" s="184">
        <v>99999</v>
      </c>
      <c r="O83" s="184">
        <v>99999</v>
      </c>
      <c r="P83" s="184">
        <v>99999</v>
      </c>
      <c r="Q83" s="184">
        <v>99999</v>
      </c>
      <c r="R83" s="184">
        <v>99999</v>
      </c>
      <c r="S83" s="184">
        <v>99999</v>
      </c>
      <c r="T83" s="184">
        <v>99999</v>
      </c>
      <c r="U83" s="184">
        <v>99999</v>
      </c>
      <c r="V83" s="184">
        <v>99999</v>
      </c>
      <c r="W83" s="184">
        <v>99999</v>
      </c>
      <c r="X83" s="184">
        <v>99999</v>
      </c>
      <c r="Y83" s="184">
        <v>99999</v>
      </c>
      <c r="Z83" s="184">
        <v>99999</v>
      </c>
      <c r="AA83" s="184">
        <v>99999</v>
      </c>
      <c r="AB83" s="184">
        <v>99999</v>
      </c>
      <c r="AC83" s="184">
        <v>99999</v>
      </c>
      <c r="AD83" s="184">
        <v>99999</v>
      </c>
      <c r="AE83" s="184">
        <v>99999</v>
      </c>
      <c r="AF83" s="184">
        <v>99999</v>
      </c>
      <c r="AG83" s="184">
        <v>99999</v>
      </c>
      <c r="AH83" s="184">
        <v>99999</v>
      </c>
      <c r="AI83" s="184">
        <v>99999</v>
      </c>
    </row>
    <row r="84" spans="1:35" s="171" customFormat="1" ht="34">
      <c r="A84" s="182" t="s">
        <v>172</v>
      </c>
      <c r="D84" s="161">
        <v>3</v>
      </c>
      <c r="E84" s="188">
        <v>999999</v>
      </c>
      <c r="F84" s="188">
        <v>999999</v>
      </c>
      <c r="G84" s="188">
        <v>999999</v>
      </c>
      <c r="H84" s="188">
        <v>999999</v>
      </c>
      <c r="I84" s="188">
        <v>999999</v>
      </c>
      <c r="J84" s="188">
        <v>999999</v>
      </c>
      <c r="K84" s="188">
        <v>999999</v>
      </c>
      <c r="L84" s="188">
        <v>999999</v>
      </c>
      <c r="M84" s="188">
        <v>999999</v>
      </c>
      <c r="N84" s="188">
        <v>999999</v>
      </c>
      <c r="O84" s="188">
        <v>999999</v>
      </c>
      <c r="P84" s="188">
        <v>999999</v>
      </c>
      <c r="Q84" s="188">
        <v>999999</v>
      </c>
      <c r="R84" s="188">
        <v>999999</v>
      </c>
      <c r="S84" s="188">
        <v>999999</v>
      </c>
      <c r="T84" s="188">
        <v>999999</v>
      </c>
      <c r="U84" s="188">
        <v>999999</v>
      </c>
      <c r="V84" s="188">
        <v>999999</v>
      </c>
      <c r="W84" s="188">
        <v>999999</v>
      </c>
      <c r="X84" s="188">
        <v>999999</v>
      </c>
      <c r="Y84" s="188">
        <v>999999</v>
      </c>
      <c r="Z84" s="188">
        <v>999999</v>
      </c>
      <c r="AA84" s="188">
        <v>999999</v>
      </c>
      <c r="AB84" s="188">
        <v>999999</v>
      </c>
      <c r="AC84" s="188">
        <v>999999</v>
      </c>
      <c r="AD84" s="188">
        <v>999999</v>
      </c>
      <c r="AE84" s="188">
        <v>999999</v>
      </c>
      <c r="AF84" s="188">
        <v>999999</v>
      </c>
      <c r="AG84" s="188">
        <v>999999</v>
      </c>
      <c r="AH84" s="188">
        <v>999999</v>
      </c>
      <c r="AI84" s="188">
        <v>999999</v>
      </c>
    </row>
    <row r="85" spans="1:35" s="171" customFormat="1" ht="17">
      <c r="A85" s="185" t="s">
        <v>134</v>
      </c>
      <c r="B85" s="172" t="s">
        <v>119</v>
      </c>
      <c r="D85" s="161">
        <v>3</v>
      </c>
    </row>
    <row r="86" spans="1:35" s="171" customFormat="1" ht="17">
      <c r="A86" s="186" t="s">
        <v>16</v>
      </c>
      <c r="B86" s="172" t="s">
        <v>119</v>
      </c>
      <c r="D86" s="161">
        <v>3</v>
      </c>
      <c r="E86" s="181">
        <v>0</v>
      </c>
      <c r="F86" s="181">
        <v>0</v>
      </c>
      <c r="G86" s="181">
        <v>0</v>
      </c>
      <c r="H86" s="181">
        <v>0</v>
      </c>
      <c r="I86" s="181">
        <v>0</v>
      </c>
      <c r="J86" s="181">
        <v>0</v>
      </c>
      <c r="K86" s="181">
        <v>0</v>
      </c>
      <c r="L86" s="181">
        <v>0</v>
      </c>
      <c r="M86" s="181">
        <v>0</v>
      </c>
      <c r="N86" s="181">
        <v>0</v>
      </c>
      <c r="O86" s="181">
        <v>0</v>
      </c>
      <c r="P86" s="181">
        <v>0</v>
      </c>
      <c r="Q86" s="181">
        <v>0</v>
      </c>
      <c r="R86" s="181">
        <v>0</v>
      </c>
      <c r="S86" s="181">
        <v>0</v>
      </c>
      <c r="T86" s="181">
        <v>0</v>
      </c>
      <c r="U86" s="181">
        <v>0</v>
      </c>
      <c r="V86" s="181">
        <v>0</v>
      </c>
      <c r="W86" s="181">
        <v>0</v>
      </c>
      <c r="X86" s="181">
        <v>0</v>
      </c>
      <c r="Y86" s="181">
        <v>0</v>
      </c>
      <c r="Z86" s="181">
        <v>0</v>
      </c>
      <c r="AA86" s="181">
        <v>0</v>
      </c>
      <c r="AB86" s="181">
        <v>0</v>
      </c>
      <c r="AC86" s="181">
        <v>0</v>
      </c>
      <c r="AD86" s="181">
        <v>0</v>
      </c>
      <c r="AE86" s="181">
        <v>0</v>
      </c>
      <c r="AF86" s="181">
        <v>0</v>
      </c>
      <c r="AG86" s="181">
        <v>0</v>
      </c>
      <c r="AH86" s="181">
        <v>0</v>
      </c>
      <c r="AI86" s="181">
        <v>0</v>
      </c>
    </row>
    <row r="87" spans="1:35" s="171" customFormat="1" ht="17">
      <c r="A87" s="180" t="s">
        <v>149</v>
      </c>
      <c r="B87" s="172">
        <v>1</v>
      </c>
      <c r="C87" s="172" t="s">
        <v>138</v>
      </c>
      <c r="D87" s="161">
        <v>3</v>
      </c>
      <c r="E87" s="181"/>
      <c r="F87" s="181"/>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row>
    <row r="88" spans="1:35" s="233" customFormat="1" ht="15.75" customHeight="1"/>
    <row r="89" spans="1:35" s="209" customFormat="1" ht="17">
      <c r="A89" s="211" t="s">
        <v>78</v>
      </c>
      <c r="B89" s="210"/>
      <c r="D89" s="210"/>
    </row>
    <row r="90" spans="1:35" s="171" customFormat="1" ht="17">
      <c r="A90" s="178" t="s">
        <v>116</v>
      </c>
      <c r="B90" s="169" t="s">
        <v>11</v>
      </c>
      <c r="C90" s="169" t="s">
        <v>117</v>
      </c>
      <c r="D90" s="169" t="s">
        <v>607</v>
      </c>
      <c r="E90" s="179">
        <v>2020</v>
      </c>
      <c r="F90" s="179">
        <v>2021</v>
      </c>
      <c r="G90" s="179">
        <v>2022</v>
      </c>
      <c r="H90" s="179">
        <v>2023</v>
      </c>
      <c r="I90" s="179">
        <v>2024</v>
      </c>
      <c r="J90" s="179">
        <v>2025</v>
      </c>
      <c r="K90" s="179">
        <v>2026</v>
      </c>
      <c r="L90" s="179">
        <v>2027</v>
      </c>
      <c r="M90" s="179">
        <v>2028</v>
      </c>
      <c r="N90" s="179">
        <v>2029</v>
      </c>
      <c r="O90" s="179">
        <v>2030</v>
      </c>
      <c r="P90" s="179">
        <v>2031</v>
      </c>
      <c r="Q90" s="179">
        <v>2032</v>
      </c>
      <c r="R90" s="179">
        <v>2033</v>
      </c>
      <c r="S90" s="179">
        <v>2034</v>
      </c>
      <c r="T90" s="179">
        <v>2035</v>
      </c>
      <c r="U90" s="179">
        <v>2036</v>
      </c>
      <c r="V90" s="179">
        <v>2037</v>
      </c>
      <c r="W90" s="179">
        <v>2038</v>
      </c>
      <c r="X90" s="179">
        <v>2039</v>
      </c>
      <c r="Y90" s="179">
        <v>2040</v>
      </c>
      <c r="Z90" s="179">
        <v>2041</v>
      </c>
      <c r="AA90" s="179">
        <v>2042</v>
      </c>
      <c r="AB90" s="179">
        <v>2043</v>
      </c>
      <c r="AC90" s="179">
        <v>2044</v>
      </c>
      <c r="AD90" s="179">
        <v>2045</v>
      </c>
      <c r="AE90" s="179">
        <v>2046</v>
      </c>
      <c r="AF90" s="179">
        <v>2047</v>
      </c>
      <c r="AG90" s="179">
        <v>2048</v>
      </c>
      <c r="AH90" s="179">
        <v>2049</v>
      </c>
      <c r="AI90" s="179">
        <v>2050</v>
      </c>
    </row>
    <row r="91" spans="1:35" s="171" customFormat="1" ht="17">
      <c r="A91" s="180" t="s">
        <v>120</v>
      </c>
      <c r="B91" s="172" t="s">
        <v>60</v>
      </c>
      <c r="C91" s="172" t="s">
        <v>138</v>
      </c>
      <c r="D91" s="161">
        <v>3</v>
      </c>
      <c r="E91" s="181">
        <v>1</v>
      </c>
      <c r="F91" s="181">
        <v>1</v>
      </c>
      <c r="G91" s="181">
        <v>1</v>
      </c>
      <c r="H91" s="181">
        <v>1</v>
      </c>
      <c r="I91" s="181">
        <v>1</v>
      </c>
      <c r="J91" s="181">
        <v>1</v>
      </c>
      <c r="K91" s="181">
        <v>1</v>
      </c>
      <c r="L91" s="181">
        <v>1</v>
      </c>
      <c r="M91" s="181">
        <v>1</v>
      </c>
      <c r="N91" s="181">
        <v>1</v>
      </c>
      <c r="O91" s="181">
        <v>1</v>
      </c>
      <c r="P91" s="181">
        <v>1</v>
      </c>
      <c r="Q91" s="181">
        <v>1</v>
      </c>
      <c r="R91" s="181">
        <v>1</v>
      </c>
      <c r="S91" s="181">
        <v>1</v>
      </c>
      <c r="T91" s="181">
        <v>1</v>
      </c>
      <c r="U91" s="181">
        <v>1</v>
      </c>
      <c r="V91" s="181">
        <v>1</v>
      </c>
      <c r="W91" s="181">
        <v>1</v>
      </c>
      <c r="X91" s="181">
        <v>1</v>
      </c>
      <c r="Y91" s="181">
        <v>1</v>
      </c>
      <c r="Z91" s="181">
        <v>1</v>
      </c>
      <c r="AA91" s="181">
        <v>1</v>
      </c>
      <c r="AB91" s="181">
        <v>1</v>
      </c>
      <c r="AC91" s="181">
        <v>1</v>
      </c>
      <c r="AD91" s="181">
        <v>1</v>
      </c>
      <c r="AE91" s="181">
        <v>1</v>
      </c>
      <c r="AF91" s="181">
        <v>1</v>
      </c>
      <c r="AG91" s="181">
        <v>1</v>
      </c>
      <c r="AH91" s="181">
        <v>1</v>
      </c>
      <c r="AI91" s="181">
        <v>1</v>
      </c>
    </row>
    <row r="92" spans="1:35" s="171" customFormat="1" ht="17">
      <c r="A92" s="182" t="s">
        <v>128</v>
      </c>
      <c r="B92" s="172" t="s">
        <v>60</v>
      </c>
      <c r="C92" s="172" t="s">
        <v>151</v>
      </c>
      <c r="D92" s="161">
        <v>3</v>
      </c>
      <c r="E92" s="187">
        <v>1E-4</v>
      </c>
      <c r="F92" s="187">
        <v>1E-4</v>
      </c>
      <c r="G92" s="187">
        <v>1E-4</v>
      </c>
      <c r="H92" s="187">
        <v>1E-4</v>
      </c>
      <c r="I92" s="187">
        <v>1E-4</v>
      </c>
      <c r="J92" s="187">
        <v>1E-4</v>
      </c>
      <c r="K92" s="187">
        <v>1E-4</v>
      </c>
      <c r="L92" s="187">
        <v>1E-4</v>
      </c>
      <c r="M92" s="187">
        <v>1E-4</v>
      </c>
      <c r="N92" s="187">
        <v>1E-4</v>
      </c>
      <c r="O92" s="187">
        <v>1E-4</v>
      </c>
      <c r="P92" s="187">
        <v>1E-4</v>
      </c>
      <c r="Q92" s="187">
        <v>1E-4</v>
      </c>
      <c r="R92" s="187">
        <v>1E-4</v>
      </c>
      <c r="S92" s="187">
        <v>1E-4</v>
      </c>
      <c r="T92" s="187">
        <v>1E-4</v>
      </c>
      <c r="U92" s="187">
        <v>1E-4</v>
      </c>
      <c r="V92" s="187">
        <v>1E-4</v>
      </c>
      <c r="W92" s="187">
        <v>1E-4</v>
      </c>
      <c r="X92" s="187">
        <v>1E-4</v>
      </c>
      <c r="Y92" s="187">
        <v>1E-4</v>
      </c>
      <c r="Z92" s="187">
        <v>1E-4</v>
      </c>
      <c r="AA92" s="187">
        <v>1E-4</v>
      </c>
      <c r="AB92" s="187">
        <v>1E-4</v>
      </c>
      <c r="AC92" s="187">
        <v>1E-4</v>
      </c>
      <c r="AD92" s="187">
        <v>1E-4</v>
      </c>
      <c r="AE92" s="187">
        <v>1E-4</v>
      </c>
      <c r="AF92" s="187">
        <v>1E-4</v>
      </c>
      <c r="AG92" s="187">
        <v>1E-4</v>
      </c>
      <c r="AH92" s="187">
        <v>1E-4</v>
      </c>
      <c r="AI92" s="187">
        <v>1E-4</v>
      </c>
    </row>
    <row r="93" spans="1:35" s="171" customFormat="1" ht="17">
      <c r="A93" s="182" t="s">
        <v>126</v>
      </c>
      <c r="B93" s="183"/>
      <c r="C93" s="183"/>
      <c r="D93" s="161">
        <v>3</v>
      </c>
      <c r="E93" s="184">
        <v>99999</v>
      </c>
      <c r="F93" s="184">
        <v>99999</v>
      </c>
      <c r="G93" s="184">
        <v>99999</v>
      </c>
      <c r="H93" s="184">
        <v>99999</v>
      </c>
      <c r="I93" s="184">
        <v>99999</v>
      </c>
      <c r="J93" s="184">
        <v>99999</v>
      </c>
      <c r="K93" s="184">
        <v>99999</v>
      </c>
      <c r="L93" s="184">
        <v>99999</v>
      </c>
      <c r="M93" s="184">
        <v>99999</v>
      </c>
      <c r="N93" s="184">
        <v>99999</v>
      </c>
      <c r="O93" s="184">
        <v>99999</v>
      </c>
      <c r="P93" s="184">
        <v>99999</v>
      </c>
      <c r="Q93" s="184">
        <v>99999</v>
      </c>
      <c r="R93" s="184">
        <v>99999</v>
      </c>
      <c r="S93" s="184">
        <v>99999</v>
      </c>
      <c r="T93" s="184">
        <v>99999</v>
      </c>
      <c r="U93" s="184">
        <v>99999</v>
      </c>
      <c r="V93" s="184">
        <v>99999</v>
      </c>
      <c r="W93" s="184">
        <v>99999</v>
      </c>
      <c r="X93" s="184">
        <v>99999</v>
      </c>
      <c r="Y93" s="184">
        <v>99999</v>
      </c>
      <c r="Z93" s="184">
        <v>99999</v>
      </c>
      <c r="AA93" s="184">
        <v>99999</v>
      </c>
      <c r="AB93" s="184">
        <v>99999</v>
      </c>
      <c r="AC93" s="184">
        <v>99999</v>
      </c>
      <c r="AD93" s="184">
        <v>99999</v>
      </c>
      <c r="AE93" s="184">
        <v>99999</v>
      </c>
      <c r="AF93" s="184">
        <v>99999</v>
      </c>
      <c r="AG93" s="184">
        <v>99999</v>
      </c>
      <c r="AH93" s="184">
        <v>99999</v>
      </c>
      <c r="AI93" s="184">
        <v>99999</v>
      </c>
    </row>
    <row r="94" spans="1:35" s="171" customFormat="1" ht="34">
      <c r="A94" s="182" t="s">
        <v>172</v>
      </c>
      <c r="D94" s="161">
        <v>3</v>
      </c>
      <c r="E94" s="188">
        <v>999999</v>
      </c>
      <c r="F94" s="188">
        <v>999999</v>
      </c>
      <c r="G94" s="188">
        <v>999999</v>
      </c>
      <c r="H94" s="188">
        <v>999999</v>
      </c>
      <c r="I94" s="188">
        <v>999999</v>
      </c>
      <c r="J94" s="188">
        <v>999999</v>
      </c>
      <c r="K94" s="188">
        <v>999999</v>
      </c>
      <c r="L94" s="188">
        <v>999999</v>
      </c>
      <c r="M94" s="188">
        <v>999999</v>
      </c>
      <c r="N94" s="188">
        <v>999999</v>
      </c>
      <c r="O94" s="188">
        <v>999999</v>
      </c>
      <c r="P94" s="188">
        <v>999999</v>
      </c>
      <c r="Q94" s="188">
        <v>999999</v>
      </c>
      <c r="R94" s="188">
        <v>999999</v>
      </c>
      <c r="S94" s="188">
        <v>999999</v>
      </c>
      <c r="T94" s="188">
        <v>999999</v>
      </c>
      <c r="U94" s="188">
        <v>999999</v>
      </c>
      <c r="V94" s="188">
        <v>999999</v>
      </c>
      <c r="W94" s="188">
        <v>999999</v>
      </c>
      <c r="X94" s="188">
        <v>999999</v>
      </c>
      <c r="Y94" s="188">
        <v>999999</v>
      </c>
      <c r="Z94" s="188">
        <v>999999</v>
      </c>
      <c r="AA94" s="188">
        <v>999999</v>
      </c>
      <c r="AB94" s="188">
        <v>999999</v>
      </c>
      <c r="AC94" s="188">
        <v>999999</v>
      </c>
      <c r="AD94" s="188">
        <v>999999</v>
      </c>
      <c r="AE94" s="188">
        <v>999999</v>
      </c>
      <c r="AF94" s="188">
        <v>999999</v>
      </c>
      <c r="AG94" s="188">
        <v>999999</v>
      </c>
      <c r="AH94" s="188">
        <v>999999</v>
      </c>
      <c r="AI94" s="188">
        <v>999999</v>
      </c>
    </row>
    <row r="95" spans="1:35" s="171" customFormat="1" ht="17">
      <c r="A95" s="185" t="s">
        <v>134</v>
      </c>
      <c r="B95" s="172" t="s">
        <v>119</v>
      </c>
      <c r="D95" s="161">
        <v>3</v>
      </c>
    </row>
    <row r="96" spans="1:35" s="171" customFormat="1" ht="17">
      <c r="A96" s="186" t="s">
        <v>16</v>
      </c>
      <c r="B96" s="172" t="s">
        <v>119</v>
      </c>
      <c r="D96" s="161">
        <v>3</v>
      </c>
      <c r="E96" s="181">
        <v>0</v>
      </c>
      <c r="F96" s="181">
        <v>0</v>
      </c>
      <c r="G96" s="181">
        <v>0</v>
      </c>
      <c r="H96" s="181">
        <v>0</v>
      </c>
      <c r="I96" s="181">
        <v>0</v>
      </c>
      <c r="J96" s="181">
        <v>0</v>
      </c>
      <c r="K96" s="181">
        <v>0</v>
      </c>
      <c r="L96" s="181">
        <v>0</v>
      </c>
      <c r="M96" s="181">
        <v>0</v>
      </c>
      <c r="N96" s="181">
        <v>0</v>
      </c>
      <c r="O96" s="181">
        <v>0</v>
      </c>
      <c r="P96" s="181">
        <v>0</v>
      </c>
      <c r="Q96" s="181">
        <v>0</v>
      </c>
      <c r="R96" s="181">
        <v>0</v>
      </c>
      <c r="S96" s="181">
        <v>0</v>
      </c>
      <c r="T96" s="181">
        <v>0</v>
      </c>
      <c r="U96" s="181">
        <v>0</v>
      </c>
      <c r="V96" s="181">
        <v>0</v>
      </c>
      <c r="W96" s="181">
        <v>0</v>
      </c>
      <c r="X96" s="181">
        <v>0</v>
      </c>
      <c r="Y96" s="181">
        <v>0</v>
      </c>
      <c r="Z96" s="181">
        <v>0</v>
      </c>
      <c r="AA96" s="181">
        <v>0</v>
      </c>
      <c r="AB96" s="181">
        <v>0</v>
      </c>
      <c r="AC96" s="181">
        <v>0</v>
      </c>
      <c r="AD96" s="181">
        <v>0</v>
      </c>
      <c r="AE96" s="181">
        <v>0</v>
      </c>
      <c r="AF96" s="181">
        <v>0</v>
      </c>
      <c r="AG96" s="181">
        <v>0</v>
      </c>
      <c r="AH96" s="181">
        <v>0</v>
      </c>
      <c r="AI96" s="181">
        <v>0</v>
      </c>
    </row>
    <row r="97" spans="1:35" s="171" customFormat="1" ht="17">
      <c r="A97" s="180" t="s">
        <v>149</v>
      </c>
      <c r="B97" s="172">
        <v>1</v>
      </c>
      <c r="C97" s="172" t="s">
        <v>138</v>
      </c>
      <c r="D97" s="161">
        <v>3</v>
      </c>
      <c r="E97" s="181"/>
      <c r="F97" s="181"/>
      <c r="G97" s="181"/>
      <c r="H97" s="181"/>
      <c r="I97" s="181"/>
      <c r="J97" s="181"/>
      <c r="K97" s="181"/>
      <c r="L97" s="181"/>
      <c r="M97" s="181"/>
      <c r="N97" s="181"/>
      <c r="O97" s="181"/>
      <c r="P97" s="181"/>
      <c r="Q97" s="181"/>
      <c r="R97" s="181"/>
      <c r="S97" s="181"/>
      <c r="T97" s="181"/>
      <c r="U97" s="181"/>
      <c r="V97" s="181"/>
      <c r="W97" s="181"/>
      <c r="X97" s="181"/>
      <c r="Y97" s="181"/>
      <c r="Z97" s="181"/>
      <c r="AA97" s="181"/>
      <c r="AB97" s="181"/>
      <c r="AC97" s="181"/>
      <c r="AD97" s="181"/>
      <c r="AE97" s="181"/>
      <c r="AF97" s="181"/>
      <c r="AG97" s="181"/>
      <c r="AH97" s="181"/>
      <c r="AI97" s="181"/>
    </row>
    <row r="98" spans="1:35" s="171" customFormat="1" ht="15.75" customHeight="1">
      <c r="A98" s="173" t="s">
        <v>136</v>
      </c>
      <c r="C98" s="172" t="s">
        <v>137</v>
      </c>
      <c r="D98" s="161">
        <v>3</v>
      </c>
    </row>
    <row r="99" spans="1:35" s="233" customFormat="1" ht="15.75" customHeight="1"/>
    <row r="100" spans="1:35" s="209" customFormat="1" ht="17">
      <c r="A100" s="211" t="s">
        <v>69</v>
      </c>
      <c r="B100" s="210"/>
      <c r="D100" s="210"/>
    </row>
    <row r="101" spans="1:35" s="171" customFormat="1" ht="17">
      <c r="A101" s="178" t="s">
        <v>116</v>
      </c>
      <c r="B101" s="169" t="s">
        <v>11</v>
      </c>
      <c r="C101" s="169" t="s">
        <v>117</v>
      </c>
      <c r="D101" s="169" t="s">
        <v>607</v>
      </c>
      <c r="E101" s="179">
        <v>2020</v>
      </c>
      <c r="F101" s="179">
        <v>2021</v>
      </c>
      <c r="G101" s="179">
        <v>2022</v>
      </c>
      <c r="H101" s="179">
        <v>2023</v>
      </c>
      <c r="I101" s="179">
        <v>2024</v>
      </c>
      <c r="J101" s="179">
        <v>2025</v>
      </c>
      <c r="K101" s="179">
        <v>2026</v>
      </c>
      <c r="L101" s="179">
        <v>2027</v>
      </c>
      <c r="M101" s="179">
        <v>2028</v>
      </c>
      <c r="N101" s="179">
        <v>2029</v>
      </c>
      <c r="O101" s="179">
        <v>2030</v>
      </c>
      <c r="P101" s="179">
        <v>2031</v>
      </c>
      <c r="Q101" s="179">
        <v>2032</v>
      </c>
      <c r="R101" s="179">
        <v>2033</v>
      </c>
      <c r="S101" s="179">
        <v>2034</v>
      </c>
      <c r="T101" s="179">
        <v>2035</v>
      </c>
      <c r="U101" s="179">
        <v>2036</v>
      </c>
      <c r="V101" s="179">
        <v>2037</v>
      </c>
      <c r="W101" s="179">
        <v>2038</v>
      </c>
      <c r="X101" s="179">
        <v>2039</v>
      </c>
      <c r="Y101" s="179">
        <v>2040</v>
      </c>
      <c r="Z101" s="179">
        <v>2041</v>
      </c>
      <c r="AA101" s="179">
        <v>2042</v>
      </c>
      <c r="AB101" s="179">
        <v>2043</v>
      </c>
      <c r="AC101" s="179">
        <v>2044</v>
      </c>
      <c r="AD101" s="179">
        <v>2045</v>
      </c>
      <c r="AE101" s="179">
        <v>2046</v>
      </c>
      <c r="AF101" s="179">
        <v>2047</v>
      </c>
      <c r="AG101" s="179">
        <v>2048</v>
      </c>
      <c r="AH101" s="179">
        <v>2049</v>
      </c>
      <c r="AI101" s="179">
        <v>2050</v>
      </c>
    </row>
    <row r="102" spans="1:35" s="171" customFormat="1" ht="17">
      <c r="A102" s="180" t="s">
        <v>120</v>
      </c>
      <c r="B102" s="172" t="s">
        <v>20</v>
      </c>
      <c r="C102" s="172" t="s">
        <v>138</v>
      </c>
      <c r="D102" s="161">
        <v>3</v>
      </c>
      <c r="E102" s="181">
        <v>1</v>
      </c>
      <c r="F102" s="181">
        <v>1</v>
      </c>
      <c r="G102" s="181">
        <v>1</v>
      </c>
      <c r="H102" s="181">
        <v>1</v>
      </c>
      <c r="I102" s="181">
        <v>1</v>
      </c>
      <c r="J102" s="181">
        <v>1</v>
      </c>
      <c r="K102" s="181">
        <v>1</v>
      </c>
      <c r="L102" s="181">
        <v>1</v>
      </c>
      <c r="M102" s="181">
        <v>1</v>
      </c>
      <c r="N102" s="181">
        <v>1</v>
      </c>
      <c r="O102" s="181">
        <v>1</v>
      </c>
      <c r="P102" s="181">
        <v>1</v>
      </c>
      <c r="Q102" s="181">
        <v>1</v>
      </c>
      <c r="R102" s="181">
        <v>1</v>
      </c>
      <c r="S102" s="181">
        <v>1</v>
      </c>
      <c r="T102" s="181">
        <v>1</v>
      </c>
      <c r="U102" s="181">
        <v>1</v>
      </c>
      <c r="V102" s="181">
        <v>1</v>
      </c>
      <c r="W102" s="181">
        <v>1</v>
      </c>
      <c r="X102" s="181">
        <v>1</v>
      </c>
      <c r="Y102" s="181">
        <v>1</v>
      </c>
      <c r="Z102" s="181">
        <v>1</v>
      </c>
      <c r="AA102" s="181">
        <v>1</v>
      </c>
      <c r="AB102" s="181">
        <v>1</v>
      </c>
      <c r="AC102" s="181">
        <v>1</v>
      </c>
      <c r="AD102" s="181">
        <v>1</v>
      </c>
      <c r="AE102" s="181">
        <v>1</v>
      </c>
      <c r="AF102" s="181">
        <v>1</v>
      </c>
      <c r="AG102" s="181">
        <v>1</v>
      </c>
      <c r="AH102" s="181">
        <v>1</v>
      </c>
      <c r="AI102" s="181">
        <v>1</v>
      </c>
    </row>
    <row r="103" spans="1:35" s="171" customFormat="1" ht="17">
      <c r="A103" s="182" t="s">
        <v>128</v>
      </c>
      <c r="B103" s="172" t="s">
        <v>20</v>
      </c>
      <c r="C103" s="172" t="s">
        <v>151</v>
      </c>
      <c r="D103" s="161">
        <v>3</v>
      </c>
      <c r="E103" s="171">
        <v>1.6</v>
      </c>
      <c r="F103" s="171">
        <v>1.6</v>
      </c>
      <c r="G103" s="171">
        <v>1.6</v>
      </c>
      <c r="H103" s="171">
        <v>1.6</v>
      </c>
      <c r="I103" s="171">
        <v>1.6</v>
      </c>
      <c r="J103" s="171">
        <v>1.6</v>
      </c>
      <c r="K103" s="171">
        <v>1.6</v>
      </c>
      <c r="L103" s="171">
        <v>1.6</v>
      </c>
      <c r="M103" s="171">
        <v>1.6</v>
      </c>
      <c r="N103" s="171">
        <v>1.6</v>
      </c>
      <c r="O103" s="171">
        <v>1.6</v>
      </c>
      <c r="P103" s="171">
        <v>1.6</v>
      </c>
      <c r="Q103" s="171">
        <v>1.6</v>
      </c>
      <c r="R103" s="171">
        <v>1.6</v>
      </c>
      <c r="S103" s="171">
        <v>1.6</v>
      </c>
      <c r="T103" s="171">
        <v>1.6</v>
      </c>
      <c r="U103" s="171">
        <v>1.6</v>
      </c>
      <c r="V103" s="171">
        <v>1.6</v>
      </c>
      <c r="W103" s="171">
        <v>1.6</v>
      </c>
      <c r="X103" s="171">
        <v>1.6</v>
      </c>
      <c r="Y103" s="171">
        <v>1.6</v>
      </c>
      <c r="Z103" s="171">
        <v>1.6</v>
      </c>
      <c r="AA103" s="171">
        <v>1.6</v>
      </c>
      <c r="AB103" s="171">
        <v>1.6</v>
      </c>
      <c r="AC103" s="171">
        <v>1.6</v>
      </c>
      <c r="AD103" s="171">
        <v>1.6</v>
      </c>
      <c r="AE103" s="171">
        <v>1.6</v>
      </c>
      <c r="AF103" s="171">
        <v>1.6</v>
      </c>
      <c r="AG103" s="171">
        <v>1.6</v>
      </c>
      <c r="AH103" s="171">
        <v>1.6</v>
      </c>
      <c r="AI103" s="171">
        <v>1.6</v>
      </c>
    </row>
    <row r="104" spans="1:35" s="171" customFormat="1" ht="17">
      <c r="A104" s="182" t="s">
        <v>126</v>
      </c>
      <c r="B104" s="183"/>
      <c r="C104" s="183"/>
      <c r="D104" s="161">
        <v>3</v>
      </c>
      <c r="E104" s="184">
        <v>99999</v>
      </c>
      <c r="F104" s="184">
        <v>99999</v>
      </c>
      <c r="G104" s="184">
        <v>99999</v>
      </c>
      <c r="H104" s="184">
        <v>99999</v>
      </c>
      <c r="I104" s="184">
        <v>99999</v>
      </c>
      <c r="J104" s="184">
        <v>99999</v>
      </c>
      <c r="K104" s="184">
        <v>99999</v>
      </c>
      <c r="L104" s="184">
        <v>99999</v>
      </c>
      <c r="M104" s="184">
        <v>99999</v>
      </c>
      <c r="N104" s="184">
        <v>99999</v>
      </c>
      <c r="O104" s="184">
        <v>99999</v>
      </c>
      <c r="P104" s="184">
        <v>99999</v>
      </c>
      <c r="Q104" s="184">
        <v>99999</v>
      </c>
      <c r="R104" s="184">
        <v>99999</v>
      </c>
      <c r="S104" s="184">
        <v>99999</v>
      </c>
      <c r="T104" s="184">
        <v>99999</v>
      </c>
      <c r="U104" s="184">
        <v>99999</v>
      </c>
      <c r="V104" s="184">
        <v>99999</v>
      </c>
      <c r="W104" s="184">
        <v>99999</v>
      </c>
      <c r="X104" s="184">
        <v>99999</v>
      </c>
      <c r="Y104" s="184">
        <v>99999</v>
      </c>
      <c r="Z104" s="184">
        <v>99999</v>
      </c>
      <c r="AA104" s="184">
        <v>99999</v>
      </c>
      <c r="AB104" s="184">
        <v>99999</v>
      </c>
      <c r="AC104" s="184">
        <v>99999</v>
      </c>
      <c r="AD104" s="184">
        <v>99999</v>
      </c>
      <c r="AE104" s="184">
        <v>99999</v>
      </c>
      <c r="AF104" s="184">
        <v>99999</v>
      </c>
      <c r="AG104" s="184">
        <v>99999</v>
      </c>
      <c r="AH104" s="184">
        <v>99999</v>
      </c>
      <c r="AI104" s="184">
        <v>99999</v>
      </c>
    </row>
    <row r="105" spans="1:35" s="171" customFormat="1" ht="34">
      <c r="A105" s="182" t="s">
        <v>172</v>
      </c>
      <c r="D105" s="161">
        <v>3</v>
      </c>
      <c r="E105" s="188">
        <v>999999</v>
      </c>
      <c r="F105" s="188">
        <v>999999</v>
      </c>
      <c r="G105" s="188">
        <v>999999</v>
      </c>
      <c r="H105" s="188">
        <v>999999</v>
      </c>
      <c r="I105" s="188">
        <v>999999</v>
      </c>
      <c r="J105" s="188">
        <v>999999</v>
      </c>
      <c r="K105" s="188">
        <v>999999</v>
      </c>
      <c r="L105" s="188">
        <v>999999</v>
      </c>
      <c r="M105" s="188">
        <v>999999</v>
      </c>
      <c r="N105" s="188">
        <v>999999</v>
      </c>
      <c r="O105" s="188">
        <v>999999</v>
      </c>
      <c r="P105" s="188">
        <v>999999</v>
      </c>
      <c r="Q105" s="188">
        <v>999999</v>
      </c>
      <c r="R105" s="188">
        <v>999999</v>
      </c>
      <c r="S105" s="188">
        <v>999999</v>
      </c>
      <c r="T105" s="188">
        <v>999999</v>
      </c>
      <c r="U105" s="188">
        <v>999999</v>
      </c>
      <c r="V105" s="188">
        <v>999999</v>
      </c>
      <c r="W105" s="188">
        <v>999999</v>
      </c>
      <c r="X105" s="188">
        <v>999999</v>
      </c>
      <c r="Y105" s="188">
        <v>999999</v>
      </c>
      <c r="Z105" s="188">
        <v>999999</v>
      </c>
      <c r="AA105" s="188">
        <v>999999</v>
      </c>
      <c r="AB105" s="188">
        <v>999999</v>
      </c>
      <c r="AC105" s="188">
        <v>999999</v>
      </c>
      <c r="AD105" s="188">
        <v>999999</v>
      </c>
      <c r="AE105" s="188">
        <v>999999</v>
      </c>
      <c r="AF105" s="188">
        <v>999999</v>
      </c>
      <c r="AG105" s="188">
        <v>999999</v>
      </c>
      <c r="AH105" s="188">
        <v>999999</v>
      </c>
      <c r="AI105" s="188">
        <v>999999</v>
      </c>
    </row>
    <row r="106" spans="1:35" s="171" customFormat="1" ht="17">
      <c r="A106" s="185" t="s">
        <v>134</v>
      </c>
      <c r="B106" s="172" t="s">
        <v>119</v>
      </c>
      <c r="D106" s="161">
        <v>3</v>
      </c>
    </row>
    <row r="107" spans="1:35" s="171" customFormat="1" ht="17">
      <c r="A107" s="186" t="s">
        <v>16</v>
      </c>
      <c r="B107" s="172" t="s">
        <v>119</v>
      </c>
      <c r="D107" s="161">
        <v>3</v>
      </c>
      <c r="E107" s="181">
        <v>0.1</v>
      </c>
      <c r="F107" s="181">
        <v>0.1</v>
      </c>
      <c r="G107" s="181">
        <v>0.1</v>
      </c>
      <c r="H107" s="181">
        <v>0.1</v>
      </c>
      <c r="I107" s="181">
        <v>0.1</v>
      </c>
      <c r="J107" s="181">
        <v>0.1</v>
      </c>
      <c r="K107" s="181">
        <v>0.1</v>
      </c>
      <c r="L107" s="181">
        <v>0.1</v>
      </c>
      <c r="M107" s="181">
        <v>0.1</v>
      </c>
      <c r="N107" s="181">
        <v>0.1</v>
      </c>
      <c r="O107" s="181">
        <v>0.1</v>
      </c>
      <c r="P107" s="181">
        <v>0.1</v>
      </c>
      <c r="Q107" s="181">
        <v>0.1</v>
      </c>
      <c r="R107" s="181">
        <v>0.1</v>
      </c>
      <c r="S107" s="181">
        <v>0.1</v>
      </c>
      <c r="T107" s="181">
        <v>0.1</v>
      </c>
      <c r="U107" s="181">
        <v>0.1</v>
      </c>
      <c r="V107" s="181">
        <v>0.1</v>
      </c>
      <c r="W107" s="181">
        <v>0.1</v>
      </c>
      <c r="X107" s="181">
        <v>0.1</v>
      </c>
      <c r="Y107" s="181">
        <v>0.1</v>
      </c>
      <c r="Z107" s="181">
        <v>0.1</v>
      </c>
      <c r="AA107" s="181">
        <v>0.1</v>
      </c>
      <c r="AB107" s="181">
        <v>0.1</v>
      </c>
      <c r="AC107" s="181">
        <v>0.1</v>
      </c>
      <c r="AD107" s="181">
        <v>0.1</v>
      </c>
      <c r="AE107" s="181">
        <v>0.1</v>
      </c>
      <c r="AF107" s="181">
        <v>0.1</v>
      </c>
      <c r="AG107" s="181">
        <v>0.1</v>
      </c>
      <c r="AH107" s="181">
        <v>0.1</v>
      </c>
      <c r="AI107" s="181">
        <v>0.1</v>
      </c>
    </row>
    <row r="108" spans="1:35" s="171" customFormat="1" ht="17">
      <c r="A108" s="180" t="s">
        <v>149</v>
      </c>
      <c r="B108" s="172">
        <v>1</v>
      </c>
      <c r="C108" s="172" t="s">
        <v>138</v>
      </c>
      <c r="D108" s="161">
        <v>3</v>
      </c>
      <c r="E108" s="181"/>
      <c r="F108" s="181"/>
      <c r="G108" s="181"/>
      <c r="H108" s="181"/>
      <c r="I108" s="181"/>
      <c r="J108" s="181"/>
      <c r="K108" s="181"/>
      <c r="L108" s="181"/>
      <c r="M108" s="181"/>
      <c r="N108" s="181"/>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row>
    <row r="109" spans="1:35" s="233" customFormat="1" ht="15.75" customHeight="1"/>
    <row r="110" spans="1:35" s="209" customFormat="1" ht="17">
      <c r="A110" s="211" t="s">
        <v>79</v>
      </c>
      <c r="B110" s="210"/>
      <c r="D110" s="210"/>
    </row>
    <row r="111" spans="1:35" s="171" customFormat="1" ht="17">
      <c r="A111" s="178" t="s">
        <v>116</v>
      </c>
      <c r="B111" s="169" t="s">
        <v>11</v>
      </c>
      <c r="C111" s="169" t="s">
        <v>117</v>
      </c>
      <c r="D111" s="169" t="s">
        <v>607</v>
      </c>
      <c r="E111" s="179">
        <v>2020</v>
      </c>
      <c r="F111" s="179">
        <v>2021</v>
      </c>
      <c r="G111" s="179">
        <v>2022</v>
      </c>
      <c r="H111" s="179">
        <v>2023</v>
      </c>
      <c r="I111" s="179">
        <v>2024</v>
      </c>
      <c r="J111" s="179">
        <v>2025</v>
      </c>
      <c r="K111" s="179">
        <v>2026</v>
      </c>
      <c r="L111" s="179">
        <v>2027</v>
      </c>
      <c r="M111" s="179">
        <v>2028</v>
      </c>
      <c r="N111" s="179">
        <v>2029</v>
      </c>
      <c r="O111" s="179">
        <v>2030</v>
      </c>
      <c r="P111" s="179">
        <v>2031</v>
      </c>
      <c r="Q111" s="179">
        <v>2032</v>
      </c>
      <c r="R111" s="179">
        <v>2033</v>
      </c>
      <c r="S111" s="179">
        <v>2034</v>
      </c>
      <c r="T111" s="179">
        <v>2035</v>
      </c>
      <c r="U111" s="179">
        <v>2036</v>
      </c>
      <c r="V111" s="179">
        <v>2037</v>
      </c>
      <c r="W111" s="179">
        <v>2038</v>
      </c>
      <c r="X111" s="179">
        <v>2039</v>
      </c>
      <c r="Y111" s="179">
        <v>2040</v>
      </c>
      <c r="Z111" s="179">
        <v>2041</v>
      </c>
      <c r="AA111" s="179">
        <v>2042</v>
      </c>
      <c r="AB111" s="179">
        <v>2043</v>
      </c>
      <c r="AC111" s="179">
        <v>2044</v>
      </c>
      <c r="AD111" s="179">
        <v>2045</v>
      </c>
      <c r="AE111" s="179">
        <v>2046</v>
      </c>
      <c r="AF111" s="179">
        <v>2047</v>
      </c>
      <c r="AG111" s="179">
        <v>2048</v>
      </c>
      <c r="AH111" s="179">
        <v>2049</v>
      </c>
      <c r="AI111" s="179">
        <v>2050</v>
      </c>
    </row>
    <row r="112" spans="1:35" s="171" customFormat="1" ht="17">
      <c r="A112" s="180" t="s">
        <v>120</v>
      </c>
      <c r="B112" s="172" t="s">
        <v>47</v>
      </c>
      <c r="C112" s="172" t="s">
        <v>138</v>
      </c>
      <c r="D112" s="161">
        <v>3</v>
      </c>
      <c r="E112" s="181">
        <v>1</v>
      </c>
      <c r="F112" s="181">
        <v>1</v>
      </c>
      <c r="G112" s="181">
        <v>1</v>
      </c>
      <c r="H112" s="181">
        <v>1</v>
      </c>
      <c r="I112" s="181">
        <v>1</v>
      </c>
      <c r="J112" s="181">
        <v>1</v>
      </c>
      <c r="K112" s="181">
        <v>1</v>
      </c>
      <c r="L112" s="181">
        <v>1</v>
      </c>
      <c r="M112" s="181">
        <v>1</v>
      </c>
      <c r="N112" s="181">
        <v>1</v>
      </c>
      <c r="O112" s="181">
        <v>1</v>
      </c>
      <c r="P112" s="181">
        <v>1</v>
      </c>
      <c r="Q112" s="181">
        <v>1</v>
      </c>
      <c r="R112" s="181">
        <v>1</v>
      </c>
      <c r="S112" s="181">
        <v>1</v>
      </c>
      <c r="T112" s="181">
        <v>1</v>
      </c>
      <c r="U112" s="181">
        <v>1</v>
      </c>
      <c r="V112" s="181">
        <v>1</v>
      </c>
      <c r="W112" s="181">
        <v>1</v>
      </c>
      <c r="X112" s="181">
        <v>1</v>
      </c>
      <c r="Y112" s="181">
        <v>1</v>
      </c>
      <c r="Z112" s="181">
        <v>1</v>
      </c>
      <c r="AA112" s="181">
        <v>1</v>
      </c>
      <c r="AB112" s="181">
        <v>1</v>
      </c>
      <c r="AC112" s="181">
        <v>1</v>
      </c>
      <c r="AD112" s="181">
        <v>1</v>
      </c>
      <c r="AE112" s="181">
        <v>1</v>
      </c>
      <c r="AF112" s="181">
        <v>1</v>
      </c>
      <c r="AG112" s="181">
        <v>1</v>
      </c>
      <c r="AH112" s="181">
        <v>1</v>
      </c>
      <c r="AI112" s="181">
        <v>1</v>
      </c>
    </row>
    <row r="113" spans="1:36" s="171" customFormat="1" ht="17">
      <c r="A113" s="182" t="s">
        <v>128</v>
      </c>
      <c r="B113" s="172" t="s">
        <v>47</v>
      </c>
      <c r="C113" s="172" t="s">
        <v>151</v>
      </c>
      <c r="D113" s="161">
        <v>3</v>
      </c>
      <c r="E113" s="187">
        <v>1E-4</v>
      </c>
      <c r="F113" s="187">
        <v>1E-4</v>
      </c>
      <c r="G113" s="187">
        <v>1E-4</v>
      </c>
      <c r="H113" s="187">
        <v>1E-4</v>
      </c>
      <c r="I113" s="187">
        <v>1E-4</v>
      </c>
      <c r="J113" s="187">
        <v>1E-4</v>
      </c>
      <c r="K113" s="187">
        <v>1E-4</v>
      </c>
      <c r="L113" s="187">
        <v>1E-4</v>
      </c>
      <c r="M113" s="187">
        <v>1E-4</v>
      </c>
      <c r="N113" s="187">
        <v>1E-4</v>
      </c>
      <c r="O113" s="187">
        <v>1E-4</v>
      </c>
      <c r="P113" s="187">
        <v>1E-4</v>
      </c>
      <c r="Q113" s="187">
        <v>1E-4</v>
      </c>
      <c r="R113" s="187">
        <v>1E-4</v>
      </c>
      <c r="S113" s="187">
        <v>1E-4</v>
      </c>
      <c r="T113" s="187">
        <v>1E-4</v>
      </c>
      <c r="U113" s="187">
        <v>1E-4</v>
      </c>
      <c r="V113" s="187">
        <v>1E-4</v>
      </c>
      <c r="W113" s="187">
        <v>1E-4</v>
      </c>
      <c r="X113" s="187">
        <v>1E-4</v>
      </c>
      <c r="Y113" s="187">
        <v>1E-4</v>
      </c>
      <c r="Z113" s="187">
        <v>1E-4</v>
      </c>
      <c r="AA113" s="187">
        <v>1E-4</v>
      </c>
      <c r="AB113" s="187">
        <v>1E-4</v>
      </c>
      <c r="AC113" s="187">
        <v>1E-4</v>
      </c>
      <c r="AD113" s="187">
        <v>1E-4</v>
      </c>
      <c r="AE113" s="187">
        <v>1E-4</v>
      </c>
      <c r="AF113" s="187">
        <v>1E-4</v>
      </c>
      <c r="AG113" s="187">
        <v>1E-4</v>
      </c>
      <c r="AH113" s="187">
        <v>1E-4</v>
      </c>
      <c r="AI113" s="187">
        <v>1E-4</v>
      </c>
    </row>
    <row r="114" spans="1:36" s="171" customFormat="1" ht="17">
      <c r="A114" s="182" t="s">
        <v>126</v>
      </c>
      <c r="B114" s="183"/>
      <c r="C114" s="183"/>
      <c r="D114" s="161">
        <v>3</v>
      </c>
      <c r="E114" s="184">
        <v>99999</v>
      </c>
      <c r="F114" s="184">
        <v>99999</v>
      </c>
      <c r="G114" s="184">
        <v>99999</v>
      </c>
      <c r="H114" s="184">
        <v>99999</v>
      </c>
      <c r="I114" s="184">
        <v>99999</v>
      </c>
      <c r="J114" s="184">
        <v>99999</v>
      </c>
      <c r="K114" s="184">
        <v>99999</v>
      </c>
      <c r="L114" s="184">
        <v>99999</v>
      </c>
      <c r="M114" s="184">
        <v>99999</v>
      </c>
      <c r="N114" s="184">
        <v>99999</v>
      </c>
      <c r="O114" s="184">
        <v>99999</v>
      </c>
      <c r="P114" s="184">
        <v>99999</v>
      </c>
      <c r="Q114" s="184">
        <v>99999</v>
      </c>
      <c r="R114" s="184">
        <v>99999</v>
      </c>
      <c r="S114" s="184">
        <v>99999</v>
      </c>
      <c r="T114" s="184">
        <v>99999</v>
      </c>
      <c r="U114" s="184">
        <v>99999</v>
      </c>
      <c r="V114" s="184">
        <v>99999</v>
      </c>
      <c r="W114" s="184">
        <v>99999</v>
      </c>
      <c r="X114" s="184">
        <v>99999</v>
      </c>
      <c r="Y114" s="184">
        <v>99999</v>
      </c>
      <c r="Z114" s="184">
        <v>99999</v>
      </c>
      <c r="AA114" s="184">
        <v>99999</v>
      </c>
      <c r="AB114" s="184">
        <v>99999</v>
      </c>
      <c r="AC114" s="184">
        <v>99999</v>
      </c>
      <c r="AD114" s="184">
        <v>99999</v>
      </c>
      <c r="AE114" s="184">
        <v>99999</v>
      </c>
      <c r="AF114" s="184">
        <v>99999</v>
      </c>
      <c r="AG114" s="184">
        <v>99999</v>
      </c>
      <c r="AH114" s="184">
        <v>99999</v>
      </c>
      <c r="AI114" s="184">
        <v>99999</v>
      </c>
    </row>
    <row r="115" spans="1:36" s="171" customFormat="1" ht="34">
      <c r="A115" s="182" t="s">
        <v>172</v>
      </c>
      <c r="D115" s="161">
        <v>3</v>
      </c>
      <c r="E115" s="188">
        <v>999999</v>
      </c>
      <c r="F115" s="188">
        <v>999999</v>
      </c>
      <c r="G115" s="188">
        <v>999999</v>
      </c>
      <c r="H115" s="188">
        <v>999999</v>
      </c>
      <c r="I115" s="188">
        <v>999999</v>
      </c>
      <c r="J115" s="188">
        <v>999999</v>
      </c>
      <c r="K115" s="188">
        <v>999999</v>
      </c>
      <c r="L115" s="188">
        <v>999999</v>
      </c>
      <c r="M115" s="188">
        <v>999999</v>
      </c>
      <c r="N115" s="188">
        <v>999999</v>
      </c>
      <c r="O115" s="188">
        <v>999999</v>
      </c>
      <c r="P115" s="188">
        <v>999999</v>
      </c>
      <c r="Q115" s="188">
        <v>999999</v>
      </c>
      <c r="R115" s="188">
        <v>999999</v>
      </c>
      <c r="S115" s="188">
        <v>999999</v>
      </c>
      <c r="T115" s="188">
        <v>999999</v>
      </c>
      <c r="U115" s="188">
        <v>999999</v>
      </c>
      <c r="V115" s="188">
        <v>999999</v>
      </c>
      <c r="W115" s="188">
        <v>999999</v>
      </c>
      <c r="X115" s="188">
        <v>999999</v>
      </c>
      <c r="Y115" s="188">
        <v>999999</v>
      </c>
      <c r="Z115" s="188">
        <v>999999</v>
      </c>
      <c r="AA115" s="188">
        <v>999999</v>
      </c>
      <c r="AB115" s="188">
        <v>999999</v>
      </c>
      <c r="AC115" s="188">
        <v>999999</v>
      </c>
      <c r="AD115" s="188">
        <v>999999</v>
      </c>
      <c r="AE115" s="188">
        <v>999999</v>
      </c>
      <c r="AF115" s="188">
        <v>999999</v>
      </c>
      <c r="AG115" s="188">
        <v>999999</v>
      </c>
      <c r="AH115" s="188">
        <v>999999</v>
      </c>
      <c r="AI115" s="188">
        <v>999999</v>
      </c>
    </row>
    <row r="116" spans="1:36" s="171" customFormat="1" ht="17">
      <c r="A116" s="185" t="s">
        <v>134</v>
      </c>
      <c r="B116" s="172" t="s">
        <v>119</v>
      </c>
      <c r="D116" s="161">
        <v>3</v>
      </c>
    </row>
    <row r="117" spans="1:36" s="171" customFormat="1" ht="17">
      <c r="A117" s="186" t="s">
        <v>16</v>
      </c>
      <c r="B117" s="172" t="s">
        <v>119</v>
      </c>
      <c r="D117" s="161">
        <v>3</v>
      </c>
      <c r="E117" s="181">
        <v>0</v>
      </c>
      <c r="F117" s="181">
        <v>0</v>
      </c>
      <c r="G117" s="181">
        <v>0</v>
      </c>
      <c r="H117" s="181">
        <v>0</v>
      </c>
      <c r="I117" s="181">
        <v>0</v>
      </c>
      <c r="J117" s="181">
        <v>0</v>
      </c>
      <c r="K117" s="181">
        <v>0</v>
      </c>
      <c r="L117" s="181">
        <v>0</v>
      </c>
      <c r="M117" s="181">
        <v>0</v>
      </c>
      <c r="N117" s="181">
        <v>0</v>
      </c>
      <c r="O117" s="181">
        <v>0</v>
      </c>
      <c r="P117" s="181">
        <v>0</v>
      </c>
      <c r="Q117" s="181">
        <v>0</v>
      </c>
      <c r="R117" s="181">
        <v>0</v>
      </c>
      <c r="S117" s="181">
        <v>0</v>
      </c>
      <c r="T117" s="181">
        <v>0</v>
      </c>
      <c r="U117" s="181">
        <v>0</v>
      </c>
      <c r="V117" s="181">
        <v>0</v>
      </c>
      <c r="W117" s="181">
        <v>0</v>
      </c>
      <c r="X117" s="181">
        <v>0</v>
      </c>
      <c r="Y117" s="181">
        <v>0</v>
      </c>
      <c r="Z117" s="181">
        <v>0</v>
      </c>
      <c r="AA117" s="181">
        <v>0</v>
      </c>
      <c r="AB117" s="181">
        <v>0</v>
      </c>
      <c r="AC117" s="181">
        <v>0</v>
      </c>
      <c r="AD117" s="181">
        <v>0</v>
      </c>
      <c r="AE117" s="181">
        <v>0</v>
      </c>
      <c r="AF117" s="181">
        <v>0</v>
      </c>
      <c r="AG117" s="181">
        <v>0</v>
      </c>
      <c r="AH117" s="181">
        <v>0</v>
      </c>
      <c r="AI117" s="181">
        <v>0</v>
      </c>
    </row>
    <row r="118" spans="1:36" s="171" customFormat="1" ht="17">
      <c r="A118" s="180" t="s">
        <v>149</v>
      </c>
      <c r="B118" s="172">
        <v>1</v>
      </c>
      <c r="C118" s="172" t="s">
        <v>138</v>
      </c>
      <c r="D118" s="161">
        <v>3</v>
      </c>
      <c r="E118" s="181"/>
      <c r="F118" s="181"/>
      <c r="G118" s="181"/>
      <c r="H118" s="181"/>
      <c r="I118" s="181"/>
      <c r="J118" s="181"/>
      <c r="K118" s="181"/>
      <c r="L118" s="181"/>
      <c r="M118" s="181"/>
      <c r="N118" s="181"/>
      <c r="O118" s="181"/>
      <c r="P118" s="181"/>
      <c r="Q118" s="181"/>
      <c r="R118" s="181"/>
      <c r="S118" s="181"/>
      <c r="T118" s="181"/>
      <c r="U118" s="181"/>
      <c r="V118" s="181"/>
      <c r="W118" s="181"/>
      <c r="X118" s="181"/>
      <c r="Y118" s="181"/>
      <c r="Z118" s="181"/>
      <c r="AA118" s="181"/>
      <c r="AB118" s="181"/>
      <c r="AC118" s="181"/>
      <c r="AD118" s="181"/>
      <c r="AE118" s="181"/>
      <c r="AF118" s="181"/>
      <c r="AG118" s="181"/>
      <c r="AH118" s="181"/>
      <c r="AI118" s="181"/>
    </row>
    <row r="119" spans="1:36" s="234" customFormat="1" ht="16"/>
    <row r="120" spans="1:36" s="209" customFormat="1" ht="17">
      <c r="A120" s="212" t="s">
        <v>80</v>
      </c>
      <c r="D120" s="210"/>
    </row>
    <row r="121" spans="1:36" s="177" customFormat="1" ht="17">
      <c r="A121" s="168" t="s">
        <v>116</v>
      </c>
      <c r="B121" s="190" t="s">
        <v>173</v>
      </c>
      <c r="C121" s="190" t="s">
        <v>117</v>
      </c>
      <c r="D121" s="169" t="s">
        <v>607</v>
      </c>
      <c r="E121" s="170">
        <v>2020</v>
      </c>
      <c r="F121" s="170">
        <v>2021</v>
      </c>
      <c r="G121" s="170">
        <v>2022</v>
      </c>
      <c r="H121" s="170">
        <v>2023</v>
      </c>
      <c r="I121" s="170">
        <v>2024</v>
      </c>
      <c r="J121" s="170">
        <v>2025</v>
      </c>
      <c r="K121" s="170">
        <v>2026</v>
      </c>
      <c r="L121" s="170">
        <v>2027</v>
      </c>
      <c r="M121" s="170">
        <v>2028</v>
      </c>
      <c r="N121" s="170">
        <v>2029</v>
      </c>
      <c r="O121" s="170">
        <v>2030</v>
      </c>
      <c r="P121" s="170">
        <v>2031</v>
      </c>
      <c r="Q121" s="170">
        <v>2032</v>
      </c>
      <c r="R121" s="170">
        <v>2033</v>
      </c>
      <c r="S121" s="170">
        <v>2034</v>
      </c>
      <c r="T121" s="170">
        <v>2035</v>
      </c>
      <c r="U121" s="170">
        <v>2036</v>
      </c>
      <c r="V121" s="170">
        <v>2037</v>
      </c>
      <c r="W121" s="170">
        <v>2038</v>
      </c>
      <c r="X121" s="170">
        <v>2039</v>
      </c>
      <c r="Y121" s="170">
        <v>2040</v>
      </c>
      <c r="Z121" s="170">
        <v>2041</v>
      </c>
      <c r="AA121" s="170">
        <v>2042</v>
      </c>
      <c r="AB121" s="170">
        <v>2043</v>
      </c>
      <c r="AC121" s="170">
        <v>2044</v>
      </c>
      <c r="AD121" s="170">
        <v>2045</v>
      </c>
      <c r="AE121" s="170">
        <v>2046</v>
      </c>
      <c r="AF121" s="170">
        <v>2047</v>
      </c>
      <c r="AG121" s="170">
        <v>2048</v>
      </c>
      <c r="AH121" s="170">
        <v>2049</v>
      </c>
      <c r="AI121" s="170">
        <v>2050</v>
      </c>
    </row>
    <row r="122" spans="1:36" s="177" customFormat="1" ht="15.75" customHeight="1">
      <c r="A122" s="180" t="s">
        <v>129</v>
      </c>
      <c r="B122" s="172" t="s">
        <v>20</v>
      </c>
      <c r="C122" s="172" t="s">
        <v>138</v>
      </c>
      <c r="D122" s="161">
        <v>3</v>
      </c>
      <c r="E122" s="191">
        <v>2.8570000000000002</v>
      </c>
      <c r="F122" s="191">
        <v>2.8570000000000002</v>
      </c>
      <c r="G122" s="191">
        <v>2.8570000000000002</v>
      </c>
      <c r="H122" s="191">
        <v>2.8570000000000002</v>
      </c>
      <c r="I122" s="191">
        <v>2.8570000000000002</v>
      </c>
      <c r="J122" s="191">
        <v>2.8570000000000002</v>
      </c>
      <c r="K122" s="191">
        <v>2.8570000000000002</v>
      </c>
      <c r="L122" s="191">
        <v>2.8570000000000002</v>
      </c>
      <c r="M122" s="191">
        <v>2.8570000000000002</v>
      </c>
      <c r="N122" s="191">
        <v>2.8570000000000002</v>
      </c>
      <c r="O122" s="191">
        <v>2.8570000000000002</v>
      </c>
      <c r="P122" s="191">
        <v>2.8570000000000002</v>
      </c>
      <c r="Q122" s="191">
        <v>2.8570000000000002</v>
      </c>
      <c r="R122" s="191">
        <v>2.8570000000000002</v>
      </c>
      <c r="S122" s="191">
        <v>2.8570000000000002</v>
      </c>
      <c r="T122" s="191">
        <v>2.8570000000000002</v>
      </c>
      <c r="U122" s="191">
        <v>2.8570000000000002</v>
      </c>
      <c r="V122" s="191">
        <v>2.8570000000000002</v>
      </c>
      <c r="W122" s="191">
        <v>2.8570000000000002</v>
      </c>
      <c r="X122" s="191">
        <v>2.8570000000000002</v>
      </c>
      <c r="Y122" s="191">
        <v>2.8570000000000002</v>
      </c>
      <c r="Z122" s="191">
        <v>2.8570000000000002</v>
      </c>
      <c r="AA122" s="191">
        <v>2.8570000000000002</v>
      </c>
      <c r="AB122" s="191">
        <v>2.8570000000000002</v>
      </c>
      <c r="AC122" s="191">
        <v>2.8570000000000002</v>
      </c>
      <c r="AD122" s="191">
        <v>2.8570000000000002</v>
      </c>
      <c r="AE122" s="191">
        <v>2.8570000000000002</v>
      </c>
      <c r="AF122" s="191">
        <v>2.8570000000000002</v>
      </c>
      <c r="AG122" s="191">
        <v>2.8570000000000002</v>
      </c>
      <c r="AH122" s="191">
        <v>2.8570000000000002</v>
      </c>
      <c r="AI122" s="191">
        <v>2.8570000000000002</v>
      </c>
    </row>
    <row r="123" spans="1:36" s="177" customFormat="1" ht="15.75" customHeight="1">
      <c r="A123" s="182" t="s">
        <v>174</v>
      </c>
      <c r="B123" s="192" t="s">
        <v>53</v>
      </c>
      <c r="C123" s="192" t="s">
        <v>175</v>
      </c>
      <c r="D123" s="161">
        <v>3</v>
      </c>
      <c r="E123" s="193">
        <f>10^-3*0.505555555555556</f>
        <v>5.0555555555555597E-4</v>
      </c>
      <c r="F123" s="193">
        <f t="shared" ref="F123:AI123" si="2">10^-3*0.505555555555556</f>
        <v>5.0555555555555597E-4</v>
      </c>
      <c r="G123" s="193">
        <f t="shared" si="2"/>
        <v>5.0555555555555597E-4</v>
      </c>
      <c r="H123" s="193">
        <f t="shared" si="2"/>
        <v>5.0555555555555597E-4</v>
      </c>
      <c r="I123" s="193">
        <f t="shared" si="2"/>
        <v>5.0555555555555597E-4</v>
      </c>
      <c r="J123" s="193">
        <f t="shared" si="2"/>
        <v>5.0555555555555597E-4</v>
      </c>
      <c r="K123" s="193">
        <f t="shared" si="2"/>
        <v>5.0555555555555597E-4</v>
      </c>
      <c r="L123" s="193">
        <f t="shared" si="2"/>
        <v>5.0555555555555597E-4</v>
      </c>
      <c r="M123" s="193">
        <f t="shared" si="2"/>
        <v>5.0555555555555597E-4</v>
      </c>
      <c r="N123" s="193">
        <f t="shared" si="2"/>
        <v>5.0555555555555597E-4</v>
      </c>
      <c r="O123" s="193">
        <f t="shared" si="2"/>
        <v>5.0555555555555597E-4</v>
      </c>
      <c r="P123" s="193">
        <f t="shared" si="2"/>
        <v>5.0555555555555597E-4</v>
      </c>
      <c r="Q123" s="193">
        <f t="shared" si="2"/>
        <v>5.0555555555555597E-4</v>
      </c>
      <c r="R123" s="193">
        <f t="shared" si="2"/>
        <v>5.0555555555555597E-4</v>
      </c>
      <c r="S123" s="193">
        <f t="shared" si="2"/>
        <v>5.0555555555555597E-4</v>
      </c>
      <c r="T123" s="193">
        <f t="shared" si="2"/>
        <v>5.0555555555555597E-4</v>
      </c>
      <c r="U123" s="193">
        <f t="shared" si="2"/>
        <v>5.0555555555555597E-4</v>
      </c>
      <c r="V123" s="193">
        <f t="shared" si="2"/>
        <v>5.0555555555555597E-4</v>
      </c>
      <c r="W123" s="193">
        <f t="shared" si="2"/>
        <v>5.0555555555555597E-4</v>
      </c>
      <c r="X123" s="193">
        <f t="shared" si="2"/>
        <v>5.0555555555555597E-4</v>
      </c>
      <c r="Y123" s="193">
        <f t="shared" si="2"/>
        <v>5.0555555555555597E-4</v>
      </c>
      <c r="Z123" s="193">
        <f t="shared" si="2"/>
        <v>5.0555555555555597E-4</v>
      </c>
      <c r="AA123" s="193">
        <f t="shared" si="2"/>
        <v>5.0555555555555597E-4</v>
      </c>
      <c r="AB123" s="193">
        <f t="shared" si="2"/>
        <v>5.0555555555555597E-4</v>
      </c>
      <c r="AC123" s="193">
        <f t="shared" si="2"/>
        <v>5.0555555555555597E-4</v>
      </c>
      <c r="AD123" s="193">
        <f t="shared" si="2"/>
        <v>5.0555555555555597E-4</v>
      </c>
      <c r="AE123" s="193">
        <f t="shared" si="2"/>
        <v>5.0555555555555597E-4</v>
      </c>
      <c r="AF123" s="193">
        <f t="shared" si="2"/>
        <v>5.0555555555555597E-4</v>
      </c>
      <c r="AG123" s="193">
        <f t="shared" si="2"/>
        <v>5.0555555555555597E-4</v>
      </c>
      <c r="AH123" s="193">
        <f t="shared" si="2"/>
        <v>5.0555555555555597E-4</v>
      </c>
      <c r="AI123" s="193">
        <f t="shared" si="2"/>
        <v>5.0555555555555597E-4</v>
      </c>
    </row>
    <row r="124" spans="1:36" s="171" customFormat="1" ht="17">
      <c r="A124" s="180" t="s">
        <v>120</v>
      </c>
      <c r="B124" s="172" t="s">
        <v>27</v>
      </c>
      <c r="C124" s="172" t="s">
        <v>138</v>
      </c>
      <c r="D124" s="161">
        <v>3</v>
      </c>
      <c r="E124" s="181">
        <v>1</v>
      </c>
      <c r="F124" s="181">
        <v>1</v>
      </c>
      <c r="G124" s="181">
        <v>1</v>
      </c>
      <c r="H124" s="181">
        <v>1</v>
      </c>
      <c r="I124" s="181">
        <v>1</v>
      </c>
      <c r="J124" s="181">
        <v>1</v>
      </c>
      <c r="K124" s="181">
        <v>1</v>
      </c>
      <c r="L124" s="181">
        <v>1</v>
      </c>
      <c r="M124" s="181">
        <v>1</v>
      </c>
      <c r="N124" s="181">
        <v>1</v>
      </c>
      <c r="O124" s="181">
        <v>1</v>
      </c>
      <c r="P124" s="181">
        <v>1</v>
      </c>
      <c r="Q124" s="181">
        <v>1</v>
      </c>
      <c r="R124" s="181">
        <v>1</v>
      </c>
      <c r="S124" s="181">
        <v>1</v>
      </c>
      <c r="T124" s="181">
        <v>1</v>
      </c>
      <c r="U124" s="181">
        <v>1</v>
      </c>
      <c r="V124" s="181">
        <v>1</v>
      </c>
      <c r="W124" s="181">
        <v>1</v>
      </c>
      <c r="X124" s="181">
        <v>1</v>
      </c>
      <c r="Y124" s="181">
        <v>1</v>
      </c>
      <c r="Z124" s="181">
        <v>1</v>
      </c>
      <c r="AA124" s="181">
        <v>1</v>
      </c>
      <c r="AB124" s="181">
        <v>1</v>
      </c>
      <c r="AC124" s="181">
        <v>1</v>
      </c>
      <c r="AD124" s="181">
        <v>1</v>
      </c>
      <c r="AE124" s="181">
        <v>1</v>
      </c>
      <c r="AF124" s="181">
        <v>1</v>
      </c>
      <c r="AG124" s="181">
        <v>1</v>
      </c>
      <c r="AH124" s="181">
        <v>1</v>
      </c>
      <c r="AI124" s="181">
        <v>1</v>
      </c>
      <c r="AJ124" s="177"/>
    </row>
    <row r="125" spans="1:36" s="171" customFormat="1" ht="17">
      <c r="A125" s="180" t="s">
        <v>176</v>
      </c>
      <c r="B125" s="172"/>
      <c r="C125" s="172" t="s">
        <v>119</v>
      </c>
      <c r="D125" s="161">
        <v>3</v>
      </c>
      <c r="E125" s="181">
        <v>1</v>
      </c>
      <c r="F125" s="181">
        <v>1</v>
      </c>
      <c r="G125" s="181">
        <v>1</v>
      </c>
      <c r="H125" s="181">
        <v>1</v>
      </c>
      <c r="I125" s="181">
        <v>1</v>
      </c>
      <c r="J125" s="181">
        <v>1</v>
      </c>
      <c r="K125" s="181">
        <v>1</v>
      </c>
      <c r="L125" s="181">
        <v>1</v>
      </c>
      <c r="M125" s="181">
        <v>1</v>
      </c>
      <c r="N125" s="181">
        <v>1</v>
      </c>
      <c r="O125" s="181">
        <v>1</v>
      </c>
      <c r="P125" s="181">
        <v>1</v>
      </c>
      <c r="Q125" s="181">
        <v>1</v>
      </c>
      <c r="R125" s="181">
        <v>1</v>
      </c>
      <c r="S125" s="181">
        <v>1</v>
      </c>
      <c r="T125" s="181">
        <v>1</v>
      </c>
      <c r="U125" s="181">
        <v>1</v>
      </c>
      <c r="V125" s="181">
        <v>1</v>
      </c>
      <c r="W125" s="181">
        <v>1</v>
      </c>
      <c r="X125" s="181">
        <v>1</v>
      </c>
      <c r="Y125" s="181">
        <v>1</v>
      </c>
      <c r="Z125" s="181">
        <v>1</v>
      </c>
      <c r="AA125" s="181">
        <v>1</v>
      </c>
      <c r="AB125" s="181">
        <v>1</v>
      </c>
      <c r="AC125" s="181">
        <v>1</v>
      </c>
      <c r="AD125" s="181">
        <v>1</v>
      </c>
      <c r="AE125" s="181">
        <v>1</v>
      </c>
      <c r="AF125" s="181">
        <v>1</v>
      </c>
      <c r="AG125" s="181">
        <v>1</v>
      </c>
      <c r="AH125" s="181">
        <v>1</v>
      </c>
      <c r="AI125" s="181">
        <v>1</v>
      </c>
      <c r="AJ125" s="177"/>
    </row>
    <row r="126" spans="1:36" s="171" customFormat="1" ht="17">
      <c r="A126" s="180" t="s">
        <v>150</v>
      </c>
      <c r="B126" s="172"/>
      <c r="C126" s="172" t="s">
        <v>177</v>
      </c>
      <c r="D126" s="161">
        <v>3</v>
      </c>
      <c r="E126" s="181">
        <v>0</v>
      </c>
      <c r="F126" s="181">
        <v>0</v>
      </c>
      <c r="G126" s="181">
        <v>0</v>
      </c>
      <c r="H126" s="181">
        <v>0</v>
      </c>
      <c r="I126" s="181">
        <v>0</v>
      </c>
      <c r="J126" s="181">
        <v>0</v>
      </c>
      <c r="K126" s="181">
        <v>0</v>
      </c>
      <c r="L126" s="181">
        <v>0</v>
      </c>
      <c r="M126" s="181">
        <v>0</v>
      </c>
      <c r="N126" s="181">
        <v>0</v>
      </c>
      <c r="O126" s="181">
        <v>0</v>
      </c>
      <c r="P126" s="181">
        <v>0</v>
      </c>
      <c r="Q126" s="181">
        <v>0</v>
      </c>
      <c r="R126" s="181">
        <v>0</v>
      </c>
      <c r="S126" s="181">
        <v>0</v>
      </c>
      <c r="T126" s="181">
        <v>0</v>
      </c>
      <c r="U126" s="181">
        <v>0</v>
      </c>
      <c r="V126" s="181">
        <v>0</v>
      </c>
      <c r="W126" s="181">
        <v>0</v>
      </c>
      <c r="X126" s="181">
        <v>0</v>
      </c>
      <c r="Y126" s="181">
        <v>0</v>
      </c>
      <c r="Z126" s="181">
        <v>0</v>
      </c>
      <c r="AA126" s="181">
        <v>0</v>
      </c>
      <c r="AB126" s="181">
        <v>0</v>
      </c>
      <c r="AC126" s="181">
        <v>0</v>
      </c>
      <c r="AD126" s="181">
        <v>0</v>
      </c>
      <c r="AE126" s="181">
        <v>0</v>
      </c>
      <c r="AF126" s="181">
        <v>0</v>
      </c>
      <c r="AG126" s="181">
        <v>0</v>
      </c>
      <c r="AH126" s="181">
        <v>0</v>
      </c>
      <c r="AI126" s="181">
        <v>0</v>
      </c>
      <c r="AJ126" s="177"/>
    </row>
    <row r="127" spans="1:36" s="177" customFormat="1" ht="34">
      <c r="A127" s="182" t="s">
        <v>178</v>
      </c>
      <c r="B127" s="192" t="s">
        <v>119</v>
      </c>
      <c r="C127" s="192" t="s">
        <v>177</v>
      </c>
      <c r="D127" s="161">
        <v>3</v>
      </c>
      <c r="E127" s="194">
        <v>0</v>
      </c>
      <c r="F127" s="194">
        <v>0</v>
      </c>
      <c r="G127" s="194">
        <v>0</v>
      </c>
      <c r="H127" s="194">
        <v>0</v>
      </c>
      <c r="I127" s="194">
        <v>0</v>
      </c>
      <c r="J127" s="194">
        <v>0</v>
      </c>
      <c r="K127" s="194">
        <v>0</v>
      </c>
      <c r="L127" s="194">
        <v>0</v>
      </c>
      <c r="M127" s="194">
        <v>0</v>
      </c>
      <c r="N127" s="194">
        <v>0</v>
      </c>
      <c r="O127" s="194">
        <v>0</v>
      </c>
      <c r="P127" s="194">
        <v>0</v>
      </c>
      <c r="Q127" s="194">
        <v>0</v>
      </c>
      <c r="R127" s="194">
        <v>0</v>
      </c>
      <c r="S127" s="194">
        <v>0</v>
      </c>
      <c r="T127" s="194">
        <v>0</v>
      </c>
      <c r="U127" s="194">
        <v>0</v>
      </c>
      <c r="V127" s="194">
        <v>0</v>
      </c>
      <c r="W127" s="194">
        <v>0</v>
      </c>
      <c r="X127" s="194">
        <v>0</v>
      </c>
      <c r="Y127" s="194">
        <v>0</v>
      </c>
      <c r="Z127" s="194">
        <v>0</v>
      </c>
      <c r="AA127" s="194">
        <v>0</v>
      </c>
      <c r="AB127" s="194">
        <v>0</v>
      </c>
      <c r="AC127" s="194">
        <v>0</v>
      </c>
      <c r="AD127" s="194">
        <v>0</v>
      </c>
      <c r="AE127" s="194">
        <v>0</v>
      </c>
      <c r="AF127" s="194">
        <v>0</v>
      </c>
      <c r="AG127" s="194">
        <v>0</v>
      </c>
      <c r="AH127" s="194">
        <v>0</v>
      </c>
      <c r="AI127" s="194">
        <v>0</v>
      </c>
    </row>
    <row r="128" spans="1:36" s="171" customFormat="1" ht="34">
      <c r="A128" s="180" t="s">
        <v>140</v>
      </c>
      <c r="B128" s="172"/>
      <c r="C128" s="172"/>
      <c r="D128" s="161">
        <v>3</v>
      </c>
      <c r="E128" s="171">
        <v>0</v>
      </c>
      <c r="F128" s="171">
        <v>99999</v>
      </c>
      <c r="G128" s="171">
        <v>99999</v>
      </c>
      <c r="H128" s="171">
        <v>99999</v>
      </c>
      <c r="I128" s="171">
        <v>99999</v>
      </c>
      <c r="J128" s="171">
        <v>99999</v>
      </c>
      <c r="K128" s="171">
        <v>99999</v>
      </c>
      <c r="L128" s="171">
        <v>99999</v>
      </c>
      <c r="M128" s="171">
        <v>99999</v>
      </c>
      <c r="N128" s="171">
        <v>99999</v>
      </c>
      <c r="O128" s="171">
        <v>99999</v>
      </c>
      <c r="P128" s="171">
        <v>99999</v>
      </c>
      <c r="Q128" s="171">
        <v>99999</v>
      </c>
      <c r="R128" s="171">
        <v>99999</v>
      </c>
      <c r="S128" s="171">
        <v>99999</v>
      </c>
      <c r="T128" s="171">
        <v>99999</v>
      </c>
      <c r="U128" s="171">
        <v>99999</v>
      </c>
      <c r="V128" s="171">
        <v>99999</v>
      </c>
      <c r="W128" s="171">
        <v>99999</v>
      </c>
      <c r="X128" s="171">
        <v>99999</v>
      </c>
      <c r="Y128" s="171">
        <v>99999</v>
      </c>
      <c r="Z128" s="171">
        <v>99999</v>
      </c>
      <c r="AA128" s="171">
        <v>99999</v>
      </c>
      <c r="AB128" s="171">
        <v>99999</v>
      </c>
      <c r="AC128" s="171">
        <v>99999</v>
      </c>
      <c r="AD128" s="171">
        <v>99999</v>
      </c>
      <c r="AE128" s="171">
        <v>99999</v>
      </c>
      <c r="AF128" s="171">
        <v>99999</v>
      </c>
      <c r="AG128" s="171">
        <v>99999</v>
      </c>
      <c r="AH128" s="171">
        <v>99999</v>
      </c>
      <c r="AI128" s="171">
        <v>99999</v>
      </c>
      <c r="AJ128" s="177"/>
    </row>
    <row r="129" spans="1:36" s="171" customFormat="1" ht="17">
      <c r="A129" s="180" t="s">
        <v>126</v>
      </c>
      <c r="B129" s="172"/>
      <c r="C129" s="172"/>
      <c r="D129" s="161">
        <v>3</v>
      </c>
      <c r="E129" s="171">
        <v>99999</v>
      </c>
      <c r="F129" s="171">
        <v>99999</v>
      </c>
      <c r="G129" s="171">
        <v>99999</v>
      </c>
      <c r="H129" s="171">
        <v>99999</v>
      </c>
      <c r="I129" s="171">
        <v>99999</v>
      </c>
      <c r="J129" s="171">
        <v>99999</v>
      </c>
      <c r="K129" s="171">
        <v>99999</v>
      </c>
      <c r="L129" s="171">
        <v>99999</v>
      </c>
      <c r="M129" s="171">
        <v>99999</v>
      </c>
      <c r="N129" s="171">
        <v>99999</v>
      </c>
      <c r="O129" s="171">
        <v>99999</v>
      </c>
      <c r="P129" s="171">
        <v>99999</v>
      </c>
      <c r="Q129" s="171">
        <v>99999</v>
      </c>
      <c r="R129" s="171">
        <v>99999</v>
      </c>
      <c r="S129" s="171">
        <v>99999</v>
      </c>
      <c r="T129" s="171">
        <v>99999</v>
      </c>
      <c r="U129" s="171">
        <v>99999</v>
      </c>
      <c r="V129" s="171">
        <v>99999</v>
      </c>
      <c r="W129" s="171">
        <v>99999</v>
      </c>
      <c r="X129" s="171">
        <v>99999</v>
      </c>
      <c r="Y129" s="171">
        <v>99999</v>
      </c>
      <c r="Z129" s="171">
        <v>99999</v>
      </c>
      <c r="AA129" s="171">
        <v>99999</v>
      </c>
      <c r="AB129" s="171">
        <v>99999</v>
      </c>
      <c r="AC129" s="171">
        <v>99999</v>
      </c>
      <c r="AD129" s="171">
        <v>99999</v>
      </c>
      <c r="AE129" s="171">
        <v>99999</v>
      </c>
      <c r="AF129" s="171">
        <v>99999</v>
      </c>
      <c r="AG129" s="171">
        <v>99999</v>
      </c>
      <c r="AH129" s="171">
        <v>99999</v>
      </c>
      <c r="AI129" s="171">
        <v>99999</v>
      </c>
      <c r="AJ129" s="177"/>
    </row>
    <row r="130" spans="1:36" s="183" customFormat="1" ht="15.75" customHeight="1">
      <c r="A130" s="238" t="s">
        <v>179</v>
      </c>
      <c r="B130" s="172" t="s">
        <v>163</v>
      </c>
      <c r="C130" s="195"/>
      <c r="D130" s="161">
        <v>3</v>
      </c>
      <c r="E130" s="171">
        <v>0.5</v>
      </c>
      <c r="F130" s="171">
        <v>0.5</v>
      </c>
      <c r="G130" s="171">
        <v>0.5</v>
      </c>
      <c r="H130" s="171">
        <v>0.5</v>
      </c>
      <c r="I130" s="171">
        <v>0.5</v>
      </c>
      <c r="J130" s="171">
        <v>0.5</v>
      </c>
      <c r="K130" s="171">
        <v>0.5</v>
      </c>
      <c r="L130" s="171">
        <v>0.5</v>
      </c>
      <c r="M130" s="171">
        <v>0.5</v>
      </c>
      <c r="N130" s="171">
        <v>0.5</v>
      </c>
      <c r="O130" s="171">
        <v>0.5</v>
      </c>
      <c r="P130" s="171">
        <v>0.5</v>
      </c>
      <c r="Q130" s="171">
        <v>0.5</v>
      </c>
      <c r="R130" s="171">
        <v>0.5</v>
      </c>
      <c r="S130" s="171">
        <v>0.5</v>
      </c>
      <c r="T130" s="171">
        <v>0.5</v>
      </c>
      <c r="U130" s="171">
        <v>0.5</v>
      </c>
      <c r="V130" s="171">
        <v>0.5</v>
      </c>
      <c r="W130" s="171">
        <v>0.5</v>
      </c>
      <c r="X130" s="171">
        <v>0.5</v>
      </c>
      <c r="Y130" s="171">
        <v>0.5</v>
      </c>
      <c r="Z130" s="171">
        <v>0.5</v>
      </c>
      <c r="AA130" s="171">
        <v>0.5</v>
      </c>
      <c r="AB130" s="171">
        <v>0.5</v>
      </c>
      <c r="AC130" s="171">
        <v>0.5</v>
      </c>
      <c r="AD130" s="171">
        <v>0.5</v>
      </c>
      <c r="AE130" s="171">
        <v>0.5</v>
      </c>
      <c r="AF130" s="171">
        <v>0.5</v>
      </c>
      <c r="AG130" s="171">
        <v>0.5</v>
      </c>
      <c r="AH130" s="171">
        <v>0.5</v>
      </c>
      <c r="AI130" s="171">
        <v>0.5</v>
      </c>
    </row>
    <row r="131" spans="1:36" s="183" customFormat="1" ht="15.75" customHeight="1">
      <c r="A131" s="238"/>
      <c r="B131" s="172" t="s">
        <v>165</v>
      </c>
      <c r="C131" s="195"/>
      <c r="D131" s="161">
        <v>3</v>
      </c>
      <c r="E131" s="171">
        <v>0.5</v>
      </c>
      <c r="F131" s="171">
        <v>0.5</v>
      </c>
      <c r="G131" s="171">
        <v>0.5</v>
      </c>
      <c r="H131" s="171">
        <v>0.5</v>
      </c>
      <c r="I131" s="171">
        <v>0.5</v>
      </c>
      <c r="J131" s="171">
        <v>0.5</v>
      </c>
      <c r="K131" s="171">
        <v>0.5</v>
      </c>
      <c r="L131" s="171">
        <v>0.5</v>
      </c>
      <c r="M131" s="171">
        <v>0.5</v>
      </c>
      <c r="N131" s="171">
        <v>0.5</v>
      </c>
      <c r="O131" s="171">
        <v>0.5</v>
      </c>
      <c r="P131" s="171">
        <v>0.5</v>
      </c>
      <c r="Q131" s="171">
        <v>0.5</v>
      </c>
      <c r="R131" s="171">
        <v>0.5</v>
      </c>
      <c r="S131" s="171">
        <v>0.5</v>
      </c>
      <c r="T131" s="171">
        <v>0.5</v>
      </c>
      <c r="U131" s="171">
        <v>0.5</v>
      </c>
      <c r="V131" s="171">
        <v>0.5</v>
      </c>
      <c r="W131" s="171">
        <v>0.5</v>
      </c>
      <c r="X131" s="171">
        <v>0.5</v>
      </c>
      <c r="Y131" s="171">
        <v>0.5</v>
      </c>
      <c r="Z131" s="171">
        <v>0.5</v>
      </c>
      <c r="AA131" s="171">
        <v>0.5</v>
      </c>
      <c r="AB131" s="171">
        <v>0.5</v>
      </c>
      <c r="AC131" s="171">
        <v>0.5</v>
      </c>
      <c r="AD131" s="171">
        <v>0.5</v>
      </c>
      <c r="AE131" s="171">
        <v>0.5</v>
      </c>
      <c r="AF131" s="171">
        <v>0.5</v>
      </c>
      <c r="AG131" s="171">
        <v>0.5</v>
      </c>
      <c r="AH131" s="171">
        <v>0.5</v>
      </c>
      <c r="AI131" s="171">
        <v>0.5</v>
      </c>
    </row>
    <row r="132" spans="1:36" s="183" customFormat="1" ht="15.75" customHeight="1">
      <c r="A132" s="238"/>
      <c r="B132" s="172" t="s">
        <v>166</v>
      </c>
      <c r="C132" s="195"/>
      <c r="D132" s="161">
        <v>3</v>
      </c>
      <c r="E132" s="171">
        <v>0.5</v>
      </c>
      <c r="F132" s="171">
        <v>0.5</v>
      </c>
      <c r="G132" s="171">
        <v>0.5</v>
      </c>
      <c r="H132" s="171">
        <v>0.5</v>
      </c>
      <c r="I132" s="171">
        <v>0.5</v>
      </c>
      <c r="J132" s="171">
        <v>0.5</v>
      </c>
      <c r="K132" s="171">
        <v>0.5</v>
      </c>
      <c r="L132" s="171">
        <v>0.5</v>
      </c>
      <c r="M132" s="171">
        <v>0.5</v>
      </c>
      <c r="N132" s="171">
        <v>0.5</v>
      </c>
      <c r="O132" s="171">
        <v>0.5</v>
      </c>
      <c r="P132" s="171">
        <v>0.5</v>
      </c>
      <c r="Q132" s="171">
        <v>0.5</v>
      </c>
      <c r="R132" s="171">
        <v>0.5</v>
      </c>
      <c r="S132" s="171">
        <v>0.5</v>
      </c>
      <c r="T132" s="171">
        <v>0.5</v>
      </c>
      <c r="U132" s="171">
        <v>0.5</v>
      </c>
      <c r="V132" s="171">
        <v>0.5</v>
      </c>
      <c r="W132" s="171">
        <v>0.5</v>
      </c>
      <c r="X132" s="171">
        <v>0.5</v>
      </c>
      <c r="Y132" s="171">
        <v>0.5</v>
      </c>
      <c r="Z132" s="171">
        <v>0.5</v>
      </c>
      <c r="AA132" s="171">
        <v>0.5</v>
      </c>
      <c r="AB132" s="171">
        <v>0.5</v>
      </c>
      <c r="AC132" s="171">
        <v>0.5</v>
      </c>
      <c r="AD132" s="171">
        <v>0.5</v>
      </c>
      <c r="AE132" s="171">
        <v>0.5</v>
      </c>
      <c r="AF132" s="171">
        <v>0.5</v>
      </c>
      <c r="AG132" s="171">
        <v>0.5</v>
      </c>
      <c r="AH132" s="171">
        <v>0.5</v>
      </c>
      <c r="AI132" s="171">
        <v>0.5</v>
      </c>
    </row>
    <row r="133" spans="1:36" s="183" customFormat="1" ht="15.75" customHeight="1">
      <c r="A133" s="238"/>
      <c r="B133" s="172" t="s">
        <v>167</v>
      </c>
      <c r="C133" s="195"/>
      <c r="D133" s="161">
        <v>3</v>
      </c>
      <c r="E133" s="171">
        <v>0.5</v>
      </c>
      <c r="F133" s="171">
        <v>0.5</v>
      </c>
      <c r="G133" s="171">
        <v>0.5</v>
      </c>
      <c r="H133" s="171">
        <v>0.5</v>
      </c>
      <c r="I133" s="171">
        <v>0.5</v>
      </c>
      <c r="J133" s="171">
        <v>0.5</v>
      </c>
      <c r="K133" s="171">
        <v>0.5</v>
      </c>
      <c r="L133" s="171">
        <v>0.5</v>
      </c>
      <c r="M133" s="171">
        <v>0.5</v>
      </c>
      <c r="N133" s="171">
        <v>0.5</v>
      </c>
      <c r="O133" s="171">
        <v>0.5</v>
      </c>
      <c r="P133" s="171">
        <v>0.5</v>
      </c>
      <c r="Q133" s="171">
        <v>0.5</v>
      </c>
      <c r="R133" s="171">
        <v>0.5</v>
      </c>
      <c r="S133" s="171">
        <v>0.5</v>
      </c>
      <c r="T133" s="171">
        <v>0.5</v>
      </c>
      <c r="U133" s="171">
        <v>0.5</v>
      </c>
      <c r="V133" s="171">
        <v>0.5</v>
      </c>
      <c r="W133" s="171">
        <v>0.5</v>
      </c>
      <c r="X133" s="171">
        <v>0.5</v>
      </c>
      <c r="Y133" s="171">
        <v>0.5</v>
      </c>
      <c r="Z133" s="171">
        <v>0.5</v>
      </c>
      <c r="AA133" s="171">
        <v>0.5</v>
      </c>
      <c r="AB133" s="171">
        <v>0.5</v>
      </c>
      <c r="AC133" s="171">
        <v>0.5</v>
      </c>
      <c r="AD133" s="171">
        <v>0.5</v>
      </c>
      <c r="AE133" s="171">
        <v>0.5</v>
      </c>
      <c r="AF133" s="171">
        <v>0.5</v>
      </c>
      <c r="AG133" s="171">
        <v>0.5</v>
      </c>
      <c r="AH133" s="171">
        <v>0.5</v>
      </c>
      <c r="AI133" s="171">
        <v>0.5</v>
      </c>
    </row>
    <row r="134" spans="1:36" s="171" customFormat="1" ht="16">
      <c r="A134" s="238"/>
      <c r="B134" s="172" t="s">
        <v>168</v>
      </c>
      <c r="C134" s="172"/>
      <c r="D134" s="161">
        <v>3</v>
      </c>
      <c r="E134" s="171">
        <v>0.5</v>
      </c>
      <c r="F134" s="171">
        <v>0.5</v>
      </c>
      <c r="G134" s="171">
        <v>0.5</v>
      </c>
      <c r="H134" s="171">
        <v>0.5</v>
      </c>
      <c r="I134" s="171">
        <v>0.5</v>
      </c>
      <c r="J134" s="171">
        <v>0.5</v>
      </c>
      <c r="K134" s="171">
        <v>0.5</v>
      </c>
      <c r="L134" s="171">
        <v>0.5</v>
      </c>
      <c r="M134" s="171">
        <v>0.5</v>
      </c>
      <c r="N134" s="171">
        <v>0.5</v>
      </c>
      <c r="O134" s="171">
        <v>0.5</v>
      </c>
      <c r="P134" s="171">
        <v>0.5</v>
      </c>
      <c r="Q134" s="171">
        <v>0.5</v>
      </c>
      <c r="R134" s="171">
        <v>0.5</v>
      </c>
      <c r="S134" s="171">
        <v>0.5</v>
      </c>
      <c r="T134" s="171">
        <v>0.5</v>
      </c>
      <c r="U134" s="171">
        <v>0.5</v>
      </c>
      <c r="V134" s="171">
        <v>0.5</v>
      </c>
      <c r="W134" s="171">
        <v>0.5</v>
      </c>
      <c r="X134" s="171">
        <v>0.5</v>
      </c>
      <c r="Y134" s="171">
        <v>0.5</v>
      </c>
      <c r="Z134" s="171">
        <v>0.5</v>
      </c>
      <c r="AA134" s="171">
        <v>0.5</v>
      </c>
      <c r="AB134" s="171">
        <v>0.5</v>
      </c>
      <c r="AC134" s="171">
        <v>0.5</v>
      </c>
      <c r="AD134" s="171">
        <v>0.5</v>
      </c>
      <c r="AE134" s="171">
        <v>0.5</v>
      </c>
      <c r="AF134" s="171">
        <v>0.5</v>
      </c>
      <c r="AG134" s="171">
        <v>0.5</v>
      </c>
      <c r="AH134" s="171">
        <v>0.5</v>
      </c>
      <c r="AI134" s="171">
        <v>0.5</v>
      </c>
    </row>
    <row r="135" spans="1:36" s="171" customFormat="1" ht="16">
      <c r="A135" s="238"/>
      <c r="B135" s="172" t="s">
        <v>169</v>
      </c>
      <c r="C135" s="172"/>
      <c r="D135" s="161">
        <v>3</v>
      </c>
      <c r="E135" s="171">
        <v>0.5</v>
      </c>
      <c r="F135" s="171">
        <v>0.5</v>
      </c>
      <c r="G135" s="171">
        <v>0.5</v>
      </c>
      <c r="H135" s="171">
        <v>0.5</v>
      </c>
      <c r="I135" s="171">
        <v>0.5</v>
      </c>
      <c r="J135" s="171">
        <v>0.5</v>
      </c>
      <c r="K135" s="171">
        <v>0.5</v>
      </c>
      <c r="L135" s="171">
        <v>0.5</v>
      </c>
      <c r="M135" s="171">
        <v>0.5</v>
      </c>
      <c r="N135" s="171">
        <v>0.5</v>
      </c>
      <c r="O135" s="171">
        <v>0.5</v>
      </c>
      <c r="P135" s="171">
        <v>0.5</v>
      </c>
      <c r="Q135" s="171">
        <v>0.5</v>
      </c>
      <c r="R135" s="171">
        <v>0.5</v>
      </c>
      <c r="S135" s="171">
        <v>0.5</v>
      </c>
      <c r="T135" s="171">
        <v>0.5</v>
      </c>
      <c r="U135" s="171">
        <v>0.5</v>
      </c>
      <c r="V135" s="171">
        <v>0.5</v>
      </c>
      <c r="W135" s="171">
        <v>0.5</v>
      </c>
      <c r="X135" s="171">
        <v>0.5</v>
      </c>
      <c r="Y135" s="171">
        <v>0.5</v>
      </c>
      <c r="Z135" s="171">
        <v>0.5</v>
      </c>
      <c r="AA135" s="171">
        <v>0.5</v>
      </c>
      <c r="AB135" s="171">
        <v>0.5</v>
      </c>
      <c r="AC135" s="171">
        <v>0.5</v>
      </c>
      <c r="AD135" s="171">
        <v>0.5</v>
      </c>
      <c r="AE135" s="171">
        <v>0.5</v>
      </c>
      <c r="AF135" s="171">
        <v>0.5</v>
      </c>
      <c r="AG135" s="171">
        <v>0.5</v>
      </c>
      <c r="AH135" s="171">
        <v>0.5</v>
      </c>
      <c r="AI135" s="171">
        <v>0.5</v>
      </c>
    </row>
    <row r="136" spans="1:36" s="171" customFormat="1" ht="16">
      <c r="A136" s="238"/>
      <c r="B136" s="172" t="s">
        <v>170</v>
      </c>
      <c r="C136" s="172"/>
      <c r="D136" s="161">
        <v>3</v>
      </c>
      <c r="E136" s="171">
        <v>0.5</v>
      </c>
      <c r="F136" s="171">
        <v>0.5</v>
      </c>
      <c r="G136" s="171">
        <v>0.5</v>
      </c>
      <c r="H136" s="171">
        <v>0.5</v>
      </c>
      <c r="I136" s="171">
        <v>0.5</v>
      </c>
      <c r="J136" s="171">
        <v>0.5</v>
      </c>
      <c r="K136" s="171">
        <v>0.5</v>
      </c>
      <c r="L136" s="171">
        <v>0.5</v>
      </c>
      <c r="M136" s="171">
        <v>0.5</v>
      </c>
      <c r="N136" s="171">
        <v>0.5</v>
      </c>
      <c r="O136" s="171">
        <v>0.5</v>
      </c>
      <c r="P136" s="171">
        <v>0.5</v>
      </c>
      <c r="Q136" s="171">
        <v>0.5</v>
      </c>
      <c r="R136" s="171">
        <v>0.5</v>
      </c>
      <c r="S136" s="171">
        <v>0.5</v>
      </c>
      <c r="T136" s="171">
        <v>0.5</v>
      </c>
      <c r="U136" s="171">
        <v>0.5</v>
      </c>
      <c r="V136" s="171">
        <v>0.5</v>
      </c>
      <c r="W136" s="171">
        <v>0.5</v>
      </c>
      <c r="X136" s="171">
        <v>0.5</v>
      </c>
      <c r="Y136" s="171">
        <v>0.5</v>
      </c>
      <c r="Z136" s="171">
        <v>0.5</v>
      </c>
      <c r="AA136" s="171">
        <v>0.5</v>
      </c>
      <c r="AB136" s="171">
        <v>0.5</v>
      </c>
      <c r="AC136" s="171">
        <v>0.5</v>
      </c>
      <c r="AD136" s="171">
        <v>0.5</v>
      </c>
      <c r="AE136" s="171">
        <v>0.5</v>
      </c>
      <c r="AF136" s="171">
        <v>0.5</v>
      </c>
      <c r="AG136" s="171">
        <v>0.5</v>
      </c>
      <c r="AH136" s="171">
        <v>0.5</v>
      </c>
      <c r="AI136" s="171">
        <v>0.5</v>
      </c>
    </row>
    <row r="137" spans="1:36" s="171" customFormat="1" ht="16">
      <c r="A137" s="238"/>
      <c r="B137" s="172" t="s">
        <v>171</v>
      </c>
      <c r="C137" s="172"/>
      <c r="D137" s="161">
        <v>3</v>
      </c>
      <c r="E137" s="171">
        <v>0.5</v>
      </c>
      <c r="F137" s="171">
        <v>0.5</v>
      </c>
      <c r="G137" s="171">
        <v>0.5</v>
      </c>
      <c r="H137" s="171">
        <v>0.5</v>
      </c>
      <c r="I137" s="171">
        <v>0.5</v>
      </c>
      <c r="J137" s="171">
        <v>0.5</v>
      </c>
      <c r="K137" s="171">
        <v>0.5</v>
      </c>
      <c r="L137" s="171">
        <v>0.5</v>
      </c>
      <c r="M137" s="171">
        <v>0.5</v>
      </c>
      <c r="N137" s="171">
        <v>0.5</v>
      </c>
      <c r="O137" s="171">
        <v>0.5</v>
      </c>
      <c r="P137" s="171">
        <v>0.5</v>
      </c>
      <c r="Q137" s="171">
        <v>0.5</v>
      </c>
      <c r="R137" s="171">
        <v>0.5</v>
      </c>
      <c r="S137" s="171">
        <v>0.5</v>
      </c>
      <c r="T137" s="171">
        <v>0.5</v>
      </c>
      <c r="U137" s="171">
        <v>0.5</v>
      </c>
      <c r="V137" s="171">
        <v>0.5</v>
      </c>
      <c r="W137" s="171">
        <v>0.5</v>
      </c>
      <c r="X137" s="171">
        <v>0.5</v>
      </c>
      <c r="Y137" s="171">
        <v>0.5</v>
      </c>
      <c r="Z137" s="171">
        <v>0.5</v>
      </c>
      <c r="AA137" s="171">
        <v>0.5</v>
      </c>
      <c r="AB137" s="171">
        <v>0.5</v>
      </c>
      <c r="AC137" s="171">
        <v>0.5</v>
      </c>
      <c r="AD137" s="171">
        <v>0.5</v>
      </c>
      <c r="AE137" s="171">
        <v>0.5</v>
      </c>
      <c r="AF137" s="171">
        <v>0.5</v>
      </c>
      <c r="AG137" s="171">
        <v>0.5</v>
      </c>
      <c r="AH137" s="171">
        <v>0.5</v>
      </c>
      <c r="AI137" s="171">
        <v>0.5</v>
      </c>
    </row>
    <row r="138" spans="1:36" s="171" customFormat="1" ht="17">
      <c r="A138" s="180" t="s">
        <v>133</v>
      </c>
      <c r="B138" s="172"/>
      <c r="C138" s="172" t="s">
        <v>180</v>
      </c>
      <c r="D138" s="161">
        <v>3</v>
      </c>
      <c r="E138" s="196">
        <v>2500</v>
      </c>
      <c r="F138" s="196">
        <v>2500</v>
      </c>
      <c r="G138" s="196">
        <v>2500</v>
      </c>
      <c r="H138" s="196">
        <v>2500</v>
      </c>
      <c r="I138" s="196">
        <v>2500</v>
      </c>
      <c r="J138" s="196">
        <v>2500</v>
      </c>
      <c r="K138" s="196">
        <v>2500</v>
      </c>
      <c r="L138" s="196">
        <v>2500</v>
      </c>
      <c r="M138" s="196">
        <v>2500</v>
      </c>
      <c r="N138" s="196">
        <v>2500</v>
      </c>
      <c r="O138" s="196">
        <v>2500</v>
      </c>
      <c r="P138" s="196">
        <v>2500</v>
      </c>
      <c r="Q138" s="196">
        <v>2500</v>
      </c>
      <c r="R138" s="196">
        <v>2500</v>
      </c>
      <c r="S138" s="196">
        <v>2500</v>
      </c>
      <c r="T138" s="196">
        <v>2500</v>
      </c>
      <c r="U138" s="196">
        <v>2500</v>
      </c>
      <c r="V138" s="196">
        <v>2500</v>
      </c>
      <c r="W138" s="196">
        <v>2500</v>
      </c>
      <c r="X138" s="196">
        <v>2500</v>
      </c>
      <c r="Y138" s="196">
        <v>2500</v>
      </c>
      <c r="Z138" s="196">
        <v>2500</v>
      </c>
      <c r="AA138" s="196">
        <v>2500</v>
      </c>
      <c r="AB138" s="196">
        <v>2500</v>
      </c>
      <c r="AC138" s="196">
        <v>2500</v>
      </c>
      <c r="AD138" s="196">
        <v>2500</v>
      </c>
      <c r="AE138" s="196">
        <v>2500</v>
      </c>
      <c r="AF138" s="196">
        <v>2500</v>
      </c>
      <c r="AG138" s="196">
        <v>2500</v>
      </c>
      <c r="AH138" s="196">
        <v>2500</v>
      </c>
      <c r="AI138" s="196">
        <v>2500</v>
      </c>
      <c r="AJ138" s="177"/>
    </row>
    <row r="139" spans="1:36" s="171" customFormat="1" ht="17">
      <c r="A139" s="180" t="s">
        <v>141</v>
      </c>
      <c r="B139" s="172"/>
      <c r="C139" s="172" t="s">
        <v>180</v>
      </c>
      <c r="D139" s="161">
        <v>3</v>
      </c>
      <c r="E139" s="181">
        <v>75</v>
      </c>
      <c r="F139" s="181">
        <v>75</v>
      </c>
      <c r="G139" s="181">
        <v>75</v>
      </c>
      <c r="H139" s="181">
        <v>75</v>
      </c>
      <c r="I139" s="181">
        <v>75</v>
      </c>
      <c r="J139" s="181">
        <v>75</v>
      </c>
      <c r="K139" s="181">
        <v>75</v>
      </c>
      <c r="L139" s="181">
        <v>75</v>
      </c>
      <c r="M139" s="181">
        <v>75</v>
      </c>
      <c r="N139" s="181">
        <v>75</v>
      </c>
      <c r="O139" s="181">
        <v>75</v>
      </c>
      <c r="P139" s="181">
        <v>75</v>
      </c>
      <c r="Q139" s="181">
        <v>75</v>
      </c>
      <c r="R139" s="181">
        <v>75</v>
      </c>
      <c r="S139" s="181">
        <v>75</v>
      </c>
      <c r="T139" s="181">
        <v>75</v>
      </c>
      <c r="U139" s="181">
        <v>75</v>
      </c>
      <c r="V139" s="181">
        <v>75</v>
      </c>
      <c r="W139" s="181">
        <v>75</v>
      </c>
      <c r="X139" s="181">
        <v>75</v>
      </c>
      <c r="Y139" s="181">
        <v>75</v>
      </c>
      <c r="Z139" s="181">
        <v>75</v>
      </c>
      <c r="AA139" s="181">
        <v>75</v>
      </c>
      <c r="AB139" s="181">
        <v>75</v>
      </c>
      <c r="AC139" s="181">
        <v>75</v>
      </c>
      <c r="AD139" s="181">
        <v>75</v>
      </c>
      <c r="AE139" s="181">
        <v>75</v>
      </c>
      <c r="AF139" s="181">
        <v>75</v>
      </c>
      <c r="AG139" s="181">
        <v>75</v>
      </c>
      <c r="AH139" s="181">
        <v>75</v>
      </c>
      <c r="AI139" s="181">
        <v>75</v>
      </c>
      <c r="AJ139" s="177"/>
    </row>
    <row r="140" spans="1:36" s="171" customFormat="1" ht="17">
      <c r="A140" s="180" t="s">
        <v>128</v>
      </c>
      <c r="B140" s="172"/>
      <c r="C140" s="172" t="s">
        <v>151</v>
      </c>
      <c r="D140" s="161">
        <v>3</v>
      </c>
      <c r="E140" s="197">
        <v>1E-4</v>
      </c>
      <c r="F140" s="197">
        <v>1E-4</v>
      </c>
      <c r="G140" s="197">
        <v>1E-4</v>
      </c>
      <c r="H140" s="197">
        <v>1E-4</v>
      </c>
      <c r="I140" s="197">
        <v>1E-4</v>
      </c>
      <c r="J140" s="197">
        <v>1E-4</v>
      </c>
      <c r="K140" s="197">
        <v>1E-4</v>
      </c>
      <c r="L140" s="197">
        <v>1E-4</v>
      </c>
      <c r="M140" s="197">
        <v>1E-4</v>
      </c>
      <c r="N140" s="197">
        <v>1E-4</v>
      </c>
      <c r="O140" s="197">
        <v>1E-4</v>
      </c>
      <c r="P140" s="197">
        <v>1E-4</v>
      </c>
      <c r="Q140" s="197">
        <v>1E-4</v>
      </c>
      <c r="R140" s="197">
        <v>1E-4</v>
      </c>
      <c r="S140" s="197">
        <v>1E-4</v>
      </c>
      <c r="T140" s="197">
        <v>1E-4</v>
      </c>
      <c r="U140" s="197">
        <v>1E-4</v>
      </c>
      <c r="V140" s="197">
        <v>1E-4</v>
      </c>
      <c r="W140" s="197">
        <v>1E-4</v>
      </c>
      <c r="X140" s="197">
        <v>1E-4</v>
      </c>
      <c r="Y140" s="197">
        <v>1E-4</v>
      </c>
      <c r="Z140" s="197">
        <v>1E-4</v>
      </c>
      <c r="AA140" s="197">
        <v>1E-4</v>
      </c>
      <c r="AB140" s="197">
        <v>1E-4</v>
      </c>
      <c r="AC140" s="197">
        <v>1E-4</v>
      </c>
      <c r="AD140" s="197">
        <v>1E-4</v>
      </c>
      <c r="AE140" s="197">
        <v>1E-4</v>
      </c>
      <c r="AF140" s="197">
        <v>1E-4</v>
      </c>
      <c r="AG140" s="197">
        <v>1E-4</v>
      </c>
      <c r="AH140" s="197">
        <v>1E-4</v>
      </c>
      <c r="AI140" s="197">
        <v>1E-4</v>
      </c>
      <c r="AJ140" s="177"/>
    </row>
    <row r="141" spans="1:36" s="171" customFormat="1" ht="17">
      <c r="A141" s="180" t="s">
        <v>149</v>
      </c>
      <c r="B141" s="172">
        <v>31.536000000000001</v>
      </c>
      <c r="C141" s="172" t="s">
        <v>181</v>
      </c>
      <c r="D141" s="161">
        <v>3</v>
      </c>
      <c r="E141" s="181"/>
      <c r="F141" s="181"/>
      <c r="G141" s="181"/>
      <c r="H141" s="181"/>
      <c r="I141" s="181"/>
      <c r="J141" s="181"/>
      <c r="K141" s="181"/>
      <c r="L141" s="181"/>
      <c r="M141" s="181"/>
      <c r="N141" s="181"/>
      <c r="O141" s="181"/>
      <c r="P141" s="181"/>
      <c r="Q141" s="181"/>
      <c r="R141" s="181"/>
      <c r="S141" s="181"/>
      <c r="T141" s="181"/>
      <c r="U141" s="181"/>
      <c r="V141" s="181"/>
      <c r="W141" s="181"/>
      <c r="X141" s="181"/>
      <c r="Y141" s="181"/>
      <c r="Z141" s="181"/>
      <c r="AA141" s="181"/>
      <c r="AB141" s="181"/>
      <c r="AC141" s="181"/>
      <c r="AD141" s="181"/>
      <c r="AE141" s="181"/>
      <c r="AF141" s="181"/>
      <c r="AG141" s="181"/>
      <c r="AH141" s="181"/>
      <c r="AI141" s="181"/>
    </row>
    <row r="142" spans="1:36" s="171" customFormat="1" ht="17">
      <c r="A142" s="180" t="s">
        <v>136</v>
      </c>
      <c r="B142" s="172">
        <v>30</v>
      </c>
      <c r="C142" s="172" t="s">
        <v>137</v>
      </c>
      <c r="D142" s="161">
        <v>3</v>
      </c>
      <c r="E142" s="181"/>
      <c r="F142" s="181"/>
      <c r="G142" s="181"/>
      <c r="H142" s="181"/>
      <c r="I142" s="181"/>
      <c r="J142" s="181"/>
      <c r="K142" s="181"/>
      <c r="L142" s="181"/>
      <c r="M142" s="181"/>
      <c r="N142" s="181"/>
      <c r="O142" s="181"/>
      <c r="P142" s="181"/>
      <c r="Q142" s="181"/>
      <c r="R142" s="181"/>
      <c r="S142" s="181"/>
      <c r="T142" s="181"/>
      <c r="U142" s="181"/>
      <c r="V142" s="181"/>
      <c r="W142" s="181"/>
      <c r="X142" s="181"/>
      <c r="Y142" s="181"/>
      <c r="Z142" s="181"/>
      <c r="AA142" s="181"/>
      <c r="AB142" s="181"/>
      <c r="AC142" s="181"/>
      <c r="AD142" s="181"/>
      <c r="AE142" s="181"/>
      <c r="AF142" s="181"/>
      <c r="AG142" s="181"/>
      <c r="AH142" s="181"/>
      <c r="AI142" s="181"/>
    </row>
    <row r="143" spans="1:36" s="233" customFormat="1" ht="16"/>
    <row r="144" spans="1:36" s="209" customFormat="1" ht="17">
      <c r="A144" s="211" t="s">
        <v>84</v>
      </c>
      <c r="D144" s="210"/>
    </row>
    <row r="145" spans="1:36" s="171" customFormat="1" ht="17">
      <c r="A145" s="168" t="s">
        <v>116</v>
      </c>
      <c r="B145" s="169" t="s">
        <v>11</v>
      </c>
      <c r="C145" s="169" t="s">
        <v>117</v>
      </c>
      <c r="D145" s="169" t="s">
        <v>607</v>
      </c>
      <c r="E145" s="179">
        <v>2020</v>
      </c>
      <c r="F145" s="179">
        <v>2021</v>
      </c>
      <c r="G145" s="179">
        <v>2022</v>
      </c>
      <c r="H145" s="179">
        <v>2023</v>
      </c>
      <c r="I145" s="179">
        <v>2024</v>
      </c>
      <c r="J145" s="179">
        <v>2025</v>
      </c>
      <c r="K145" s="179">
        <v>2026</v>
      </c>
      <c r="L145" s="179">
        <v>2027</v>
      </c>
      <c r="M145" s="179">
        <v>2028</v>
      </c>
      <c r="N145" s="179">
        <v>2029</v>
      </c>
      <c r="O145" s="179">
        <v>2030</v>
      </c>
      <c r="P145" s="179">
        <v>2031</v>
      </c>
      <c r="Q145" s="179">
        <v>2032</v>
      </c>
      <c r="R145" s="179">
        <v>2033</v>
      </c>
      <c r="S145" s="179">
        <v>2034</v>
      </c>
      <c r="T145" s="179">
        <v>2035</v>
      </c>
      <c r="U145" s="179">
        <v>2036</v>
      </c>
      <c r="V145" s="179">
        <v>2037</v>
      </c>
      <c r="W145" s="179">
        <v>2038</v>
      </c>
      <c r="X145" s="179">
        <v>2039</v>
      </c>
      <c r="Y145" s="179">
        <v>2040</v>
      </c>
      <c r="Z145" s="179">
        <v>2041</v>
      </c>
      <c r="AA145" s="179">
        <v>2042</v>
      </c>
      <c r="AB145" s="179">
        <v>2043</v>
      </c>
      <c r="AC145" s="179">
        <v>2044</v>
      </c>
      <c r="AD145" s="179">
        <v>2045</v>
      </c>
      <c r="AE145" s="179">
        <v>2046</v>
      </c>
      <c r="AF145" s="179">
        <v>2047</v>
      </c>
      <c r="AG145" s="179">
        <v>2048</v>
      </c>
      <c r="AH145" s="179">
        <v>2049</v>
      </c>
      <c r="AI145" s="179">
        <v>2050</v>
      </c>
    </row>
    <row r="146" spans="1:36" s="171" customFormat="1" ht="17">
      <c r="A146" s="180" t="s">
        <v>129</v>
      </c>
      <c r="B146" s="172" t="s">
        <v>45</v>
      </c>
      <c r="C146" s="172" t="s">
        <v>138</v>
      </c>
      <c r="D146" s="161">
        <v>3</v>
      </c>
      <c r="E146" s="181">
        <v>2.08</v>
      </c>
      <c r="F146" s="181">
        <v>2.08</v>
      </c>
      <c r="G146" s="181">
        <v>2.08</v>
      </c>
      <c r="H146" s="181">
        <v>2.08</v>
      </c>
      <c r="I146" s="181">
        <v>2.08</v>
      </c>
      <c r="J146" s="181">
        <v>2.08</v>
      </c>
      <c r="K146" s="181">
        <v>2.08</v>
      </c>
      <c r="L146" s="181">
        <v>2.08</v>
      </c>
      <c r="M146" s="181">
        <v>2.08</v>
      </c>
      <c r="N146" s="181">
        <v>2.08</v>
      </c>
      <c r="O146" s="181">
        <v>2.08</v>
      </c>
      <c r="P146" s="181">
        <v>2.08</v>
      </c>
      <c r="Q146" s="181">
        <v>2.08</v>
      </c>
      <c r="R146" s="181">
        <v>2.08</v>
      </c>
      <c r="S146" s="181">
        <v>2.08</v>
      </c>
      <c r="T146" s="181">
        <v>2.08</v>
      </c>
      <c r="U146" s="181">
        <v>2.08</v>
      </c>
      <c r="V146" s="181">
        <v>2.08</v>
      </c>
      <c r="W146" s="181">
        <v>2.08</v>
      </c>
      <c r="X146" s="181">
        <v>2.08</v>
      </c>
      <c r="Y146" s="181">
        <v>2.08</v>
      </c>
      <c r="Z146" s="181">
        <v>2.08</v>
      </c>
      <c r="AA146" s="181">
        <v>2.08</v>
      </c>
      <c r="AB146" s="181">
        <v>2.08</v>
      </c>
      <c r="AC146" s="181">
        <v>2.08</v>
      </c>
      <c r="AD146" s="181">
        <v>2.08</v>
      </c>
      <c r="AE146" s="181">
        <v>2.08</v>
      </c>
      <c r="AF146" s="181">
        <v>2.08</v>
      </c>
      <c r="AG146" s="181">
        <v>2.08</v>
      </c>
      <c r="AH146" s="181">
        <v>2.08</v>
      </c>
      <c r="AI146" s="181">
        <v>2.08</v>
      </c>
    </row>
    <row r="147" spans="1:36" s="177" customFormat="1" ht="15.75" customHeight="1">
      <c r="A147" s="182" t="s">
        <v>174</v>
      </c>
      <c r="B147" s="192" t="s">
        <v>53</v>
      </c>
      <c r="C147" s="192" t="s">
        <v>175</v>
      </c>
      <c r="D147" s="161">
        <v>3</v>
      </c>
      <c r="E147" s="198">
        <f>10^-3*0.413</f>
        <v>4.1300000000000001E-4</v>
      </c>
      <c r="F147" s="198">
        <f t="shared" ref="F147:AI147" si="3">10^-3*0.413</f>
        <v>4.1300000000000001E-4</v>
      </c>
      <c r="G147" s="198">
        <f t="shared" si="3"/>
        <v>4.1300000000000001E-4</v>
      </c>
      <c r="H147" s="198">
        <f t="shared" si="3"/>
        <v>4.1300000000000001E-4</v>
      </c>
      <c r="I147" s="198">
        <f t="shared" si="3"/>
        <v>4.1300000000000001E-4</v>
      </c>
      <c r="J147" s="198">
        <f t="shared" si="3"/>
        <v>4.1300000000000001E-4</v>
      </c>
      <c r="K147" s="198">
        <f t="shared" si="3"/>
        <v>4.1300000000000001E-4</v>
      </c>
      <c r="L147" s="198">
        <f t="shared" si="3"/>
        <v>4.1300000000000001E-4</v>
      </c>
      <c r="M147" s="198">
        <f t="shared" si="3"/>
        <v>4.1300000000000001E-4</v>
      </c>
      <c r="N147" s="198">
        <f t="shared" si="3"/>
        <v>4.1300000000000001E-4</v>
      </c>
      <c r="O147" s="198">
        <f t="shared" si="3"/>
        <v>4.1300000000000001E-4</v>
      </c>
      <c r="P147" s="198">
        <f t="shared" si="3"/>
        <v>4.1300000000000001E-4</v>
      </c>
      <c r="Q147" s="198">
        <f t="shared" si="3"/>
        <v>4.1300000000000001E-4</v>
      </c>
      <c r="R147" s="198">
        <f t="shared" si="3"/>
        <v>4.1300000000000001E-4</v>
      </c>
      <c r="S147" s="198">
        <f t="shared" si="3"/>
        <v>4.1300000000000001E-4</v>
      </c>
      <c r="T147" s="198">
        <f t="shared" si="3"/>
        <v>4.1300000000000001E-4</v>
      </c>
      <c r="U147" s="198">
        <f t="shared" si="3"/>
        <v>4.1300000000000001E-4</v>
      </c>
      <c r="V147" s="198">
        <f t="shared" si="3"/>
        <v>4.1300000000000001E-4</v>
      </c>
      <c r="W147" s="198">
        <f t="shared" si="3"/>
        <v>4.1300000000000001E-4</v>
      </c>
      <c r="X147" s="198">
        <f t="shared" si="3"/>
        <v>4.1300000000000001E-4</v>
      </c>
      <c r="Y147" s="198">
        <f t="shared" si="3"/>
        <v>4.1300000000000001E-4</v>
      </c>
      <c r="Z147" s="198">
        <f t="shared" si="3"/>
        <v>4.1300000000000001E-4</v>
      </c>
      <c r="AA147" s="198">
        <f t="shared" si="3"/>
        <v>4.1300000000000001E-4</v>
      </c>
      <c r="AB147" s="198">
        <f t="shared" si="3"/>
        <v>4.1300000000000001E-4</v>
      </c>
      <c r="AC147" s="198">
        <f t="shared" si="3"/>
        <v>4.1300000000000001E-4</v>
      </c>
      <c r="AD147" s="198">
        <f t="shared" si="3"/>
        <v>4.1300000000000001E-4</v>
      </c>
      <c r="AE147" s="198">
        <f t="shared" si="3"/>
        <v>4.1300000000000001E-4</v>
      </c>
      <c r="AF147" s="198">
        <f t="shared" si="3"/>
        <v>4.1300000000000001E-4</v>
      </c>
      <c r="AG147" s="198">
        <f t="shared" si="3"/>
        <v>4.1300000000000001E-4</v>
      </c>
      <c r="AH147" s="198">
        <f t="shared" si="3"/>
        <v>4.1300000000000001E-4</v>
      </c>
      <c r="AI147" s="198">
        <f t="shared" si="3"/>
        <v>4.1300000000000001E-4</v>
      </c>
    </row>
    <row r="148" spans="1:36" s="171" customFormat="1" ht="17">
      <c r="A148" s="180" t="s">
        <v>120</v>
      </c>
      <c r="B148" s="172" t="s">
        <v>27</v>
      </c>
      <c r="C148" s="172" t="s">
        <v>138</v>
      </c>
      <c r="D148" s="161">
        <v>3</v>
      </c>
      <c r="E148" s="181">
        <v>1</v>
      </c>
      <c r="F148" s="181">
        <v>1</v>
      </c>
      <c r="G148" s="181">
        <v>1</v>
      </c>
      <c r="H148" s="181">
        <v>1</v>
      </c>
      <c r="I148" s="181">
        <v>1</v>
      </c>
      <c r="J148" s="181">
        <v>1</v>
      </c>
      <c r="K148" s="181">
        <v>1</v>
      </c>
      <c r="L148" s="181">
        <v>1</v>
      </c>
      <c r="M148" s="181">
        <v>1</v>
      </c>
      <c r="N148" s="181">
        <v>1</v>
      </c>
      <c r="O148" s="181">
        <v>1</v>
      </c>
      <c r="P148" s="181">
        <v>1</v>
      </c>
      <c r="Q148" s="181">
        <v>1</v>
      </c>
      <c r="R148" s="181">
        <v>1</v>
      </c>
      <c r="S148" s="181">
        <v>1</v>
      </c>
      <c r="T148" s="181">
        <v>1</v>
      </c>
      <c r="U148" s="181">
        <v>1</v>
      </c>
      <c r="V148" s="181">
        <v>1</v>
      </c>
      <c r="W148" s="181">
        <v>1</v>
      </c>
      <c r="X148" s="181">
        <v>1</v>
      </c>
      <c r="Y148" s="181">
        <v>1</v>
      </c>
      <c r="Z148" s="181">
        <v>1</v>
      </c>
      <c r="AA148" s="181">
        <v>1</v>
      </c>
      <c r="AB148" s="181">
        <v>1</v>
      </c>
      <c r="AC148" s="181">
        <v>1</v>
      </c>
      <c r="AD148" s="181">
        <v>1</v>
      </c>
      <c r="AE148" s="181">
        <v>1</v>
      </c>
      <c r="AF148" s="181">
        <v>1</v>
      </c>
      <c r="AG148" s="181">
        <v>1</v>
      </c>
      <c r="AH148" s="181">
        <v>1</v>
      </c>
      <c r="AI148" s="181">
        <v>1</v>
      </c>
    </row>
    <row r="149" spans="1:36" s="171" customFormat="1" ht="17">
      <c r="A149" s="180" t="s">
        <v>176</v>
      </c>
      <c r="B149" s="172"/>
      <c r="C149" s="172" t="s">
        <v>119</v>
      </c>
      <c r="D149" s="161">
        <v>3</v>
      </c>
      <c r="E149" s="181">
        <v>0.9</v>
      </c>
      <c r="F149" s="181">
        <v>0.9</v>
      </c>
      <c r="G149" s="181">
        <v>0.9</v>
      </c>
      <c r="H149" s="181">
        <v>0.9</v>
      </c>
      <c r="I149" s="181">
        <v>0.9</v>
      </c>
      <c r="J149" s="181">
        <v>0.9</v>
      </c>
      <c r="K149" s="181">
        <v>0.9</v>
      </c>
      <c r="L149" s="181">
        <v>0.9</v>
      </c>
      <c r="M149" s="181">
        <v>0.9</v>
      </c>
      <c r="N149" s="181">
        <v>0.9</v>
      </c>
      <c r="O149" s="181">
        <v>0.9</v>
      </c>
      <c r="P149" s="181">
        <v>0.9</v>
      </c>
      <c r="Q149" s="181">
        <v>0.9</v>
      </c>
      <c r="R149" s="181">
        <v>0.9</v>
      </c>
      <c r="S149" s="181">
        <v>0.9</v>
      </c>
      <c r="T149" s="181">
        <v>0.9</v>
      </c>
      <c r="U149" s="181">
        <v>0.9</v>
      </c>
      <c r="V149" s="181">
        <v>0.9</v>
      </c>
      <c r="W149" s="181">
        <v>0.9</v>
      </c>
      <c r="X149" s="181">
        <v>0.9</v>
      </c>
      <c r="Y149" s="181">
        <v>0.9</v>
      </c>
      <c r="Z149" s="181">
        <v>0.9</v>
      </c>
      <c r="AA149" s="181">
        <v>0.9</v>
      </c>
      <c r="AB149" s="181">
        <v>0.9</v>
      </c>
      <c r="AC149" s="181">
        <v>0.9</v>
      </c>
      <c r="AD149" s="181">
        <v>0.9</v>
      </c>
      <c r="AE149" s="181">
        <v>0.9</v>
      </c>
      <c r="AF149" s="181">
        <v>0.9</v>
      </c>
      <c r="AG149" s="181">
        <v>0.9</v>
      </c>
      <c r="AH149" s="181">
        <v>0.9</v>
      </c>
      <c r="AI149" s="181">
        <v>0.9</v>
      </c>
    </row>
    <row r="150" spans="1:36" s="171" customFormat="1" ht="17">
      <c r="A150" s="180" t="s">
        <v>150</v>
      </c>
      <c r="B150" s="172"/>
      <c r="C150" s="172" t="s">
        <v>177</v>
      </c>
      <c r="D150" s="161">
        <v>3</v>
      </c>
      <c r="E150" s="171">
        <v>16.545667949999999</v>
      </c>
      <c r="F150" s="171">
        <v>16.545667949999999</v>
      </c>
      <c r="G150" s="171">
        <v>16.545667949999999</v>
      </c>
      <c r="H150" s="171">
        <v>1.7</v>
      </c>
      <c r="I150" s="171">
        <v>1.7</v>
      </c>
      <c r="J150" s="171">
        <v>1.7</v>
      </c>
      <c r="K150" s="171">
        <v>1.7</v>
      </c>
      <c r="L150" s="171">
        <v>1.7</v>
      </c>
      <c r="M150" s="171">
        <v>1.7</v>
      </c>
      <c r="N150" s="171">
        <v>1.7</v>
      </c>
      <c r="O150" s="171">
        <v>1.7</v>
      </c>
      <c r="P150" s="171">
        <v>1.7</v>
      </c>
      <c r="Q150" s="171">
        <v>1.7</v>
      </c>
      <c r="R150" s="171">
        <v>1.7</v>
      </c>
      <c r="S150" s="171">
        <v>1.7</v>
      </c>
      <c r="T150" s="171">
        <v>1.7</v>
      </c>
      <c r="U150" s="171">
        <v>1.7</v>
      </c>
      <c r="V150" s="171">
        <v>1.7</v>
      </c>
      <c r="W150" s="171">
        <v>1.7</v>
      </c>
      <c r="X150" s="171">
        <v>1</v>
      </c>
      <c r="Y150" s="171">
        <v>1</v>
      </c>
      <c r="Z150" s="171">
        <v>0.5</v>
      </c>
      <c r="AA150" s="171">
        <v>0.5</v>
      </c>
      <c r="AB150" s="171">
        <v>0</v>
      </c>
      <c r="AC150" s="171">
        <v>0</v>
      </c>
      <c r="AD150" s="171">
        <v>0</v>
      </c>
      <c r="AE150" s="171">
        <v>0</v>
      </c>
      <c r="AF150" s="171">
        <v>0</v>
      </c>
      <c r="AG150" s="171">
        <v>0</v>
      </c>
      <c r="AH150" s="171">
        <v>0</v>
      </c>
      <c r="AI150" s="181">
        <v>0</v>
      </c>
      <c r="AJ150" s="177"/>
    </row>
    <row r="151" spans="1:36" s="177" customFormat="1" ht="34">
      <c r="A151" s="182" t="s">
        <v>178</v>
      </c>
      <c r="B151" s="192" t="s">
        <v>119</v>
      </c>
      <c r="C151" s="192" t="s">
        <v>177</v>
      </c>
      <c r="D151" s="161">
        <v>3</v>
      </c>
      <c r="E151" s="194">
        <v>0</v>
      </c>
      <c r="F151" s="194">
        <v>0</v>
      </c>
      <c r="G151" s="194">
        <v>0</v>
      </c>
      <c r="H151" s="194">
        <v>0</v>
      </c>
      <c r="I151" s="194">
        <v>0</v>
      </c>
      <c r="J151" s="194">
        <v>0</v>
      </c>
      <c r="K151" s="194">
        <v>0</v>
      </c>
      <c r="L151" s="194">
        <v>0</v>
      </c>
      <c r="M151" s="194">
        <v>0</v>
      </c>
      <c r="N151" s="194">
        <v>0</v>
      </c>
      <c r="O151" s="194">
        <v>0</v>
      </c>
      <c r="P151" s="194">
        <v>0</v>
      </c>
      <c r="Q151" s="194">
        <v>0</v>
      </c>
      <c r="R151" s="194">
        <v>0</v>
      </c>
      <c r="S151" s="194">
        <v>0</v>
      </c>
      <c r="T151" s="194">
        <v>0</v>
      </c>
      <c r="U151" s="194">
        <v>0</v>
      </c>
      <c r="V151" s="194">
        <v>0</v>
      </c>
      <c r="W151" s="194">
        <v>0</v>
      </c>
      <c r="X151" s="194">
        <v>0</v>
      </c>
      <c r="Y151" s="194">
        <v>0</v>
      </c>
      <c r="Z151" s="194">
        <v>0</v>
      </c>
      <c r="AA151" s="194">
        <v>0</v>
      </c>
      <c r="AB151" s="194">
        <v>0</v>
      </c>
      <c r="AC151" s="194">
        <v>0</v>
      </c>
      <c r="AD151" s="194">
        <v>0</v>
      </c>
      <c r="AE151" s="194">
        <v>0</v>
      </c>
      <c r="AF151" s="194">
        <v>0</v>
      </c>
      <c r="AG151" s="194">
        <v>0</v>
      </c>
      <c r="AH151" s="194">
        <v>0</v>
      </c>
      <c r="AI151" s="194">
        <v>0</v>
      </c>
    </row>
    <row r="152" spans="1:36" s="177" customFormat="1" ht="34">
      <c r="A152" s="182" t="s">
        <v>140</v>
      </c>
      <c r="B152" s="192" t="s">
        <v>119</v>
      </c>
      <c r="C152" s="192" t="s">
        <v>177</v>
      </c>
      <c r="D152" s="161">
        <v>3</v>
      </c>
      <c r="E152" s="181">
        <v>0</v>
      </c>
      <c r="F152" s="194">
        <v>99999</v>
      </c>
      <c r="G152" s="194">
        <v>99999</v>
      </c>
      <c r="H152" s="194">
        <v>99999</v>
      </c>
      <c r="I152" s="194">
        <v>99999</v>
      </c>
      <c r="J152" s="194">
        <v>99999</v>
      </c>
      <c r="K152" s="194">
        <v>99999</v>
      </c>
      <c r="L152" s="194">
        <v>99999</v>
      </c>
      <c r="M152" s="194">
        <v>99999</v>
      </c>
      <c r="N152" s="194">
        <v>99999</v>
      </c>
      <c r="O152" s="194">
        <v>99999</v>
      </c>
      <c r="P152" s="194">
        <v>99999</v>
      </c>
      <c r="Q152" s="194">
        <v>99999</v>
      </c>
      <c r="R152" s="194">
        <v>99999</v>
      </c>
      <c r="S152" s="194">
        <v>99999</v>
      </c>
      <c r="T152" s="194">
        <v>99999</v>
      </c>
      <c r="U152" s="194">
        <v>99999</v>
      </c>
      <c r="V152" s="194">
        <v>99999</v>
      </c>
      <c r="W152" s="194">
        <v>99999</v>
      </c>
      <c r="X152" s="194">
        <v>99999</v>
      </c>
      <c r="Y152" s="194">
        <v>99999</v>
      </c>
      <c r="Z152" s="194">
        <v>99999</v>
      </c>
      <c r="AA152" s="194">
        <v>99999</v>
      </c>
      <c r="AB152" s="194">
        <v>99999</v>
      </c>
      <c r="AC152" s="194">
        <v>99999</v>
      </c>
      <c r="AD152" s="194">
        <v>99999</v>
      </c>
      <c r="AE152" s="194">
        <v>99999</v>
      </c>
      <c r="AF152" s="194">
        <v>99999</v>
      </c>
      <c r="AG152" s="194">
        <v>99999</v>
      </c>
      <c r="AH152" s="194">
        <v>99999</v>
      </c>
      <c r="AI152" s="194">
        <v>99999</v>
      </c>
    </row>
    <row r="153" spans="1:36" s="171" customFormat="1" ht="17">
      <c r="A153" s="180" t="s">
        <v>126</v>
      </c>
      <c r="B153" s="172"/>
      <c r="C153" s="172"/>
      <c r="D153" s="161">
        <v>3</v>
      </c>
      <c r="E153" s="181">
        <v>99999</v>
      </c>
      <c r="F153" s="181">
        <v>99999</v>
      </c>
      <c r="G153" s="181">
        <v>99999</v>
      </c>
      <c r="H153" s="181">
        <v>99999</v>
      </c>
      <c r="I153" s="181">
        <v>99999</v>
      </c>
      <c r="J153" s="181">
        <v>99999</v>
      </c>
      <c r="K153" s="181">
        <v>99999</v>
      </c>
      <c r="L153" s="181">
        <v>99999</v>
      </c>
      <c r="M153" s="181">
        <v>99999</v>
      </c>
      <c r="N153" s="181">
        <v>99999</v>
      </c>
      <c r="O153" s="181">
        <v>99999</v>
      </c>
      <c r="P153" s="181">
        <v>99999</v>
      </c>
      <c r="Q153" s="181">
        <v>99999</v>
      </c>
      <c r="R153" s="181">
        <v>99999</v>
      </c>
      <c r="S153" s="181">
        <v>99999</v>
      </c>
      <c r="T153" s="181">
        <v>99999</v>
      </c>
      <c r="U153" s="181">
        <v>99999</v>
      </c>
      <c r="V153" s="181">
        <v>99999</v>
      </c>
      <c r="W153" s="181">
        <v>99999</v>
      </c>
      <c r="X153" s="181">
        <v>99999</v>
      </c>
      <c r="Y153" s="181">
        <v>99999</v>
      </c>
      <c r="Z153" s="181">
        <v>99999</v>
      </c>
      <c r="AA153" s="181">
        <v>99999</v>
      </c>
      <c r="AB153" s="181">
        <v>99999</v>
      </c>
      <c r="AC153" s="181">
        <v>99999</v>
      </c>
      <c r="AD153" s="181">
        <v>99999</v>
      </c>
      <c r="AE153" s="181">
        <v>99999</v>
      </c>
      <c r="AF153" s="181">
        <v>99999</v>
      </c>
      <c r="AG153" s="181">
        <v>99999</v>
      </c>
      <c r="AH153" s="181">
        <v>99999</v>
      </c>
      <c r="AI153" s="181">
        <v>99999</v>
      </c>
      <c r="AJ153" s="177"/>
    </row>
    <row r="154" spans="1:36" s="183" customFormat="1" ht="15.75" customHeight="1">
      <c r="A154" s="238" t="s">
        <v>179</v>
      </c>
      <c r="B154" s="172" t="s">
        <v>163</v>
      </c>
      <c r="C154" s="195"/>
      <c r="D154" s="161">
        <v>3</v>
      </c>
      <c r="E154" s="199">
        <v>0.85</v>
      </c>
      <c r="F154" s="199">
        <v>0.85</v>
      </c>
      <c r="G154" s="199">
        <v>0.85</v>
      </c>
      <c r="H154" s="199">
        <v>0.85</v>
      </c>
      <c r="I154" s="199">
        <v>0.85</v>
      </c>
      <c r="J154" s="199">
        <v>0.85</v>
      </c>
      <c r="K154" s="199">
        <v>0.85</v>
      </c>
      <c r="L154" s="199">
        <v>0.85</v>
      </c>
      <c r="M154" s="199">
        <v>0.85</v>
      </c>
      <c r="N154" s="199">
        <v>0.85</v>
      </c>
      <c r="O154" s="199">
        <v>0.85</v>
      </c>
      <c r="P154" s="199">
        <v>0.85</v>
      </c>
      <c r="Q154" s="199">
        <v>0.85</v>
      </c>
      <c r="R154" s="199">
        <v>0.85</v>
      </c>
      <c r="S154" s="199">
        <v>0.85</v>
      </c>
      <c r="T154" s="199">
        <v>0.85</v>
      </c>
      <c r="U154" s="199">
        <v>0.85</v>
      </c>
      <c r="V154" s="199">
        <v>0.85</v>
      </c>
      <c r="W154" s="199">
        <v>0.85</v>
      </c>
      <c r="X154" s="199">
        <v>0.85</v>
      </c>
      <c r="Y154" s="199">
        <v>0.85</v>
      </c>
      <c r="Z154" s="199">
        <v>0.85</v>
      </c>
      <c r="AA154" s="199">
        <v>0.85</v>
      </c>
      <c r="AB154" s="199">
        <v>0.85</v>
      </c>
      <c r="AC154" s="199">
        <v>0.85</v>
      </c>
      <c r="AD154" s="199">
        <v>0.85</v>
      </c>
      <c r="AE154" s="199">
        <v>0.85</v>
      </c>
      <c r="AF154" s="199">
        <v>0.85</v>
      </c>
      <c r="AG154" s="199">
        <v>0.85</v>
      </c>
      <c r="AH154" s="199">
        <v>0.85</v>
      </c>
      <c r="AI154" s="199">
        <v>0.85</v>
      </c>
    </row>
    <row r="155" spans="1:36" s="183" customFormat="1" ht="15.75" customHeight="1">
      <c r="A155" s="238"/>
      <c r="B155" s="172" t="s">
        <v>165</v>
      </c>
      <c r="C155" s="195"/>
      <c r="D155" s="161">
        <v>3</v>
      </c>
      <c r="E155" s="199">
        <v>0.85</v>
      </c>
      <c r="F155" s="199">
        <v>0.85</v>
      </c>
      <c r="G155" s="199">
        <v>0.85</v>
      </c>
      <c r="H155" s="199">
        <v>0.85</v>
      </c>
      <c r="I155" s="199">
        <v>0.85</v>
      </c>
      <c r="J155" s="199">
        <v>0.85</v>
      </c>
      <c r="K155" s="199">
        <v>0.85</v>
      </c>
      <c r="L155" s="199">
        <v>0.85</v>
      </c>
      <c r="M155" s="199">
        <v>0.85</v>
      </c>
      <c r="N155" s="199">
        <v>0.85</v>
      </c>
      <c r="O155" s="199">
        <v>0.85</v>
      </c>
      <c r="P155" s="199">
        <v>0.85</v>
      </c>
      <c r="Q155" s="199">
        <v>0.85</v>
      </c>
      <c r="R155" s="199">
        <v>0.85</v>
      </c>
      <c r="S155" s="199">
        <v>0.85</v>
      </c>
      <c r="T155" s="199">
        <v>0.85</v>
      </c>
      <c r="U155" s="199">
        <v>0.85</v>
      </c>
      <c r="V155" s="199">
        <v>0.85</v>
      </c>
      <c r="W155" s="199">
        <v>0.85</v>
      </c>
      <c r="X155" s="199">
        <v>0.85</v>
      </c>
      <c r="Y155" s="199">
        <v>0.85</v>
      </c>
      <c r="Z155" s="199">
        <v>0.85</v>
      </c>
      <c r="AA155" s="199">
        <v>0.85</v>
      </c>
      <c r="AB155" s="199">
        <v>0.85</v>
      </c>
      <c r="AC155" s="199">
        <v>0.85</v>
      </c>
      <c r="AD155" s="199">
        <v>0.85</v>
      </c>
      <c r="AE155" s="199">
        <v>0.85</v>
      </c>
      <c r="AF155" s="199">
        <v>0.85</v>
      </c>
      <c r="AG155" s="199">
        <v>0.85</v>
      </c>
      <c r="AH155" s="199">
        <v>0.85</v>
      </c>
      <c r="AI155" s="199">
        <v>0.85</v>
      </c>
    </row>
    <row r="156" spans="1:36" s="183" customFormat="1" ht="15.75" customHeight="1">
      <c r="A156" s="238"/>
      <c r="B156" s="172" t="s">
        <v>166</v>
      </c>
      <c r="C156" s="195"/>
      <c r="D156" s="161">
        <v>3</v>
      </c>
      <c r="E156" s="199">
        <v>0.85</v>
      </c>
      <c r="F156" s="199">
        <v>0.85</v>
      </c>
      <c r="G156" s="199">
        <v>0.85</v>
      </c>
      <c r="H156" s="199">
        <v>0.85</v>
      </c>
      <c r="I156" s="199">
        <v>0.85</v>
      </c>
      <c r="J156" s="199">
        <v>0.85</v>
      </c>
      <c r="K156" s="199">
        <v>0.85</v>
      </c>
      <c r="L156" s="199">
        <v>0.85</v>
      </c>
      <c r="M156" s="199">
        <v>0.85</v>
      </c>
      <c r="N156" s="199">
        <v>0.85</v>
      </c>
      <c r="O156" s="199">
        <v>0.85</v>
      </c>
      <c r="P156" s="199">
        <v>0.85</v>
      </c>
      <c r="Q156" s="199">
        <v>0.85</v>
      </c>
      <c r="R156" s="199">
        <v>0.85</v>
      </c>
      <c r="S156" s="199">
        <v>0.85</v>
      </c>
      <c r="T156" s="199">
        <v>0.85</v>
      </c>
      <c r="U156" s="199">
        <v>0.85</v>
      </c>
      <c r="V156" s="199">
        <v>0.85</v>
      </c>
      <c r="W156" s="199">
        <v>0.85</v>
      </c>
      <c r="X156" s="199">
        <v>0.85</v>
      </c>
      <c r="Y156" s="199">
        <v>0.85</v>
      </c>
      <c r="Z156" s="199">
        <v>0.85</v>
      </c>
      <c r="AA156" s="199">
        <v>0.85</v>
      </c>
      <c r="AB156" s="199">
        <v>0.85</v>
      </c>
      <c r="AC156" s="199">
        <v>0.85</v>
      </c>
      <c r="AD156" s="199">
        <v>0.85</v>
      </c>
      <c r="AE156" s="199">
        <v>0.85</v>
      </c>
      <c r="AF156" s="199">
        <v>0.85</v>
      </c>
      <c r="AG156" s="199">
        <v>0.85</v>
      </c>
      <c r="AH156" s="199">
        <v>0.85</v>
      </c>
      <c r="AI156" s="199">
        <v>0.85</v>
      </c>
    </row>
    <row r="157" spans="1:36" s="183" customFormat="1" ht="15.75" customHeight="1">
      <c r="A157" s="238"/>
      <c r="B157" s="172" t="s">
        <v>167</v>
      </c>
      <c r="C157" s="195"/>
      <c r="D157" s="161">
        <v>3</v>
      </c>
      <c r="E157" s="199">
        <v>0.85</v>
      </c>
      <c r="F157" s="199">
        <v>0.85</v>
      </c>
      <c r="G157" s="199">
        <v>0.85</v>
      </c>
      <c r="H157" s="199">
        <v>0.85</v>
      </c>
      <c r="I157" s="199">
        <v>0.85</v>
      </c>
      <c r="J157" s="199">
        <v>0.85</v>
      </c>
      <c r="K157" s="199">
        <v>0.85</v>
      </c>
      <c r="L157" s="199">
        <v>0.85</v>
      </c>
      <c r="M157" s="199">
        <v>0.85</v>
      </c>
      <c r="N157" s="199">
        <v>0.85</v>
      </c>
      <c r="O157" s="199">
        <v>0.85</v>
      </c>
      <c r="P157" s="199">
        <v>0.85</v>
      </c>
      <c r="Q157" s="199">
        <v>0.85</v>
      </c>
      <c r="R157" s="199">
        <v>0.85</v>
      </c>
      <c r="S157" s="199">
        <v>0.85</v>
      </c>
      <c r="T157" s="199">
        <v>0.85</v>
      </c>
      <c r="U157" s="199">
        <v>0.85</v>
      </c>
      <c r="V157" s="199">
        <v>0.85</v>
      </c>
      <c r="W157" s="199">
        <v>0.85</v>
      </c>
      <c r="X157" s="199">
        <v>0.85</v>
      </c>
      <c r="Y157" s="199">
        <v>0.85</v>
      </c>
      <c r="Z157" s="199">
        <v>0.85</v>
      </c>
      <c r="AA157" s="199">
        <v>0.85</v>
      </c>
      <c r="AB157" s="199">
        <v>0.85</v>
      </c>
      <c r="AC157" s="199">
        <v>0.85</v>
      </c>
      <c r="AD157" s="199">
        <v>0.85</v>
      </c>
      <c r="AE157" s="199">
        <v>0.85</v>
      </c>
      <c r="AF157" s="199">
        <v>0.85</v>
      </c>
      <c r="AG157" s="199">
        <v>0.85</v>
      </c>
      <c r="AH157" s="199">
        <v>0.85</v>
      </c>
      <c r="AI157" s="199">
        <v>0.85</v>
      </c>
    </row>
    <row r="158" spans="1:36" s="171" customFormat="1" ht="16">
      <c r="A158" s="238"/>
      <c r="B158" s="172" t="s">
        <v>168</v>
      </c>
      <c r="C158" s="172"/>
      <c r="D158" s="161">
        <v>3</v>
      </c>
      <c r="E158" s="200">
        <v>0.85</v>
      </c>
      <c r="F158" s="200">
        <v>0.85</v>
      </c>
      <c r="G158" s="200">
        <v>0.85</v>
      </c>
      <c r="H158" s="200">
        <v>0.85</v>
      </c>
      <c r="I158" s="200">
        <v>0.85</v>
      </c>
      <c r="J158" s="200">
        <v>0.85</v>
      </c>
      <c r="K158" s="200">
        <v>0.85</v>
      </c>
      <c r="L158" s="200">
        <v>0.85</v>
      </c>
      <c r="M158" s="200">
        <v>0.85</v>
      </c>
      <c r="N158" s="200">
        <v>0.85</v>
      </c>
      <c r="O158" s="200">
        <v>0.85</v>
      </c>
      <c r="P158" s="200">
        <v>0.85</v>
      </c>
      <c r="Q158" s="200">
        <v>0.85</v>
      </c>
      <c r="R158" s="200">
        <v>0.85</v>
      </c>
      <c r="S158" s="200">
        <v>0.85</v>
      </c>
      <c r="T158" s="200">
        <v>0.85</v>
      </c>
      <c r="U158" s="200">
        <v>0.85</v>
      </c>
      <c r="V158" s="200">
        <v>0.85</v>
      </c>
      <c r="W158" s="200">
        <v>0.85</v>
      </c>
      <c r="X158" s="200">
        <v>0.85</v>
      </c>
      <c r="Y158" s="200">
        <v>0.85</v>
      </c>
      <c r="Z158" s="200">
        <v>0.85</v>
      </c>
      <c r="AA158" s="200">
        <v>0.85</v>
      </c>
      <c r="AB158" s="200">
        <v>0.85</v>
      </c>
      <c r="AC158" s="200">
        <v>0.85</v>
      </c>
      <c r="AD158" s="200">
        <v>0.85</v>
      </c>
      <c r="AE158" s="200">
        <v>0.85</v>
      </c>
      <c r="AF158" s="200">
        <v>0.85</v>
      </c>
      <c r="AG158" s="200">
        <v>0.85</v>
      </c>
      <c r="AH158" s="200">
        <v>0.85</v>
      </c>
      <c r="AI158" s="200">
        <v>0.85</v>
      </c>
    </row>
    <row r="159" spans="1:36" s="171" customFormat="1" ht="16">
      <c r="A159" s="238"/>
      <c r="B159" s="172" t="s">
        <v>169</v>
      </c>
      <c r="C159" s="172"/>
      <c r="D159" s="161">
        <v>3</v>
      </c>
      <c r="E159" s="200">
        <v>0.85</v>
      </c>
      <c r="F159" s="200">
        <v>0.85</v>
      </c>
      <c r="G159" s="200">
        <v>0.85</v>
      </c>
      <c r="H159" s="200">
        <v>0.85</v>
      </c>
      <c r="I159" s="200">
        <v>0.85</v>
      </c>
      <c r="J159" s="200">
        <v>0.85</v>
      </c>
      <c r="K159" s="200">
        <v>0.85</v>
      </c>
      <c r="L159" s="200">
        <v>0.85</v>
      </c>
      <c r="M159" s="200">
        <v>0.85</v>
      </c>
      <c r="N159" s="200">
        <v>0.85</v>
      </c>
      <c r="O159" s="200">
        <v>0.85</v>
      </c>
      <c r="P159" s="200">
        <v>0.85</v>
      </c>
      <c r="Q159" s="200">
        <v>0.85</v>
      </c>
      <c r="R159" s="200">
        <v>0.85</v>
      </c>
      <c r="S159" s="200">
        <v>0.85</v>
      </c>
      <c r="T159" s="200">
        <v>0.85</v>
      </c>
      <c r="U159" s="200">
        <v>0.85</v>
      </c>
      <c r="V159" s="200">
        <v>0.85</v>
      </c>
      <c r="W159" s="200">
        <v>0.85</v>
      </c>
      <c r="X159" s="200">
        <v>0.85</v>
      </c>
      <c r="Y159" s="200">
        <v>0.85</v>
      </c>
      <c r="Z159" s="200">
        <v>0.85</v>
      </c>
      <c r="AA159" s="200">
        <v>0.85</v>
      </c>
      <c r="AB159" s="200">
        <v>0.85</v>
      </c>
      <c r="AC159" s="200">
        <v>0.85</v>
      </c>
      <c r="AD159" s="200">
        <v>0.85</v>
      </c>
      <c r="AE159" s="200">
        <v>0.85</v>
      </c>
      <c r="AF159" s="200">
        <v>0.85</v>
      </c>
      <c r="AG159" s="200">
        <v>0.85</v>
      </c>
      <c r="AH159" s="200">
        <v>0.85</v>
      </c>
      <c r="AI159" s="200">
        <v>0.85</v>
      </c>
    </row>
    <row r="160" spans="1:36" s="171" customFormat="1" ht="16">
      <c r="A160" s="238"/>
      <c r="B160" s="172" t="s">
        <v>170</v>
      </c>
      <c r="C160" s="172"/>
      <c r="D160" s="161">
        <v>3</v>
      </c>
      <c r="E160" s="200">
        <v>0.85</v>
      </c>
      <c r="F160" s="200">
        <v>0.85</v>
      </c>
      <c r="G160" s="200">
        <v>0.85</v>
      </c>
      <c r="H160" s="200">
        <v>0.85</v>
      </c>
      <c r="I160" s="200">
        <v>0.85</v>
      </c>
      <c r="J160" s="200">
        <v>0.85</v>
      </c>
      <c r="K160" s="200">
        <v>0.85</v>
      </c>
      <c r="L160" s="200">
        <v>0.85</v>
      </c>
      <c r="M160" s="200">
        <v>0.85</v>
      </c>
      <c r="N160" s="200">
        <v>0.85</v>
      </c>
      <c r="O160" s="200">
        <v>0.85</v>
      </c>
      <c r="P160" s="200">
        <v>0.85</v>
      </c>
      <c r="Q160" s="200">
        <v>0.85</v>
      </c>
      <c r="R160" s="200">
        <v>0.85</v>
      </c>
      <c r="S160" s="200">
        <v>0.85</v>
      </c>
      <c r="T160" s="200">
        <v>0.85</v>
      </c>
      <c r="U160" s="200">
        <v>0.85</v>
      </c>
      <c r="V160" s="200">
        <v>0.85</v>
      </c>
      <c r="W160" s="200">
        <v>0.85</v>
      </c>
      <c r="X160" s="200">
        <v>0.85</v>
      </c>
      <c r="Y160" s="200">
        <v>0.85</v>
      </c>
      <c r="Z160" s="200">
        <v>0.85</v>
      </c>
      <c r="AA160" s="200">
        <v>0.85</v>
      </c>
      <c r="AB160" s="200">
        <v>0.85</v>
      </c>
      <c r="AC160" s="200">
        <v>0.85</v>
      </c>
      <c r="AD160" s="200">
        <v>0.85</v>
      </c>
      <c r="AE160" s="200">
        <v>0.85</v>
      </c>
      <c r="AF160" s="200">
        <v>0.85</v>
      </c>
      <c r="AG160" s="200">
        <v>0.85</v>
      </c>
      <c r="AH160" s="200">
        <v>0.85</v>
      </c>
      <c r="AI160" s="200">
        <v>0.85</v>
      </c>
    </row>
    <row r="161" spans="1:36" s="171" customFormat="1" ht="16">
      <c r="A161" s="238"/>
      <c r="B161" s="172" t="s">
        <v>171</v>
      </c>
      <c r="C161" s="172"/>
      <c r="D161" s="161">
        <v>3</v>
      </c>
      <c r="E161" s="200">
        <v>0.85</v>
      </c>
      <c r="F161" s="200">
        <v>0.85</v>
      </c>
      <c r="G161" s="200">
        <v>0.85</v>
      </c>
      <c r="H161" s="200">
        <v>0.85</v>
      </c>
      <c r="I161" s="200">
        <v>0.85</v>
      </c>
      <c r="J161" s="200">
        <v>0.85</v>
      </c>
      <c r="K161" s="200">
        <v>0.85</v>
      </c>
      <c r="L161" s="200">
        <v>0.85</v>
      </c>
      <c r="M161" s="200">
        <v>0.85</v>
      </c>
      <c r="N161" s="200">
        <v>0.85</v>
      </c>
      <c r="O161" s="200">
        <v>0.85</v>
      </c>
      <c r="P161" s="200">
        <v>0.85</v>
      </c>
      <c r="Q161" s="200">
        <v>0.85</v>
      </c>
      <c r="R161" s="200">
        <v>0.85</v>
      </c>
      <c r="S161" s="200">
        <v>0.85</v>
      </c>
      <c r="T161" s="200">
        <v>0.85</v>
      </c>
      <c r="U161" s="200">
        <v>0.85</v>
      </c>
      <c r="V161" s="200">
        <v>0.85</v>
      </c>
      <c r="W161" s="200">
        <v>0.85</v>
      </c>
      <c r="X161" s="200">
        <v>0.85</v>
      </c>
      <c r="Y161" s="200">
        <v>0.85</v>
      </c>
      <c r="Z161" s="200">
        <v>0.85</v>
      </c>
      <c r="AA161" s="200">
        <v>0.85</v>
      </c>
      <c r="AB161" s="200">
        <v>0.85</v>
      </c>
      <c r="AC161" s="200">
        <v>0.85</v>
      </c>
      <c r="AD161" s="200">
        <v>0.85</v>
      </c>
      <c r="AE161" s="200">
        <v>0.85</v>
      </c>
      <c r="AF161" s="200">
        <v>0.85</v>
      </c>
      <c r="AG161" s="200">
        <v>0.85</v>
      </c>
      <c r="AH161" s="200">
        <v>0.85</v>
      </c>
      <c r="AI161" s="200">
        <v>0.85</v>
      </c>
    </row>
    <row r="162" spans="1:36" s="171" customFormat="1" ht="17">
      <c r="A162" s="180" t="s">
        <v>133</v>
      </c>
      <c r="B162" s="172" t="s">
        <v>119</v>
      </c>
      <c r="C162" s="172" t="s">
        <v>180</v>
      </c>
      <c r="D162" s="161">
        <v>3</v>
      </c>
      <c r="E162" s="201">
        <v>1200</v>
      </c>
      <c r="F162" s="201">
        <v>1200</v>
      </c>
      <c r="G162" s="201">
        <v>1200</v>
      </c>
      <c r="H162" s="201">
        <v>1200</v>
      </c>
      <c r="I162" s="201">
        <v>1200</v>
      </c>
      <c r="J162" s="201">
        <v>1200</v>
      </c>
      <c r="K162" s="201">
        <v>1200</v>
      </c>
      <c r="L162" s="201">
        <v>1200</v>
      </c>
      <c r="M162" s="201">
        <v>1200</v>
      </c>
      <c r="N162" s="201">
        <v>1200</v>
      </c>
      <c r="O162" s="201">
        <v>1200</v>
      </c>
      <c r="P162" s="201">
        <v>1200</v>
      </c>
      <c r="Q162" s="201">
        <v>1200</v>
      </c>
      <c r="R162" s="201">
        <v>1200</v>
      </c>
      <c r="S162" s="201">
        <v>1200</v>
      </c>
      <c r="T162" s="201">
        <v>1200</v>
      </c>
      <c r="U162" s="201">
        <v>1200</v>
      </c>
      <c r="V162" s="201">
        <v>1200</v>
      </c>
      <c r="W162" s="201">
        <v>1200</v>
      </c>
      <c r="X162" s="201">
        <v>1200</v>
      </c>
      <c r="Y162" s="201">
        <v>1200</v>
      </c>
      <c r="Z162" s="201">
        <v>1200</v>
      </c>
      <c r="AA162" s="201">
        <v>1200</v>
      </c>
      <c r="AB162" s="201">
        <v>1200</v>
      </c>
      <c r="AC162" s="201">
        <v>1200</v>
      </c>
      <c r="AD162" s="201">
        <v>1200</v>
      </c>
      <c r="AE162" s="201">
        <v>1200</v>
      </c>
      <c r="AF162" s="201">
        <v>1200</v>
      </c>
      <c r="AG162" s="201">
        <v>1200</v>
      </c>
      <c r="AH162" s="201">
        <v>1200</v>
      </c>
      <c r="AI162" s="201">
        <v>1200</v>
      </c>
    </row>
    <row r="163" spans="1:36" s="171" customFormat="1" ht="17">
      <c r="A163" s="180" t="s">
        <v>141</v>
      </c>
      <c r="B163" s="172" t="s">
        <v>119</v>
      </c>
      <c r="C163" s="172" t="s">
        <v>180</v>
      </c>
      <c r="D163" s="161">
        <v>3</v>
      </c>
      <c r="E163" s="202">
        <v>35</v>
      </c>
      <c r="F163" s="202">
        <v>35</v>
      </c>
      <c r="G163" s="202">
        <v>35</v>
      </c>
      <c r="H163" s="202">
        <v>35</v>
      </c>
      <c r="I163" s="202">
        <v>35</v>
      </c>
      <c r="J163" s="202">
        <v>35</v>
      </c>
      <c r="K163" s="202">
        <v>35</v>
      </c>
      <c r="L163" s="202">
        <v>35</v>
      </c>
      <c r="M163" s="202">
        <v>35</v>
      </c>
      <c r="N163" s="202">
        <v>35</v>
      </c>
      <c r="O163" s="202">
        <v>35</v>
      </c>
      <c r="P163" s="202">
        <v>35</v>
      </c>
      <c r="Q163" s="202">
        <v>35</v>
      </c>
      <c r="R163" s="202">
        <v>35</v>
      </c>
      <c r="S163" s="202">
        <v>35</v>
      </c>
      <c r="T163" s="202">
        <v>35</v>
      </c>
      <c r="U163" s="202">
        <v>35</v>
      </c>
      <c r="V163" s="202">
        <v>35</v>
      </c>
      <c r="W163" s="202">
        <v>35</v>
      </c>
      <c r="X163" s="202">
        <v>35</v>
      </c>
      <c r="Y163" s="202">
        <v>35</v>
      </c>
      <c r="Z163" s="202">
        <v>35</v>
      </c>
      <c r="AA163" s="202">
        <v>35</v>
      </c>
      <c r="AB163" s="202">
        <v>35</v>
      </c>
      <c r="AC163" s="202">
        <v>35</v>
      </c>
      <c r="AD163" s="202">
        <v>35</v>
      </c>
      <c r="AE163" s="202">
        <v>35</v>
      </c>
      <c r="AF163" s="202">
        <v>35</v>
      </c>
      <c r="AG163" s="202">
        <v>35</v>
      </c>
      <c r="AH163" s="202">
        <v>35</v>
      </c>
      <c r="AI163" s="202">
        <v>35</v>
      </c>
    </row>
    <row r="164" spans="1:36" s="171" customFormat="1" ht="17">
      <c r="A164" s="180" t="s">
        <v>149</v>
      </c>
      <c r="B164" s="172">
        <v>31.536000000000001</v>
      </c>
      <c r="C164" s="172" t="s">
        <v>181</v>
      </c>
      <c r="D164" s="161">
        <v>3</v>
      </c>
      <c r="E164" s="181"/>
      <c r="F164" s="181"/>
      <c r="G164" s="181"/>
      <c r="H164" s="181"/>
      <c r="I164" s="181"/>
      <c r="J164" s="181"/>
      <c r="K164" s="181"/>
      <c r="L164" s="181"/>
      <c r="M164" s="181"/>
      <c r="N164" s="181"/>
      <c r="O164" s="181"/>
      <c r="P164" s="181"/>
      <c r="Q164" s="181"/>
      <c r="R164" s="181"/>
      <c r="S164" s="181"/>
      <c r="T164" s="181"/>
      <c r="U164" s="181"/>
      <c r="V164" s="181"/>
      <c r="W164" s="181"/>
      <c r="X164" s="181"/>
      <c r="Y164" s="181"/>
      <c r="Z164" s="181"/>
      <c r="AA164" s="181"/>
      <c r="AB164" s="181"/>
      <c r="AC164" s="181"/>
      <c r="AD164" s="181"/>
      <c r="AE164" s="181"/>
      <c r="AF164" s="181"/>
      <c r="AG164" s="181"/>
      <c r="AH164" s="181"/>
      <c r="AI164" s="181"/>
    </row>
    <row r="165" spans="1:36" s="171" customFormat="1" ht="17">
      <c r="A165" s="180" t="s">
        <v>182</v>
      </c>
      <c r="B165" s="192">
        <v>30</v>
      </c>
      <c r="C165" s="172" t="s">
        <v>137</v>
      </c>
      <c r="D165" s="161">
        <v>3</v>
      </c>
      <c r="E165" s="181"/>
      <c r="F165" s="181"/>
      <c r="G165" s="181"/>
      <c r="H165" s="181"/>
      <c r="I165" s="181"/>
      <c r="J165" s="181"/>
      <c r="K165" s="181"/>
      <c r="L165" s="181"/>
      <c r="M165" s="181"/>
      <c r="N165" s="181"/>
      <c r="O165" s="181"/>
      <c r="P165" s="181"/>
      <c r="Q165" s="181"/>
      <c r="R165" s="181"/>
      <c r="S165" s="181"/>
      <c r="T165" s="181"/>
      <c r="U165" s="181"/>
      <c r="V165" s="181"/>
      <c r="W165" s="181"/>
      <c r="X165" s="181"/>
      <c r="Y165" s="181"/>
      <c r="Z165" s="181"/>
      <c r="AA165" s="181"/>
      <c r="AB165" s="181"/>
      <c r="AC165" s="181"/>
      <c r="AD165" s="181"/>
      <c r="AE165" s="181"/>
      <c r="AF165" s="181"/>
      <c r="AG165" s="181"/>
      <c r="AH165" s="181"/>
      <c r="AI165" s="181"/>
    </row>
    <row r="166" spans="1:36" s="171" customFormat="1" ht="17">
      <c r="A166" s="180" t="s">
        <v>128</v>
      </c>
      <c r="B166" s="172"/>
      <c r="C166" s="172" t="s">
        <v>151</v>
      </c>
      <c r="D166" s="161">
        <v>3</v>
      </c>
      <c r="E166" s="197">
        <v>1E-4</v>
      </c>
      <c r="F166" s="197">
        <v>1E-4</v>
      </c>
      <c r="G166" s="197">
        <v>1E-4</v>
      </c>
      <c r="H166" s="197">
        <v>1E-4</v>
      </c>
      <c r="I166" s="197">
        <v>1E-4</v>
      </c>
      <c r="J166" s="197">
        <v>1E-4</v>
      </c>
      <c r="K166" s="197">
        <v>1E-4</v>
      </c>
      <c r="L166" s="197">
        <v>1E-4</v>
      </c>
      <c r="M166" s="197">
        <v>1E-4</v>
      </c>
      <c r="N166" s="197">
        <v>1E-4</v>
      </c>
      <c r="O166" s="197">
        <v>1E-4</v>
      </c>
      <c r="P166" s="197">
        <v>1E-4</v>
      </c>
      <c r="Q166" s="197">
        <v>1E-4</v>
      </c>
      <c r="R166" s="197">
        <v>1E-4</v>
      </c>
      <c r="S166" s="197">
        <v>1E-4</v>
      </c>
      <c r="T166" s="197">
        <v>1E-4</v>
      </c>
      <c r="U166" s="197">
        <v>1E-4</v>
      </c>
      <c r="V166" s="197">
        <v>1E-4</v>
      </c>
      <c r="W166" s="197">
        <v>1E-4</v>
      </c>
      <c r="X166" s="197">
        <v>1E-4</v>
      </c>
      <c r="Y166" s="197">
        <v>1E-4</v>
      </c>
      <c r="Z166" s="197">
        <v>1E-4</v>
      </c>
      <c r="AA166" s="197">
        <v>1E-4</v>
      </c>
      <c r="AB166" s="197">
        <v>1E-4</v>
      </c>
      <c r="AC166" s="197">
        <v>1E-4</v>
      </c>
      <c r="AD166" s="197">
        <v>1E-4</v>
      </c>
      <c r="AE166" s="197">
        <v>1E-4</v>
      </c>
      <c r="AF166" s="197">
        <v>1E-4</v>
      </c>
      <c r="AG166" s="197">
        <v>1E-4</v>
      </c>
      <c r="AH166" s="197">
        <v>1E-4</v>
      </c>
      <c r="AI166" s="197">
        <v>1E-4</v>
      </c>
      <c r="AJ166" s="177"/>
    </row>
    <row r="167" spans="1:36" s="235" customFormat="1" ht="16"/>
    <row r="168" spans="1:36" s="209" customFormat="1" ht="17">
      <c r="A168" s="211" t="s">
        <v>85</v>
      </c>
      <c r="D168" s="210"/>
    </row>
    <row r="169" spans="1:36" s="171" customFormat="1" ht="17">
      <c r="A169" s="168" t="s">
        <v>116</v>
      </c>
      <c r="B169" s="169" t="s">
        <v>11</v>
      </c>
      <c r="C169" s="169" t="s">
        <v>117</v>
      </c>
      <c r="D169" s="169" t="s">
        <v>607</v>
      </c>
      <c r="E169" s="179">
        <v>2020</v>
      </c>
      <c r="F169" s="179">
        <v>2021</v>
      </c>
      <c r="G169" s="179">
        <v>2022</v>
      </c>
      <c r="H169" s="179">
        <v>2023</v>
      </c>
      <c r="I169" s="179">
        <v>2024</v>
      </c>
      <c r="J169" s="179">
        <v>2025</v>
      </c>
      <c r="K169" s="179">
        <v>2026</v>
      </c>
      <c r="L169" s="179">
        <v>2027</v>
      </c>
      <c r="M169" s="179">
        <v>2028</v>
      </c>
      <c r="N169" s="179">
        <v>2029</v>
      </c>
      <c r="O169" s="179">
        <v>2030</v>
      </c>
      <c r="P169" s="179">
        <v>2031</v>
      </c>
      <c r="Q169" s="179">
        <v>2032</v>
      </c>
      <c r="R169" s="179">
        <v>2033</v>
      </c>
      <c r="S169" s="179">
        <v>2034</v>
      </c>
      <c r="T169" s="179">
        <v>2035</v>
      </c>
      <c r="U169" s="179">
        <v>2036</v>
      </c>
      <c r="V169" s="179">
        <v>2037</v>
      </c>
      <c r="W169" s="179">
        <v>2038</v>
      </c>
      <c r="X169" s="179">
        <v>2039</v>
      </c>
      <c r="Y169" s="179">
        <v>2040</v>
      </c>
      <c r="Z169" s="179">
        <v>2041</v>
      </c>
      <c r="AA169" s="179">
        <v>2042</v>
      </c>
      <c r="AB169" s="179">
        <v>2043</v>
      </c>
      <c r="AC169" s="179">
        <v>2044</v>
      </c>
      <c r="AD169" s="179">
        <v>2045</v>
      </c>
      <c r="AE169" s="179">
        <v>2046</v>
      </c>
      <c r="AF169" s="179">
        <v>2047</v>
      </c>
      <c r="AG169" s="179">
        <v>2048</v>
      </c>
      <c r="AH169" s="179">
        <v>2049</v>
      </c>
      <c r="AI169" s="179">
        <v>2050</v>
      </c>
    </row>
    <row r="170" spans="1:36" s="171" customFormat="1" ht="17">
      <c r="A170" s="180" t="s">
        <v>129</v>
      </c>
      <c r="B170" s="172" t="s">
        <v>45</v>
      </c>
      <c r="C170" s="172" t="s">
        <v>138</v>
      </c>
      <c r="D170" s="161">
        <v>3</v>
      </c>
      <c r="E170" s="171">
        <v>3.33</v>
      </c>
      <c r="F170" s="171">
        <v>3.33</v>
      </c>
      <c r="G170" s="171">
        <v>3.33</v>
      </c>
      <c r="H170" s="171">
        <v>3.33</v>
      </c>
      <c r="I170" s="171">
        <v>3.33</v>
      </c>
      <c r="J170" s="171">
        <v>3.33</v>
      </c>
      <c r="K170" s="171">
        <v>3.33</v>
      </c>
      <c r="L170" s="171">
        <v>3.33</v>
      </c>
      <c r="M170" s="171">
        <v>3.33</v>
      </c>
      <c r="N170" s="171">
        <v>3.33</v>
      </c>
      <c r="O170" s="171">
        <v>3.33</v>
      </c>
      <c r="P170" s="171">
        <v>3.33</v>
      </c>
      <c r="Q170" s="171">
        <v>3.33</v>
      </c>
      <c r="R170" s="171">
        <v>3.33</v>
      </c>
      <c r="S170" s="171">
        <v>3.33</v>
      </c>
      <c r="T170" s="171">
        <v>3.33</v>
      </c>
      <c r="U170" s="171">
        <v>3.33</v>
      </c>
      <c r="V170" s="171">
        <v>3.33</v>
      </c>
      <c r="W170" s="171">
        <v>3.33</v>
      </c>
      <c r="X170" s="171">
        <v>3.33</v>
      </c>
      <c r="Y170" s="171">
        <v>3.33</v>
      </c>
      <c r="Z170" s="171">
        <v>3.33</v>
      </c>
      <c r="AA170" s="171">
        <v>3.33</v>
      </c>
      <c r="AB170" s="171">
        <v>3.33</v>
      </c>
      <c r="AC170" s="171">
        <v>3.33</v>
      </c>
      <c r="AD170" s="171">
        <v>3.33</v>
      </c>
      <c r="AE170" s="171">
        <v>3.33</v>
      </c>
      <c r="AF170" s="171">
        <v>3.33</v>
      </c>
      <c r="AG170" s="171">
        <v>3.33</v>
      </c>
      <c r="AH170" s="171">
        <v>3.33</v>
      </c>
      <c r="AI170" s="171">
        <v>3.33</v>
      </c>
    </row>
    <row r="171" spans="1:36" s="177" customFormat="1" ht="15.75" customHeight="1">
      <c r="A171" s="182" t="s">
        <v>174</v>
      </c>
      <c r="B171" s="192" t="s">
        <v>53</v>
      </c>
      <c r="C171" s="192" t="s">
        <v>175</v>
      </c>
      <c r="D171" s="161">
        <v>3</v>
      </c>
      <c r="E171" s="198">
        <f>10^-3*0.413</f>
        <v>4.1300000000000001E-4</v>
      </c>
      <c r="F171" s="198">
        <f t="shared" ref="F171:AI171" si="4">10^-3*0.413</f>
        <v>4.1300000000000001E-4</v>
      </c>
      <c r="G171" s="198">
        <f t="shared" si="4"/>
        <v>4.1300000000000001E-4</v>
      </c>
      <c r="H171" s="198">
        <f t="shared" si="4"/>
        <v>4.1300000000000001E-4</v>
      </c>
      <c r="I171" s="198">
        <f t="shared" si="4"/>
        <v>4.1300000000000001E-4</v>
      </c>
      <c r="J171" s="198">
        <f t="shared" si="4"/>
        <v>4.1300000000000001E-4</v>
      </c>
      <c r="K171" s="198">
        <f t="shared" si="4"/>
        <v>4.1300000000000001E-4</v>
      </c>
      <c r="L171" s="198">
        <f t="shared" si="4"/>
        <v>4.1300000000000001E-4</v>
      </c>
      <c r="M171" s="198">
        <f t="shared" si="4"/>
        <v>4.1300000000000001E-4</v>
      </c>
      <c r="N171" s="198">
        <f t="shared" si="4"/>
        <v>4.1300000000000001E-4</v>
      </c>
      <c r="O171" s="198">
        <f t="shared" si="4"/>
        <v>4.1300000000000001E-4</v>
      </c>
      <c r="P171" s="198">
        <f t="shared" si="4"/>
        <v>4.1300000000000001E-4</v>
      </c>
      <c r="Q171" s="198">
        <f t="shared" si="4"/>
        <v>4.1300000000000001E-4</v>
      </c>
      <c r="R171" s="198">
        <f t="shared" si="4"/>
        <v>4.1300000000000001E-4</v>
      </c>
      <c r="S171" s="198">
        <f t="shared" si="4"/>
        <v>4.1300000000000001E-4</v>
      </c>
      <c r="T171" s="198">
        <f t="shared" si="4"/>
        <v>4.1300000000000001E-4</v>
      </c>
      <c r="U171" s="198">
        <f t="shared" si="4"/>
        <v>4.1300000000000001E-4</v>
      </c>
      <c r="V171" s="198">
        <f t="shared" si="4"/>
        <v>4.1300000000000001E-4</v>
      </c>
      <c r="W171" s="198">
        <f t="shared" si="4"/>
        <v>4.1300000000000001E-4</v>
      </c>
      <c r="X171" s="198">
        <f t="shared" si="4"/>
        <v>4.1300000000000001E-4</v>
      </c>
      <c r="Y171" s="198">
        <f t="shared" si="4"/>
        <v>4.1300000000000001E-4</v>
      </c>
      <c r="Z171" s="198">
        <f t="shared" si="4"/>
        <v>4.1300000000000001E-4</v>
      </c>
      <c r="AA171" s="198">
        <f t="shared" si="4"/>
        <v>4.1300000000000001E-4</v>
      </c>
      <c r="AB171" s="198">
        <f t="shared" si="4"/>
        <v>4.1300000000000001E-4</v>
      </c>
      <c r="AC171" s="198">
        <f t="shared" si="4"/>
        <v>4.1300000000000001E-4</v>
      </c>
      <c r="AD171" s="198">
        <f t="shared" si="4"/>
        <v>4.1300000000000001E-4</v>
      </c>
      <c r="AE171" s="198">
        <f t="shared" si="4"/>
        <v>4.1300000000000001E-4</v>
      </c>
      <c r="AF171" s="198">
        <f t="shared" si="4"/>
        <v>4.1300000000000001E-4</v>
      </c>
      <c r="AG171" s="198">
        <f t="shared" si="4"/>
        <v>4.1300000000000001E-4</v>
      </c>
      <c r="AH171" s="198">
        <f t="shared" si="4"/>
        <v>4.1300000000000001E-4</v>
      </c>
      <c r="AI171" s="198">
        <f t="shared" si="4"/>
        <v>4.1300000000000001E-4</v>
      </c>
    </row>
    <row r="172" spans="1:36" s="171" customFormat="1" ht="17">
      <c r="A172" s="180" t="s">
        <v>120</v>
      </c>
      <c r="B172" s="172" t="s">
        <v>27</v>
      </c>
      <c r="C172" s="172" t="s">
        <v>138</v>
      </c>
      <c r="D172" s="161">
        <v>3</v>
      </c>
      <c r="E172" s="181">
        <v>1</v>
      </c>
      <c r="F172" s="181">
        <v>1</v>
      </c>
      <c r="G172" s="181">
        <v>1</v>
      </c>
      <c r="H172" s="181">
        <v>1</v>
      </c>
      <c r="I172" s="181">
        <v>1</v>
      </c>
      <c r="J172" s="181">
        <v>1</v>
      </c>
      <c r="K172" s="181">
        <v>1</v>
      </c>
      <c r="L172" s="181">
        <v>1</v>
      </c>
      <c r="M172" s="181">
        <v>1</v>
      </c>
      <c r="N172" s="181">
        <v>1</v>
      </c>
      <c r="O172" s="181">
        <v>1</v>
      </c>
      <c r="P172" s="181">
        <v>1</v>
      </c>
      <c r="Q172" s="181">
        <v>1</v>
      </c>
      <c r="R172" s="181">
        <v>1</v>
      </c>
      <c r="S172" s="181">
        <v>1</v>
      </c>
      <c r="T172" s="181">
        <v>1</v>
      </c>
      <c r="U172" s="181">
        <v>1</v>
      </c>
      <c r="V172" s="181">
        <v>1</v>
      </c>
      <c r="W172" s="181">
        <v>1</v>
      </c>
      <c r="X172" s="181">
        <v>1</v>
      </c>
      <c r="Y172" s="181">
        <v>1</v>
      </c>
      <c r="Z172" s="181">
        <v>1</v>
      </c>
      <c r="AA172" s="181">
        <v>1</v>
      </c>
      <c r="AB172" s="181">
        <v>1</v>
      </c>
      <c r="AC172" s="181">
        <v>1</v>
      </c>
      <c r="AD172" s="181">
        <v>1</v>
      </c>
      <c r="AE172" s="181">
        <v>1</v>
      </c>
      <c r="AF172" s="181">
        <v>1</v>
      </c>
      <c r="AG172" s="181">
        <v>1</v>
      </c>
      <c r="AH172" s="181">
        <v>1</v>
      </c>
      <c r="AI172" s="181">
        <v>1</v>
      </c>
    </row>
    <row r="173" spans="1:36" s="171" customFormat="1" ht="17">
      <c r="A173" s="180" t="s">
        <v>176</v>
      </c>
      <c r="B173" s="172"/>
      <c r="C173" s="172" t="s">
        <v>119</v>
      </c>
      <c r="D173" s="161">
        <v>3</v>
      </c>
      <c r="E173" s="181">
        <v>0.9</v>
      </c>
      <c r="F173" s="181">
        <v>0.9</v>
      </c>
      <c r="G173" s="181">
        <v>0.9</v>
      </c>
      <c r="H173" s="181">
        <v>0.9</v>
      </c>
      <c r="I173" s="181">
        <v>0.9</v>
      </c>
      <c r="J173" s="181">
        <v>0.9</v>
      </c>
      <c r="K173" s="181">
        <v>0.9</v>
      </c>
      <c r="L173" s="181">
        <v>0.9</v>
      </c>
      <c r="M173" s="181">
        <v>0.9</v>
      </c>
      <c r="N173" s="181">
        <v>0.9</v>
      </c>
      <c r="O173" s="181">
        <v>0.9</v>
      </c>
      <c r="P173" s="181">
        <v>0.9</v>
      </c>
      <c r="Q173" s="181">
        <v>0.9</v>
      </c>
      <c r="R173" s="181">
        <v>0.9</v>
      </c>
      <c r="S173" s="181">
        <v>0.9</v>
      </c>
      <c r="T173" s="181">
        <v>0.9</v>
      </c>
      <c r="U173" s="181">
        <v>0.9</v>
      </c>
      <c r="V173" s="181">
        <v>0.9</v>
      </c>
      <c r="W173" s="181">
        <v>0.9</v>
      </c>
      <c r="X173" s="181">
        <v>0.9</v>
      </c>
      <c r="Y173" s="181">
        <v>0.9</v>
      </c>
      <c r="Z173" s="181">
        <v>0.9</v>
      </c>
      <c r="AA173" s="181">
        <v>0.9</v>
      </c>
      <c r="AB173" s="181">
        <v>0.9</v>
      </c>
      <c r="AC173" s="181">
        <v>0.9</v>
      </c>
      <c r="AD173" s="181">
        <v>0.9</v>
      </c>
      <c r="AE173" s="181">
        <v>0.9</v>
      </c>
      <c r="AF173" s="181">
        <v>0.9</v>
      </c>
      <c r="AG173" s="181">
        <v>0.9</v>
      </c>
      <c r="AH173" s="181">
        <v>0.9</v>
      </c>
      <c r="AI173" s="181">
        <v>0.9</v>
      </c>
    </row>
    <row r="174" spans="1:36" s="171" customFormat="1" ht="17">
      <c r="A174" s="180" t="s">
        <v>150</v>
      </c>
      <c r="B174" s="172"/>
      <c r="C174" s="172" t="s">
        <v>177</v>
      </c>
      <c r="D174" s="161">
        <v>3</v>
      </c>
      <c r="E174" s="171">
        <v>0.23400000000000001</v>
      </c>
      <c r="F174" s="171">
        <v>0.23400000000000001</v>
      </c>
      <c r="G174" s="171">
        <v>0.23400000000000001</v>
      </c>
      <c r="H174" s="171">
        <v>0.23400000000000001</v>
      </c>
      <c r="I174" s="171">
        <v>0.23400000000000001</v>
      </c>
      <c r="J174" s="171">
        <v>0.16800000000000001</v>
      </c>
      <c r="K174" s="171">
        <v>0.16800000000000001</v>
      </c>
      <c r="L174" s="171">
        <v>0.12</v>
      </c>
      <c r="M174" s="171">
        <v>0.12</v>
      </c>
      <c r="N174" s="171">
        <v>0.12</v>
      </c>
      <c r="O174" s="171">
        <v>0.12</v>
      </c>
      <c r="P174" s="171">
        <v>0.12</v>
      </c>
      <c r="Q174" s="171">
        <v>0.12</v>
      </c>
      <c r="R174" s="171">
        <v>0.12</v>
      </c>
      <c r="S174" s="171">
        <v>0.12</v>
      </c>
      <c r="T174" s="171">
        <v>0.12</v>
      </c>
      <c r="U174" s="171">
        <v>0.12</v>
      </c>
      <c r="V174" s="171">
        <v>0.12</v>
      </c>
      <c r="W174" s="171">
        <v>0.12</v>
      </c>
      <c r="X174" s="171">
        <v>0.12</v>
      </c>
      <c r="Y174" s="171">
        <v>0.12</v>
      </c>
      <c r="Z174" s="171">
        <v>0</v>
      </c>
      <c r="AA174" s="171">
        <v>0</v>
      </c>
      <c r="AB174" s="171">
        <v>0</v>
      </c>
      <c r="AC174" s="171">
        <v>0</v>
      </c>
      <c r="AD174" s="171">
        <v>0</v>
      </c>
      <c r="AE174" s="171">
        <v>0</v>
      </c>
      <c r="AF174" s="171">
        <v>0</v>
      </c>
      <c r="AG174" s="171">
        <v>0</v>
      </c>
      <c r="AH174" s="171">
        <v>0</v>
      </c>
      <c r="AI174" s="171">
        <v>0</v>
      </c>
      <c r="AJ174" s="177"/>
    </row>
    <row r="175" spans="1:36" s="177" customFormat="1" ht="34">
      <c r="A175" s="182" t="s">
        <v>178</v>
      </c>
      <c r="B175" s="192" t="s">
        <v>119</v>
      </c>
      <c r="C175" s="192" t="s">
        <v>177</v>
      </c>
      <c r="D175" s="161">
        <v>3</v>
      </c>
      <c r="E175" s="194">
        <v>0</v>
      </c>
      <c r="F175" s="194">
        <v>0</v>
      </c>
      <c r="G175" s="194">
        <v>0</v>
      </c>
      <c r="H175" s="194">
        <v>0</v>
      </c>
      <c r="I175" s="194">
        <v>0</v>
      </c>
      <c r="J175" s="194">
        <v>0</v>
      </c>
      <c r="K175" s="194">
        <v>0</v>
      </c>
      <c r="L175" s="194">
        <v>0</v>
      </c>
      <c r="M175" s="194">
        <v>0</v>
      </c>
      <c r="N175" s="194">
        <v>0</v>
      </c>
      <c r="O175" s="194">
        <v>0</v>
      </c>
      <c r="P175" s="194">
        <v>0</v>
      </c>
      <c r="Q175" s="194">
        <v>0</v>
      </c>
      <c r="R175" s="194">
        <v>0</v>
      </c>
      <c r="S175" s="194">
        <v>0</v>
      </c>
      <c r="T175" s="194">
        <v>0</v>
      </c>
      <c r="U175" s="194">
        <v>0</v>
      </c>
      <c r="V175" s="194">
        <v>0</v>
      </c>
      <c r="W175" s="194">
        <v>0</v>
      </c>
      <c r="X175" s="194">
        <v>0</v>
      </c>
      <c r="Y175" s="194">
        <v>0</v>
      </c>
      <c r="Z175" s="194">
        <v>0</v>
      </c>
      <c r="AA175" s="194">
        <v>0</v>
      </c>
      <c r="AB175" s="194">
        <v>0</v>
      </c>
      <c r="AC175" s="194">
        <v>0</v>
      </c>
      <c r="AD175" s="194">
        <v>0</v>
      </c>
      <c r="AE175" s="194">
        <v>0</v>
      </c>
      <c r="AF175" s="194">
        <v>0</v>
      </c>
      <c r="AG175" s="194">
        <v>0</v>
      </c>
      <c r="AH175" s="194">
        <v>0</v>
      </c>
      <c r="AI175" s="194">
        <v>0</v>
      </c>
    </row>
    <row r="176" spans="1:36" s="177" customFormat="1" ht="34">
      <c r="A176" s="182" t="s">
        <v>140</v>
      </c>
      <c r="B176" s="192" t="s">
        <v>119</v>
      </c>
      <c r="C176" s="192" t="s">
        <v>177</v>
      </c>
      <c r="D176" s="161">
        <v>3</v>
      </c>
      <c r="E176" s="181">
        <v>0</v>
      </c>
      <c r="F176" s="194">
        <v>99999</v>
      </c>
      <c r="G176" s="194">
        <v>99999</v>
      </c>
      <c r="H176" s="194">
        <v>99999</v>
      </c>
      <c r="I176" s="194">
        <v>99999</v>
      </c>
      <c r="J176" s="194">
        <v>99999</v>
      </c>
      <c r="K176" s="194">
        <v>99999</v>
      </c>
      <c r="L176" s="194">
        <v>99999</v>
      </c>
      <c r="M176" s="194">
        <v>99999</v>
      </c>
      <c r="N176" s="194">
        <v>99999</v>
      </c>
      <c r="O176" s="194">
        <v>99999</v>
      </c>
      <c r="P176" s="194">
        <v>99999</v>
      </c>
      <c r="Q176" s="194">
        <v>99999</v>
      </c>
      <c r="R176" s="194">
        <v>99999</v>
      </c>
      <c r="S176" s="194">
        <v>99999</v>
      </c>
      <c r="T176" s="194">
        <v>99999</v>
      </c>
      <c r="U176" s="194">
        <v>99999</v>
      </c>
      <c r="V176" s="194">
        <v>99999</v>
      </c>
      <c r="W176" s="194">
        <v>99999</v>
      </c>
      <c r="X176" s="194">
        <v>99999</v>
      </c>
      <c r="Y176" s="194">
        <v>99999</v>
      </c>
      <c r="Z176" s="194">
        <v>99999</v>
      </c>
      <c r="AA176" s="194">
        <v>99999</v>
      </c>
      <c r="AB176" s="194">
        <v>99999</v>
      </c>
      <c r="AC176" s="194">
        <v>99999</v>
      </c>
      <c r="AD176" s="194">
        <v>99999</v>
      </c>
      <c r="AE176" s="194">
        <v>99999</v>
      </c>
      <c r="AF176" s="194">
        <v>99999</v>
      </c>
      <c r="AG176" s="194">
        <v>99999</v>
      </c>
      <c r="AH176" s="194">
        <v>99999</v>
      </c>
      <c r="AI176" s="194">
        <v>99999</v>
      </c>
    </row>
    <row r="177" spans="1:36" s="171" customFormat="1" ht="17">
      <c r="A177" s="180" t="s">
        <v>126</v>
      </c>
      <c r="B177" s="172"/>
      <c r="C177" s="172"/>
      <c r="D177" s="161">
        <v>3</v>
      </c>
      <c r="E177" s="181">
        <v>99999</v>
      </c>
      <c r="F177" s="181">
        <v>99999</v>
      </c>
      <c r="G177" s="181">
        <v>99999</v>
      </c>
      <c r="H177" s="181">
        <v>99999</v>
      </c>
      <c r="I177" s="181">
        <v>99999</v>
      </c>
      <c r="J177" s="181">
        <v>99999</v>
      </c>
      <c r="K177" s="181">
        <v>99999</v>
      </c>
      <c r="L177" s="181">
        <v>99999</v>
      </c>
      <c r="M177" s="181">
        <v>99999</v>
      </c>
      <c r="N177" s="181">
        <v>99999</v>
      </c>
      <c r="O177" s="181">
        <v>99999</v>
      </c>
      <c r="P177" s="181">
        <v>99999</v>
      </c>
      <c r="Q177" s="181">
        <v>99999</v>
      </c>
      <c r="R177" s="181">
        <v>99999</v>
      </c>
      <c r="S177" s="181">
        <v>99999</v>
      </c>
      <c r="T177" s="181">
        <v>99999</v>
      </c>
      <c r="U177" s="181">
        <v>99999</v>
      </c>
      <c r="V177" s="181">
        <v>99999</v>
      </c>
      <c r="W177" s="181">
        <v>99999</v>
      </c>
      <c r="X177" s="181">
        <v>99999</v>
      </c>
      <c r="Y177" s="181">
        <v>99999</v>
      </c>
      <c r="Z177" s="181">
        <v>99999</v>
      </c>
      <c r="AA177" s="181">
        <v>99999</v>
      </c>
      <c r="AB177" s="181">
        <v>99999</v>
      </c>
      <c r="AC177" s="181">
        <v>99999</v>
      </c>
      <c r="AD177" s="181">
        <v>99999</v>
      </c>
      <c r="AE177" s="181">
        <v>99999</v>
      </c>
      <c r="AF177" s="181">
        <v>99999</v>
      </c>
      <c r="AG177" s="181">
        <v>99999</v>
      </c>
      <c r="AH177" s="181">
        <v>99999</v>
      </c>
      <c r="AI177" s="181">
        <v>99999</v>
      </c>
      <c r="AJ177" s="177"/>
    </row>
    <row r="178" spans="1:36" s="183" customFormat="1" ht="15.75" customHeight="1">
      <c r="A178" s="238" t="s">
        <v>179</v>
      </c>
      <c r="B178" s="172" t="s">
        <v>163</v>
      </c>
      <c r="C178" s="195"/>
      <c r="D178" s="161">
        <v>3</v>
      </c>
      <c r="E178" s="199">
        <v>0.85</v>
      </c>
      <c r="F178" s="199">
        <v>0.85</v>
      </c>
      <c r="G178" s="199">
        <v>0.85</v>
      </c>
      <c r="H178" s="199">
        <v>0.85</v>
      </c>
      <c r="I178" s="199">
        <v>0.85</v>
      </c>
      <c r="J178" s="199">
        <v>0.85</v>
      </c>
      <c r="K178" s="199">
        <v>0.85</v>
      </c>
      <c r="L178" s="199">
        <v>0.85</v>
      </c>
      <c r="M178" s="199">
        <v>0.85</v>
      </c>
      <c r="N178" s="199">
        <v>0.85</v>
      </c>
      <c r="O178" s="199">
        <v>0.85</v>
      </c>
      <c r="P178" s="199">
        <v>0.85</v>
      </c>
      <c r="Q178" s="199">
        <v>0.85</v>
      </c>
      <c r="R178" s="199">
        <v>0.85</v>
      </c>
      <c r="S178" s="199">
        <v>0.85</v>
      </c>
      <c r="T178" s="199">
        <v>0.85</v>
      </c>
      <c r="U178" s="199">
        <v>0.85</v>
      </c>
      <c r="V178" s="199">
        <v>0.85</v>
      </c>
      <c r="W178" s="199">
        <v>0.85</v>
      </c>
      <c r="X178" s="199">
        <v>0.85</v>
      </c>
      <c r="Y178" s="199">
        <v>0.85</v>
      </c>
      <c r="Z178" s="199">
        <v>0.85</v>
      </c>
      <c r="AA178" s="199">
        <v>0.85</v>
      </c>
      <c r="AB178" s="199">
        <v>0.85</v>
      </c>
      <c r="AC178" s="199">
        <v>0.85</v>
      </c>
      <c r="AD178" s="199">
        <v>0.85</v>
      </c>
      <c r="AE178" s="199">
        <v>0.85</v>
      </c>
      <c r="AF178" s="199">
        <v>0.85</v>
      </c>
      <c r="AG178" s="199">
        <v>0.85</v>
      </c>
      <c r="AH178" s="199">
        <v>0.85</v>
      </c>
      <c r="AI178" s="199">
        <v>0.85</v>
      </c>
    </row>
    <row r="179" spans="1:36" s="183" customFormat="1" ht="15.75" customHeight="1">
      <c r="A179" s="238"/>
      <c r="B179" s="172" t="s">
        <v>165</v>
      </c>
      <c r="C179" s="195"/>
      <c r="D179" s="161">
        <v>3</v>
      </c>
      <c r="E179" s="199">
        <v>0.85</v>
      </c>
      <c r="F179" s="199">
        <v>0.85</v>
      </c>
      <c r="G179" s="199">
        <v>0.85</v>
      </c>
      <c r="H179" s="199">
        <v>0.85</v>
      </c>
      <c r="I179" s="199">
        <v>0.85</v>
      </c>
      <c r="J179" s="199">
        <v>0.85</v>
      </c>
      <c r="K179" s="199">
        <v>0.85</v>
      </c>
      <c r="L179" s="199">
        <v>0.85</v>
      </c>
      <c r="M179" s="199">
        <v>0.85</v>
      </c>
      <c r="N179" s="199">
        <v>0.85</v>
      </c>
      <c r="O179" s="199">
        <v>0.85</v>
      </c>
      <c r="P179" s="199">
        <v>0.85</v>
      </c>
      <c r="Q179" s="199">
        <v>0.85</v>
      </c>
      <c r="R179" s="199">
        <v>0.85</v>
      </c>
      <c r="S179" s="199">
        <v>0.85</v>
      </c>
      <c r="T179" s="199">
        <v>0.85</v>
      </c>
      <c r="U179" s="199">
        <v>0.85</v>
      </c>
      <c r="V179" s="199">
        <v>0.85</v>
      </c>
      <c r="W179" s="199">
        <v>0.85</v>
      </c>
      <c r="X179" s="199">
        <v>0.85</v>
      </c>
      <c r="Y179" s="199">
        <v>0.85</v>
      </c>
      <c r="Z179" s="199">
        <v>0.85</v>
      </c>
      <c r="AA179" s="199">
        <v>0.85</v>
      </c>
      <c r="AB179" s="199">
        <v>0.85</v>
      </c>
      <c r="AC179" s="199">
        <v>0.85</v>
      </c>
      <c r="AD179" s="199">
        <v>0.85</v>
      </c>
      <c r="AE179" s="199">
        <v>0.85</v>
      </c>
      <c r="AF179" s="199">
        <v>0.85</v>
      </c>
      <c r="AG179" s="199">
        <v>0.85</v>
      </c>
      <c r="AH179" s="199">
        <v>0.85</v>
      </c>
      <c r="AI179" s="199">
        <v>0.85</v>
      </c>
    </row>
    <row r="180" spans="1:36" s="183" customFormat="1" ht="15.75" customHeight="1">
      <c r="A180" s="238"/>
      <c r="B180" s="172" t="s">
        <v>166</v>
      </c>
      <c r="C180" s="195"/>
      <c r="D180" s="161">
        <v>3</v>
      </c>
      <c r="E180" s="199">
        <v>0.85</v>
      </c>
      <c r="F180" s="199">
        <v>0.85</v>
      </c>
      <c r="G180" s="199">
        <v>0.85</v>
      </c>
      <c r="H180" s="199">
        <v>0.85</v>
      </c>
      <c r="I180" s="199">
        <v>0.85</v>
      </c>
      <c r="J180" s="199">
        <v>0.85</v>
      </c>
      <c r="K180" s="199">
        <v>0.85</v>
      </c>
      <c r="L180" s="199">
        <v>0.85</v>
      </c>
      <c r="M180" s="199">
        <v>0.85</v>
      </c>
      <c r="N180" s="199">
        <v>0.85</v>
      </c>
      <c r="O180" s="199">
        <v>0.85</v>
      </c>
      <c r="P180" s="199">
        <v>0.85</v>
      </c>
      <c r="Q180" s="199">
        <v>0.85</v>
      </c>
      <c r="R180" s="199">
        <v>0.85</v>
      </c>
      <c r="S180" s="199">
        <v>0.85</v>
      </c>
      <c r="T180" s="199">
        <v>0.85</v>
      </c>
      <c r="U180" s="199">
        <v>0.85</v>
      </c>
      <c r="V180" s="199">
        <v>0.85</v>
      </c>
      <c r="W180" s="199">
        <v>0.85</v>
      </c>
      <c r="X180" s="199">
        <v>0.85</v>
      </c>
      <c r="Y180" s="199">
        <v>0.85</v>
      </c>
      <c r="Z180" s="199">
        <v>0.85</v>
      </c>
      <c r="AA180" s="199">
        <v>0.85</v>
      </c>
      <c r="AB180" s="199">
        <v>0.85</v>
      </c>
      <c r="AC180" s="199">
        <v>0.85</v>
      </c>
      <c r="AD180" s="199">
        <v>0.85</v>
      </c>
      <c r="AE180" s="199">
        <v>0.85</v>
      </c>
      <c r="AF180" s="199">
        <v>0.85</v>
      </c>
      <c r="AG180" s="199">
        <v>0.85</v>
      </c>
      <c r="AH180" s="199">
        <v>0.85</v>
      </c>
      <c r="AI180" s="199">
        <v>0.85</v>
      </c>
    </row>
    <row r="181" spans="1:36" s="183" customFormat="1" ht="15.75" customHeight="1">
      <c r="A181" s="238"/>
      <c r="B181" s="172" t="s">
        <v>167</v>
      </c>
      <c r="C181" s="195"/>
      <c r="D181" s="161">
        <v>3</v>
      </c>
      <c r="E181" s="199">
        <v>0.85</v>
      </c>
      <c r="F181" s="199">
        <v>0.85</v>
      </c>
      <c r="G181" s="199">
        <v>0.85</v>
      </c>
      <c r="H181" s="199">
        <v>0.85</v>
      </c>
      <c r="I181" s="199">
        <v>0.85</v>
      </c>
      <c r="J181" s="199">
        <v>0.85</v>
      </c>
      <c r="K181" s="199">
        <v>0.85</v>
      </c>
      <c r="L181" s="199">
        <v>0.85</v>
      </c>
      <c r="M181" s="199">
        <v>0.85</v>
      </c>
      <c r="N181" s="199">
        <v>0.85</v>
      </c>
      <c r="O181" s="199">
        <v>0.85</v>
      </c>
      <c r="P181" s="199">
        <v>0.85</v>
      </c>
      <c r="Q181" s="199">
        <v>0.85</v>
      </c>
      <c r="R181" s="199">
        <v>0.85</v>
      </c>
      <c r="S181" s="199">
        <v>0.85</v>
      </c>
      <c r="T181" s="199">
        <v>0.85</v>
      </c>
      <c r="U181" s="199">
        <v>0.85</v>
      </c>
      <c r="V181" s="199">
        <v>0.85</v>
      </c>
      <c r="W181" s="199">
        <v>0.85</v>
      </c>
      <c r="X181" s="199">
        <v>0.85</v>
      </c>
      <c r="Y181" s="199">
        <v>0.85</v>
      </c>
      <c r="Z181" s="199">
        <v>0.85</v>
      </c>
      <c r="AA181" s="199">
        <v>0.85</v>
      </c>
      <c r="AB181" s="199">
        <v>0.85</v>
      </c>
      <c r="AC181" s="199">
        <v>0.85</v>
      </c>
      <c r="AD181" s="199">
        <v>0.85</v>
      </c>
      <c r="AE181" s="199">
        <v>0.85</v>
      </c>
      <c r="AF181" s="199">
        <v>0.85</v>
      </c>
      <c r="AG181" s="199">
        <v>0.85</v>
      </c>
      <c r="AH181" s="199">
        <v>0.85</v>
      </c>
      <c r="AI181" s="199">
        <v>0.85</v>
      </c>
    </row>
    <row r="182" spans="1:36" s="171" customFormat="1" ht="16">
      <c r="A182" s="238"/>
      <c r="B182" s="172" t="s">
        <v>168</v>
      </c>
      <c r="C182" s="172"/>
      <c r="D182" s="161">
        <v>3</v>
      </c>
      <c r="E182" s="200">
        <v>0.85</v>
      </c>
      <c r="F182" s="200">
        <v>0.85</v>
      </c>
      <c r="G182" s="200">
        <v>0.85</v>
      </c>
      <c r="H182" s="200">
        <v>0.85</v>
      </c>
      <c r="I182" s="200">
        <v>0.85</v>
      </c>
      <c r="J182" s="200">
        <v>0.85</v>
      </c>
      <c r="K182" s="200">
        <v>0.85</v>
      </c>
      <c r="L182" s="200">
        <v>0.85</v>
      </c>
      <c r="M182" s="200">
        <v>0.85</v>
      </c>
      <c r="N182" s="200">
        <v>0.85</v>
      </c>
      <c r="O182" s="200">
        <v>0.85</v>
      </c>
      <c r="P182" s="200">
        <v>0.85</v>
      </c>
      <c r="Q182" s="200">
        <v>0.85</v>
      </c>
      <c r="R182" s="200">
        <v>0.85</v>
      </c>
      <c r="S182" s="200">
        <v>0.85</v>
      </c>
      <c r="T182" s="200">
        <v>0.85</v>
      </c>
      <c r="U182" s="200">
        <v>0.85</v>
      </c>
      <c r="V182" s="200">
        <v>0.85</v>
      </c>
      <c r="W182" s="200">
        <v>0.85</v>
      </c>
      <c r="X182" s="200">
        <v>0.85</v>
      </c>
      <c r="Y182" s="200">
        <v>0.85</v>
      </c>
      <c r="Z182" s="200">
        <v>0.85</v>
      </c>
      <c r="AA182" s="200">
        <v>0.85</v>
      </c>
      <c r="AB182" s="200">
        <v>0.85</v>
      </c>
      <c r="AC182" s="200">
        <v>0.85</v>
      </c>
      <c r="AD182" s="200">
        <v>0.85</v>
      </c>
      <c r="AE182" s="200">
        <v>0.85</v>
      </c>
      <c r="AF182" s="200">
        <v>0.85</v>
      </c>
      <c r="AG182" s="200">
        <v>0.85</v>
      </c>
      <c r="AH182" s="200">
        <v>0.85</v>
      </c>
      <c r="AI182" s="200">
        <v>0.85</v>
      </c>
    </row>
    <row r="183" spans="1:36" s="171" customFormat="1" ht="16">
      <c r="A183" s="238"/>
      <c r="B183" s="172" t="s">
        <v>169</v>
      </c>
      <c r="C183" s="172"/>
      <c r="D183" s="161">
        <v>3</v>
      </c>
      <c r="E183" s="200">
        <v>0.85</v>
      </c>
      <c r="F183" s="200">
        <v>0.85</v>
      </c>
      <c r="G183" s="200">
        <v>0.85</v>
      </c>
      <c r="H183" s="200">
        <v>0.85</v>
      </c>
      <c r="I183" s="200">
        <v>0.85</v>
      </c>
      <c r="J183" s="200">
        <v>0.85</v>
      </c>
      <c r="K183" s="200">
        <v>0.85</v>
      </c>
      <c r="L183" s="200">
        <v>0.85</v>
      </c>
      <c r="M183" s="200">
        <v>0.85</v>
      </c>
      <c r="N183" s="200">
        <v>0.85</v>
      </c>
      <c r="O183" s="200">
        <v>0.85</v>
      </c>
      <c r="P183" s="200">
        <v>0.85</v>
      </c>
      <c r="Q183" s="200">
        <v>0.85</v>
      </c>
      <c r="R183" s="200">
        <v>0.85</v>
      </c>
      <c r="S183" s="200">
        <v>0.85</v>
      </c>
      <c r="T183" s="200">
        <v>0.85</v>
      </c>
      <c r="U183" s="200">
        <v>0.85</v>
      </c>
      <c r="V183" s="200">
        <v>0.85</v>
      </c>
      <c r="W183" s="200">
        <v>0.85</v>
      </c>
      <c r="X183" s="200">
        <v>0.85</v>
      </c>
      <c r="Y183" s="200">
        <v>0.85</v>
      </c>
      <c r="Z183" s="200">
        <v>0.85</v>
      </c>
      <c r="AA183" s="200">
        <v>0.85</v>
      </c>
      <c r="AB183" s="200">
        <v>0.85</v>
      </c>
      <c r="AC183" s="200">
        <v>0.85</v>
      </c>
      <c r="AD183" s="200">
        <v>0.85</v>
      </c>
      <c r="AE183" s="200">
        <v>0.85</v>
      </c>
      <c r="AF183" s="200">
        <v>0.85</v>
      </c>
      <c r="AG183" s="200">
        <v>0.85</v>
      </c>
      <c r="AH183" s="200">
        <v>0.85</v>
      </c>
      <c r="AI183" s="200">
        <v>0.85</v>
      </c>
    </row>
    <row r="184" spans="1:36" s="171" customFormat="1" ht="16">
      <c r="A184" s="238"/>
      <c r="B184" s="172" t="s">
        <v>170</v>
      </c>
      <c r="C184" s="172"/>
      <c r="D184" s="161">
        <v>3</v>
      </c>
      <c r="E184" s="200">
        <v>0.85</v>
      </c>
      <c r="F184" s="200">
        <v>0.85</v>
      </c>
      <c r="G184" s="200">
        <v>0.85</v>
      </c>
      <c r="H184" s="200">
        <v>0.85</v>
      </c>
      <c r="I184" s="200">
        <v>0.85</v>
      </c>
      <c r="J184" s="200">
        <v>0.85</v>
      </c>
      <c r="K184" s="200">
        <v>0.85</v>
      </c>
      <c r="L184" s="200">
        <v>0.85</v>
      </c>
      <c r="M184" s="200">
        <v>0.85</v>
      </c>
      <c r="N184" s="200">
        <v>0.85</v>
      </c>
      <c r="O184" s="200">
        <v>0.85</v>
      </c>
      <c r="P184" s="200">
        <v>0.85</v>
      </c>
      <c r="Q184" s="200">
        <v>0.85</v>
      </c>
      <c r="R184" s="200">
        <v>0.85</v>
      </c>
      <c r="S184" s="200">
        <v>0.85</v>
      </c>
      <c r="T184" s="200">
        <v>0.85</v>
      </c>
      <c r="U184" s="200">
        <v>0.85</v>
      </c>
      <c r="V184" s="200">
        <v>0.85</v>
      </c>
      <c r="W184" s="200">
        <v>0.85</v>
      </c>
      <c r="X184" s="200">
        <v>0.85</v>
      </c>
      <c r="Y184" s="200">
        <v>0.85</v>
      </c>
      <c r="Z184" s="200">
        <v>0.85</v>
      </c>
      <c r="AA184" s="200">
        <v>0.85</v>
      </c>
      <c r="AB184" s="200">
        <v>0.85</v>
      </c>
      <c r="AC184" s="200">
        <v>0.85</v>
      </c>
      <c r="AD184" s="200">
        <v>0.85</v>
      </c>
      <c r="AE184" s="200">
        <v>0.85</v>
      </c>
      <c r="AF184" s="200">
        <v>0.85</v>
      </c>
      <c r="AG184" s="200">
        <v>0.85</v>
      </c>
      <c r="AH184" s="200">
        <v>0.85</v>
      </c>
      <c r="AI184" s="200">
        <v>0.85</v>
      </c>
    </row>
    <row r="185" spans="1:36" s="171" customFormat="1" ht="16">
      <c r="A185" s="238"/>
      <c r="B185" s="172" t="s">
        <v>171</v>
      </c>
      <c r="C185" s="172"/>
      <c r="D185" s="161">
        <v>3</v>
      </c>
      <c r="E185" s="200">
        <v>0.85</v>
      </c>
      <c r="F185" s="200">
        <v>0.85</v>
      </c>
      <c r="G185" s="200">
        <v>0.85</v>
      </c>
      <c r="H185" s="200">
        <v>0.85</v>
      </c>
      <c r="I185" s="200">
        <v>0.85</v>
      </c>
      <c r="J185" s="200">
        <v>0.85</v>
      </c>
      <c r="K185" s="200">
        <v>0.85</v>
      </c>
      <c r="L185" s="200">
        <v>0.85</v>
      </c>
      <c r="M185" s="200">
        <v>0.85</v>
      </c>
      <c r="N185" s="200">
        <v>0.85</v>
      </c>
      <c r="O185" s="200">
        <v>0.85</v>
      </c>
      <c r="P185" s="200">
        <v>0.85</v>
      </c>
      <c r="Q185" s="200">
        <v>0.85</v>
      </c>
      <c r="R185" s="200">
        <v>0.85</v>
      </c>
      <c r="S185" s="200">
        <v>0.85</v>
      </c>
      <c r="T185" s="200">
        <v>0.85</v>
      </c>
      <c r="U185" s="200">
        <v>0.85</v>
      </c>
      <c r="V185" s="200">
        <v>0.85</v>
      </c>
      <c r="W185" s="200">
        <v>0.85</v>
      </c>
      <c r="X185" s="200">
        <v>0.85</v>
      </c>
      <c r="Y185" s="200">
        <v>0.85</v>
      </c>
      <c r="Z185" s="200">
        <v>0.85</v>
      </c>
      <c r="AA185" s="200">
        <v>0.85</v>
      </c>
      <c r="AB185" s="200">
        <v>0.85</v>
      </c>
      <c r="AC185" s="200">
        <v>0.85</v>
      </c>
      <c r="AD185" s="200">
        <v>0.85</v>
      </c>
      <c r="AE185" s="200">
        <v>0.85</v>
      </c>
      <c r="AF185" s="200">
        <v>0.85</v>
      </c>
      <c r="AG185" s="200">
        <v>0.85</v>
      </c>
      <c r="AH185" s="200">
        <v>0.85</v>
      </c>
      <c r="AI185" s="200">
        <v>0.85</v>
      </c>
    </row>
    <row r="186" spans="1:36" s="171" customFormat="1" ht="17">
      <c r="A186" s="180" t="s">
        <v>133</v>
      </c>
      <c r="B186" s="172" t="s">
        <v>119</v>
      </c>
      <c r="C186" s="172" t="s">
        <v>180</v>
      </c>
      <c r="D186" s="161">
        <v>3</v>
      </c>
      <c r="E186" s="201">
        <v>700</v>
      </c>
      <c r="F186" s="201">
        <v>700</v>
      </c>
      <c r="G186" s="201">
        <v>700</v>
      </c>
      <c r="H186" s="201">
        <v>700</v>
      </c>
      <c r="I186" s="201">
        <v>700</v>
      </c>
      <c r="J186" s="201">
        <v>700</v>
      </c>
      <c r="K186" s="201">
        <v>700</v>
      </c>
      <c r="L186" s="201">
        <v>700</v>
      </c>
      <c r="M186" s="201">
        <v>700</v>
      </c>
      <c r="N186" s="201">
        <v>700</v>
      </c>
      <c r="O186" s="201">
        <v>700</v>
      </c>
      <c r="P186" s="201">
        <v>700</v>
      </c>
      <c r="Q186" s="201">
        <v>700</v>
      </c>
      <c r="R186" s="201">
        <v>700</v>
      </c>
      <c r="S186" s="201">
        <v>700</v>
      </c>
      <c r="T186" s="201">
        <v>700</v>
      </c>
      <c r="U186" s="201">
        <v>700</v>
      </c>
      <c r="V186" s="201">
        <v>700</v>
      </c>
      <c r="W186" s="201">
        <v>700</v>
      </c>
      <c r="X186" s="201">
        <v>700</v>
      </c>
      <c r="Y186" s="201">
        <v>700</v>
      </c>
      <c r="Z186" s="201">
        <v>700</v>
      </c>
      <c r="AA186" s="201">
        <v>700</v>
      </c>
      <c r="AB186" s="201">
        <v>700</v>
      </c>
      <c r="AC186" s="201">
        <v>700</v>
      </c>
      <c r="AD186" s="201">
        <v>700</v>
      </c>
      <c r="AE186" s="201">
        <v>700</v>
      </c>
      <c r="AF186" s="201">
        <v>700</v>
      </c>
      <c r="AG186" s="201">
        <v>700</v>
      </c>
      <c r="AH186" s="201">
        <v>700</v>
      </c>
      <c r="AI186" s="201">
        <v>700</v>
      </c>
    </row>
    <row r="187" spans="1:36" s="171" customFormat="1" ht="17">
      <c r="A187" s="180" t="s">
        <v>141</v>
      </c>
      <c r="B187" s="172" t="s">
        <v>119</v>
      </c>
      <c r="C187" s="172" t="s">
        <v>180</v>
      </c>
      <c r="D187" s="161">
        <v>3</v>
      </c>
      <c r="E187" s="202">
        <v>20</v>
      </c>
      <c r="F187" s="202">
        <v>20</v>
      </c>
      <c r="G187" s="202">
        <v>20</v>
      </c>
      <c r="H187" s="202">
        <v>20</v>
      </c>
      <c r="I187" s="202">
        <v>20</v>
      </c>
      <c r="J187" s="202">
        <v>20</v>
      </c>
      <c r="K187" s="202">
        <v>20</v>
      </c>
      <c r="L187" s="202">
        <v>20</v>
      </c>
      <c r="M187" s="202">
        <v>20</v>
      </c>
      <c r="N187" s="202">
        <v>20</v>
      </c>
      <c r="O187" s="202">
        <v>20</v>
      </c>
      <c r="P187" s="202">
        <v>20</v>
      </c>
      <c r="Q187" s="202">
        <v>20</v>
      </c>
      <c r="R187" s="202">
        <v>20</v>
      </c>
      <c r="S187" s="202">
        <v>20</v>
      </c>
      <c r="T187" s="202">
        <v>20</v>
      </c>
      <c r="U187" s="202">
        <v>20</v>
      </c>
      <c r="V187" s="202">
        <v>20</v>
      </c>
      <c r="W187" s="202">
        <v>20</v>
      </c>
      <c r="X187" s="202">
        <v>20</v>
      </c>
      <c r="Y187" s="202">
        <v>20</v>
      </c>
      <c r="Z187" s="202">
        <v>20</v>
      </c>
      <c r="AA187" s="202">
        <v>20</v>
      </c>
      <c r="AB187" s="202">
        <v>20</v>
      </c>
      <c r="AC187" s="202">
        <v>20</v>
      </c>
      <c r="AD187" s="202">
        <v>20</v>
      </c>
      <c r="AE187" s="202">
        <v>20</v>
      </c>
      <c r="AF187" s="202">
        <v>20</v>
      </c>
      <c r="AG187" s="202">
        <v>20</v>
      </c>
      <c r="AH187" s="202">
        <v>20</v>
      </c>
      <c r="AI187" s="202">
        <v>20</v>
      </c>
    </row>
    <row r="188" spans="1:36" s="171" customFormat="1" ht="17">
      <c r="A188" s="180" t="s">
        <v>149</v>
      </c>
      <c r="B188" s="172">
        <v>31.536000000000001</v>
      </c>
      <c r="C188" s="172" t="s">
        <v>181</v>
      </c>
      <c r="D188" s="161">
        <v>3</v>
      </c>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c r="AA188" s="181"/>
      <c r="AB188" s="181"/>
      <c r="AC188" s="181"/>
      <c r="AD188" s="181"/>
      <c r="AE188" s="181"/>
      <c r="AF188" s="181"/>
      <c r="AG188" s="181"/>
      <c r="AH188" s="181"/>
      <c r="AI188" s="181"/>
    </row>
    <row r="189" spans="1:36" s="171" customFormat="1" ht="17">
      <c r="A189" s="180" t="s">
        <v>182</v>
      </c>
      <c r="B189" s="192">
        <v>25</v>
      </c>
      <c r="C189" s="172" t="s">
        <v>137</v>
      </c>
      <c r="D189" s="161">
        <v>3</v>
      </c>
      <c r="E189" s="181"/>
      <c r="F189" s="181"/>
      <c r="G189" s="181"/>
      <c r="H189" s="181"/>
      <c r="I189" s="181"/>
      <c r="J189" s="181"/>
      <c r="K189" s="181"/>
      <c r="L189" s="181"/>
      <c r="M189" s="181"/>
      <c r="N189" s="181"/>
      <c r="O189" s="181"/>
      <c r="P189" s="181"/>
      <c r="Q189" s="181"/>
      <c r="R189" s="181"/>
      <c r="S189" s="181"/>
      <c r="T189" s="181"/>
      <c r="U189" s="181"/>
      <c r="V189" s="181"/>
      <c r="W189" s="181"/>
      <c r="X189" s="181"/>
      <c r="Y189" s="181"/>
      <c r="Z189" s="181"/>
      <c r="AA189" s="181"/>
      <c r="AB189" s="181"/>
      <c r="AC189" s="181"/>
      <c r="AD189" s="181"/>
      <c r="AE189" s="181"/>
      <c r="AF189" s="181"/>
      <c r="AG189" s="181"/>
      <c r="AH189" s="181"/>
      <c r="AI189" s="181"/>
    </row>
    <row r="190" spans="1:36" s="171" customFormat="1" ht="17">
      <c r="A190" s="180" t="s">
        <v>128</v>
      </c>
      <c r="B190" s="172"/>
      <c r="C190" s="172" t="s">
        <v>151</v>
      </c>
      <c r="D190" s="161">
        <v>3</v>
      </c>
      <c r="E190" s="197">
        <v>1E-4</v>
      </c>
      <c r="F190" s="197">
        <v>1E-4</v>
      </c>
      <c r="G190" s="197">
        <v>1E-4</v>
      </c>
      <c r="H190" s="197">
        <v>1E-4</v>
      </c>
      <c r="I190" s="197">
        <v>1E-4</v>
      </c>
      <c r="J190" s="197">
        <v>1E-4</v>
      </c>
      <c r="K190" s="197">
        <v>1E-4</v>
      </c>
      <c r="L190" s="197">
        <v>1E-4</v>
      </c>
      <c r="M190" s="197">
        <v>1E-4</v>
      </c>
      <c r="N190" s="197">
        <v>1E-4</v>
      </c>
      <c r="O190" s="197">
        <v>1E-4</v>
      </c>
      <c r="P190" s="197">
        <v>1E-4</v>
      </c>
      <c r="Q190" s="197">
        <v>1E-4</v>
      </c>
      <c r="R190" s="197">
        <v>1E-4</v>
      </c>
      <c r="S190" s="197">
        <v>1E-4</v>
      </c>
      <c r="T190" s="197">
        <v>1E-4</v>
      </c>
      <c r="U190" s="197">
        <v>1E-4</v>
      </c>
      <c r="V190" s="197">
        <v>1E-4</v>
      </c>
      <c r="W190" s="197">
        <v>1E-4</v>
      </c>
      <c r="X190" s="197">
        <v>1E-4</v>
      </c>
      <c r="Y190" s="197">
        <v>1E-4</v>
      </c>
      <c r="Z190" s="197">
        <v>1E-4</v>
      </c>
      <c r="AA190" s="197">
        <v>1E-4</v>
      </c>
      <c r="AB190" s="197">
        <v>1E-4</v>
      </c>
      <c r="AC190" s="197">
        <v>1E-4</v>
      </c>
      <c r="AD190" s="197">
        <v>1E-4</v>
      </c>
      <c r="AE190" s="197">
        <v>1E-4</v>
      </c>
      <c r="AF190" s="197">
        <v>1E-4</v>
      </c>
      <c r="AG190" s="197">
        <v>1E-4</v>
      </c>
      <c r="AH190" s="197">
        <v>1E-4</v>
      </c>
      <c r="AI190" s="197">
        <v>1E-4</v>
      </c>
      <c r="AJ190" s="177"/>
    </row>
    <row r="191" spans="1:36" s="233" customFormat="1" ht="16"/>
    <row r="192" spans="1:36" s="209" customFormat="1" ht="17">
      <c r="A192" s="211" t="s">
        <v>86</v>
      </c>
      <c r="B192" s="210"/>
      <c r="D192" s="210"/>
      <c r="E192" s="213"/>
      <c r="F192" s="213"/>
      <c r="G192" s="213"/>
      <c r="H192" s="213"/>
      <c r="I192" s="213"/>
      <c r="J192" s="213"/>
      <c r="K192" s="213"/>
      <c r="L192" s="213"/>
      <c r="M192" s="213"/>
      <c r="N192" s="213"/>
      <c r="O192" s="213"/>
      <c r="P192" s="213"/>
      <c r="Q192" s="213"/>
      <c r="R192" s="213"/>
      <c r="S192" s="213"/>
      <c r="T192" s="213"/>
      <c r="U192" s="213"/>
      <c r="V192" s="213"/>
      <c r="W192" s="213"/>
      <c r="X192" s="213"/>
      <c r="Y192" s="213"/>
      <c r="Z192" s="213"/>
      <c r="AA192" s="213"/>
      <c r="AB192" s="213"/>
      <c r="AC192" s="213"/>
      <c r="AD192" s="213"/>
      <c r="AE192" s="213"/>
      <c r="AF192" s="213"/>
      <c r="AG192" s="213"/>
      <c r="AH192" s="213"/>
      <c r="AI192" s="213"/>
    </row>
    <row r="193" spans="1:35" s="177" customFormat="1" ht="15.75" customHeight="1">
      <c r="A193" s="168" t="s">
        <v>116</v>
      </c>
      <c r="B193" s="190" t="s">
        <v>173</v>
      </c>
      <c r="C193" s="190" t="s">
        <v>117</v>
      </c>
      <c r="D193" s="169" t="s">
        <v>607</v>
      </c>
      <c r="E193" s="170">
        <v>2020</v>
      </c>
      <c r="F193" s="170">
        <v>2021</v>
      </c>
      <c r="G193" s="170">
        <v>2022</v>
      </c>
      <c r="H193" s="170">
        <v>2023</v>
      </c>
      <c r="I193" s="170">
        <v>2024</v>
      </c>
      <c r="J193" s="170">
        <v>2025</v>
      </c>
      <c r="K193" s="170">
        <v>2026</v>
      </c>
      <c r="L193" s="170">
        <v>2027</v>
      </c>
      <c r="M193" s="170">
        <v>2028</v>
      </c>
      <c r="N193" s="170">
        <v>2029</v>
      </c>
      <c r="O193" s="170">
        <v>2030</v>
      </c>
      <c r="P193" s="170">
        <v>2031</v>
      </c>
      <c r="Q193" s="170">
        <v>2032</v>
      </c>
      <c r="R193" s="170">
        <v>2033</v>
      </c>
      <c r="S193" s="170">
        <v>2034</v>
      </c>
      <c r="T193" s="170">
        <v>2035</v>
      </c>
      <c r="U193" s="170">
        <v>2036</v>
      </c>
      <c r="V193" s="170">
        <v>2037</v>
      </c>
      <c r="W193" s="170">
        <v>2038</v>
      </c>
      <c r="X193" s="170">
        <v>2039</v>
      </c>
      <c r="Y193" s="170">
        <v>2040</v>
      </c>
      <c r="Z193" s="170">
        <v>2041</v>
      </c>
      <c r="AA193" s="170">
        <v>2042</v>
      </c>
      <c r="AB193" s="170">
        <v>2043</v>
      </c>
      <c r="AC193" s="170">
        <v>2044</v>
      </c>
      <c r="AD193" s="170">
        <v>2045</v>
      </c>
      <c r="AE193" s="170">
        <v>2046</v>
      </c>
      <c r="AF193" s="170">
        <v>2047</v>
      </c>
      <c r="AG193" s="170">
        <v>2048</v>
      </c>
      <c r="AH193" s="170">
        <v>2049</v>
      </c>
      <c r="AI193" s="170">
        <v>2050</v>
      </c>
    </row>
    <row r="194" spans="1:35" s="177" customFormat="1" ht="15.75" customHeight="1">
      <c r="A194" s="180" t="s">
        <v>129</v>
      </c>
      <c r="B194" s="192" t="s">
        <v>32</v>
      </c>
      <c r="C194" s="172" t="s">
        <v>138</v>
      </c>
      <c r="D194" s="161">
        <v>3</v>
      </c>
      <c r="E194" s="203">
        <v>1</v>
      </c>
      <c r="F194" s="203">
        <v>1</v>
      </c>
      <c r="G194" s="203">
        <v>1</v>
      </c>
      <c r="H194" s="203">
        <v>1</v>
      </c>
      <c r="I194" s="203">
        <v>1</v>
      </c>
      <c r="J194" s="203">
        <v>1</v>
      </c>
      <c r="K194" s="203">
        <v>1</v>
      </c>
      <c r="L194" s="203">
        <v>1</v>
      </c>
      <c r="M194" s="203">
        <v>1</v>
      </c>
      <c r="N194" s="203">
        <v>1</v>
      </c>
      <c r="O194" s="203">
        <v>1</v>
      </c>
      <c r="P194" s="203">
        <v>1</v>
      </c>
      <c r="Q194" s="203">
        <v>1</v>
      </c>
      <c r="R194" s="203">
        <v>1</v>
      </c>
      <c r="S194" s="203">
        <v>1</v>
      </c>
      <c r="T194" s="203">
        <v>1</v>
      </c>
      <c r="U194" s="203">
        <v>1</v>
      </c>
      <c r="V194" s="203">
        <v>1</v>
      </c>
      <c r="W194" s="203">
        <v>1</v>
      </c>
      <c r="X194" s="203">
        <v>1</v>
      </c>
      <c r="Y194" s="203">
        <v>1</v>
      </c>
      <c r="Z194" s="203">
        <v>1</v>
      </c>
      <c r="AA194" s="203">
        <v>1</v>
      </c>
      <c r="AB194" s="203">
        <v>1</v>
      </c>
      <c r="AC194" s="203">
        <v>1</v>
      </c>
      <c r="AD194" s="203">
        <v>1</v>
      </c>
      <c r="AE194" s="203">
        <v>1</v>
      </c>
      <c r="AF194" s="203">
        <v>1</v>
      </c>
      <c r="AG194" s="203">
        <v>1</v>
      </c>
      <c r="AH194" s="203">
        <v>1</v>
      </c>
      <c r="AI194" s="203">
        <v>1</v>
      </c>
    </row>
    <row r="195" spans="1:35" s="171" customFormat="1" ht="15.75" customHeight="1">
      <c r="A195" s="180" t="s">
        <v>120</v>
      </c>
      <c r="B195" s="172" t="s">
        <v>27</v>
      </c>
      <c r="C195" s="172" t="s">
        <v>138</v>
      </c>
      <c r="D195" s="161">
        <v>3</v>
      </c>
      <c r="E195" s="181">
        <v>1</v>
      </c>
      <c r="F195" s="181">
        <v>1</v>
      </c>
      <c r="G195" s="181">
        <v>1</v>
      </c>
      <c r="H195" s="181">
        <v>1</v>
      </c>
      <c r="I195" s="181">
        <v>1</v>
      </c>
      <c r="J195" s="181">
        <v>1</v>
      </c>
      <c r="K195" s="181">
        <v>1</v>
      </c>
      <c r="L195" s="181">
        <v>1</v>
      </c>
      <c r="M195" s="181">
        <v>1</v>
      </c>
      <c r="N195" s="181">
        <v>1</v>
      </c>
      <c r="O195" s="181">
        <v>1</v>
      </c>
      <c r="P195" s="181">
        <v>1</v>
      </c>
      <c r="Q195" s="181">
        <v>1</v>
      </c>
      <c r="R195" s="181">
        <v>1</v>
      </c>
      <c r="S195" s="181">
        <v>1</v>
      </c>
      <c r="T195" s="181">
        <v>1</v>
      </c>
      <c r="U195" s="181">
        <v>1</v>
      </c>
      <c r="V195" s="181">
        <v>1</v>
      </c>
      <c r="W195" s="181">
        <v>1</v>
      </c>
      <c r="X195" s="181">
        <v>1</v>
      </c>
      <c r="Y195" s="181">
        <v>1</v>
      </c>
      <c r="Z195" s="181">
        <v>1</v>
      </c>
      <c r="AA195" s="181">
        <v>1</v>
      </c>
      <c r="AB195" s="181">
        <v>1</v>
      </c>
      <c r="AC195" s="181">
        <v>1</v>
      </c>
      <c r="AD195" s="181">
        <v>1</v>
      </c>
      <c r="AE195" s="181">
        <v>1</v>
      </c>
      <c r="AF195" s="181">
        <v>1</v>
      </c>
      <c r="AG195" s="181">
        <v>1</v>
      </c>
      <c r="AH195" s="181">
        <v>1</v>
      </c>
      <c r="AI195" s="181">
        <v>1</v>
      </c>
    </row>
    <row r="196" spans="1:35" s="171" customFormat="1" ht="15.75" customHeight="1">
      <c r="A196" s="180" t="s">
        <v>183</v>
      </c>
      <c r="B196" s="172" t="s">
        <v>119</v>
      </c>
      <c r="C196" s="172" t="s">
        <v>119</v>
      </c>
      <c r="D196" s="161">
        <v>3</v>
      </c>
      <c r="E196" s="202">
        <v>1</v>
      </c>
      <c r="F196" s="202">
        <v>1</v>
      </c>
      <c r="G196" s="202">
        <v>1</v>
      </c>
      <c r="H196" s="202">
        <v>1</v>
      </c>
      <c r="I196" s="202">
        <v>1</v>
      </c>
      <c r="J196" s="202">
        <v>1</v>
      </c>
      <c r="K196" s="202">
        <v>1</v>
      </c>
      <c r="L196" s="202">
        <v>1</v>
      </c>
      <c r="M196" s="202">
        <v>1</v>
      </c>
      <c r="N196" s="202">
        <v>1</v>
      </c>
      <c r="O196" s="202">
        <v>1</v>
      </c>
      <c r="P196" s="202">
        <v>1</v>
      </c>
      <c r="Q196" s="202">
        <v>1</v>
      </c>
      <c r="R196" s="202">
        <v>1</v>
      </c>
      <c r="S196" s="202">
        <v>1</v>
      </c>
      <c r="T196" s="202">
        <v>1</v>
      </c>
      <c r="U196" s="202">
        <v>1</v>
      </c>
      <c r="V196" s="202">
        <v>1</v>
      </c>
      <c r="W196" s="202">
        <v>1</v>
      </c>
      <c r="X196" s="202">
        <v>1</v>
      </c>
      <c r="Y196" s="202">
        <v>1</v>
      </c>
      <c r="Z196" s="202">
        <v>1</v>
      </c>
      <c r="AA196" s="202">
        <v>1</v>
      </c>
      <c r="AB196" s="202">
        <v>1</v>
      </c>
      <c r="AC196" s="202">
        <v>1</v>
      </c>
      <c r="AD196" s="202">
        <v>1</v>
      </c>
      <c r="AE196" s="202">
        <v>1</v>
      </c>
      <c r="AF196" s="202">
        <v>1</v>
      </c>
      <c r="AG196" s="202">
        <v>1</v>
      </c>
      <c r="AH196" s="202">
        <v>1</v>
      </c>
      <c r="AI196" s="202">
        <v>1</v>
      </c>
    </row>
    <row r="197" spans="1:35" s="183" customFormat="1" ht="15.75" customHeight="1">
      <c r="A197" s="238" t="s">
        <v>179</v>
      </c>
      <c r="B197" s="172" t="s">
        <v>163</v>
      </c>
      <c r="C197" s="195"/>
      <c r="D197" s="161">
        <v>3</v>
      </c>
      <c r="E197" s="171">
        <v>0.29624850899999994</v>
      </c>
      <c r="F197" s="171">
        <v>0.29624850899999994</v>
      </c>
      <c r="G197" s="171">
        <v>0.29624850899999994</v>
      </c>
      <c r="H197" s="171">
        <v>0.29624850899999994</v>
      </c>
      <c r="I197" s="171">
        <v>0.29624850899999994</v>
      </c>
      <c r="J197" s="171">
        <v>0.29624850899999994</v>
      </c>
      <c r="K197" s="171">
        <v>0.29624850899999994</v>
      </c>
      <c r="L197" s="171">
        <v>0.29624850899999994</v>
      </c>
      <c r="M197" s="171">
        <v>0.29624850899999994</v>
      </c>
      <c r="N197" s="171">
        <v>0.29624850899999994</v>
      </c>
      <c r="O197" s="171">
        <v>0.29624850899999994</v>
      </c>
      <c r="P197" s="171">
        <v>0.29624850899999994</v>
      </c>
      <c r="Q197" s="171">
        <v>0.29624850899999994</v>
      </c>
      <c r="R197" s="171">
        <v>0.29624850899999994</v>
      </c>
      <c r="S197" s="171">
        <v>0.29624850899999994</v>
      </c>
      <c r="T197" s="171">
        <v>0.29624850899999994</v>
      </c>
      <c r="U197" s="171">
        <v>0.29624850899999994</v>
      </c>
      <c r="V197" s="171">
        <v>0.29624850899999994</v>
      </c>
      <c r="W197" s="171">
        <v>0.29624850899999994</v>
      </c>
      <c r="X197" s="171">
        <v>0.29624850899999994</v>
      </c>
      <c r="Y197" s="171">
        <v>0.29624850899999994</v>
      </c>
      <c r="Z197" s="171">
        <v>0.29624850899999994</v>
      </c>
      <c r="AA197" s="171">
        <v>0.29624850899999994</v>
      </c>
      <c r="AB197" s="171">
        <v>0.29624850899999994</v>
      </c>
      <c r="AC197" s="171">
        <v>0.29624850899999994</v>
      </c>
      <c r="AD197" s="171">
        <v>0.29624850899999994</v>
      </c>
      <c r="AE197" s="171">
        <v>0.29624850899999994</v>
      </c>
      <c r="AF197" s="171">
        <v>0.29624850899999994</v>
      </c>
      <c r="AG197" s="171">
        <v>0.29624850899999994</v>
      </c>
      <c r="AH197" s="171">
        <v>0.29624850899999994</v>
      </c>
      <c r="AI197" s="171">
        <v>0.29624850899999994</v>
      </c>
    </row>
    <row r="198" spans="1:35" s="183" customFormat="1" ht="15.75" customHeight="1">
      <c r="A198" s="238"/>
      <c r="B198" s="172" t="s">
        <v>165</v>
      </c>
      <c r="C198" s="195"/>
      <c r="D198" s="161">
        <v>3</v>
      </c>
      <c r="E198" s="171">
        <v>0.29624850899999994</v>
      </c>
      <c r="F198" s="171">
        <v>0.29624850899999994</v>
      </c>
      <c r="G198" s="171">
        <v>0.29624850899999994</v>
      </c>
      <c r="H198" s="171">
        <v>0.29624850899999994</v>
      </c>
      <c r="I198" s="171">
        <v>0.29624850899999994</v>
      </c>
      <c r="J198" s="171">
        <v>0.29624850899999994</v>
      </c>
      <c r="K198" s="171">
        <v>0.29624850899999994</v>
      </c>
      <c r="L198" s="171">
        <v>0.29624850899999994</v>
      </c>
      <c r="M198" s="171">
        <v>0.29624850899999994</v>
      </c>
      <c r="N198" s="171">
        <v>0.29624850899999994</v>
      </c>
      <c r="O198" s="171">
        <v>0.29624850899999994</v>
      </c>
      <c r="P198" s="171">
        <v>0.29624850899999994</v>
      </c>
      <c r="Q198" s="171">
        <v>0.29624850899999994</v>
      </c>
      <c r="R198" s="171">
        <v>0.29624850899999994</v>
      </c>
      <c r="S198" s="171">
        <v>0.29624850899999994</v>
      </c>
      <c r="T198" s="171">
        <v>0.29624850899999994</v>
      </c>
      <c r="U198" s="171">
        <v>0.29624850899999994</v>
      </c>
      <c r="V198" s="171">
        <v>0.29624850899999994</v>
      </c>
      <c r="W198" s="171">
        <v>0.29624850899999994</v>
      </c>
      <c r="X198" s="171">
        <v>0.29624850899999994</v>
      </c>
      <c r="Y198" s="171">
        <v>0.29624850899999994</v>
      </c>
      <c r="Z198" s="171">
        <v>0.29624850899999994</v>
      </c>
      <c r="AA198" s="171">
        <v>0.29624850899999994</v>
      </c>
      <c r="AB198" s="171">
        <v>0.29624850899999994</v>
      </c>
      <c r="AC198" s="171">
        <v>0.29624850899999994</v>
      </c>
      <c r="AD198" s="171">
        <v>0.29624850899999994</v>
      </c>
      <c r="AE198" s="171">
        <v>0.29624850899999994</v>
      </c>
      <c r="AF198" s="171">
        <v>0.29624850899999994</v>
      </c>
      <c r="AG198" s="171">
        <v>0.29624850899999994</v>
      </c>
      <c r="AH198" s="171">
        <v>0.29624850899999994</v>
      </c>
      <c r="AI198" s="171">
        <v>0.29624850899999994</v>
      </c>
    </row>
    <row r="199" spans="1:35" s="183" customFormat="1" ht="15.75" customHeight="1">
      <c r="A199" s="238"/>
      <c r="B199" s="172" t="s">
        <v>166</v>
      </c>
      <c r="C199" s="195"/>
      <c r="D199" s="161">
        <v>3</v>
      </c>
      <c r="E199" s="171">
        <v>0.46255029599999992</v>
      </c>
      <c r="F199" s="171">
        <v>0.46255029599999992</v>
      </c>
      <c r="G199" s="171">
        <v>0.46255029599999992</v>
      </c>
      <c r="H199" s="171">
        <v>0.46255029599999992</v>
      </c>
      <c r="I199" s="171">
        <v>0.46255029599999992</v>
      </c>
      <c r="J199" s="171">
        <v>0.46255029599999992</v>
      </c>
      <c r="K199" s="171">
        <v>0.46255029599999992</v>
      </c>
      <c r="L199" s="171">
        <v>0.46255029599999992</v>
      </c>
      <c r="M199" s="171">
        <v>0.46255029599999992</v>
      </c>
      <c r="N199" s="171">
        <v>0.46255029599999992</v>
      </c>
      <c r="O199" s="171">
        <v>0.46255029599999992</v>
      </c>
      <c r="P199" s="171">
        <v>0.46255029599999992</v>
      </c>
      <c r="Q199" s="171">
        <v>0.46255029599999992</v>
      </c>
      <c r="R199" s="171">
        <v>0.46255029599999992</v>
      </c>
      <c r="S199" s="171">
        <v>0.46255029599999992</v>
      </c>
      <c r="T199" s="171">
        <v>0.46255029599999992</v>
      </c>
      <c r="U199" s="171">
        <v>0.46255029599999992</v>
      </c>
      <c r="V199" s="171">
        <v>0.46255029599999992</v>
      </c>
      <c r="W199" s="171">
        <v>0.46255029599999992</v>
      </c>
      <c r="X199" s="171">
        <v>0.46255029599999992</v>
      </c>
      <c r="Y199" s="171">
        <v>0.46255029599999992</v>
      </c>
      <c r="Z199" s="171">
        <v>0.46255029599999992</v>
      </c>
      <c r="AA199" s="171">
        <v>0.46255029599999992</v>
      </c>
      <c r="AB199" s="171">
        <v>0.46255029599999992</v>
      </c>
      <c r="AC199" s="171">
        <v>0.46255029599999992</v>
      </c>
      <c r="AD199" s="171">
        <v>0.46255029599999992</v>
      </c>
      <c r="AE199" s="171">
        <v>0.46255029599999992</v>
      </c>
      <c r="AF199" s="171">
        <v>0.46255029599999992</v>
      </c>
      <c r="AG199" s="171">
        <v>0.46255029599999992</v>
      </c>
      <c r="AH199" s="171">
        <v>0.46255029599999992</v>
      </c>
      <c r="AI199" s="171">
        <v>0.46255029599999992</v>
      </c>
    </row>
    <row r="200" spans="1:35" s="183" customFormat="1" ht="15.75" customHeight="1">
      <c r="A200" s="238"/>
      <c r="B200" s="172" t="s">
        <v>167</v>
      </c>
      <c r="C200" s="195"/>
      <c r="D200" s="161">
        <v>3</v>
      </c>
      <c r="E200" s="171">
        <v>0.46255029599999992</v>
      </c>
      <c r="F200" s="171">
        <v>0.46255029599999992</v>
      </c>
      <c r="G200" s="171">
        <v>0.46255029599999992</v>
      </c>
      <c r="H200" s="171">
        <v>0.46255029599999992</v>
      </c>
      <c r="I200" s="171">
        <v>0.46255029599999992</v>
      </c>
      <c r="J200" s="171">
        <v>0.46255029599999992</v>
      </c>
      <c r="K200" s="171">
        <v>0.46255029599999992</v>
      </c>
      <c r="L200" s="171">
        <v>0.46255029599999992</v>
      </c>
      <c r="M200" s="171">
        <v>0.46255029599999992</v>
      </c>
      <c r="N200" s="171">
        <v>0.46255029599999992</v>
      </c>
      <c r="O200" s="171">
        <v>0.46255029599999992</v>
      </c>
      <c r="P200" s="171">
        <v>0.46255029599999992</v>
      </c>
      <c r="Q200" s="171">
        <v>0.46255029599999992</v>
      </c>
      <c r="R200" s="171">
        <v>0.46255029599999992</v>
      </c>
      <c r="S200" s="171">
        <v>0.46255029599999992</v>
      </c>
      <c r="T200" s="171">
        <v>0.46255029599999992</v>
      </c>
      <c r="U200" s="171">
        <v>0.46255029599999992</v>
      </c>
      <c r="V200" s="171">
        <v>0.46255029599999992</v>
      </c>
      <c r="W200" s="171">
        <v>0.46255029599999992</v>
      </c>
      <c r="X200" s="171">
        <v>0.46255029599999992</v>
      </c>
      <c r="Y200" s="171">
        <v>0.46255029599999992</v>
      </c>
      <c r="Z200" s="171">
        <v>0.46255029599999992</v>
      </c>
      <c r="AA200" s="171">
        <v>0.46255029599999992</v>
      </c>
      <c r="AB200" s="171">
        <v>0.46255029599999992</v>
      </c>
      <c r="AC200" s="171">
        <v>0.46255029599999992</v>
      </c>
      <c r="AD200" s="171">
        <v>0.46255029599999992</v>
      </c>
      <c r="AE200" s="171">
        <v>0.46255029599999992</v>
      </c>
      <c r="AF200" s="171">
        <v>0.46255029599999992</v>
      </c>
      <c r="AG200" s="171">
        <v>0.46255029599999992</v>
      </c>
      <c r="AH200" s="171">
        <v>0.46255029599999992</v>
      </c>
      <c r="AI200" s="171">
        <v>0.46255029599999992</v>
      </c>
    </row>
    <row r="201" spans="1:35" s="171" customFormat="1" ht="16">
      <c r="A201" s="238"/>
      <c r="B201" s="172" t="s">
        <v>168</v>
      </c>
      <c r="C201" s="172"/>
      <c r="D201" s="161">
        <v>3</v>
      </c>
      <c r="E201" s="171">
        <v>0.79999999999999993</v>
      </c>
      <c r="F201" s="171">
        <v>0.79999999999999993</v>
      </c>
      <c r="G201" s="171">
        <v>0.79999999999999993</v>
      </c>
      <c r="H201" s="171">
        <v>0.79999999999999993</v>
      </c>
      <c r="I201" s="171">
        <v>0.79999999999999993</v>
      </c>
      <c r="J201" s="171">
        <v>0.79999999999999993</v>
      </c>
      <c r="K201" s="171">
        <v>0.79999999999999993</v>
      </c>
      <c r="L201" s="171">
        <v>0.79999999999999993</v>
      </c>
      <c r="M201" s="171">
        <v>0.79999999999999993</v>
      </c>
      <c r="N201" s="171">
        <v>0.79999999999999993</v>
      </c>
      <c r="O201" s="171">
        <v>0.79999999999999993</v>
      </c>
      <c r="P201" s="171">
        <v>0.79999999999999993</v>
      </c>
      <c r="Q201" s="171">
        <v>0.79999999999999993</v>
      </c>
      <c r="R201" s="171">
        <v>0.79999999999999993</v>
      </c>
      <c r="S201" s="171">
        <v>0.79999999999999993</v>
      </c>
      <c r="T201" s="171">
        <v>0.79999999999999993</v>
      </c>
      <c r="U201" s="171">
        <v>0.79999999999999993</v>
      </c>
      <c r="V201" s="171">
        <v>0.79999999999999993</v>
      </c>
      <c r="W201" s="171">
        <v>0.79999999999999993</v>
      </c>
      <c r="X201" s="171">
        <v>0.79999999999999993</v>
      </c>
      <c r="Y201" s="171">
        <v>0.79999999999999993</v>
      </c>
      <c r="Z201" s="171">
        <v>0.79999999999999993</v>
      </c>
      <c r="AA201" s="171">
        <v>0.79999999999999993</v>
      </c>
      <c r="AB201" s="171">
        <v>0.79999999999999993</v>
      </c>
      <c r="AC201" s="171">
        <v>0.79999999999999993</v>
      </c>
      <c r="AD201" s="171">
        <v>0.79999999999999993</v>
      </c>
      <c r="AE201" s="171">
        <v>0.79999999999999993</v>
      </c>
      <c r="AF201" s="171">
        <v>0.79999999999999993</v>
      </c>
      <c r="AG201" s="171">
        <v>0.79999999999999993</v>
      </c>
      <c r="AH201" s="171">
        <v>0.79999999999999993</v>
      </c>
      <c r="AI201" s="171">
        <v>0.79999999999999993</v>
      </c>
    </row>
    <row r="202" spans="1:35" s="171" customFormat="1" ht="16">
      <c r="A202" s="238"/>
      <c r="B202" s="172" t="s">
        <v>169</v>
      </c>
      <c r="C202" s="172"/>
      <c r="D202" s="161">
        <v>3</v>
      </c>
      <c r="E202" s="171">
        <v>0.79999999999999993</v>
      </c>
      <c r="F202" s="171">
        <v>0.79999999999999993</v>
      </c>
      <c r="G202" s="171">
        <v>0.79999999999999993</v>
      </c>
      <c r="H202" s="171">
        <v>0.79999999999999993</v>
      </c>
      <c r="I202" s="171">
        <v>0.79999999999999993</v>
      </c>
      <c r="J202" s="171">
        <v>0.79999999999999993</v>
      </c>
      <c r="K202" s="171">
        <v>0.79999999999999993</v>
      </c>
      <c r="L202" s="171">
        <v>0.79999999999999993</v>
      </c>
      <c r="M202" s="171">
        <v>0.79999999999999993</v>
      </c>
      <c r="N202" s="171">
        <v>0.79999999999999993</v>
      </c>
      <c r="O202" s="171">
        <v>0.79999999999999993</v>
      </c>
      <c r="P202" s="171">
        <v>0.79999999999999993</v>
      </c>
      <c r="Q202" s="171">
        <v>0.79999999999999993</v>
      </c>
      <c r="R202" s="171">
        <v>0.79999999999999993</v>
      </c>
      <c r="S202" s="171">
        <v>0.79999999999999993</v>
      </c>
      <c r="T202" s="171">
        <v>0.79999999999999993</v>
      </c>
      <c r="U202" s="171">
        <v>0.79999999999999993</v>
      </c>
      <c r="V202" s="171">
        <v>0.79999999999999993</v>
      </c>
      <c r="W202" s="171">
        <v>0.79999999999999993</v>
      </c>
      <c r="X202" s="171">
        <v>0.79999999999999993</v>
      </c>
      <c r="Y202" s="171">
        <v>0.79999999999999993</v>
      </c>
      <c r="Z202" s="171">
        <v>0.79999999999999993</v>
      </c>
      <c r="AA202" s="171">
        <v>0.79999999999999993</v>
      </c>
      <c r="AB202" s="171">
        <v>0.79999999999999993</v>
      </c>
      <c r="AC202" s="171">
        <v>0.79999999999999993</v>
      </c>
      <c r="AD202" s="171">
        <v>0.79999999999999993</v>
      </c>
      <c r="AE202" s="171">
        <v>0.79999999999999993</v>
      </c>
      <c r="AF202" s="171">
        <v>0.79999999999999993</v>
      </c>
      <c r="AG202" s="171">
        <v>0.79999999999999993</v>
      </c>
      <c r="AH202" s="171">
        <v>0.79999999999999993</v>
      </c>
      <c r="AI202" s="171">
        <v>0.79999999999999993</v>
      </c>
    </row>
    <row r="203" spans="1:35" s="171" customFormat="1" ht="16">
      <c r="A203" s="238"/>
      <c r="B203" s="172" t="s">
        <v>170</v>
      </c>
      <c r="C203" s="172"/>
      <c r="D203" s="161">
        <v>3</v>
      </c>
      <c r="E203" s="171">
        <v>0.61844167699999997</v>
      </c>
      <c r="F203" s="171">
        <v>0.61844167699999997</v>
      </c>
      <c r="G203" s="171">
        <v>0.61844167699999997</v>
      </c>
      <c r="H203" s="171">
        <v>0.61844167699999997</v>
      </c>
      <c r="I203" s="171">
        <v>0.61844167699999997</v>
      </c>
      <c r="J203" s="171">
        <v>0.61844167699999997</v>
      </c>
      <c r="K203" s="171">
        <v>0.61844167699999997</v>
      </c>
      <c r="L203" s="171">
        <v>0.61844167699999997</v>
      </c>
      <c r="M203" s="171">
        <v>0.61844167699999997</v>
      </c>
      <c r="N203" s="171">
        <v>0.61844167699999997</v>
      </c>
      <c r="O203" s="171">
        <v>0.61844167699999997</v>
      </c>
      <c r="P203" s="171">
        <v>0.61844167699999997</v>
      </c>
      <c r="Q203" s="171">
        <v>0.61844167699999997</v>
      </c>
      <c r="R203" s="171">
        <v>0.61844167699999997</v>
      </c>
      <c r="S203" s="171">
        <v>0.61844167699999997</v>
      </c>
      <c r="T203" s="171">
        <v>0.61844167699999997</v>
      </c>
      <c r="U203" s="171">
        <v>0.61844167699999997</v>
      </c>
      <c r="V203" s="171">
        <v>0.61844167699999997</v>
      </c>
      <c r="W203" s="171">
        <v>0.61844167699999997</v>
      </c>
      <c r="X203" s="171">
        <v>0.61844167699999997</v>
      </c>
      <c r="Y203" s="171">
        <v>0.61844167699999997</v>
      </c>
      <c r="Z203" s="171">
        <v>0.61844167699999997</v>
      </c>
      <c r="AA203" s="171">
        <v>0.61844167699999997</v>
      </c>
      <c r="AB203" s="171">
        <v>0.61844167699999997</v>
      </c>
      <c r="AC203" s="171">
        <v>0.61844167699999997</v>
      </c>
      <c r="AD203" s="171">
        <v>0.61844167699999997</v>
      </c>
      <c r="AE203" s="171">
        <v>0.61844167699999997</v>
      </c>
      <c r="AF203" s="171">
        <v>0.61844167699999997</v>
      </c>
      <c r="AG203" s="171">
        <v>0.61844167699999997</v>
      </c>
      <c r="AH203" s="171">
        <v>0.61844167699999997</v>
      </c>
      <c r="AI203" s="171">
        <v>0.61844167699999997</v>
      </c>
    </row>
    <row r="204" spans="1:35" s="171" customFormat="1" ht="16">
      <c r="A204" s="238"/>
      <c r="B204" s="172" t="s">
        <v>171</v>
      </c>
      <c r="C204" s="172"/>
      <c r="D204" s="161">
        <v>3</v>
      </c>
      <c r="E204" s="171">
        <v>0.61844167699999997</v>
      </c>
      <c r="F204" s="171">
        <v>0.61844167699999997</v>
      </c>
      <c r="G204" s="171">
        <v>0.61844167699999997</v>
      </c>
      <c r="H204" s="171">
        <v>0.61844167699999997</v>
      </c>
      <c r="I204" s="171">
        <v>0.61844167699999997</v>
      </c>
      <c r="J204" s="171">
        <v>0.61844167699999997</v>
      </c>
      <c r="K204" s="171">
        <v>0.61844167699999997</v>
      </c>
      <c r="L204" s="171">
        <v>0.61844167699999997</v>
      </c>
      <c r="M204" s="171">
        <v>0.61844167699999997</v>
      </c>
      <c r="N204" s="171">
        <v>0.61844167699999997</v>
      </c>
      <c r="O204" s="171">
        <v>0.61844167699999997</v>
      </c>
      <c r="P204" s="171">
        <v>0.61844167699999997</v>
      </c>
      <c r="Q204" s="171">
        <v>0.61844167699999997</v>
      </c>
      <c r="R204" s="171">
        <v>0.61844167699999997</v>
      </c>
      <c r="S204" s="171">
        <v>0.61844167699999997</v>
      </c>
      <c r="T204" s="171">
        <v>0.61844167699999997</v>
      </c>
      <c r="U204" s="171">
        <v>0.61844167699999997</v>
      </c>
      <c r="V204" s="171">
        <v>0.61844167699999997</v>
      </c>
      <c r="W204" s="171">
        <v>0.61844167699999997</v>
      </c>
      <c r="X204" s="171">
        <v>0.61844167699999997</v>
      </c>
      <c r="Y204" s="171">
        <v>0.61844167699999997</v>
      </c>
      <c r="Z204" s="171">
        <v>0.61844167699999997</v>
      </c>
      <c r="AA204" s="171">
        <v>0.61844167699999997</v>
      </c>
      <c r="AB204" s="171">
        <v>0.61844167699999997</v>
      </c>
      <c r="AC204" s="171">
        <v>0.61844167699999997</v>
      </c>
      <c r="AD204" s="171">
        <v>0.61844167699999997</v>
      </c>
      <c r="AE204" s="171">
        <v>0.61844167699999997</v>
      </c>
      <c r="AF204" s="171">
        <v>0.61844167699999997</v>
      </c>
      <c r="AG204" s="171">
        <v>0.61844167699999997</v>
      </c>
      <c r="AH204" s="171">
        <v>0.61844167699999997</v>
      </c>
      <c r="AI204" s="171">
        <v>0.61844167699999997</v>
      </c>
    </row>
    <row r="205" spans="1:35" s="177" customFormat="1" ht="17">
      <c r="A205" s="182" t="s">
        <v>150</v>
      </c>
      <c r="B205" s="192" t="s">
        <v>119</v>
      </c>
      <c r="C205" s="192" t="s">
        <v>177</v>
      </c>
      <c r="D205" s="161">
        <v>3</v>
      </c>
      <c r="E205" s="171">
        <v>2.7</v>
      </c>
      <c r="F205" s="171">
        <v>2.7</v>
      </c>
      <c r="G205" s="171">
        <v>2.7</v>
      </c>
      <c r="H205" s="171">
        <v>2.7</v>
      </c>
      <c r="I205" s="171">
        <v>2.7</v>
      </c>
      <c r="J205" s="171">
        <v>2.7</v>
      </c>
      <c r="K205" s="171">
        <v>2.7</v>
      </c>
      <c r="L205" s="171">
        <v>2.7</v>
      </c>
      <c r="M205" s="171">
        <v>2.7</v>
      </c>
      <c r="N205" s="171">
        <v>2.7</v>
      </c>
      <c r="O205" s="171">
        <v>2.7</v>
      </c>
      <c r="P205" s="171">
        <v>2.7</v>
      </c>
      <c r="Q205" s="171">
        <v>2.7</v>
      </c>
      <c r="R205" s="171">
        <v>2.7</v>
      </c>
      <c r="S205" s="171">
        <v>2.7</v>
      </c>
      <c r="T205" s="171">
        <v>2.7</v>
      </c>
      <c r="U205" s="171">
        <v>2.7</v>
      </c>
      <c r="V205" s="171">
        <v>2.7</v>
      </c>
      <c r="W205" s="171">
        <v>2.7</v>
      </c>
      <c r="X205" s="171">
        <v>2.7</v>
      </c>
      <c r="Y205" s="171">
        <v>2.7</v>
      </c>
      <c r="Z205" s="171">
        <v>2.7</v>
      </c>
      <c r="AA205" s="171">
        <v>2.7</v>
      </c>
      <c r="AB205" s="171">
        <v>2.7</v>
      </c>
      <c r="AC205" s="171">
        <v>2.7</v>
      </c>
      <c r="AD205" s="171">
        <v>2.7</v>
      </c>
      <c r="AE205" s="171">
        <v>2.7</v>
      </c>
      <c r="AF205" s="171">
        <v>0.6</v>
      </c>
      <c r="AG205" s="171">
        <v>0.6</v>
      </c>
      <c r="AH205" s="171">
        <v>0.6</v>
      </c>
      <c r="AI205" s="171">
        <v>0.6</v>
      </c>
    </row>
    <row r="206" spans="1:35" s="177" customFormat="1" ht="34">
      <c r="A206" s="182" t="s">
        <v>178</v>
      </c>
      <c r="B206" s="192" t="s">
        <v>119</v>
      </c>
      <c r="C206" s="192" t="s">
        <v>177</v>
      </c>
      <c r="D206" s="161">
        <v>3</v>
      </c>
      <c r="E206" s="194">
        <v>0</v>
      </c>
      <c r="F206" s="194">
        <v>0</v>
      </c>
      <c r="G206" s="194">
        <v>0</v>
      </c>
      <c r="H206" s="194">
        <v>0</v>
      </c>
      <c r="I206" s="194">
        <v>0</v>
      </c>
      <c r="J206" s="194">
        <v>0</v>
      </c>
      <c r="K206" s="194">
        <v>0</v>
      </c>
      <c r="L206" s="194">
        <v>0</v>
      </c>
      <c r="M206" s="194">
        <v>0</v>
      </c>
      <c r="N206" s="194">
        <v>0</v>
      </c>
      <c r="O206" s="194">
        <v>0</v>
      </c>
      <c r="P206" s="194">
        <v>0</v>
      </c>
      <c r="Q206" s="194">
        <v>0</v>
      </c>
      <c r="R206" s="194">
        <v>0</v>
      </c>
      <c r="S206" s="194">
        <v>0</v>
      </c>
      <c r="T206" s="194">
        <v>0</v>
      </c>
      <c r="U206" s="194">
        <v>0</v>
      </c>
      <c r="V206" s="194">
        <v>0</v>
      </c>
      <c r="W206" s="194">
        <v>0</v>
      </c>
      <c r="X206" s="194">
        <v>0</v>
      </c>
      <c r="Y206" s="194">
        <v>0</v>
      </c>
      <c r="Z206" s="194">
        <v>0</v>
      </c>
      <c r="AA206" s="194">
        <v>0</v>
      </c>
      <c r="AB206" s="194">
        <v>0</v>
      </c>
      <c r="AC206" s="194">
        <v>0</v>
      </c>
      <c r="AD206" s="194">
        <v>0</v>
      </c>
      <c r="AE206" s="194">
        <v>0</v>
      </c>
      <c r="AF206" s="194">
        <v>0</v>
      </c>
      <c r="AG206" s="194">
        <v>0</v>
      </c>
      <c r="AH206" s="194">
        <v>0</v>
      </c>
      <c r="AI206" s="194">
        <v>0</v>
      </c>
    </row>
    <row r="207" spans="1:35" s="177" customFormat="1" ht="34">
      <c r="A207" s="182" t="s">
        <v>140</v>
      </c>
      <c r="B207" s="192" t="s">
        <v>119</v>
      </c>
      <c r="C207" s="192" t="s">
        <v>177</v>
      </c>
      <c r="D207" s="161">
        <v>3</v>
      </c>
      <c r="E207" s="181">
        <v>0</v>
      </c>
      <c r="F207" s="194">
        <v>99999</v>
      </c>
      <c r="G207" s="194">
        <v>99999</v>
      </c>
      <c r="H207" s="194">
        <v>99999</v>
      </c>
      <c r="I207" s="194">
        <v>99999</v>
      </c>
      <c r="J207" s="194">
        <v>99999</v>
      </c>
      <c r="K207" s="194">
        <v>99999</v>
      </c>
      <c r="L207" s="194">
        <v>99999</v>
      </c>
      <c r="M207" s="194">
        <v>99999</v>
      </c>
      <c r="N207" s="194">
        <v>99999</v>
      </c>
      <c r="O207" s="194">
        <v>99999</v>
      </c>
      <c r="P207" s="194">
        <v>99999</v>
      </c>
      <c r="Q207" s="194">
        <v>99999</v>
      </c>
      <c r="R207" s="194">
        <v>99999</v>
      </c>
      <c r="S207" s="194">
        <v>99999</v>
      </c>
      <c r="T207" s="194">
        <v>99999</v>
      </c>
      <c r="U207" s="194">
        <v>99999</v>
      </c>
      <c r="V207" s="194">
        <v>99999</v>
      </c>
      <c r="W207" s="194">
        <v>99999</v>
      </c>
      <c r="X207" s="194">
        <v>99999</v>
      </c>
      <c r="Y207" s="194">
        <v>99999</v>
      </c>
      <c r="Z207" s="194">
        <v>99999</v>
      </c>
      <c r="AA207" s="194">
        <v>99999</v>
      </c>
      <c r="AB207" s="194">
        <v>99999</v>
      </c>
      <c r="AC207" s="194">
        <v>99999</v>
      </c>
      <c r="AD207" s="194">
        <v>99999</v>
      </c>
      <c r="AE207" s="194">
        <v>99999</v>
      </c>
      <c r="AF207" s="194">
        <v>99999</v>
      </c>
      <c r="AG207" s="194">
        <v>99999</v>
      </c>
      <c r="AH207" s="194">
        <v>99999</v>
      </c>
      <c r="AI207" s="194">
        <v>99999</v>
      </c>
    </row>
    <row r="208" spans="1:35" s="177" customFormat="1" ht="17">
      <c r="A208" s="182" t="s">
        <v>126</v>
      </c>
      <c r="B208" s="192" t="s">
        <v>119</v>
      </c>
      <c r="C208" s="192" t="s">
        <v>177</v>
      </c>
      <c r="D208" s="161">
        <v>3</v>
      </c>
      <c r="E208" s="171">
        <v>3.4711578950000002</v>
      </c>
      <c r="F208" s="171">
        <v>3.4711578950000002</v>
      </c>
      <c r="G208" s="171">
        <v>3.4711578950000002</v>
      </c>
      <c r="H208" s="171">
        <v>3.4711578950000002</v>
      </c>
      <c r="I208" s="171">
        <v>3.4711578950000002</v>
      </c>
      <c r="J208" s="171">
        <v>3.4711578950000002</v>
      </c>
      <c r="K208" s="171">
        <v>3.4711578950000002</v>
      </c>
      <c r="L208" s="171">
        <v>3.4711578950000002</v>
      </c>
      <c r="M208" s="171">
        <v>3.4711578950000002</v>
      </c>
      <c r="N208" s="171">
        <v>3.4711578950000002</v>
      </c>
      <c r="O208" s="171">
        <v>3.4711578950000002</v>
      </c>
      <c r="P208" s="171">
        <v>3.4711578950000002</v>
      </c>
      <c r="Q208" s="171">
        <v>3.4711578950000002</v>
      </c>
      <c r="R208" s="171">
        <v>3.4711578950000002</v>
      </c>
      <c r="S208" s="171">
        <v>3.4711578950000002</v>
      </c>
      <c r="T208" s="171">
        <v>3.4711578950000002</v>
      </c>
      <c r="U208" s="171">
        <v>3.4711578950000002</v>
      </c>
      <c r="V208" s="171">
        <v>3.4711578950000002</v>
      </c>
      <c r="W208" s="171">
        <v>3.4711578950000002</v>
      </c>
      <c r="X208" s="171">
        <v>3.4711578950000002</v>
      </c>
      <c r="Y208" s="171">
        <v>3.4711578950000002</v>
      </c>
      <c r="Z208" s="171">
        <v>3.4711578950000002</v>
      </c>
      <c r="AA208" s="171">
        <v>3.4711578950000002</v>
      </c>
      <c r="AB208" s="171">
        <v>3.4711578950000002</v>
      </c>
      <c r="AC208" s="171">
        <v>3.4711578950000002</v>
      </c>
      <c r="AD208" s="171">
        <v>3.4711578950000002</v>
      </c>
      <c r="AE208" s="171">
        <v>3.4711578950000002</v>
      </c>
      <c r="AF208" s="171">
        <v>3.4711578950000002</v>
      </c>
      <c r="AG208" s="171">
        <v>3.4711578950000002</v>
      </c>
      <c r="AH208" s="171">
        <v>3.4711578950000002</v>
      </c>
      <c r="AI208" s="171">
        <v>3.4711578950000002</v>
      </c>
    </row>
    <row r="209" spans="1:36" s="171" customFormat="1" ht="15.75" customHeight="1">
      <c r="A209" s="180" t="s">
        <v>133</v>
      </c>
      <c r="B209" s="172" t="s">
        <v>119</v>
      </c>
      <c r="C209" s="172" t="s">
        <v>180</v>
      </c>
      <c r="D209" s="161">
        <v>3</v>
      </c>
      <c r="E209" s="201">
        <v>3000</v>
      </c>
      <c r="F209" s="201">
        <v>3000</v>
      </c>
      <c r="G209" s="201">
        <v>3000</v>
      </c>
      <c r="H209" s="201">
        <v>3000</v>
      </c>
      <c r="I209" s="201">
        <v>3000</v>
      </c>
      <c r="J209" s="201">
        <v>3000</v>
      </c>
      <c r="K209" s="201">
        <v>3000</v>
      </c>
      <c r="L209" s="201">
        <v>3000</v>
      </c>
      <c r="M209" s="201">
        <v>3000</v>
      </c>
      <c r="N209" s="201">
        <v>3000</v>
      </c>
      <c r="O209" s="201">
        <v>3000</v>
      </c>
      <c r="P209" s="201">
        <v>3000</v>
      </c>
      <c r="Q209" s="201">
        <v>3000</v>
      </c>
      <c r="R209" s="201">
        <v>3000</v>
      </c>
      <c r="S209" s="201">
        <v>3000</v>
      </c>
      <c r="T209" s="201">
        <v>3000</v>
      </c>
      <c r="U209" s="201">
        <v>3000</v>
      </c>
      <c r="V209" s="201">
        <v>3000</v>
      </c>
      <c r="W209" s="201">
        <v>3000</v>
      </c>
      <c r="X209" s="201">
        <v>3000</v>
      </c>
      <c r="Y209" s="201">
        <v>3000</v>
      </c>
      <c r="Z209" s="201">
        <v>3000</v>
      </c>
      <c r="AA209" s="201">
        <v>3000</v>
      </c>
      <c r="AB209" s="201">
        <v>3000</v>
      </c>
      <c r="AC209" s="201">
        <v>3000</v>
      </c>
      <c r="AD209" s="201">
        <v>3000</v>
      </c>
      <c r="AE209" s="201">
        <v>3000</v>
      </c>
      <c r="AF209" s="201">
        <v>3000</v>
      </c>
      <c r="AG209" s="201">
        <v>3000</v>
      </c>
      <c r="AH209" s="201">
        <v>3000</v>
      </c>
      <c r="AI209" s="201">
        <v>3000</v>
      </c>
      <c r="AJ209" s="204"/>
    </row>
    <row r="210" spans="1:36" s="171" customFormat="1" ht="15.75" customHeight="1">
      <c r="A210" s="180" t="s">
        <v>141</v>
      </c>
      <c r="B210" s="172" t="s">
        <v>119</v>
      </c>
      <c r="C210" s="172" t="s">
        <v>180</v>
      </c>
      <c r="D210" s="161">
        <v>3</v>
      </c>
      <c r="E210" s="202">
        <v>90</v>
      </c>
      <c r="F210" s="202">
        <v>90</v>
      </c>
      <c r="G210" s="202">
        <v>90</v>
      </c>
      <c r="H210" s="202">
        <v>90</v>
      </c>
      <c r="I210" s="202">
        <v>90</v>
      </c>
      <c r="J210" s="202">
        <v>90</v>
      </c>
      <c r="K210" s="202">
        <v>90</v>
      </c>
      <c r="L210" s="202">
        <v>90</v>
      </c>
      <c r="M210" s="202">
        <v>90</v>
      </c>
      <c r="N210" s="202">
        <v>90</v>
      </c>
      <c r="O210" s="202">
        <v>90</v>
      </c>
      <c r="P210" s="202">
        <v>90</v>
      </c>
      <c r="Q210" s="202">
        <v>90</v>
      </c>
      <c r="R210" s="202">
        <v>90</v>
      </c>
      <c r="S210" s="202">
        <v>90</v>
      </c>
      <c r="T210" s="202">
        <v>90</v>
      </c>
      <c r="U210" s="202">
        <v>90</v>
      </c>
      <c r="V210" s="202">
        <v>90</v>
      </c>
      <c r="W210" s="202">
        <v>90</v>
      </c>
      <c r="X210" s="202">
        <v>90</v>
      </c>
      <c r="Y210" s="202">
        <v>90</v>
      </c>
      <c r="Z210" s="202">
        <v>90</v>
      </c>
      <c r="AA210" s="202">
        <v>90</v>
      </c>
      <c r="AB210" s="202">
        <v>90</v>
      </c>
      <c r="AC210" s="202">
        <v>90</v>
      </c>
      <c r="AD210" s="202">
        <v>90</v>
      </c>
      <c r="AE210" s="202">
        <v>90</v>
      </c>
      <c r="AF210" s="202">
        <v>90</v>
      </c>
      <c r="AG210" s="202">
        <v>90</v>
      </c>
      <c r="AH210" s="202">
        <v>90</v>
      </c>
      <c r="AI210" s="202">
        <v>90</v>
      </c>
    </row>
    <row r="211" spans="1:36" s="171" customFormat="1" ht="15.75" customHeight="1">
      <c r="A211" s="180" t="s">
        <v>149</v>
      </c>
      <c r="B211" s="172">
        <v>31.536000000000001</v>
      </c>
      <c r="C211" s="172" t="s">
        <v>181</v>
      </c>
      <c r="D211" s="161">
        <v>3</v>
      </c>
      <c r="E211" s="181"/>
      <c r="F211" s="181"/>
      <c r="G211" s="181"/>
      <c r="H211" s="181"/>
      <c r="I211" s="181"/>
      <c r="J211" s="181"/>
      <c r="K211" s="181"/>
      <c r="L211" s="181"/>
      <c r="M211" s="181"/>
      <c r="N211" s="181"/>
      <c r="O211" s="181"/>
      <c r="P211" s="181"/>
      <c r="Q211" s="181"/>
      <c r="R211" s="181"/>
      <c r="S211" s="181"/>
      <c r="T211" s="181"/>
      <c r="U211" s="181"/>
      <c r="V211" s="181"/>
      <c r="W211" s="181"/>
      <c r="X211" s="181"/>
      <c r="Y211" s="181"/>
      <c r="Z211" s="181"/>
      <c r="AA211" s="181"/>
      <c r="AB211" s="181"/>
      <c r="AC211" s="181"/>
      <c r="AD211" s="181"/>
      <c r="AE211" s="181"/>
      <c r="AF211" s="181"/>
      <c r="AG211" s="181"/>
      <c r="AH211" s="181"/>
      <c r="AI211" s="181"/>
    </row>
    <row r="212" spans="1:36" s="171" customFormat="1" ht="15.75" customHeight="1">
      <c r="A212" s="180" t="s">
        <v>182</v>
      </c>
      <c r="B212" s="192">
        <v>50</v>
      </c>
      <c r="C212" s="172" t="s">
        <v>137</v>
      </c>
      <c r="D212" s="161">
        <v>3</v>
      </c>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c r="AA212" s="181"/>
      <c r="AB212" s="181"/>
      <c r="AC212" s="181"/>
      <c r="AD212" s="181"/>
      <c r="AE212" s="181"/>
      <c r="AF212" s="181"/>
      <c r="AG212" s="181"/>
      <c r="AH212" s="181"/>
      <c r="AI212" s="181"/>
    </row>
    <row r="213" spans="1:36" s="171" customFormat="1" ht="17">
      <c r="A213" s="180" t="s">
        <v>128</v>
      </c>
      <c r="B213" s="172"/>
      <c r="C213" s="172" t="s">
        <v>151</v>
      </c>
      <c r="D213" s="161">
        <v>3</v>
      </c>
      <c r="E213" s="197">
        <v>1E-4</v>
      </c>
      <c r="F213" s="197">
        <v>1E-4</v>
      </c>
      <c r="G213" s="197">
        <v>1E-4</v>
      </c>
      <c r="H213" s="197">
        <v>1E-4</v>
      </c>
      <c r="I213" s="197">
        <v>1E-4</v>
      </c>
      <c r="J213" s="197">
        <v>1E-4</v>
      </c>
      <c r="K213" s="197">
        <v>1E-4</v>
      </c>
      <c r="L213" s="197">
        <v>1E-4</v>
      </c>
      <c r="M213" s="197">
        <v>1E-4</v>
      </c>
      <c r="N213" s="197">
        <v>1E-4</v>
      </c>
      <c r="O213" s="197">
        <v>1E-4</v>
      </c>
      <c r="P213" s="197">
        <v>1E-4</v>
      </c>
      <c r="Q213" s="197">
        <v>1E-4</v>
      </c>
      <c r="R213" s="197">
        <v>1E-4</v>
      </c>
      <c r="S213" s="197">
        <v>1E-4</v>
      </c>
      <c r="T213" s="197">
        <v>1E-4</v>
      </c>
      <c r="U213" s="197">
        <v>1E-4</v>
      </c>
      <c r="V213" s="197">
        <v>1E-4</v>
      </c>
      <c r="W213" s="197">
        <v>1E-4</v>
      </c>
      <c r="X213" s="197">
        <v>1E-4</v>
      </c>
      <c r="Y213" s="197">
        <v>1E-4</v>
      </c>
      <c r="Z213" s="197">
        <v>1E-4</v>
      </c>
      <c r="AA213" s="197">
        <v>1E-4</v>
      </c>
      <c r="AB213" s="197">
        <v>1E-4</v>
      </c>
      <c r="AC213" s="197">
        <v>1E-4</v>
      </c>
      <c r="AD213" s="197">
        <v>1E-4</v>
      </c>
      <c r="AE213" s="197">
        <v>1E-4</v>
      </c>
      <c r="AF213" s="197">
        <v>1E-4</v>
      </c>
      <c r="AG213" s="197">
        <v>1E-4</v>
      </c>
      <c r="AH213" s="197">
        <v>1E-4</v>
      </c>
      <c r="AI213" s="197">
        <v>1E-4</v>
      </c>
      <c r="AJ213" s="177"/>
    </row>
    <row r="214" spans="1:36" s="233" customFormat="1" ht="16"/>
    <row r="215" spans="1:36" s="209" customFormat="1" ht="17">
      <c r="A215" s="211" t="s">
        <v>87</v>
      </c>
      <c r="B215" s="210"/>
      <c r="D215" s="210"/>
      <c r="E215" s="213"/>
      <c r="F215" s="213"/>
      <c r="G215" s="213"/>
      <c r="H215" s="213"/>
      <c r="I215" s="213"/>
      <c r="J215" s="213"/>
      <c r="K215" s="213"/>
      <c r="L215" s="213"/>
      <c r="M215" s="213"/>
      <c r="N215" s="213"/>
      <c r="O215" s="213"/>
      <c r="P215" s="213"/>
      <c r="Q215" s="213"/>
      <c r="R215" s="213"/>
      <c r="S215" s="213"/>
      <c r="T215" s="213"/>
      <c r="U215" s="213"/>
      <c r="V215" s="213"/>
      <c r="W215" s="213"/>
      <c r="X215" s="213"/>
      <c r="Y215" s="213"/>
      <c r="Z215" s="213"/>
      <c r="AA215" s="213"/>
      <c r="AB215" s="213"/>
      <c r="AC215" s="213"/>
      <c r="AD215" s="213"/>
      <c r="AE215" s="213"/>
      <c r="AF215" s="213"/>
      <c r="AG215" s="213"/>
      <c r="AH215" s="213"/>
      <c r="AI215" s="213"/>
    </row>
    <row r="216" spans="1:36" s="177" customFormat="1" ht="15.75" customHeight="1">
      <c r="A216" s="168" t="s">
        <v>116</v>
      </c>
      <c r="B216" s="190" t="s">
        <v>173</v>
      </c>
      <c r="C216" s="190" t="s">
        <v>117</v>
      </c>
      <c r="D216" s="169" t="s">
        <v>607</v>
      </c>
      <c r="E216" s="170">
        <v>2020</v>
      </c>
      <c r="F216" s="170">
        <v>2021</v>
      </c>
      <c r="G216" s="170">
        <v>2022</v>
      </c>
      <c r="H216" s="170">
        <v>2023</v>
      </c>
      <c r="I216" s="170">
        <v>2024</v>
      </c>
      <c r="J216" s="170">
        <v>2025</v>
      </c>
      <c r="K216" s="170">
        <v>2026</v>
      </c>
      <c r="L216" s="170">
        <v>2027</v>
      </c>
      <c r="M216" s="170">
        <v>2028</v>
      </c>
      <c r="N216" s="170">
        <v>2029</v>
      </c>
      <c r="O216" s="170">
        <v>2030</v>
      </c>
      <c r="P216" s="170">
        <v>2031</v>
      </c>
      <c r="Q216" s="170">
        <v>2032</v>
      </c>
      <c r="R216" s="170">
        <v>2033</v>
      </c>
      <c r="S216" s="170">
        <v>2034</v>
      </c>
      <c r="T216" s="170">
        <v>2035</v>
      </c>
      <c r="U216" s="170">
        <v>2036</v>
      </c>
      <c r="V216" s="170">
        <v>2037</v>
      </c>
      <c r="W216" s="170">
        <v>2038</v>
      </c>
      <c r="X216" s="170">
        <v>2039</v>
      </c>
      <c r="Y216" s="170">
        <v>2040</v>
      </c>
      <c r="Z216" s="170">
        <v>2041</v>
      </c>
      <c r="AA216" s="170">
        <v>2042</v>
      </c>
      <c r="AB216" s="170">
        <v>2043</v>
      </c>
      <c r="AC216" s="170">
        <v>2044</v>
      </c>
      <c r="AD216" s="170">
        <v>2045</v>
      </c>
      <c r="AE216" s="170">
        <v>2046</v>
      </c>
      <c r="AF216" s="170">
        <v>2047</v>
      </c>
      <c r="AG216" s="170">
        <v>2048</v>
      </c>
      <c r="AH216" s="170">
        <v>2049</v>
      </c>
      <c r="AI216" s="170">
        <v>2050</v>
      </c>
    </row>
    <row r="217" spans="1:36" s="177" customFormat="1" ht="15.75" customHeight="1">
      <c r="A217" s="180" t="s">
        <v>129</v>
      </c>
      <c r="B217" s="192" t="s">
        <v>32</v>
      </c>
      <c r="C217" s="172" t="s">
        <v>138</v>
      </c>
      <c r="D217" s="161">
        <v>3</v>
      </c>
      <c r="E217" s="203">
        <v>1</v>
      </c>
      <c r="F217" s="203">
        <v>1</v>
      </c>
      <c r="G217" s="203">
        <v>1</v>
      </c>
      <c r="H217" s="203">
        <v>1</v>
      </c>
      <c r="I217" s="203">
        <v>1</v>
      </c>
      <c r="J217" s="203">
        <v>1</v>
      </c>
      <c r="K217" s="203">
        <v>1</v>
      </c>
      <c r="L217" s="203">
        <v>1</v>
      </c>
      <c r="M217" s="203">
        <v>1</v>
      </c>
      <c r="N217" s="203">
        <v>1</v>
      </c>
      <c r="O217" s="203">
        <v>1</v>
      </c>
      <c r="P217" s="203">
        <v>1</v>
      </c>
      <c r="Q217" s="203">
        <v>1</v>
      </c>
      <c r="R217" s="203">
        <v>1</v>
      </c>
      <c r="S217" s="203">
        <v>1</v>
      </c>
      <c r="T217" s="203">
        <v>1</v>
      </c>
      <c r="U217" s="203">
        <v>1</v>
      </c>
      <c r="V217" s="203">
        <v>1</v>
      </c>
      <c r="W217" s="203">
        <v>1</v>
      </c>
      <c r="X217" s="203">
        <v>1</v>
      </c>
      <c r="Y217" s="203">
        <v>1</v>
      </c>
      <c r="Z217" s="203">
        <v>1</v>
      </c>
      <c r="AA217" s="203">
        <v>1</v>
      </c>
      <c r="AB217" s="203">
        <v>1</v>
      </c>
      <c r="AC217" s="203">
        <v>1</v>
      </c>
      <c r="AD217" s="203">
        <v>1</v>
      </c>
      <c r="AE217" s="203">
        <v>1</v>
      </c>
      <c r="AF217" s="203">
        <v>1</v>
      </c>
      <c r="AG217" s="203">
        <v>1</v>
      </c>
      <c r="AH217" s="203">
        <v>1</v>
      </c>
      <c r="AI217" s="203">
        <v>1</v>
      </c>
    </row>
    <row r="218" spans="1:36" s="171" customFormat="1" ht="15.75" customHeight="1">
      <c r="A218" s="180" t="s">
        <v>120</v>
      </c>
      <c r="B218" s="172" t="s">
        <v>27</v>
      </c>
      <c r="C218" s="172" t="s">
        <v>138</v>
      </c>
      <c r="D218" s="161">
        <v>3</v>
      </c>
      <c r="E218" s="181">
        <v>1</v>
      </c>
      <c r="F218" s="181">
        <v>1</v>
      </c>
      <c r="G218" s="181">
        <v>1</v>
      </c>
      <c r="H218" s="181">
        <v>1</v>
      </c>
      <c r="I218" s="181">
        <v>1</v>
      </c>
      <c r="J218" s="181">
        <v>1</v>
      </c>
      <c r="K218" s="181">
        <v>1</v>
      </c>
      <c r="L218" s="181">
        <v>1</v>
      </c>
      <c r="M218" s="181">
        <v>1</v>
      </c>
      <c r="N218" s="181">
        <v>1</v>
      </c>
      <c r="O218" s="181">
        <v>1</v>
      </c>
      <c r="P218" s="181">
        <v>1</v>
      </c>
      <c r="Q218" s="181">
        <v>1</v>
      </c>
      <c r="R218" s="181">
        <v>1</v>
      </c>
      <c r="S218" s="181">
        <v>1</v>
      </c>
      <c r="T218" s="181">
        <v>1</v>
      </c>
      <c r="U218" s="181">
        <v>1</v>
      </c>
      <c r="V218" s="181">
        <v>1</v>
      </c>
      <c r="W218" s="181">
        <v>1</v>
      </c>
      <c r="X218" s="181">
        <v>1</v>
      </c>
      <c r="Y218" s="181">
        <v>1</v>
      </c>
      <c r="Z218" s="181">
        <v>1</v>
      </c>
      <c r="AA218" s="181">
        <v>1</v>
      </c>
      <c r="AB218" s="181">
        <v>1</v>
      </c>
      <c r="AC218" s="181">
        <v>1</v>
      </c>
      <c r="AD218" s="181">
        <v>1</v>
      </c>
      <c r="AE218" s="181">
        <v>1</v>
      </c>
      <c r="AF218" s="181">
        <v>1</v>
      </c>
      <c r="AG218" s="181">
        <v>1</v>
      </c>
      <c r="AH218" s="181">
        <v>1</v>
      </c>
      <c r="AI218" s="181">
        <v>1</v>
      </c>
    </row>
    <row r="219" spans="1:36" s="171" customFormat="1" ht="15.75" customHeight="1">
      <c r="A219" s="180" t="s">
        <v>183</v>
      </c>
      <c r="B219" s="172" t="s">
        <v>119</v>
      </c>
      <c r="C219" s="172" t="s">
        <v>119</v>
      </c>
      <c r="D219" s="161">
        <v>3</v>
      </c>
      <c r="E219" s="202">
        <v>1</v>
      </c>
      <c r="F219" s="202">
        <v>1</v>
      </c>
      <c r="G219" s="202">
        <v>1</v>
      </c>
      <c r="H219" s="202">
        <v>1</v>
      </c>
      <c r="I219" s="202">
        <v>1</v>
      </c>
      <c r="J219" s="202">
        <v>1</v>
      </c>
      <c r="K219" s="202">
        <v>1</v>
      </c>
      <c r="L219" s="202">
        <v>1</v>
      </c>
      <c r="M219" s="202">
        <v>1</v>
      </c>
      <c r="N219" s="202">
        <v>1</v>
      </c>
      <c r="O219" s="202">
        <v>1</v>
      </c>
      <c r="P219" s="202">
        <v>1</v>
      </c>
      <c r="Q219" s="202">
        <v>1</v>
      </c>
      <c r="R219" s="202">
        <v>1</v>
      </c>
      <c r="S219" s="202">
        <v>1</v>
      </c>
      <c r="T219" s="202">
        <v>1</v>
      </c>
      <c r="U219" s="202">
        <v>1</v>
      </c>
      <c r="V219" s="202">
        <v>1</v>
      </c>
      <c r="W219" s="202">
        <v>1</v>
      </c>
      <c r="X219" s="202">
        <v>1</v>
      </c>
      <c r="Y219" s="202">
        <v>1</v>
      </c>
      <c r="Z219" s="202">
        <v>1</v>
      </c>
      <c r="AA219" s="202">
        <v>1</v>
      </c>
      <c r="AB219" s="202">
        <v>1</v>
      </c>
      <c r="AC219" s="202">
        <v>1</v>
      </c>
      <c r="AD219" s="202">
        <v>1</v>
      </c>
      <c r="AE219" s="202">
        <v>1</v>
      </c>
      <c r="AF219" s="202">
        <v>1</v>
      </c>
      <c r="AG219" s="202">
        <v>1</v>
      </c>
      <c r="AH219" s="202">
        <v>1</v>
      </c>
      <c r="AI219" s="202">
        <v>1</v>
      </c>
    </row>
    <row r="220" spans="1:36" s="183" customFormat="1" ht="15.75" customHeight="1">
      <c r="A220" s="238" t="s">
        <v>179</v>
      </c>
      <c r="B220" s="172" t="s">
        <v>163</v>
      </c>
      <c r="C220" s="195"/>
      <c r="D220" s="161">
        <v>3</v>
      </c>
      <c r="E220" s="171">
        <v>0.29624850899999994</v>
      </c>
      <c r="F220" s="171">
        <v>0.29624850899999994</v>
      </c>
      <c r="G220" s="171">
        <v>0.29624850899999994</v>
      </c>
      <c r="H220" s="171">
        <v>0.29624850899999994</v>
      </c>
      <c r="I220" s="171">
        <v>0.29624850899999994</v>
      </c>
      <c r="J220" s="171">
        <v>0.29624850899999994</v>
      </c>
      <c r="K220" s="171">
        <v>0.29624850899999994</v>
      </c>
      <c r="L220" s="171">
        <v>0.29624850899999994</v>
      </c>
      <c r="M220" s="171">
        <v>0.29624850899999994</v>
      </c>
      <c r="N220" s="171">
        <v>0.29624850899999994</v>
      </c>
      <c r="O220" s="171">
        <v>0.29624850899999994</v>
      </c>
      <c r="P220" s="171">
        <v>0.29624850899999994</v>
      </c>
      <c r="Q220" s="171">
        <v>0.29624850899999994</v>
      </c>
      <c r="R220" s="171">
        <v>0.29624850899999994</v>
      </c>
      <c r="S220" s="171">
        <v>0.29624850899999994</v>
      </c>
      <c r="T220" s="171">
        <v>0.29624850899999994</v>
      </c>
      <c r="U220" s="171">
        <v>0.29624850899999994</v>
      </c>
      <c r="V220" s="171">
        <v>0.29624850899999994</v>
      </c>
      <c r="W220" s="171">
        <v>0.29624850899999994</v>
      </c>
      <c r="X220" s="171">
        <v>0.29624850899999994</v>
      </c>
      <c r="Y220" s="171">
        <v>0.29624850899999994</v>
      </c>
      <c r="Z220" s="171">
        <v>0.29624850899999994</v>
      </c>
      <c r="AA220" s="171">
        <v>0.29624850899999994</v>
      </c>
      <c r="AB220" s="171">
        <v>0.29624850899999994</v>
      </c>
      <c r="AC220" s="171">
        <v>0.29624850899999994</v>
      </c>
      <c r="AD220" s="171">
        <v>0.29624850899999994</v>
      </c>
      <c r="AE220" s="171">
        <v>0.29624850899999994</v>
      </c>
      <c r="AF220" s="171">
        <v>0.29624850899999994</v>
      </c>
      <c r="AG220" s="171">
        <v>0.29624850899999994</v>
      </c>
      <c r="AH220" s="171">
        <v>0.29624850899999994</v>
      </c>
      <c r="AI220" s="171">
        <v>0.29624850899999994</v>
      </c>
    </row>
    <row r="221" spans="1:36" s="183" customFormat="1" ht="15.75" customHeight="1">
      <c r="A221" s="238"/>
      <c r="B221" s="172" t="s">
        <v>165</v>
      </c>
      <c r="C221" s="195"/>
      <c r="D221" s="161">
        <v>3</v>
      </c>
      <c r="E221" s="171">
        <v>0.29624850899999994</v>
      </c>
      <c r="F221" s="171">
        <v>0.29624850899999994</v>
      </c>
      <c r="G221" s="171">
        <v>0.29624850899999994</v>
      </c>
      <c r="H221" s="171">
        <v>0.29624850899999994</v>
      </c>
      <c r="I221" s="171">
        <v>0.29624850899999994</v>
      </c>
      <c r="J221" s="171">
        <v>0.29624850899999994</v>
      </c>
      <c r="K221" s="171">
        <v>0.29624850899999994</v>
      </c>
      <c r="L221" s="171">
        <v>0.29624850899999994</v>
      </c>
      <c r="M221" s="171">
        <v>0.29624850899999994</v>
      </c>
      <c r="N221" s="171">
        <v>0.29624850899999994</v>
      </c>
      <c r="O221" s="171">
        <v>0.29624850899999994</v>
      </c>
      <c r="P221" s="171">
        <v>0.29624850899999994</v>
      </c>
      <c r="Q221" s="171">
        <v>0.29624850899999994</v>
      </c>
      <c r="R221" s="171">
        <v>0.29624850899999994</v>
      </c>
      <c r="S221" s="171">
        <v>0.29624850899999994</v>
      </c>
      <c r="T221" s="171">
        <v>0.29624850899999994</v>
      </c>
      <c r="U221" s="171">
        <v>0.29624850899999994</v>
      </c>
      <c r="V221" s="171">
        <v>0.29624850899999994</v>
      </c>
      <c r="W221" s="171">
        <v>0.29624850899999994</v>
      </c>
      <c r="X221" s="171">
        <v>0.29624850899999994</v>
      </c>
      <c r="Y221" s="171">
        <v>0.29624850899999994</v>
      </c>
      <c r="Z221" s="171">
        <v>0.29624850899999994</v>
      </c>
      <c r="AA221" s="171">
        <v>0.29624850899999994</v>
      </c>
      <c r="AB221" s="171">
        <v>0.29624850899999994</v>
      </c>
      <c r="AC221" s="171">
        <v>0.29624850899999994</v>
      </c>
      <c r="AD221" s="171">
        <v>0.29624850899999994</v>
      </c>
      <c r="AE221" s="171">
        <v>0.29624850899999994</v>
      </c>
      <c r="AF221" s="171">
        <v>0.29624850899999994</v>
      </c>
      <c r="AG221" s="171">
        <v>0.29624850899999994</v>
      </c>
      <c r="AH221" s="171">
        <v>0.29624850899999994</v>
      </c>
      <c r="AI221" s="171">
        <v>0.29624850899999994</v>
      </c>
    </row>
    <row r="222" spans="1:36" s="183" customFormat="1" ht="15.75" customHeight="1">
      <c r="A222" s="238"/>
      <c r="B222" s="172" t="s">
        <v>166</v>
      </c>
      <c r="C222" s="195"/>
      <c r="D222" s="161">
        <v>3</v>
      </c>
      <c r="E222" s="171">
        <v>0.46255029599999992</v>
      </c>
      <c r="F222" s="171">
        <v>0.46255029599999992</v>
      </c>
      <c r="G222" s="171">
        <v>0.46255029599999992</v>
      </c>
      <c r="H222" s="171">
        <v>0.46255029599999992</v>
      </c>
      <c r="I222" s="171">
        <v>0.46255029599999992</v>
      </c>
      <c r="J222" s="171">
        <v>0.46255029599999992</v>
      </c>
      <c r="K222" s="171">
        <v>0.46255029599999992</v>
      </c>
      <c r="L222" s="171">
        <v>0.46255029599999992</v>
      </c>
      <c r="M222" s="171">
        <v>0.46255029599999992</v>
      </c>
      <c r="N222" s="171">
        <v>0.46255029599999992</v>
      </c>
      <c r="O222" s="171">
        <v>0.46255029599999992</v>
      </c>
      <c r="P222" s="171">
        <v>0.46255029599999992</v>
      </c>
      <c r="Q222" s="171">
        <v>0.46255029599999992</v>
      </c>
      <c r="R222" s="171">
        <v>0.46255029599999992</v>
      </c>
      <c r="S222" s="171">
        <v>0.46255029599999992</v>
      </c>
      <c r="T222" s="171">
        <v>0.46255029599999992</v>
      </c>
      <c r="U222" s="171">
        <v>0.46255029599999992</v>
      </c>
      <c r="V222" s="171">
        <v>0.46255029599999992</v>
      </c>
      <c r="W222" s="171">
        <v>0.46255029599999992</v>
      </c>
      <c r="X222" s="171">
        <v>0.46255029599999992</v>
      </c>
      <c r="Y222" s="171">
        <v>0.46255029599999992</v>
      </c>
      <c r="Z222" s="171">
        <v>0.46255029599999992</v>
      </c>
      <c r="AA222" s="171">
        <v>0.46255029599999992</v>
      </c>
      <c r="AB222" s="171">
        <v>0.46255029599999992</v>
      </c>
      <c r="AC222" s="171">
        <v>0.46255029599999992</v>
      </c>
      <c r="AD222" s="171">
        <v>0.46255029599999992</v>
      </c>
      <c r="AE222" s="171">
        <v>0.46255029599999992</v>
      </c>
      <c r="AF222" s="171">
        <v>0.46255029599999992</v>
      </c>
      <c r="AG222" s="171">
        <v>0.46255029599999992</v>
      </c>
      <c r="AH222" s="171">
        <v>0.46255029599999992</v>
      </c>
      <c r="AI222" s="171">
        <v>0.46255029599999992</v>
      </c>
    </row>
    <row r="223" spans="1:36" s="183" customFormat="1" ht="15.75" customHeight="1">
      <c r="A223" s="238"/>
      <c r="B223" s="172" t="s">
        <v>167</v>
      </c>
      <c r="C223" s="195"/>
      <c r="D223" s="161">
        <v>3</v>
      </c>
      <c r="E223" s="171">
        <v>0.46255029599999992</v>
      </c>
      <c r="F223" s="171">
        <v>0.46255029599999992</v>
      </c>
      <c r="G223" s="171">
        <v>0.46255029599999992</v>
      </c>
      <c r="H223" s="171">
        <v>0.46255029599999992</v>
      </c>
      <c r="I223" s="171">
        <v>0.46255029599999992</v>
      </c>
      <c r="J223" s="171">
        <v>0.46255029599999992</v>
      </c>
      <c r="K223" s="171">
        <v>0.46255029599999992</v>
      </c>
      <c r="L223" s="171">
        <v>0.46255029599999992</v>
      </c>
      <c r="M223" s="171">
        <v>0.46255029599999992</v>
      </c>
      <c r="N223" s="171">
        <v>0.46255029599999992</v>
      </c>
      <c r="O223" s="171">
        <v>0.46255029599999992</v>
      </c>
      <c r="P223" s="171">
        <v>0.46255029599999992</v>
      </c>
      <c r="Q223" s="171">
        <v>0.46255029599999992</v>
      </c>
      <c r="R223" s="171">
        <v>0.46255029599999992</v>
      </c>
      <c r="S223" s="171">
        <v>0.46255029599999992</v>
      </c>
      <c r="T223" s="171">
        <v>0.46255029599999992</v>
      </c>
      <c r="U223" s="171">
        <v>0.46255029599999992</v>
      </c>
      <c r="V223" s="171">
        <v>0.46255029599999992</v>
      </c>
      <c r="W223" s="171">
        <v>0.46255029599999992</v>
      </c>
      <c r="X223" s="171">
        <v>0.46255029599999992</v>
      </c>
      <c r="Y223" s="171">
        <v>0.46255029599999992</v>
      </c>
      <c r="Z223" s="171">
        <v>0.46255029599999992</v>
      </c>
      <c r="AA223" s="171">
        <v>0.46255029599999992</v>
      </c>
      <c r="AB223" s="171">
        <v>0.46255029599999992</v>
      </c>
      <c r="AC223" s="171">
        <v>0.46255029599999992</v>
      </c>
      <c r="AD223" s="171">
        <v>0.46255029599999992</v>
      </c>
      <c r="AE223" s="171">
        <v>0.46255029599999992</v>
      </c>
      <c r="AF223" s="171">
        <v>0.46255029599999992</v>
      </c>
      <c r="AG223" s="171">
        <v>0.46255029599999992</v>
      </c>
      <c r="AH223" s="171">
        <v>0.46255029599999992</v>
      </c>
      <c r="AI223" s="171">
        <v>0.46255029599999992</v>
      </c>
    </row>
    <row r="224" spans="1:36" s="171" customFormat="1" ht="16">
      <c r="A224" s="238"/>
      <c r="B224" s="172" t="s">
        <v>168</v>
      </c>
      <c r="C224" s="172"/>
      <c r="D224" s="161">
        <v>3</v>
      </c>
      <c r="E224" s="171">
        <v>0.79999999999999993</v>
      </c>
      <c r="F224" s="171">
        <v>0.79999999999999993</v>
      </c>
      <c r="G224" s="171">
        <v>0.79999999999999993</v>
      </c>
      <c r="H224" s="171">
        <v>0.79999999999999993</v>
      </c>
      <c r="I224" s="171">
        <v>0.79999999999999993</v>
      </c>
      <c r="J224" s="171">
        <v>0.79999999999999993</v>
      </c>
      <c r="K224" s="171">
        <v>0.79999999999999993</v>
      </c>
      <c r="L224" s="171">
        <v>0.79999999999999993</v>
      </c>
      <c r="M224" s="171">
        <v>0.79999999999999993</v>
      </c>
      <c r="N224" s="171">
        <v>0.79999999999999993</v>
      </c>
      <c r="O224" s="171">
        <v>0.79999999999999993</v>
      </c>
      <c r="P224" s="171">
        <v>0.79999999999999993</v>
      </c>
      <c r="Q224" s="171">
        <v>0.79999999999999993</v>
      </c>
      <c r="R224" s="171">
        <v>0.79999999999999993</v>
      </c>
      <c r="S224" s="171">
        <v>0.79999999999999993</v>
      </c>
      <c r="T224" s="171">
        <v>0.79999999999999993</v>
      </c>
      <c r="U224" s="171">
        <v>0.79999999999999993</v>
      </c>
      <c r="V224" s="171">
        <v>0.79999999999999993</v>
      </c>
      <c r="W224" s="171">
        <v>0.79999999999999993</v>
      </c>
      <c r="X224" s="171">
        <v>0.79999999999999993</v>
      </c>
      <c r="Y224" s="171">
        <v>0.79999999999999993</v>
      </c>
      <c r="Z224" s="171">
        <v>0.79999999999999993</v>
      </c>
      <c r="AA224" s="171">
        <v>0.79999999999999993</v>
      </c>
      <c r="AB224" s="171">
        <v>0.79999999999999993</v>
      </c>
      <c r="AC224" s="171">
        <v>0.79999999999999993</v>
      </c>
      <c r="AD224" s="171">
        <v>0.79999999999999993</v>
      </c>
      <c r="AE224" s="171">
        <v>0.79999999999999993</v>
      </c>
      <c r="AF224" s="171">
        <v>0.79999999999999993</v>
      </c>
      <c r="AG224" s="171">
        <v>0.79999999999999993</v>
      </c>
      <c r="AH224" s="171">
        <v>0.79999999999999993</v>
      </c>
      <c r="AI224" s="171">
        <v>0.79999999999999993</v>
      </c>
    </row>
    <row r="225" spans="1:36" s="171" customFormat="1" ht="16">
      <c r="A225" s="238"/>
      <c r="B225" s="172" t="s">
        <v>169</v>
      </c>
      <c r="C225" s="172"/>
      <c r="D225" s="161">
        <v>3</v>
      </c>
      <c r="E225" s="171">
        <v>0.79999999999999993</v>
      </c>
      <c r="F225" s="171">
        <v>0.79999999999999993</v>
      </c>
      <c r="G225" s="171">
        <v>0.79999999999999993</v>
      </c>
      <c r="H225" s="171">
        <v>0.79999999999999993</v>
      </c>
      <c r="I225" s="171">
        <v>0.79999999999999993</v>
      </c>
      <c r="J225" s="171">
        <v>0.79999999999999993</v>
      </c>
      <c r="K225" s="171">
        <v>0.79999999999999993</v>
      </c>
      <c r="L225" s="171">
        <v>0.79999999999999993</v>
      </c>
      <c r="M225" s="171">
        <v>0.79999999999999993</v>
      </c>
      <c r="N225" s="171">
        <v>0.79999999999999993</v>
      </c>
      <c r="O225" s="171">
        <v>0.79999999999999993</v>
      </c>
      <c r="P225" s="171">
        <v>0.79999999999999993</v>
      </c>
      <c r="Q225" s="171">
        <v>0.79999999999999993</v>
      </c>
      <c r="R225" s="171">
        <v>0.79999999999999993</v>
      </c>
      <c r="S225" s="171">
        <v>0.79999999999999993</v>
      </c>
      <c r="T225" s="171">
        <v>0.79999999999999993</v>
      </c>
      <c r="U225" s="171">
        <v>0.79999999999999993</v>
      </c>
      <c r="V225" s="171">
        <v>0.79999999999999993</v>
      </c>
      <c r="W225" s="171">
        <v>0.79999999999999993</v>
      </c>
      <c r="X225" s="171">
        <v>0.79999999999999993</v>
      </c>
      <c r="Y225" s="171">
        <v>0.79999999999999993</v>
      </c>
      <c r="Z225" s="171">
        <v>0.79999999999999993</v>
      </c>
      <c r="AA225" s="171">
        <v>0.79999999999999993</v>
      </c>
      <c r="AB225" s="171">
        <v>0.79999999999999993</v>
      </c>
      <c r="AC225" s="171">
        <v>0.79999999999999993</v>
      </c>
      <c r="AD225" s="171">
        <v>0.79999999999999993</v>
      </c>
      <c r="AE225" s="171">
        <v>0.79999999999999993</v>
      </c>
      <c r="AF225" s="171">
        <v>0.79999999999999993</v>
      </c>
      <c r="AG225" s="171">
        <v>0.79999999999999993</v>
      </c>
      <c r="AH225" s="171">
        <v>0.79999999999999993</v>
      </c>
      <c r="AI225" s="171">
        <v>0.79999999999999993</v>
      </c>
    </row>
    <row r="226" spans="1:36" s="171" customFormat="1" ht="16">
      <c r="A226" s="238"/>
      <c r="B226" s="172" t="s">
        <v>170</v>
      </c>
      <c r="C226" s="172"/>
      <c r="D226" s="161">
        <v>3</v>
      </c>
      <c r="E226" s="171">
        <v>0.61844167699999997</v>
      </c>
      <c r="F226" s="171">
        <v>0.61844167699999997</v>
      </c>
      <c r="G226" s="171">
        <v>0.61844167699999997</v>
      </c>
      <c r="H226" s="171">
        <v>0.61844167699999997</v>
      </c>
      <c r="I226" s="171">
        <v>0.61844167699999997</v>
      </c>
      <c r="J226" s="171">
        <v>0.61844167699999997</v>
      </c>
      <c r="K226" s="171">
        <v>0.61844167699999997</v>
      </c>
      <c r="L226" s="171">
        <v>0.61844167699999997</v>
      </c>
      <c r="M226" s="171">
        <v>0.61844167699999997</v>
      </c>
      <c r="N226" s="171">
        <v>0.61844167699999997</v>
      </c>
      <c r="O226" s="171">
        <v>0.61844167699999997</v>
      </c>
      <c r="P226" s="171">
        <v>0.61844167699999997</v>
      </c>
      <c r="Q226" s="171">
        <v>0.61844167699999997</v>
      </c>
      <c r="R226" s="171">
        <v>0.61844167699999997</v>
      </c>
      <c r="S226" s="171">
        <v>0.61844167699999997</v>
      </c>
      <c r="T226" s="171">
        <v>0.61844167699999997</v>
      </c>
      <c r="U226" s="171">
        <v>0.61844167699999997</v>
      </c>
      <c r="V226" s="171">
        <v>0.61844167699999997</v>
      </c>
      <c r="W226" s="171">
        <v>0.61844167699999997</v>
      </c>
      <c r="X226" s="171">
        <v>0.61844167699999997</v>
      </c>
      <c r="Y226" s="171">
        <v>0.61844167699999997</v>
      </c>
      <c r="Z226" s="171">
        <v>0.61844167699999997</v>
      </c>
      <c r="AA226" s="171">
        <v>0.61844167699999997</v>
      </c>
      <c r="AB226" s="171">
        <v>0.61844167699999997</v>
      </c>
      <c r="AC226" s="171">
        <v>0.61844167699999997</v>
      </c>
      <c r="AD226" s="171">
        <v>0.61844167699999997</v>
      </c>
      <c r="AE226" s="171">
        <v>0.61844167699999997</v>
      </c>
      <c r="AF226" s="171">
        <v>0.61844167699999997</v>
      </c>
      <c r="AG226" s="171">
        <v>0.61844167699999997</v>
      </c>
      <c r="AH226" s="171">
        <v>0.61844167699999997</v>
      </c>
      <c r="AI226" s="171">
        <v>0.61844167699999997</v>
      </c>
    </row>
    <row r="227" spans="1:36" s="171" customFormat="1" ht="16">
      <c r="A227" s="238"/>
      <c r="B227" s="172" t="s">
        <v>171</v>
      </c>
      <c r="C227" s="172"/>
      <c r="D227" s="161">
        <v>3</v>
      </c>
      <c r="E227" s="171">
        <v>0.61844167699999997</v>
      </c>
      <c r="F227" s="171">
        <v>0.61844167699999997</v>
      </c>
      <c r="G227" s="171">
        <v>0.61844167699999997</v>
      </c>
      <c r="H227" s="171">
        <v>0.61844167699999997</v>
      </c>
      <c r="I227" s="171">
        <v>0.61844167699999997</v>
      </c>
      <c r="J227" s="171">
        <v>0.61844167699999997</v>
      </c>
      <c r="K227" s="171">
        <v>0.61844167699999997</v>
      </c>
      <c r="L227" s="171">
        <v>0.61844167699999997</v>
      </c>
      <c r="M227" s="171">
        <v>0.61844167699999997</v>
      </c>
      <c r="N227" s="171">
        <v>0.61844167699999997</v>
      </c>
      <c r="O227" s="171">
        <v>0.61844167699999997</v>
      </c>
      <c r="P227" s="171">
        <v>0.61844167699999997</v>
      </c>
      <c r="Q227" s="171">
        <v>0.61844167699999997</v>
      </c>
      <c r="R227" s="171">
        <v>0.61844167699999997</v>
      </c>
      <c r="S227" s="171">
        <v>0.61844167699999997</v>
      </c>
      <c r="T227" s="171">
        <v>0.61844167699999997</v>
      </c>
      <c r="U227" s="171">
        <v>0.61844167699999997</v>
      </c>
      <c r="V227" s="171">
        <v>0.61844167699999997</v>
      </c>
      <c r="W227" s="171">
        <v>0.61844167699999997</v>
      </c>
      <c r="X227" s="171">
        <v>0.61844167699999997</v>
      </c>
      <c r="Y227" s="171">
        <v>0.61844167699999997</v>
      </c>
      <c r="Z227" s="171">
        <v>0.61844167699999997</v>
      </c>
      <c r="AA227" s="171">
        <v>0.61844167699999997</v>
      </c>
      <c r="AB227" s="171">
        <v>0.61844167699999997</v>
      </c>
      <c r="AC227" s="171">
        <v>0.61844167699999997</v>
      </c>
      <c r="AD227" s="171">
        <v>0.61844167699999997</v>
      </c>
      <c r="AE227" s="171">
        <v>0.61844167699999997</v>
      </c>
      <c r="AF227" s="171">
        <v>0.61844167699999997</v>
      </c>
      <c r="AG227" s="171">
        <v>0.61844167699999997</v>
      </c>
      <c r="AH227" s="171">
        <v>0.61844167699999997</v>
      </c>
      <c r="AI227" s="171">
        <v>0.61844167699999997</v>
      </c>
    </row>
    <row r="228" spans="1:36" s="177" customFormat="1" ht="17">
      <c r="A228" s="182" t="s">
        <v>150</v>
      </c>
      <c r="B228" s="192" t="s">
        <v>119</v>
      </c>
      <c r="C228" s="192" t="s">
        <v>177</v>
      </c>
      <c r="D228" s="161">
        <v>3</v>
      </c>
      <c r="E228" s="171">
        <v>0.15</v>
      </c>
      <c r="F228" s="171">
        <v>0.15</v>
      </c>
      <c r="G228" s="171">
        <v>0.15</v>
      </c>
      <c r="H228" s="171">
        <v>0.15</v>
      </c>
      <c r="I228" s="171">
        <v>0.15</v>
      </c>
      <c r="J228" s="171">
        <v>0.15</v>
      </c>
      <c r="K228" s="171">
        <v>0.15</v>
      </c>
      <c r="L228" s="171">
        <v>0.15</v>
      </c>
      <c r="M228" s="171">
        <v>0.15</v>
      </c>
      <c r="N228" s="171">
        <v>0.15</v>
      </c>
      <c r="O228" s="171">
        <v>0.15</v>
      </c>
      <c r="P228" s="171">
        <v>0.15</v>
      </c>
      <c r="Q228" s="171">
        <v>0.15</v>
      </c>
      <c r="R228" s="171">
        <v>0.15</v>
      </c>
      <c r="S228" s="171">
        <v>0.15</v>
      </c>
      <c r="T228" s="171">
        <v>0.15</v>
      </c>
      <c r="U228" s="171">
        <v>0.15</v>
      </c>
      <c r="V228" s="171">
        <v>0.15</v>
      </c>
      <c r="W228" s="171">
        <v>0.15</v>
      </c>
      <c r="X228" s="171">
        <v>0.15</v>
      </c>
      <c r="Y228" s="171">
        <v>0.15</v>
      </c>
      <c r="Z228" s="171">
        <v>0.15</v>
      </c>
      <c r="AA228" s="171">
        <v>0.15</v>
      </c>
      <c r="AB228" s="171">
        <v>0.15</v>
      </c>
      <c r="AC228" s="171">
        <v>0.15</v>
      </c>
      <c r="AD228" s="171">
        <v>0.15</v>
      </c>
      <c r="AE228" s="171">
        <v>0.15</v>
      </c>
      <c r="AF228" s="171">
        <v>0.15</v>
      </c>
      <c r="AG228" s="171">
        <v>0.15</v>
      </c>
      <c r="AH228" s="171">
        <v>0.15</v>
      </c>
      <c r="AI228" s="171">
        <v>0.15</v>
      </c>
    </row>
    <row r="229" spans="1:36" s="177" customFormat="1" ht="34">
      <c r="A229" s="182" t="s">
        <v>178</v>
      </c>
      <c r="B229" s="192" t="s">
        <v>119</v>
      </c>
      <c r="C229" s="192" t="s">
        <v>177</v>
      </c>
      <c r="D229" s="161">
        <v>3</v>
      </c>
      <c r="E229" s="194">
        <v>0</v>
      </c>
      <c r="F229" s="194">
        <v>0</v>
      </c>
      <c r="G229" s="194">
        <v>0</v>
      </c>
      <c r="H229" s="194">
        <v>0</v>
      </c>
      <c r="I229" s="194">
        <v>0</v>
      </c>
      <c r="J229" s="194">
        <v>0</v>
      </c>
      <c r="K229" s="194">
        <v>0</v>
      </c>
      <c r="L229" s="194">
        <v>0</v>
      </c>
      <c r="M229" s="194">
        <v>0</v>
      </c>
      <c r="N229" s="194">
        <v>0</v>
      </c>
      <c r="O229" s="194">
        <v>0</v>
      </c>
      <c r="P229" s="194">
        <v>0</v>
      </c>
      <c r="Q229" s="194">
        <v>0</v>
      </c>
      <c r="R229" s="194">
        <v>0</v>
      </c>
      <c r="S229" s="194">
        <v>0</v>
      </c>
      <c r="T229" s="194">
        <v>0</v>
      </c>
      <c r="U229" s="194">
        <v>0</v>
      </c>
      <c r="V229" s="194">
        <v>0</v>
      </c>
      <c r="W229" s="194">
        <v>0</v>
      </c>
      <c r="X229" s="194">
        <v>0</v>
      </c>
      <c r="Y229" s="194">
        <v>0</v>
      </c>
      <c r="Z229" s="194">
        <v>0</v>
      </c>
      <c r="AA229" s="194">
        <v>0</v>
      </c>
      <c r="AB229" s="194">
        <v>0</v>
      </c>
      <c r="AC229" s="194">
        <v>0</v>
      </c>
      <c r="AD229" s="194">
        <v>0</v>
      </c>
      <c r="AE229" s="194">
        <v>0</v>
      </c>
      <c r="AF229" s="194">
        <v>0</v>
      </c>
      <c r="AG229" s="194">
        <v>0</v>
      </c>
      <c r="AH229" s="194">
        <v>0</v>
      </c>
      <c r="AI229" s="194">
        <v>0</v>
      </c>
    </row>
    <row r="230" spans="1:36" s="177" customFormat="1" ht="34">
      <c r="A230" s="182" t="s">
        <v>140</v>
      </c>
      <c r="B230" s="192" t="s">
        <v>119</v>
      </c>
      <c r="C230" s="192" t="s">
        <v>177</v>
      </c>
      <c r="D230" s="161">
        <v>3</v>
      </c>
      <c r="E230" s="181">
        <v>0</v>
      </c>
      <c r="F230" s="194">
        <v>99999</v>
      </c>
      <c r="G230" s="194">
        <v>99999</v>
      </c>
      <c r="H230" s="194">
        <v>99999</v>
      </c>
      <c r="I230" s="194">
        <v>99999</v>
      </c>
      <c r="J230" s="194">
        <v>99999</v>
      </c>
      <c r="K230" s="194">
        <v>99999</v>
      </c>
      <c r="L230" s="194">
        <v>99999</v>
      </c>
      <c r="M230" s="194">
        <v>99999</v>
      </c>
      <c r="N230" s="194">
        <v>99999</v>
      </c>
      <c r="O230" s="194">
        <v>99999</v>
      </c>
      <c r="P230" s="194">
        <v>99999</v>
      </c>
      <c r="Q230" s="194">
        <v>99999</v>
      </c>
      <c r="R230" s="194">
        <v>99999</v>
      </c>
      <c r="S230" s="194">
        <v>99999</v>
      </c>
      <c r="T230" s="194">
        <v>99999</v>
      </c>
      <c r="U230" s="194">
        <v>99999</v>
      </c>
      <c r="V230" s="194">
        <v>99999</v>
      </c>
      <c r="W230" s="194">
        <v>99999</v>
      </c>
      <c r="X230" s="194">
        <v>99999</v>
      </c>
      <c r="Y230" s="194">
        <v>99999</v>
      </c>
      <c r="Z230" s="194">
        <v>99999</v>
      </c>
      <c r="AA230" s="194">
        <v>99999</v>
      </c>
      <c r="AB230" s="194">
        <v>99999</v>
      </c>
      <c r="AC230" s="194">
        <v>99999</v>
      </c>
      <c r="AD230" s="194">
        <v>99999</v>
      </c>
      <c r="AE230" s="194">
        <v>99999</v>
      </c>
      <c r="AF230" s="194">
        <v>99999</v>
      </c>
      <c r="AG230" s="194">
        <v>99999</v>
      </c>
      <c r="AH230" s="194">
        <v>99999</v>
      </c>
      <c r="AI230" s="194">
        <v>99999</v>
      </c>
    </row>
    <row r="231" spans="1:36" s="177" customFormat="1" ht="17">
      <c r="A231" s="182" t="s">
        <v>126</v>
      </c>
      <c r="B231" s="192" t="s">
        <v>119</v>
      </c>
      <c r="C231" s="192" t="s">
        <v>177</v>
      </c>
      <c r="D231" s="161">
        <v>3</v>
      </c>
      <c r="E231" s="171">
        <v>0.19284210500000001</v>
      </c>
      <c r="F231" s="171">
        <v>0.19284210500000001</v>
      </c>
      <c r="G231" s="171">
        <v>0.19284210500000001</v>
      </c>
      <c r="H231" s="171">
        <v>0.19284210500000001</v>
      </c>
      <c r="I231" s="171">
        <v>0.19284210500000001</v>
      </c>
      <c r="J231" s="171">
        <v>0.19284210500000001</v>
      </c>
      <c r="K231" s="171">
        <v>0.19284210500000001</v>
      </c>
      <c r="L231" s="171">
        <v>0.19284210500000001</v>
      </c>
      <c r="M231" s="171">
        <v>0.19284210500000001</v>
      </c>
      <c r="N231" s="171">
        <v>0.19284210500000001</v>
      </c>
      <c r="O231" s="171">
        <v>0.19284210500000001</v>
      </c>
      <c r="P231" s="171">
        <v>0.19284210500000001</v>
      </c>
      <c r="Q231" s="171">
        <v>0.19284210500000001</v>
      </c>
      <c r="R231" s="171">
        <v>0.19284210500000001</v>
      </c>
      <c r="S231" s="171">
        <v>0.19284210500000001</v>
      </c>
      <c r="T231" s="171">
        <v>0.19284210500000001</v>
      </c>
      <c r="U231" s="171">
        <v>0.19284210500000001</v>
      </c>
      <c r="V231" s="171">
        <v>0.19284210500000001</v>
      </c>
      <c r="W231" s="171">
        <v>0.19284210500000001</v>
      </c>
      <c r="X231" s="171">
        <v>0.19284210500000001</v>
      </c>
      <c r="Y231" s="171">
        <v>0.19284210500000001</v>
      </c>
      <c r="Z231" s="171">
        <v>0.19284210500000001</v>
      </c>
      <c r="AA231" s="171">
        <v>0.19284210500000001</v>
      </c>
      <c r="AB231" s="171">
        <v>0.19284210500000001</v>
      </c>
      <c r="AC231" s="171">
        <v>0.19284210500000001</v>
      </c>
      <c r="AD231" s="171">
        <v>0.19284210500000001</v>
      </c>
      <c r="AE231" s="171">
        <v>0.19284210500000001</v>
      </c>
      <c r="AF231" s="171">
        <v>0.19284210500000001</v>
      </c>
      <c r="AG231" s="171">
        <v>0.19284210500000001</v>
      </c>
      <c r="AH231" s="171">
        <v>0.19284210500000001</v>
      </c>
      <c r="AI231" s="171">
        <v>0.19284210500000001</v>
      </c>
    </row>
    <row r="232" spans="1:36" s="171" customFormat="1" ht="15.75" customHeight="1">
      <c r="A232" s="180" t="s">
        <v>133</v>
      </c>
      <c r="B232" s="172" t="s">
        <v>119</v>
      </c>
      <c r="C232" s="172" t="s">
        <v>180</v>
      </c>
      <c r="D232" s="161">
        <v>3</v>
      </c>
      <c r="E232" s="201">
        <v>2500</v>
      </c>
      <c r="F232" s="201">
        <v>2500</v>
      </c>
      <c r="G232" s="201">
        <v>2500</v>
      </c>
      <c r="H232" s="201">
        <v>2500</v>
      </c>
      <c r="I232" s="201">
        <v>2500</v>
      </c>
      <c r="J232" s="201">
        <v>2500</v>
      </c>
      <c r="K232" s="201">
        <v>2500</v>
      </c>
      <c r="L232" s="201">
        <v>2500</v>
      </c>
      <c r="M232" s="201">
        <v>2500</v>
      </c>
      <c r="N232" s="201">
        <v>2500</v>
      </c>
      <c r="O232" s="201">
        <v>2500</v>
      </c>
      <c r="P232" s="201">
        <v>2500</v>
      </c>
      <c r="Q232" s="201">
        <v>2500</v>
      </c>
      <c r="R232" s="201">
        <v>2500</v>
      </c>
      <c r="S232" s="201">
        <v>2500</v>
      </c>
      <c r="T232" s="201">
        <v>2500</v>
      </c>
      <c r="U232" s="201">
        <v>2500</v>
      </c>
      <c r="V232" s="201">
        <v>2500</v>
      </c>
      <c r="W232" s="201">
        <v>2500</v>
      </c>
      <c r="X232" s="201">
        <v>2500</v>
      </c>
      <c r="Y232" s="201">
        <v>2500</v>
      </c>
      <c r="Z232" s="201">
        <v>2500</v>
      </c>
      <c r="AA232" s="201">
        <v>2500</v>
      </c>
      <c r="AB232" s="201">
        <v>2500</v>
      </c>
      <c r="AC232" s="201">
        <v>2500</v>
      </c>
      <c r="AD232" s="201">
        <v>2500</v>
      </c>
      <c r="AE232" s="201">
        <v>2500</v>
      </c>
      <c r="AF232" s="201">
        <v>2500</v>
      </c>
      <c r="AG232" s="201">
        <v>2500</v>
      </c>
      <c r="AH232" s="201">
        <v>2500</v>
      </c>
      <c r="AI232" s="201">
        <v>2500</v>
      </c>
      <c r="AJ232" s="204"/>
    </row>
    <row r="233" spans="1:36" s="171" customFormat="1" ht="15.75" customHeight="1">
      <c r="A233" s="180" t="s">
        <v>141</v>
      </c>
      <c r="B233" s="172" t="s">
        <v>119</v>
      </c>
      <c r="C233" s="172" t="s">
        <v>180</v>
      </c>
      <c r="D233" s="161">
        <v>3</v>
      </c>
      <c r="E233" s="202">
        <v>75</v>
      </c>
      <c r="F233" s="202">
        <v>75</v>
      </c>
      <c r="G233" s="202">
        <v>75</v>
      </c>
      <c r="H233" s="202">
        <v>75</v>
      </c>
      <c r="I233" s="202">
        <v>75</v>
      </c>
      <c r="J233" s="202">
        <v>75</v>
      </c>
      <c r="K233" s="202">
        <v>75</v>
      </c>
      <c r="L233" s="202">
        <v>75</v>
      </c>
      <c r="M233" s="202">
        <v>75</v>
      </c>
      <c r="N233" s="202">
        <v>75</v>
      </c>
      <c r="O233" s="202">
        <v>75</v>
      </c>
      <c r="P233" s="202">
        <v>75</v>
      </c>
      <c r="Q233" s="202">
        <v>75</v>
      </c>
      <c r="R233" s="202">
        <v>75</v>
      </c>
      <c r="S233" s="202">
        <v>75</v>
      </c>
      <c r="T233" s="202">
        <v>75</v>
      </c>
      <c r="U233" s="202">
        <v>75</v>
      </c>
      <c r="V233" s="202">
        <v>75</v>
      </c>
      <c r="W233" s="202">
        <v>75</v>
      </c>
      <c r="X233" s="202">
        <v>75</v>
      </c>
      <c r="Y233" s="202">
        <v>75</v>
      </c>
      <c r="Z233" s="202">
        <v>75</v>
      </c>
      <c r="AA233" s="202">
        <v>75</v>
      </c>
      <c r="AB233" s="202">
        <v>75</v>
      </c>
      <c r="AC233" s="202">
        <v>75</v>
      </c>
      <c r="AD233" s="202">
        <v>75</v>
      </c>
      <c r="AE233" s="202">
        <v>75</v>
      </c>
      <c r="AF233" s="202">
        <v>75</v>
      </c>
      <c r="AG233" s="202">
        <v>75</v>
      </c>
      <c r="AH233" s="202">
        <v>75</v>
      </c>
      <c r="AI233" s="202">
        <v>75</v>
      </c>
    </row>
    <row r="234" spans="1:36" s="171" customFormat="1" ht="15.75" customHeight="1">
      <c r="A234" s="180" t="s">
        <v>149</v>
      </c>
      <c r="B234" s="172">
        <v>31.536000000000001</v>
      </c>
      <c r="C234" s="172" t="s">
        <v>181</v>
      </c>
      <c r="D234" s="161">
        <v>3</v>
      </c>
      <c r="E234" s="181"/>
      <c r="F234" s="181"/>
      <c r="G234" s="181"/>
      <c r="H234" s="181"/>
      <c r="I234" s="181"/>
      <c r="J234" s="181"/>
      <c r="K234" s="181"/>
      <c r="L234" s="181"/>
      <c r="M234" s="181"/>
      <c r="N234" s="181"/>
      <c r="O234" s="181"/>
      <c r="P234" s="181"/>
      <c r="Q234" s="181"/>
      <c r="R234" s="181"/>
      <c r="S234" s="181"/>
      <c r="T234" s="181"/>
      <c r="U234" s="181"/>
      <c r="V234" s="181"/>
      <c r="W234" s="181"/>
      <c r="X234" s="181"/>
      <c r="Y234" s="181"/>
      <c r="Z234" s="181"/>
      <c r="AA234" s="181"/>
      <c r="AB234" s="181"/>
      <c r="AC234" s="181"/>
      <c r="AD234" s="181"/>
      <c r="AE234" s="181"/>
      <c r="AF234" s="181"/>
      <c r="AG234" s="181"/>
      <c r="AH234" s="181"/>
      <c r="AI234" s="181"/>
    </row>
    <row r="235" spans="1:36" s="171" customFormat="1" ht="15.75" customHeight="1">
      <c r="A235" s="180" t="s">
        <v>182</v>
      </c>
      <c r="B235" s="192">
        <v>50</v>
      </c>
      <c r="C235" s="172" t="s">
        <v>137</v>
      </c>
      <c r="D235" s="161">
        <v>3</v>
      </c>
      <c r="E235" s="181"/>
      <c r="F235" s="181"/>
      <c r="G235" s="181"/>
      <c r="H235" s="181"/>
      <c r="I235" s="181"/>
      <c r="J235" s="181"/>
      <c r="K235" s="181"/>
      <c r="L235" s="181"/>
      <c r="M235" s="181"/>
      <c r="N235" s="181"/>
      <c r="O235" s="181"/>
      <c r="P235" s="181"/>
      <c r="Q235" s="181"/>
      <c r="R235" s="181"/>
      <c r="S235" s="181"/>
      <c r="T235" s="181"/>
      <c r="U235" s="181"/>
      <c r="V235" s="181"/>
      <c r="W235" s="181"/>
      <c r="X235" s="181"/>
      <c r="Y235" s="181"/>
      <c r="Z235" s="181"/>
      <c r="AA235" s="181"/>
      <c r="AB235" s="181"/>
      <c r="AC235" s="181"/>
      <c r="AD235" s="181"/>
      <c r="AE235" s="181"/>
      <c r="AF235" s="181"/>
      <c r="AG235" s="181"/>
      <c r="AH235" s="181"/>
      <c r="AI235" s="181"/>
    </row>
    <row r="236" spans="1:36" s="171" customFormat="1" ht="17">
      <c r="A236" s="180" t="s">
        <v>128</v>
      </c>
      <c r="B236" s="172"/>
      <c r="C236" s="172" t="s">
        <v>151</v>
      </c>
      <c r="D236" s="161">
        <v>3</v>
      </c>
      <c r="E236" s="197">
        <v>1E-4</v>
      </c>
      <c r="F236" s="197">
        <v>1E-4</v>
      </c>
      <c r="G236" s="197">
        <v>1E-4</v>
      </c>
      <c r="H236" s="197">
        <v>1E-4</v>
      </c>
      <c r="I236" s="197">
        <v>1E-4</v>
      </c>
      <c r="J236" s="197">
        <v>1E-4</v>
      </c>
      <c r="K236" s="197">
        <v>1E-4</v>
      </c>
      <c r="L236" s="197">
        <v>1E-4</v>
      </c>
      <c r="M236" s="197">
        <v>1E-4</v>
      </c>
      <c r="N236" s="197">
        <v>1E-4</v>
      </c>
      <c r="O236" s="197">
        <v>1E-4</v>
      </c>
      <c r="P236" s="197">
        <v>1E-4</v>
      </c>
      <c r="Q236" s="197">
        <v>1E-4</v>
      </c>
      <c r="R236" s="197">
        <v>1E-4</v>
      </c>
      <c r="S236" s="197">
        <v>1E-4</v>
      </c>
      <c r="T236" s="197">
        <v>1E-4</v>
      </c>
      <c r="U236" s="197">
        <v>1E-4</v>
      </c>
      <c r="V236" s="197">
        <v>1E-4</v>
      </c>
      <c r="W236" s="197">
        <v>1E-4</v>
      </c>
      <c r="X236" s="197">
        <v>1E-4</v>
      </c>
      <c r="Y236" s="197">
        <v>1E-4</v>
      </c>
      <c r="Z236" s="197">
        <v>1E-4</v>
      </c>
      <c r="AA236" s="197">
        <v>1E-4</v>
      </c>
      <c r="AB236" s="197">
        <v>1E-4</v>
      </c>
      <c r="AC236" s="197">
        <v>1E-4</v>
      </c>
      <c r="AD236" s="197">
        <v>1E-4</v>
      </c>
      <c r="AE236" s="197">
        <v>1E-4</v>
      </c>
      <c r="AF236" s="197">
        <v>1E-4</v>
      </c>
      <c r="AG236" s="197">
        <v>1E-4</v>
      </c>
      <c r="AH236" s="197">
        <v>1E-4</v>
      </c>
      <c r="AI236" s="197">
        <v>1E-4</v>
      </c>
      <c r="AJ236" s="177"/>
    </row>
    <row r="237" spans="1:36" s="233" customFormat="1" ht="16"/>
    <row r="238" spans="1:36" s="209" customFormat="1" ht="17">
      <c r="A238" s="211" t="s">
        <v>89</v>
      </c>
      <c r="B238" s="210"/>
      <c r="D238" s="210"/>
      <c r="E238" s="213"/>
      <c r="F238" s="213"/>
      <c r="G238" s="213"/>
      <c r="H238" s="213"/>
      <c r="I238" s="213"/>
      <c r="J238" s="213"/>
      <c r="K238" s="213"/>
      <c r="L238" s="213"/>
      <c r="M238" s="213"/>
      <c r="N238" s="213"/>
      <c r="O238" s="213"/>
      <c r="P238" s="213"/>
      <c r="Q238" s="213"/>
      <c r="R238" s="213"/>
      <c r="S238" s="213"/>
      <c r="T238" s="213"/>
      <c r="U238" s="213"/>
      <c r="V238" s="213"/>
      <c r="W238" s="213"/>
      <c r="X238" s="213"/>
      <c r="Y238" s="213"/>
      <c r="Z238" s="213"/>
      <c r="AA238" s="213"/>
      <c r="AB238" s="213"/>
      <c r="AC238" s="213"/>
      <c r="AD238" s="213"/>
      <c r="AE238" s="213"/>
      <c r="AF238" s="213"/>
      <c r="AG238" s="213"/>
      <c r="AH238" s="213"/>
      <c r="AI238" s="213"/>
    </row>
    <row r="239" spans="1:36" s="177" customFormat="1" ht="15.75" customHeight="1">
      <c r="A239" s="168" t="s">
        <v>116</v>
      </c>
      <c r="B239" s="190" t="s">
        <v>173</v>
      </c>
      <c r="C239" s="190" t="s">
        <v>117</v>
      </c>
      <c r="D239" s="169" t="s">
        <v>607</v>
      </c>
      <c r="E239" s="170">
        <v>2020</v>
      </c>
      <c r="F239" s="170">
        <v>2021</v>
      </c>
      <c r="G239" s="170">
        <v>2022</v>
      </c>
      <c r="H239" s="170">
        <v>2023</v>
      </c>
      <c r="I239" s="170">
        <v>2024</v>
      </c>
      <c r="J239" s="170">
        <v>2025</v>
      </c>
      <c r="K239" s="170">
        <v>2026</v>
      </c>
      <c r="L239" s="170">
        <v>2027</v>
      </c>
      <c r="M239" s="170">
        <v>2028</v>
      </c>
      <c r="N239" s="170">
        <v>2029</v>
      </c>
      <c r="O239" s="170">
        <v>2030</v>
      </c>
      <c r="P239" s="170">
        <v>2031</v>
      </c>
      <c r="Q239" s="170">
        <v>2032</v>
      </c>
      <c r="R239" s="170">
        <v>2033</v>
      </c>
      <c r="S239" s="170">
        <v>2034</v>
      </c>
      <c r="T239" s="170">
        <v>2035</v>
      </c>
      <c r="U239" s="170">
        <v>2036</v>
      </c>
      <c r="V239" s="170">
        <v>2037</v>
      </c>
      <c r="W239" s="170">
        <v>2038</v>
      </c>
      <c r="X239" s="170">
        <v>2039</v>
      </c>
      <c r="Y239" s="170">
        <v>2040</v>
      </c>
      <c r="Z239" s="170">
        <v>2041</v>
      </c>
      <c r="AA239" s="170">
        <v>2042</v>
      </c>
      <c r="AB239" s="170">
        <v>2043</v>
      </c>
      <c r="AC239" s="170">
        <v>2044</v>
      </c>
      <c r="AD239" s="170">
        <v>2045</v>
      </c>
      <c r="AE239" s="170">
        <v>2046</v>
      </c>
      <c r="AF239" s="170">
        <v>2047</v>
      </c>
      <c r="AG239" s="170">
        <v>2048</v>
      </c>
      <c r="AH239" s="170">
        <v>2049</v>
      </c>
      <c r="AI239" s="170">
        <v>2050</v>
      </c>
    </row>
    <row r="240" spans="1:36" s="177" customFormat="1" ht="15.75" customHeight="1">
      <c r="A240" s="180" t="s">
        <v>129</v>
      </c>
      <c r="B240" s="192" t="s">
        <v>32</v>
      </c>
      <c r="C240" s="172" t="s">
        <v>138</v>
      </c>
      <c r="D240" s="161">
        <v>3</v>
      </c>
      <c r="E240" s="203">
        <v>1</v>
      </c>
      <c r="F240" s="203">
        <v>1</v>
      </c>
      <c r="G240" s="203">
        <v>1</v>
      </c>
      <c r="H240" s="203">
        <v>1</v>
      </c>
      <c r="I240" s="203">
        <v>1</v>
      </c>
      <c r="J240" s="203">
        <v>1</v>
      </c>
      <c r="K240" s="203">
        <v>1</v>
      </c>
      <c r="L240" s="203">
        <v>1</v>
      </c>
      <c r="M240" s="203">
        <v>1</v>
      </c>
      <c r="N240" s="203">
        <v>1</v>
      </c>
      <c r="O240" s="203">
        <v>1</v>
      </c>
      <c r="P240" s="203">
        <v>1</v>
      </c>
      <c r="Q240" s="203">
        <v>1</v>
      </c>
      <c r="R240" s="203">
        <v>1</v>
      </c>
      <c r="S240" s="203">
        <v>1</v>
      </c>
      <c r="T240" s="203">
        <v>1</v>
      </c>
      <c r="U240" s="203">
        <v>1</v>
      </c>
      <c r="V240" s="203">
        <v>1</v>
      </c>
      <c r="W240" s="203">
        <v>1</v>
      </c>
      <c r="X240" s="203">
        <v>1</v>
      </c>
      <c r="Y240" s="203">
        <v>1</v>
      </c>
      <c r="Z240" s="203">
        <v>1</v>
      </c>
      <c r="AA240" s="203">
        <v>1</v>
      </c>
      <c r="AB240" s="203">
        <v>1</v>
      </c>
      <c r="AC240" s="203">
        <v>1</v>
      </c>
      <c r="AD240" s="203">
        <v>1</v>
      </c>
      <c r="AE240" s="203">
        <v>1</v>
      </c>
      <c r="AF240" s="203">
        <v>1</v>
      </c>
      <c r="AG240" s="203">
        <v>1</v>
      </c>
      <c r="AH240" s="203">
        <v>1</v>
      </c>
      <c r="AI240" s="203">
        <v>1</v>
      </c>
    </row>
    <row r="241" spans="1:36" s="171" customFormat="1" ht="15.75" customHeight="1">
      <c r="A241" s="180" t="s">
        <v>120</v>
      </c>
      <c r="B241" s="172" t="s">
        <v>27</v>
      </c>
      <c r="C241" s="172" t="s">
        <v>138</v>
      </c>
      <c r="D241" s="161">
        <v>3</v>
      </c>
      <c r="E241" s="181">
        <v>1</v>
      </c>
      <c r="F241" s="181">
        <v>1</v>
      </c>
      <c r="G241" s="181">
        <v>1</v>
      </c>
      <c r="H241" s="181">
        <v>1</v>
      </c>
      <c r="I241" s="181">
        <v>1</v>
      </c>
      <c r="J241" s="181">
        <v>1</v>
      </c>
      <c r="K241" s="181">
        <v>1</v>
      </c>
      <c r="L241" s="181">
        <v>1</v>
      </c>
      <c r="M241" s="181">
        <v>1</v>
      </c>
      <c r="N241" s="181">
        <v>1</v>
      </c>
      <c r="O241" s="181">
        <v>1</v>
      </c>
      <c r="P241" s="181">
        <v>1</v>
      </c>
      <c r="Q241" s="181">
        <v>1</v>
      </c>
      <c r="R241" s="181">
        <v>1</v>
      </c>
      <c r="S241" s="181">
        <v>1</v>
      </c>
      <c r="T241" s="181">
        <v>1</v>
      </c>
      <c r="U241" s="181">
        <v>1</v>
      </c>
      <c r="V241" s="181">
        <v>1</v>
      </c>
      <c r="W241" s="181">
        <v>1</v>
      </c>
      <c r="X241" s="181">
        <v>1</v>
      </c>
      <c r="Y241" s="181">
        <v>1</v>
      </c>
      <c r="Z241" s="181">
        <v>1</v>
      </c>
      <c r="AA241" s="181">
        <v>1</v>
      </c>
      <c r="AB241" s="181">
        <v>1</v>
      </c>
      <c r="AC241" s="181">
        <v>1</v>
      </c>
      <c r="AD241" s="181">
        <v>1</v>
      </c>
      <c r="AE241" s="181">
        <v>1</v>
      </c>
      <c r="AF241" s="181">
        <v>1</v>
      </c>
      <c r="AG241" s="181">
        <v>1</v>
      </c>
      <c r="AH241" s="181">
        <v>1</v>
      </c>
      <c r="AI241" s="181">
        <v>1</v>
      </c>
    </row>
    <row r="242" spans="1:36" s="171" customFormat="1" ht="15.75" customHeight="1">
      <c r="A242" s="180" t="s">
        <v>183</v>
      </c>
      <c r="B242" s="172" t="s">
        <v>119</v>
      </c>
      <c r="C242" s="172" t="s">
        <v>119</v>
      </c>
      <c r="D242" s="161">
        <v>3</v>
      </c>
      <c r="E242" s="202">
        <v>1</v>
      </c>
      <c r="F242" s="202">
        <v>1</v>
      </c>
      <c r="G242" s="202">
        <v>1</v>
      </c>
      <c r="H242" s="202">
        <v>1</v>
      </c>
      <c r="I242" s="202">
        <v>1</v>
      </c>
      <c r="J242" s="202">
        <v>1</v>
      </c>
      <c r="K242" s="202">
        <v>1</v>
      </c>
      <c r="L242" s="202">
        <v>1</v>
      </c>
      <c r="M242" s="202">
        <v>1</v>
      </c>
      <c r="N242" s="202">
        <v>1</v>
      </c>
      <c r="O242" s="202">
        <v>1</v>
      </c>
      <c r="P242" s="202">
        <v>1</v>
      </c>
      <c r="Q242" s="202">
        <v>1</v>
      </c>
      <c r="R242" s="202">
        <v>1</v>
      </c>
      <c r="S242" s="202">
        <v>1</v>
      </c>
      <c r="T242" s="202">
        <v>1</v>
      </c>
      <c r="U242" s="202">
        <v>1</v>
      </c>
      <c r="V242" s="202">
        <v>1</v>
      </c>
      <c r="W242" s="202">
        <v>1</v>
      </c>
      <c r="X242" s="202">
        <v>1</v>
      </c>
      <c r="Y242" s="202">
        <v>1</v>
      </c>
      <c r="Z242" s="202">
        <v>1</v>
      </c>
      <c r="AA242" s="202">
        <v>1</v>
      </c>
      <c r="AB242" s="202">
        <v>1</v>
      </c>
      <c r="AC242" s="202">
        <v>1</v>
      </c>
      <c r="AD242" s="202">
        <v>1</v>
      </c>
      <c r="AE242" s="202">
        <v>1</v>
      </c>
      <c r="AF242" s="202">
        <v>1</v>
      </c>
      <c r="AG242" s="202">
        <v>1</v>
      </c>
      <c r="AH242" s="202">
        <v>1</v>
      </c>
      <c r="AI242" s="202">
        <v>1</v>
      </c>
    </row>
    <row r="243" spans="1:36" s="183" customFormat="1" ht="15.75" customHeight="1">
      <c r="A243" s="238" t="s">
        <v>179</v>
      </c>
      <c r="B243" s="172" t="s">
        <v>163</v>
      </c>
      <c r="C243" s="195"/>
      <c r="D243" s="161">
        <v>3</v>
      </c>
      <c r="E243" s="171">
        <v>0.29624850899999994</v>
      </c>
      <c r="F243" s="171">
        <v>0.29624850899999994</v>
      </c>
      <c r="G243" s="171">
        <v>0.29624850899999994</v>
      </c>
      <c r="H243" s="171">
        <v>0.29624850899999994</v>
      </c>
      <c r="I243" s="171">
        <v>0.29624850899999994</v>
      </c>
      <c r="J243" s="171">
        <v>0.29624850899999994</v>
      </c>
      <c r="K243" s="171">
        <v>0.29624850899999994</v>
      </c>
      <c r="L243" s="171">
        <v>0.29624850899999994</v>
      </c>
      <c r="M243" s="171">
        <v>0.29624850899999994</v>
      </c>
      <c r="N243" s="171">
        <v>0.29624850899999994</v>
      </c>
      <c r="O243" s="171">
        <v>0.29624850899999994</v>
      </c>
      <c r="P243" s="171">
        <v>0.29624850899999994</v>
      </c>
      <c r="Q243" s="171">
        <v>0.29624850899999994</v>
      </c>
      <c r="R243" s="171">
        <v>0.29624850899999994</v>
      </c>
      <c r="S243" s="171">
        <v>0.29624850899999994</v>
      </c>
      <c r="T243" s="171">
        <v>0.29624850899999994</v>
      </c>
      <c r="U243" s="171">
        <v>0.29624850899999994</v>
      </c>
      <c r="V243" s="171">
        <v>0.29624850899999994</v>
      </c>
      <c r="W243" s="171">
        <v>0.29624850899999994</v>
      </c>
      <c r="X243" s="171">
        <v>0.29624850899999994</v>
      </c>
      <c r="Y243" s="171">
        <v>0.29624850899999994</v>
      </c>
      <c r="Z243" s="171">
        <v>0.29624850899999994</v>
      </c>
      <c r="AA243" s="171">
        <v>0.29624850899999994</v>
      </c>
      <c r="AB243" s="171">
        <v>0.29624850899999994</v>
      </c>
      <c r="AC243" s="171">
        <v>0.29624850899999994</v>
      </c>
      <c r="AD243" s="171">
        <v>0.29624850899999994</v>
      </c>
      <c r="AE243" s="171">
        <v>0.29624850899999994</v>
      </c>
      <c r="AF243" s="171">
        <v>0.29624850899999994</v>
      </c>
      <c r="AG243" s="171">
        <v>0.29624850899999994</v>
      </c>
      <c r="AH243" s="171">
        <v>0.29624850899999994</v>
      </c>
      <c r="AI243" s="171">
        <v>0.29624850899999994</v>
      </c>
    </row>
    <row r="244" spans="1:36" s="183" customFormat="1" ht="15.75" customHeight="1">
      <c r="A244" s="238"/>
      <c r="B244" s="172" t="s">
        <v>165</v>
      </c>
      <c r="C244" s="195"/>
      <c r="D244" s="161">
        <v>3</v>
      </c>
      <c r="E244" s="171">
        <v>0.29624850899999994</v>
      </c>
      <c r="F244" s="171">
        <v>0.29624850899999994</v>
      </c>
      <c r="G244" s="171">
        <v>0.29624850899999994</v>
      </c>
      <c r="H244" s="171">
        <v>0.29624850899999994</v>
      </c>
      <c r="I244" s="171">
        <v>0.29624850899999994</v>
      </c>
      <c r="J244" s="171">
        <v>0.29624850899999994</v>
      </c>
      <c r="K244" s="171">
        <v>0.29624850899999994</v>
      </c>
      <c r="L244" s="171">
        <v>0.29624850899999994</v>
      </c>
      <c r="M244" s="171">
        <v>0.29624850899999994</v>
      </c>
      <c r="N244" s="171">
        <v>0.29624850899999994</v>
      </c>
      <c r="O244" s="171">
        <v>0.29624850899999994</v>
      </c>
      <c r="P244" s="171">
        <v>0.29624850899999994</v>
      </c>
      <c r="Q244" s="171">
        <v>0.29624850899999994</v>
      </c>
      <c r="R244" s="171">
        <v>0.29624850899999994</v>
      </c>
      <c r="S244" s="171">
        <v>0.29624850899999994</v>
      </c>
      <c r="T244" s="171">
        <v>0.29624850899999994</v>
      </c>
      <c r="U244" s="171">
        <v>0.29624850899999994</v>
      </c>
      <c r="V244" s="171">
        <v>0.29624850899999994</v>
      </c>
      <c r="W244" s="171">
        <v>0.29624850899999994</v>
      </c>
      <c r="X244" s="171">
        <v>0.29624850899999994</v>
      </c>
      <c r="Y244" s="171">
        <v>0.29624850899999994</v>
      </c>
      <c r="Z244" s="171">
        <v>0.29624850899999994</v>
      </c>
      <c r="AA244" s="171">
        <v>0.29624850899999994</v>
      </c>
      <c r="AB244" s="171">
        <v>0.29624850899999994</v>
      </c>
      <c r="AC244" s="171">
        <v>0.29624850899999994</v>
      </c>
      <c r="AD244" s="171">
        <v>0.29624850899999994</v>
      </c>
      <c r="AE244" s="171">
        <v>0.29624850899999994</v>
      </c>
      <c r="AF244" s="171">
        <v>0.29624850899999994</v>
      </c>
      <c r="AG244" s="171">
        <v>0.29624850899999994</v>
      </c>
      <c r="AH244" s="171">
        <v>0.29624850899999994</v>
      </c>
      <c r="AI244" s="171">
        <v>0.29624850899999994</v>
      </c>
    </row>
    <row r="245" spans="1:36" s="183" customFormat="1" ht="15.75" customHeight="1">
      <c r="A245" s="238"/>
      <c r="B245" s="172" t="s">
        <v>166</v>
      </c>
      <c r="C245" s="195"/>
      <c r="D245" s="161">
        <v>3</v>
      </c>
      <c r="E245" s="171">
        <v>0.46255029599999992</v>
      </c>
      <c r="F245" s="171">
        <v>0.46255029599999992</v>
      </c>
      <c r="G245" s="171">
        <v>0.46255029599999992</v>
      </c>
      <c r="H245" s="171">
        <v>0.46255029599999992</v>
      </c>
      <c r="I245" s="171">
        <v>0.46255029599999992</v>
      </c>
      <c r="J245" s="171">
        <v>0.46255029599999992</v>
      </c>
      <c r="K245" s="171">
        <v>0.46255029599999992</v>
      </c>
      <c r="L245" s="171">
        <v>0.46255029599999992</v>
      </c>
      <c r="M245" s="171">
        <v>0.46255029599999992</v>
      </c>
      <c r="N245" s="171">
        <v>0.46255029599999992</v>
      </c>
      <c r="O245" s="171">
        <v>0.46255029599999992</v>
      </c>
      <c r="P245" s="171">
        <v>0.46255029599999992</v>
      </c>
      <c r="Q245" s="171">
        <v>0.46255029599999992</v>
      </c>
      <c r="R245" s="171">
        <v>0.46255029599999992</v>
      </c>
      <c r="S245" s="171">
        <v>0.46255029599999992</v>
      </c>
      <c r="T245" s="171">
        <v>0.46255029599999992</v>
      </c>
      <c r="U245" s="171">
        <v>0.46255029599999992</v>
      </c>
      <c r="V245" s="171">
        <v>0.46255029599999992</v>
      </c>
      <c r="W245" s="171">
        <v>0.46255029599999992</v>
      </c>
      <c r="X245" s="171">
        <v>0.46255029599999992</v>
      </c>
      <c r="Y245" s="171">
        <v>0.46255029599999992</v>
      </c>
      <c r="Z245" s="171">
        <v>0.46255029599999992</v>
      </c>
      <c r="AA245" s="171">
        <v>0.46255029599999992</v>
      </c>
      <c r="AB245" s="171">
        <v>0.46255029599999992</v>
      </c>
      <c r="AC245" s="171">
        <v>0.46255029599999992</v>
      </c>
      <c r="AD245" s="171">
        <v>0.46255029599999992</v>
      </c>
      <c r="AE245" s="171">
        <v>0.46255029599999992</v>
      </c>
      <c r="AF245" s="171">
        <v>0.46255029599999992</v>
      </c>
      <c r="AG245" s="171">
        <v>0.46255029599999992</v>
      </c>
      <c r="AH245" s="171">
        <v>0.46255029599999992</v>
      </c>
      <c r="AI245" s="171">
        <v>0.46255029599999992</v>
      </c>
    </row>
    <row r="246" spans="1:36" s="183" customFormat="1" ht="15.75" customHeight="1">
      <c r="A246" s="238"/>
      <c r="B246" s="172" t="s">
        <v>167</v>
      </c>
      <c r="C246" s="195"/>
      <c r="D246" s="161">
        <v>3</v>
      </c>
      <c r="E246" s="171">
        <v>0.46255029599999992</v>
      </c>
      <c r="F246" s="171">
        <v>0.46255029599999992</v>
      </c>
      <c r="G246" s="171">
        <v>0.46255029599999992</v>
      </c>
      <c r="H246" s="171">
        <v>0.46255029599999992</v>
      </c>
      <c r="I246" s="171">
        <v>0.46255029599999992</v>
      </c>
      <c r="J246" s="171">
        <v>0.46255029599999992</v>
      </c>
      <c r="K246" s="171">
        <v>0.46255029599999992</v>
      </c>
      <c r="L246" s="171">
        <v>0.46255029599999992</v>
      </c>
      <c r="M246" s="171">
        <v>0.46255029599999992</v>
      </c>
      <c r="N246" s="171">
        <v>0.46255029599999992</v>
      </c>
      <c r="O246" s="171">
        <v>0.46255029599999992</v>
      </c>
      <c r="P246" s="171">
        <v>0.46255029599999992</v>
      </c>
      <c r="Q246" s="171">
        <v>0.46255029599999992</v>
      </c>
      <c r="R246" s="171">
        <v>0.46255029599999992</v>
      </c>
      <c r="S246" s="171">
        <v>0.46255029599999992</v>
      </c>
      <c r="T246" s="171">
        <v>0.46255029599999992</v>
      </c>
      <c r="U246" s="171">
        <v>0.46255029599999992</v>
      </c>
      <c r="V246" s="171">
        <v>0.46255029599999992</v>
      </c>
      <c r="W246" s="171">
        <v>0.46255029599999992</v>
      </c>
      <c r="X246" s="171">
        <v>0.46255029599999992</v>
      </c>
      <c r="Y246" s="171">
        <v>0.46255029599999992</v>
      </c>
      <c r="Z246" s="171">
        <v>0.46255029599999992</v>
      </c>
      <c r="AA246" s="171">
        <v>0.46255029599999992</v>
      </c>
      <c r="AB246" s="171">
        <v>0.46255029599999992</v>
      </c>
      <c r="AC246" s="171">
        <v>0.46255029599999992</v>
      </c>
      <c r="AD246" s="171">
        <v>0.46255029599999992</v>
      </c>
      <c r="AE246" s="171">
        <v>0.46255029599999992</v>
      </c>
      <c r="AF246" s="171">
        <v>0.46255029599999992</v>
      </c>
      <c r="AG246" s="171">
        <v>0.46255029599999992</v>
      </c>
      <c r="AH246" s="171">
        <v>0.46255029599999992</v>
      </c>
      <c r="AI246" s="171">
        <v>0.46255029599999992</v>
      </c>
    </row>
    <row r="247" spans="1:36" s="171" customFormat="1" ht="16">
      <c r="A247" s="238"/>
      <c r="B247" s="172" t="s">
        <v>168</v>
      </c>
      <c r="C247" s="172"/>
      <c r="D247" s="161">
        <v>3</v>
      </c>
      <c r="E247" s="171">
        <v>0.79999999999999993</v>
      </c>
      <c r="F247" s="171">
        <v>0.79999999999999993</v>
      </c>
      <c r="G247" s="171">
        <v>0.79999999999999993</v>
      </c>
      <c r="H247" s="171">
        <v>0.79999999999999993</v>
      </c>
      <c r="I247" s="171">
        <v>0.79999999999999993</v>
      </c>
      <c r="J247" s="171">
        <v>0.79999999999999993</v>
      </c>
      <c r="K247" s="171">
        <v>0.79999999999999993</v>
      </c>
      <c r="L247" s="171">
        <v>0.79999999999999993</v>
      </c>
      <c r="M247" s="171">
        <v>0.79999999999999993</v>
      </c>
      <c r="N247" s="171">
        <v>0.79999999999999993</v>
      </c>
      <c r="O247" s="171">
        <v>0.79999999999999993</v>
      </c>
      <c r="P247" s="171">
        <v>0.79999999999999993</v>
      </c>
      <c r="Q247" s="171">
        <v>0.79999999999999993</v>
      </c>
      <c r="R247" s="171">
        <v>0.79999999999999993</v>
      </c>
      <c r="S247" s="171">
        <v>0.79999999999999993</v>
      </c>
      <c r="T247" s="171">
        <v>0.79999999999999993</v>
      </c>
      <c r="U247" s="171">
        <v>0.79999999999999993</v>
      </c>
      <c r="V247" s="171">
        <v>0.79999999999999993</v>
      </c>
      <c r="W247" s="171">
        <v>0.79999999999999993</v>
      </c>
      <c r="X247" s="171">
        <v>0.79999999999999993</v>
      </c>
      <c r="Y247" s="171">
        <v>0.79999999999999993</v>
      </c>
      <c r="Z247" s="171">
        <v>0.79999999999999993</v>
      </c>
      <c r="AA247" s="171">
        <v>0.79999999999999993</v>
      </c>
      <c r="AB247" s="171">
        <v>0.79999999999999993</v>
      </c>
      <c r="AC247" s="171">
        <v>0.79999999999999993</v>
      </c>
      <c r="AD247" s="171">
        <v>0.79999999999999993</v>
      </c>
      <c r="AE247" s="171">
        <v>0.79999999999999993</v>
      </c>
      <c r="AF247" s="171">
        <v>0.79999999999999993</v>
      </c>
      <c r="AG247" s="171">
        <v>0.79999999999999993</v>
      </c>
      <c r="AH247" s="171">
        <v>0.79999999999999993</v>
      </c>
      <c r="AI247" s="171">
        <v>0.79999999999999993</v>
      </c>
    </row>
    <row r="248" spans="1:36" s="171" customFormat="1" ht="16">
      <c r="A248" s="238"/>
      <c r="B248" s="172" t="s">
        <v>169</v>
      </c>
      <c r="C248" s="172"/>
      <c r="D248" s="161">
        <v>3</v>
      </c>
      <c r="E248" s="171">
        <v>0.79999999999999993</v>
      </c>
      <c r="F248" s="171">
        <v>0.79999999999999993</v>
      </c>
      <c r="G248" s="171">
        <v>0.79999999999999993</v>
      </c>
      <c r="H248" s="171">
        <v>0.79999999999999993</v>
      </c>
      <c r="I248" s="171">
        <v>0.79999999999999993</v>
      </c>
      <c r="J248" s="171">
        <v>0.79999999999999993</v>
      </c>
      <c r="K248" s="171">
        <v>0.79999999999999993</v>
      </c>
      <c r="L248" s="171">
        <v>0.79999999999999993</v>
      </c>
      <c r="M248" s="171">
        <v>0.79999999999999993</v>
      </c>
      <c r="N248" s="171">
        <v>0.79999999999999993</v>
      </c>
      <c r="O248" s="171">
        <v>0.79999999999999993</v>
      </c>
      <c r="P248" s="171">
        <v>0.79999999999999993</v>
      </c>
      <c r="Q248" s="171">
        <v>0.79999999999999993</v>
      </c>
      <c r="R248" s="171">
        <v>0.79999999999999993</v>
      </c>
      <c r="S248" s="171">
        <v>0.79999999999999993</v>
      </c>
      <c r="T248" s="171">
        <v>0.79999999999999993</v>
      </c>
      <c r="U248" s="171">
        <v>0.79999999999999993</v>
      </c>
      <c r="V248" s="171">
        <v>0.79999999999999993</v>
      </c>
      <c r="W248" s="171">
        <v>0.79999999999999993</v>
      </c>
      <c r="X248" s="171">
        <v>0.79999999999999993</v>
      </c>
      <c r="Y248" s="171">
        <v>0.79999999999999993</v>
      </c>
      <c r="Z248" s="171">
        <v>0.79999999999999993</v>
      </c>
      <c r="AA248" s="171">
        <v>0.79999999999999993</v>
      </c>
      <c r="AB248" s="171">
        <v>0.79999999999999993</v>
      </c>
      <c r="AC248" s="171">
        <v>0.79999999999999993</v>
      </c>
      <c r="AD248" s="171">
        <v>0.79999999999999993</v>
      </c>
      <c r="AE248" s="171">
        <v>0.79999999999999993</v>
      </c>
      <c r="AF248" s="171">
        <v>0.79999999999999993</v>
      </c>
      <c r="AG248" s="171">
        <v>0.79999999999999993</v>
      </c>
      <c r="AH248" s="171">
        <v>0.79999999999999993</v>
      </c>
      <c r="AI248" s="171">
        <v>0.79999999999999993</v>
      </c>
    </row>
    <row r="249" spans="1:36" s="171" customFormat="1" ht="16">
      <c r="A249" s="238"/>
      <c r="B249" s="172" t="s">
        <v>170</v>
      </c>
      <c r="C249" s="172"/>
      <c r="D249" s="161">
        <v>3</v>
      </c>
      <c r="E249" s="171">
        <v>0.61844167699999997</v>
      </c>
      <c r="F249" s="171">
        <v>0.61844167699999997</v>
      </c>
      <c r="G249" s="171">
        <v>0.61844167699999997</v>
      </c>
      <c r="H249" s="171">
        <v>0.61844167699999997</v>
      </c>
      <c r="I249" s="171">
        <v>0.61844167699999997</v>
      </c>
      <c r="J249" s="171">
        <v>0.61844167699999997</v>
      </c>
      <c r="K249" s="171">
        <v>0.61844167699999997</v>
      </c>
      <c r="L249" s="171">
        <v>0.61844167699999997</v>
      </c>
      <c r="M249" s="171">
        <v>0.61844167699999997</v>
      </c>
      <c r="N249" s="171">
        <v>0.61844167699999997</v>
      </c>
      <c r="O249" s="171">
        <v>0.61844167699999997</v>
      </c>
      <c r="P249" s="171">
        <v>0.61844167699999997</v>
      </c>
      <c r="Q249" s="171">
        <v>0.61844167699999997</v>
      </c>
      <c r="R249" s="171">
        <v>0.61844167699999997</v>
      </c>
      <c r="S249" s="171">
        <v>0.61844167699999997</v>
      </c>
      <c r="T249" s="171">
        <v>0.61844167699999997</v>
      </c>
      <c r="U249" s="171">
        <v>0.61844167699999997</v>
      </c>
      <c r="V249" s="171">
        <v>0.61844167699999997</v>
      </c>
      <c r="W249" s="171">
        <v>0.61844167699999997</v>
      </c>
      <c r="X249" s="171">
        <v>0.61844167699999997</v>
      </c>
      <c r="Y249" s="171">
        <v>0.61844167699999997</v>
      </c>
      <c r="Z249" s="171">
        <v>0.61844167699999997</v>
      </c>
      <c r="AA249" s="171">
        <v>0.61844167699999997</v>
      </c>
      <c r="AB249" s="171">
        <v>0.61844167699999997</v>
      </c>
      <c r="AC249" s="171">
        <v>0.61844167699999997</v>
      </c>
      <c r="AD249" s="171">
        <v>0.61844167699999997</v>
      </c>
      <c r="AE249" s="171">
        <v>0.61844167699999997</v>
      </c>
      <c r="AF249" s="171">
        <v>0.61844167699999997</v>
      </c>
      <c r="AG249" s="171">
        <v>0.61844167699999997</v>
      </c>
      <c r="AH249" s="171">
        <v>0.61844167699999997</v>
      </c>
      <c r="AI249" s="171">
        <v>0.61844167699999997</v>
      </c>
    </row>
    <row r="250" spans="1:36" s="171" customFormat="1" ht="16">
      <c r="A250" s="238"/>
      <c r="B250" s="172" t="s">
        <v>171</v>
      </c>
      <c r="C250" s="172"/>
      <c r="D250" s="161">
        <v>3</v>
      </c>
      <c r="E250" s="171">
        <v>0.61844167699999997</v>
      </c>
      <c r="F250" s="171">
        <v>0.61844167699999997</v>
      </c>
      <c r="G250" s="171">
        <v>0.61844167699999997</v>
      </c>
      <c r="H250" s="171">
        <v>0.61844167699999997</v>
      </c>
      <c r="I250" s="171">
        <v>0.61844167699999997</v>
      </c>
      <c r="J250" s="171">
        <v>0.61844167699999997</v>
      </c>
      <c r="K250" s="171">
        <v>0.61844167699999997</v>
      </c>
      <c r="L250" s="171">
        <v>0.61844167699999997</v>
      </c>
      <c r="M250" s="171">
        <v>0.61844167699999997</v>
      </c>
      <c r="N250" s="171">
        <v>0.61844167699999997</v>
      </c>
      <c r="O250" s="171">
        <v>0.61844167699999997</v>
      </c>
      <c r="P250" s="171">
        <v>0.61844167699999997</v>
      </c>
      <c r="Q250" s="171">
        <v>0.61844167699999997</v>
      </c>
      <c r="R250" s="171">
        <v>0.61844167699999997</v>
      </c>
      <c r="S250" s="171">
        <v>0.61844167699999997</v>
      </c>
      <c r="T250" s="171">
        <v>0.61844167699999997</v>
      </c>
      <c r="U250" s="171">
        <v>0.61844167699999997</v>
      </c>
      <c r="V250" s="171">
        <v>0.61844167699999997</v>
      </c>
      <c r="W250" s="171">
        <v>0.61844167699999997</v>
      </c>
      <c r="X250" s="171">
        <v>0.61844167699999997</v>
      </c>
      <c r="Y250" s="171">
        <v>0.61844167699999997</v>
      </c>
      <c r="Z250" s="171">
        <v>0.61844167699999997</v>
      </c>
      <c r="AA250" s="171">
        <v>0.61844167699999997</v>
      </c>
      <c r="AB250" s="171">
        <v>0.61844167699999997</v>
      </c>
      <c r="AC250" s="171">
        <v>0.61844167699999997</v>
      </c>
      <c r="AD250" s="171">
        <v>0.61844167699999997</v>
      </c>
      <c r="AE250" s="171">
        <v>0.61844167699999997</v>
      </c>
      <c r="AF250" s="171">
        <v>0.61844167699999997</v>
      </c>
      <c r="AG250" s="171">
        <v>0.61844167699999997</v>
      </c>
      <c r="AH250" s="171">
        <v>0.61844167699999997</v>
      </c>
      <c r="AI250" s="171">
        <v>0.61844167699999997</v>
      </c>
    </row>
    <row r="251" spans="1:36" s="177" customFormat="1" ht="17">
      <c r="A251" s="182" t="s">
        <v>150</v>
      </c>
      <c r="B251" s="192" t="s">
        <v>119</v>
      </c>
      <c r="C251" s="192" t="s">
        <v>177</v>
      </c>
      <c r="D251" s="161">
        <v>3</v>
      </c>
      <c r="E251" s="181">
        <v>0</v>
      </c>
      <c r="F251" s="181">
        <v>0</v>
      </c>
      <c r="G251" s="181">
        <v>0</v>
      </c>
      <c r="H251" s="181">
        <v>0</v>
      </c>
      <c r="I251" s="181">
        <v>0</v>
      </c>
      <c r="J251" s="181">
        <v>0</v>
      </c>
      <c r="K251" s="181">
        <v>0</v>
      </c>
      <c r="L251" s="181">
        <v>0</v>
      </c>
      <c r="M251" s="181">
        <v>0</v>
      </c>
      <c r="N251" s="181">
        <v>0</v>
      </c>
      <c r="O251" s="181">
        <v>0</v>
      </c>
      <c r="P251" s="181">
        <v>0</v>
      </c>
      <c r="Q251" s="181">
        <v>0</v>
      </c>
      <c r="R251" s="181">
        <v>0</v>
      </c>
      <c r="S251" s="181">
        <v>0</v>
      </c>
      <c r="T251" s="181">
        <v>0</v>
      </c>
      <c r="U251" s="181">
        <v>0</v>
      </c>
      <c r="V251" s="181">
        <v>0</v>
      </c>
      <c r="W251" s="181">
        <v>0</v>
      </c>
      <c r="X251" s="181">
        <v>0</v>
      </c>
      <c r="Y251" s="181">
        <v>0</v>
      </c>
      <c r="Z251" s="181">
        <v>0</v>
      </c>
      <c r="AA251" s="181">
        <v>0</v>
      </c>
      <c r="AB251" s="181">
        <v>0</v>
      </c>
      <c r="AC251" s="181">
        <v>0</v>
      </c>
      <c r="AD251" s="181">
        <v>0</v>
      </c>
      <c r="AE251" s="181">
        <v>0</v>
      </c>
      <c r="AF251" s="181">
        <v>0</v>
      </c>
      <c r="AG251" s="181">
        <v>0</v>
      </c>
      <c r="AH251" s="181">
        <v>0</v>
      </c>
      <c r="AI251" s="181">
        <v>0</v>
      </c>
    </row>
    <row r="252" spans="1:36" s="177" customFormat="1" ht="34">
      <c r="A252" s="182" t="s">
        <v>178</v>
      </c>
      <c r="B252" s="192" t="s">
        <v>119</v>
      </c>
      <c r="C252" s="192" t="s">
        <v>177</v>
      </c>
      <c r="D252" s="161">
        <v>3</v>
      </c>
      <c r="E252" s="194">
        <v>0</v>
      </c>
      <c r="F252" s="194">
        <v>0</v>
      </c>
      <c r="G252" s="194">
        <v>0</v>
      </c>
      <c r="H252" s="194">
        <v>0</v>
      </c>
      <c r="I252" s="194">
        <v>0</v>
      </c>
      <c r="J252" s="194">
        <v>0</v>
      </c>
      <c r="K252" s="194">
        <v>0</v>
      </c>
      <c r="L252" s="194">
        <v>0</v>
      </c>
      <c r="M252" s="194">
        <v>0</v>
      </c>
      <c r="N252" s="194">
        <v>0</v>
      </c>
      <c r="O252" s="194">
        <v>0</v>
      </c>
      <c r="P252" s="194">
        <v>0</v>
      </c>
      <c r="Q252" s="194">
        <v>0</v>
      </c>
      <c r="R252" s="194">
        <v>0</v>
      </c>
      <c r="S252" s="194">
        <v>0</v>
      </c>
      <c r="T252" s="194">
        <v>0</v>
      </c>
      <c r="U252" s="194">
        <v>0</v>
      </c>
      <c r="V252" s="194">
        <v>0</v>
      </c>
      <c r="W252" s="194">
        <v>0</v>
      </c>
      <c r="X252" s="194">
        <v>0</v>
      </c>
      <c r="Y252" s="194">
        <v>0</v>
      </c>
      <c r="Z252" s="194">
        <v>0</v>
      </c>
      <c r="AA252" s="194">
        <v>0</v>
      </c>
      <c r="AB252" s="194">
        <v>0</v>
      </c>
      <c r="AC252" s="194">
        <v>0</v>
      </c>
      <c r="AD252" s="194">
        <v>0</v>
      </c>
      <c r="AE252" s="194">
        <v>0</v>
      </c>
      <c r="AF252" s="194">
        <v>0</v>
      </c>
      <c r="AG252" s="194">
        <v>0</v>
      </c>
      <c r="AH252" s="194">
        <v>0</v>
      </c>
      <c r="AI252" s="194">
        <v>0</v>
      </c>
    </row>
    <row r="253" spans="1:36" s="177" customFormat="1" ht="34">
      <c r="A253" s="182" t="s">
        <v>140</v>
      </c>
      <c r="B253" s="192" t="s">
        <v>119</v>
      </c>
      <c r="C253" s="192" t="s">
        <v>177</v>
      </c>
      <c r="D253" s="161">
        <v>3</v>
      </c>
      <c r="E253" s="181">
        <v>0</v>
      </c>
      <c r="F253" s="194">
        <v>99999</v>
      </c>
      <c r="G253" s="194">
        <v>99999</v>
      </c>
      <c r="H253" s="194">
        <v>99999</v>
      </c>
      <c r="I253" s="194">
        <v>99999</v>
      </c>
      <c r="J253" s="194">
        <v>99999</v>
      </c>
      <c r="K253" s="194">
        <v>99999</v>
      </c>
      <c r="L253" s="194">
        <v>99999</v>
      </c>
      <c r="M253" s="194">
        <v>99999</v>
      </c>
      <c r="N253" s="194">
        <v>99999</v>
      </c>
      <c r="O253" s="194">
        <v>99999</v>
      </c>
      <c r="P253" s="194">
        <v>99999</v>
      </c>
      <c r="Q253" s="194">
        <v>99999</v>
      </c>
      <c r="R253" s="194">
        <v>99999</v>
      </c>
      <c r="S253" s="194">
        <v>99999</v>
      </c>
      <c r="T253" s="194">
        <v>99999</v>
      </c>
      <c r="U253" s="194">
        <v>99999</v>
      </c>
      <c r="V253" s="194">
        <v>99999</v>
      </c>
      <c r="W253" s="194">
        <v>99999</v>
      </c>
      <c r="X253" s="194">
        <v>99999</v>
      </c>
      <c r="Y253" s="194">
        <v>99999</v>
      </c>
      <c r="Z253" s="194">
        <v>99999</v>
      </c>
      <c r="AA253" s="194">
        <v>99999</v>
      </c>
      <c r="AB253" s="194">
        <v>99999</v>
      </c>
      <c r="AC253" s="194">
        <v>99999</v>
      </c>
      <c r="AD253" s="194">
        <v>99999</v>
      </c>
      <c r="AE253" s="194">
        <v>99999</v>
      </c>
      <c r="AF253" s="194">
        <v>99999</v>
      </c>
      <c r="AG253" s="194">
        <v>99999</v>
      </c>
      <c r="AH253" s="194">
        <v>99999</v>
      </c>
      <c r="AI253" s="194">
        <v>99999</v>
      </c>
    </row>
    <row r="254" spans="1:36" s="177" customFormat="1" ht="17">
      <c r="A254" s="182" t="s">
        <v>126</v>
      </c>
      <c r="B254" s="192" t="s">
        <v>119</v>
      </c>
      <c r="C254" s="192" t="s">
        <v>177</v>
      </c>
      <c r="D254" s="161">
        <v>3</v>
      </c>
      <c r="E254" s="171">
        <v>4.6530000000000002E-2</v>
      </c>
      <c r="F254" s="171">
        <v>4.6530000000000002E-2</v>
      </c>
      <c r="G254" s="171">
        <v>4.6530000000000002E-2</v>
      </c>
      <c r="H254" s="171">
        <v>4.6530000000000002E-2</v>
      </c>
      <c r="I254" s="171">
        <v>4.6530000000000002E-2</v>
      </c>
      <c r="J254" s="171">
        <v>4.6530000000000002E-2</v>
      </c>
      <c r="K254" s="171">
        <v>4.6530000000000002E-2</v>
      </c>
      <c r="L254" s="171">
        <v>4.6530000000000002E-2</v>
      </c>
      <c r="M254" s="171">
        <v>4.6530000000000002E-2</v>
      </c>
      <c r="N254" s="171">
        <v>4.6530000000000002E-2</v>
      </c>
      <c r="O254" s="171">
        <v>4.6530000000000002E-2</v>
      </c>
      <c r="P254" s="171">
        <v>4.6530000000000002E-2</v>
      </c>
      <c r="Q254" s="171">
        <v>4.6530000000000002E-2</v>
      </c>
      <c r="R254" s="171">
        <v>4.6530000000000002E-2</v>
      </c>
      <c r="S254" s="171">
        <v>4.6530000000000002E-2</v>
      </c>
      <c r="T254" s="171">
        <v>4.6530000000000002E-2</v>
      </c>
      <c r="U254" s="171">
        <v>4.6530000000000002E-2</v>
      </c>
      <c r="V254" s="171">
        <v>4.6530000000000002E-2</v>
      </c>
      <c r="W254" s="171">
        <v>4.6530000000000002E-2</v>
      </c>
      <c r="X254" s="171">
        <v>4.6530000000000002E-2</v>
      </c>
      <c r="Y254" s="171">
        <v>4.6530000000000002E-2</v>
      </c>
      <c r="Z254" s="171">
        <v>4.6530000000000002E-2</v>
      </c>
      <c r="AA254" s="171">
        <v>4.6530000000000002E-2</v>
      </c>
      <c r="AB254" s="171">
        <v>4.6530000000000002E-2</v>
      </c>
      <c r="AC254" s="171">
        <v>4.6530000000000002E-2</v>
      </c>
      <c r="AD254" s="171">
        <v>4.6530000000000002E-2</v>
      </c>
      <c r="AE254" s="171">
        <v>4.6530000000000002E-2</v>
      </c>
      <c r="AF254" s="171">
        <v>4.6530000000000002E-2</v>
      </c>
      <c r="AG254" s="171">
        <v>4.6530000000000002E-2</v>
      </c>
      <c r="AH254" s="171">
        <v>4.6530000000000002E-2</v>
      </c>
      <c r="AI254" s="171">
        <v>4.6530000000000002E-2</v>
      </c>
    </row>
    <row r="255" spans="1:36" s="171" customFormat="1" ht="15.75" customHeight="1">
      <c r="A255" s="180" t="s">
        <v>133</v>
      </c>
      <c r="B255" s="172" t="s">
        <v>119</v>
      </c>
      <c r="C255" s="172" t="s">
        <v>180</v>
      </c>
      <c r="D255" s="161">
        <v>3</v>
      </c>
      <c r="E255" s="201">
        <v>3000</v>
      </c>
      <c r="F255" s="201">
        <v>3000</v>
      </c>
      <c r="G255" s="201">
        <v>3000</v>
      </c>
      <c r="H255" s="201">
        <v>3000</v>
      </c>
      <c r="I255" s="201">
        <v>3000</v>
      </c>
      <c r="J255" s="201">
        <v>3000</v>
      </c>
      <c r="K255" s="201">
        <v>3000</v>
      </c>
      <c r="L255" s="201">
        <v>3000</v>
      </c>
      <c r="M255" s="201">
        <v>3000</v>
      </c>
      <c r="N255" s="201">
        <v>3000</v>
      </c>
      <c r="O255" s="201">
        <v>3000</v>
      </c>
      <c r="P255" s="201">
        <v>3000</v>
      </c>
      <c r="Q255" s="201">
        <v>3000</v>
      </c>
      <c r="R255" s="201">
        <v>3000</v>
      </c>
      <c r="S255" s="201">
        <v>3000</v>
      </c>
      <c r="T255" s="201">
        <v>3000</v>
      </c>
      <c r="U255" s="201">
        <v>3000</v>
      </c>
      <c r="V255" s="201">
        <v>3000</v>
      </c>
      <c r="W255" s="201">
        <v>3000</v>
      </c>
      <c r="X255" s="201">
        <v>3000</v>
      </c>
      <c r="Y255" s="201">
        <v>3000</v>
      </c>
      <c r="Z255" s="201">
        <v>3000</v>
      </c>
      <c r="AA255" s="201">
        <v>3000</v>
      </c>
      <c r="AB255" s="201">
        <v>3000</v>
      </c>
      <c r="AC255" s="201">
        <v>3000</v>
      </c>
      <c r="AD255" s="201">
        <v>3000</v>
      </c>
      <c r="AE255" s="201">
        <v>3000</v>
      </c>
      <c r="AF255" s="201">
        <v>3000</v>
      </c>
      <c r="AG255" s="201">
        <v>3000</v>
      </c>
      <c r="AH255" s="201">
        <v>3000</v>
      </c>
      <c r="AI255" s="201">
        <v>3000</v>
      </c>
      <c r="AJ255" s="204"/>
    </row>
    <row r="256" spans="1:36" s="171" customFormat="1" ht="15.75" customHeight="1">
      <c r="A256" s="180" t="s">
        <v>141</v>
      </c>
      <c r="B256" s="172" t="s">
        <v>119</v>
      </c>
      <c r="C256" s="172" t="s">
        <v>180</v>
      </c>
      <c r="D256" s="161">
        <v>3</v>
      </c>
      <c r="E256" s="202">
        <v>90</v>
      </c>
      <c r="F256" s="202">
        <v>90</v>
      </c>
      <c r="G256" s="202">
        <v>90</v>
      </c>
      <c r="H256" s="202">
        <v>90</v>
      </c>
      <c r="I256" s="202">
        <v>90</v>
      </c>
      <c r="J256" s="202">
        <v>90</v>
      </c>
      <c r="K256" s="202">
        <v>90</v>
      </c>
      <c r="L256" s="202">
        <v>90</v>
      </c>
      <c r="M256" s="202">
        <v>90</v>
      </c>
      <c r="N256" s="202">
        <v>90</v>
      </c>
      <c r="O256" s="202">
        <v>90</v>
      </c>
      <c r="P256" s="202">
        <v>90</v>
      </c>
      <c r="Q256" s="202">
        <v>90</v>
      </c>
      <c r="R256" s="202">
        <v>90</v>
      </c>
      <c r="S256" s="202">
        <v>90</v>
      </c>
      <c r="T256" s="202">
        <v>90</v>
      </c>
      <c r="U256" s="202">
        <v>90</v>
      </c>
      <c r="V256" s="202">
        <v>90</v>
      </c>
      <c r="W256" s="202">
        <v>90</v>
      </c>
      <c r="X256" s="202">
        <v>90</v>
      </c>
      <c r="Y256" s="202">
        <v>90</v>
      </c>
      <c r="Z256" s="202">
        <v>90</v>
      </c>
      <c r="AA256" s="202">
        <v>90</v>
      </c>
      <c r="AB256" s="202">
        <v>90</v>
      </c>
      <c r="AC256" s="202">
        <v>90</v>
      </c>
      <c r="AD256" s="202">
        <v>90</v>
      </c>
      <c r="AE256" s="202">
        <v>90</v>
      </c>
      <c r="AF256" s="202">
        <v>90</v>
      </c>
      <c r="AG256" s="202">
        <v>90</v>
      </c>
      <c r="AH256" s="202">
        <v>90</v>
      </c>
      <c r="AI256" s="202">
        <v>90</v>
      </c>
    </row>
    <row r="257" spans="1:36" s="171" customFormat="1" ht="15.75" customHeight="1">
      <c r="A257" s="180" t="s">
        <v>149</v>
      </c>
      <c r="B257" s="172">
        <v>31.536000000000001</v>
      </c>
      <c r="C257" s="172" t="s">
        <v>181</v>
      </c>
      <c r="D257" s="161">
        <v>3</v>
      </c>
      <c r="E257" s="181"/>
      <c r="F257" s="181"/>
      <c r="G257" s="181"/>
      <c r="H257" s="181"/>
      <c r="I257" s="181"/>
      <c r="J257" s="181"/>
      <c r="K257" s="181"/>
      <c r="L257" s="181"/>
      <c r="M257" s="181"/>
      <c r="N257" s="181"/>
      <c r="O257" s="181"/>
      <c r="P257" s="181"/>
      <c r="Q257" s="181"/>
      <c r="R257" s="181"/>
      <c r="S257" s="181"/>
      <c r="T257" s="181"/>
      <c r="U257" s="181"/>
      <c r="V257" s="181"/>
      <c r="W257" s="181"/>
      <c r="X257" s="181"/>
      <c r="Y257" s="181"/>
      <c r="Z257" s="181"/>
      <c r="AA257" s="181"/>
      <c r="AB257" s="181"/>
      <c r="AC257" s="181"/>
      <c r="AD257" s="181"/>
      <c r="AE257" s="181"/>
      <c r="AF257" s="181"/>
      <c r="AG257" s="181"/>
      <c r="AH257" s="181"/>
      <c r="AI257" s="181"/>
    </row>
    <row r="258" spans="1:36" s="171" customFormat="1" ht="15.75" customHeight="1">
      <c r="A258" s="180" t="s">
        <v>182</v>
      </c>
      <c r="B258" s="192">
        <v>50</v>
      </c>
      <c r="C258" s="172" t="s">
        <v>137</v>
      </c>
      <c r="D258" s="161">
        <v>3</v>
      </c>
      <c r="E258" s="181"/>
      <c r="F258" s="181"/>
      <c r="G258" s="181"/>
      <c r="H258" s="181"/>
      <c r="I258" s="181"/>
      <c r="J258" s="181"/>
      <c r="K258" s="181"/>
      <c r="L258" s="181"/>
      <c r="M258" s="181"/>
      <c r="N258" s="181"/>
      <c r="O258" s="181"/>
      <c r="P258" s="181"/>
      <c r="Q258" s="181"/>
      <c r="R258" s="181"/>
      <c r="S258" s="181"/>
      <c r="T258" s="181"/>
      <c r="U258" s="181"/>
      <c r="V258" s="181"/>
      <c r="W258" s="181"/>
      <c r="X258" s="181"/>
      <c r="Y258" s="181"/>
      <c r="Z258" s="181"/>
      <c r="AA258" s="181"/>
      <c r="AB258" s="181"/>
      <c r="AC258" s="181"/>
      <c r="AD258" s="181"/>
      <c r="AE258" s="181"/>
      <c r="AF258" s="181"/>
      <c r="AG258" s="181"/>
      <c r="AH258" s="181"/>
      <c r="AI258" s="181"/>
    </row>
    <row r="259" spans="1:36" s="171" customFormat="1" ht="17">
      <c r="A259" s="180" t="s">
        <v>128</v>
      </c>
      <c r="B259" s="172"/>
      <c r="C259" s="172" t="s">
        <v>151</v>
      </c>
      <c r="D259" s="161">
        <v>3</v>
      </c>
      <c r="E259" s="197">
        <v>1E-4</v>
      </c>
      <c r="F259" s="197">
        <v>1E-4</v>
      </c>
      <c r="G259" s="197">
        <v>1E-4</v>
      </c>
      <c r="H259" s="197">
        <v>1E-4</v>
      </c>
      <c r="I259" s="197">
        <v>1E-4</v>
      </c>
      <c r="J259" s="197">
        <v>1E-4</v>
      </c>
      <c r="K259" s="197">
        <v>1E-4</v>
      </c>
      <c r="L259" s="197">
        <v>1E-4</v>
      </c>
      <c r="M259" s="197">
        <v>1E-4</v>
      </c>
      <c r="N259" s="197">
        <v>1E-4</v>
      </c>
      <c r="O259" s="197">
        <v>1E-4</v>
      </c>
      <c r="P259" s="197">
        <v>1E-4</v>
      </c>
      <c r="Q259" s="197">
        <v>1E-4</v>
      </c>
      <c r="R259" s="197">
        <v>1E-4</v>
      </c>
      <c r="S259" s="197">
        <v>1E-4</v>
      </c>
      <c r="T259" s="197">
        <v>1E-4</v>
      </c>
      <c r="U259" s="197">
        <v>1E-4</v>
      </c>
      <c r="V259" s="197">
        <v>1E-4</v>
      </c>
      <c r="W259" s="197">
        <v>1E-4</v>
      </c>
      <c r="X259" s="197">
        <v>1E-4</v>
      </c>
      <c r="Y259" s="197">
        <v>1E-4</v>
      </c>
      <c r="Z259" s="197">
        <v>1E-4</v>
      </c>
      <c r="AA259" s="197">
        <v>1E-4</v>
      </c>
      <c r="AB259" s="197">
        <v>1E-4</v>
      </c>
      <c r="AC259" s="197">
        <v>1E-4</v>
      </c>
      <c r="AD259" s="197">
        <v>1E-4</v>
      </c>
      <c r="AE259" s="197">
        <v>1E-4</v>
      </c>
      <c r="AF259" s="197">
        <v>1E-4</v>
      </c>
      <c r="AG259" s="197">
        <v>1E-4</v>
      </c>
      <c r="AH259" s="197">
        <v>1E-4</v>
      </c>
      <c r="AI259" s="197">
        <v>1E-4</v>
      </c>
      <c r="AJ259" s="177"/>
    </row>
    <row r="260" spans="1:36" s="233" customFormat="1" ht="16"/>
    <row r="261" spans="1:36" s="209" customFormat="1" ht="15.75" customHeight="1">
      <c r="A261" s="211" t="s">
        <v>91</v>
      </c>
      <c r="B261" s="210"/>
      <c r="D261" s="210"/>
      <c r="E261" s="213"/>
      <c r="F261" s="213"/>
      <c r="G261" s="213"/>
      <c r="H261" s="213"/>
      <c r="I261" s="213"/>
      <c r="J261" s="213"/>
      <c r="K261" s="213"/>
      <c r="L261" s="213"/>
      <c r="M261" s="213"/>
      <c r="N261" s="213"/>
      <c r="O261" s="213"/>
      <c r="P261" s="213"/>
      <c r="Q261" s="213"/>
      <c r="R261" s="213"/>
      <c r="S261" s="213"/>
      <c r="T261" s="213"/>
      <c r="U261" s="213"/>
      <c r="V261" s="213"/>
      <c r="W261" s="213"/>
      <c r="X261" s="213"/>
      <c r="Y261" s="213"/>
      <c r="Z261" s="213"/>
      <c r="AA261" s="213"/>
      <c r="AB261" s="213"/>
      <c r="AC261" s="213"/>
      <c r="AD261" s="213"/>
      <c r="AE261" s="213"/>
      <c r="AF261" s="213"/>
      <c r="AG261" s="213"/>
      <c r="AH261" s="213"/>
      <c r="AI261" s="213"/>
    </row>
    <row r="262" spans="1:36" s="171" customFormat="1" ht="15.75" customHeight="1">
      <c r="A262" s="168" t="s">
        <v>116</v>
      </c>
      <c r="B262" s="190" t="s">
        <v>173</v>
      </c>
      <c r="C262" s="169" t="s">
        <v>117</v>
      </c>
      <c r="D262" s="169" t="s">
        <v>607</v>
      </c>
      <c r="E262" s="179">
        <v>2020</v>
      </c>
      <c r="F262" s="179">
        <v>2021</v>
      </c>
      <c r="G262" s="179">
        <v>2022</v>
      </c>
      <c r="H262" s="179">
        <v>2023</v>
      </c>
      <c r="I262" s="179">
        <v>2024</v>
      </c>
      <c r="J262" s="179">
        <v>2025</v>
      </c>
      <c r="K262" s="179">
        <v>2026</v>
      </c>
      <c r="L262" s="179">
        <v>2027</v>
      </c>
      <c r="M262" s="179">
        <v>2028</v>
      </c>
      <c r="N262" s="179">
        <v>2029</v>
      </c>
      <c r="O262" s="179">
        <v>2030</v>
      </c>
      <c r="P262" s="179">
        <v>2031</v>
      </c>
      <c r="Q262" s="179">
        <v>2032</v>
      </c>
      <c r="R262" s="179">
        <v>2033</v>
      </c>
      <c r="S262" s="179">
        <v>2034</v>
      </c>
      <c r="T262" s="179">
        <v>2035</v>
      </c>
      <c r="U262" s="179">
        <v>2036</v>
      </c>
      <c r="V262" s="179">
        <v>2037</v>
      </c>
      <c r="W262" s="179">
        <v>2038</v>
      </c>
      <c r="X262" s="179">
        <v>2039</v>
      </c>
      <c r="Y262" s="179">
        <v>2040</v>
      </c>
      <c r="Z262" s="179">
        <v>2041</v>
      </c>
      <c r="AA262" s="179">
        <v>2042</v>
      </c>
      <c r="AB262" s="179">
        <v>2043</v>
      </c>
      <c r="AC262" s="179">
        <v>2044</v>
      </c>
      <c r="AD262" s="179">
        <v>2045</v>
      </c>
      <c r="AE262" s="179">
        <v>2046</v>
      </c>
      <c r="AF262" s="179">
        <v>2047</v>
      </c>
      <c r="AG262" s="179">
        <v>2048</v>
      </c>
      <c r="AH262" s="179">
        <v>2049</v>
      </c>
      <c r="AI262" s="179">
        <v>2050</v>
      </c>
    </row>
    <row r="263" spans="1:36" s="177" customFormat="1" ht="15.75" customHeight="1">
      <c r="A263" s="205" t="s">
        <v>129</v>
      </c>
      <c r="B263" s="192" t="s">
        <v>46</v>
      </c>
      <c r="C263" s="192" t="s">
        <v>138</v>
      </c>
      <c r="D263" s="161">
        <v>3</v>
      </c>
      <c r="E263" s="181">
        <v>1</v>
      </c>
      <c r="F263" s="181">
        <v>1</v>
      </c>
      <c r="G263" s="181">
        <v>1</v>
      </c>
      <c r="H263" s="181">
        <v>1</v>
      </c>
      <c r="I263" s="181">
        <v>1</v>
      </c>
      <c r="J263" s="181">
        <v>1</v>
      </c>
      <c r="K263" s="181">
        <v>1</v>
      </c>
      <c r="L263" s="181">
        <v>1</v>
      </c>
      <c r="M263" s="181">
        <v>1</v>
      </c>
      <c r="N263" s="181">
        <v>1</v>
      </c>
      <c r="O263" s="181">
        <v>1</v>
      </c>
      <c r="P263" s="181">
        <v>1</v>
      </c>
      <c r="Q263" s="181">
        <v>1</v>
      </c>
      <c r="R263" s="181">
        <v>1</v>
      </c>
      <c r="S263" s="181">
        <v>1</v>
      </c>
      <c r="T263" s="181">
        <v>1</v>
      </c>
      <c r="U263" s="181">
        <v>1</v>
      </c>
      <c r="V263" s="181">
        <v>1</v>
      </c>
      <c r="W263" s="181">
        <v>1</v>
      </c>
      <c r="X263" s="181">
        <v>1</v>
      </c>
      <c r="Y263" s="181">
        <v>1</v>
      </c>
      <c r="Z263" s="181">
        <v>1</v>
      </c>
      <c r="AA263" s="181">
        <v>1</v>
      </c>
      <c r="AB263" s="181">
        <v>1</v>
      </c>
      <c r="AC263" s="181">
        <v>1</v>
      </c>
      <c r="AD263" s="181">
        <v>1</v>
      </c>
      <c r="AE263" s="181">
        <v>1</v>
      </c>
      <c r="AF263" s="181">
        <v>1</v>
      </c>
      <c r="AG263" s="181">
        <v>1</v>
      </c>
      <c r="AH263" s="181">
        <v>1</v>
      </c>
      <c r="AI263" s="181">
        <v>1</v>
      </c>
    </row>
    <row r="264" spans="1:36" s="171" customFormat="1" ht="15.75" customHeight="1">
      <c r="A264" s="180" t="s">
        <v>120</v>
      </c>
      <c r="B264" s="172" t="s">
        <v>15</v>
      </c>
      <c r="C264" s="172" t="s">
        <v>138</v>
      </c>
      <c r="D264" s="161">
        <v>3</v>
      </c>
      <c r="E264" s="181">
        <v>1</v>
      </c>
      <c r="F264" s="181">
        <v>1</v>
      </c>
      <c r="G264" s="181">
        <v>1</v>
      </c>
      <c r="H264" s="181">
        <v>1</v>
      </c>
      <c r="I264" s="181">
        <v>1</v>
      </c>
      <c r="J264" s="181">
        <v>1</v>
      </c>
      <c r="K264" s="181">
        <v>1</v>
      </c>
      <c r="L264" s="181">
        <v>1</v>
      </c>
      <c r="M264" s="181">
        <v>1</v>
      </c>
      <c r="N264" s="181">
        <v>1</v>
      </c>
      <c r="O264" s="181">
        <v>1</v>
      </c>
      <c r="P264" s="181">
        <v>1</v>
      </c>
      <c r="Q264" s="181">
        <v>1</v>
      </c>
      <c r="R264" s="181">
        <v>1</v>
      </c>
      <c r="S264" s="181">
        <v>1</v>
      </c>
      <c r="T264" s="181">
        <v>1</v>
      </c>
      <c r="U264" s="181">
        <v>1</v>
      </c>
      <c r="V264" s="181">
        <v>1</v>
      </c>
      <c r="W264" s="181">
        <v>1</v>
      </c>
      <c r="X264" s="181">
        <v>1</v>
      </c>
      <c r="Y264" s="181">
        <v>1</v>
      </c>
      <c r="Z264" s="181">
        <v>1</v>
      </c>
      <c r="AA264" s="181">
        <v>1</v>
      </c>
      <c r="AB264" s="181">
        <v>1</v>
      </c>
      <c r="AC264" s="181">
        <v>1</v>
      </c>
      <c r="AD264" s="181">
        <v>1</v>
      </c>
      <c r="AE264" s="181">
        <v>1</v>
      </c>
      <c r="AF264" s="181">
        <v>1</v>
      </c>
      <c r="AG264" s="181">
        <v>1</v>
      </c>
      <c r="AH264" s="181">
        <v>1</v>
      </c>
      <c r="AI264" s="181">
        <v>1</v>
      </c>
    </row>
    <row r="265" spans="1:36" s="171" customFormat="1" ht="15.75" customHeight="1">
      <c r="A265" s="180" t="s">
        <v>183</v>
      </c>
      <c r="B265" s="172"/>
      <c r="C265" s="172"/>
      <c r="D265" s="161">
        <v>3</v>
      </c>
      <c r="E265" s="202">
        <v>1</v>
      </c>
      <c r="F265" s="202">
        <v>1</v>
      </c>
      <c r="G265" s="202">
        <v>1</v>
      </c>
      <c r="H265" s="202">
        <v>1</v>
      </c>
      <c r="I265" s="202">
        <v>1</v>
      </c>
      <c r="J265" s="202">
        <v>1</v>
      </c>
      <c r="K265" s="202">
        <v>1</v>
      </c>
      <c r="L265" s="202">
        <v>1</v>
      </c>
      <c r="M265" s="202">
        <v>1</v>
      </c>
      <c r="N265" s="202">
        <v>1</v>
      </c>
      <c r="O265" s="202">
        <v>1</v>
      </c>
      <c r="P265" s="202">
        <v>1</v>
      </c>
      <c r="Q265" s="202">
        <v>1</v>
      </c>
      <c r="R265" s="202">
        <v>1</v>
      </c>
      <c r="S265" s="202">
        <v>1</v>
      </c>
      <c r="T265" s="202">
        <v>1</v>
      </c>
      <c r="U265" s="202">
        <v>1</v>
      </c>
      <c r="V265" s="202">
        <v>1</v>
      </c>
      <c r="W265" s="202">
        <v>1</v>
      </c>
      <c r="X265" s="202">
        <v>1</v>
      </c>
      <c r="Y265" s="202">
        <v>1</v>
      </c>
      <c r="Z265" s="202">
        <v>1</v>
      </c>
      <c r="AA265" s="202">
        <v>1</v>
      </c>
      <c r="AB265" s="202">
        <v>1</v>
      </c>
      <c r="AC265" s="202">
        <v>1</v>
      </c>
      <c r="AD265" s="202">
        <v>1</v>
      </c>
      <c r="AE265" s="202">
        <v>1</v>
      </c>
      <c r="AF265" s="202">
        <v>1</v>
      </c>
      <c r="AG265" s="202">
        <v>1</v>
      </c>
      <c r="AH265" s="202">
        <v>1</v>
      </c>
      <c r="AI265" s="202">
        <v>1</v>
      </c>
    </row>
    <row r="266" spans="1:36" s="171" customFormat="1" ht="15.5" customHeight="1">
      <c r="A266" s="238" t="s">
        <v>179</v>
      </c>
      <c r="B266" s="172" t="s">
        <v>163</v>
      </c>
      <c r="C266" s="172" t="s">
        <v>119</v>
      </c>
      <c r="D266" s="161">
        <v>3</v>
      </c>
      <c r="E266" s="171">
        <v>0</v>
      </c>
      <c r="F266" s="171">
        <v>0</v>
      </c>
      <c r="G266" s="171">
        <v>0</v>
      </c>
      <c r="H266" s="171">
        <v>0</v>
      </c>
      <c r="I266" s="171">
        <v>0</v>
      </c>
      <c r="J266" s="171">
        <v>0</v>
      </c>
      <c r="K266" s="171">
        <v>0</v>
      </c>
      <c r="L266" s="171">
        <v>0</v>
      </c>
      <c r="M266" s="171">
        <v>0</v>
      </c>
      <c r="N266" s="171">
        <v>0</v>
      </c>
      <c r="O266" s="171">
        <v>0</v>
      </c>
      <c r="P266" s="171">
        <v>0</v>
      </c>
      <c r="Q266" s="171">
        <v>0</v>
      </c>
      <c r="R266" s="171">
        <v>0</v>
      </c>
      <c r="S266" s="171">
        <v>0</v>
      </c>
      <c r="T266" s="171">
        <v>0</v>
      </c>
      <c r="U266" s="171">
        <v>0</v>
      </c>
      <c r="V266" s="171">
        <v>0</v>
      </c>
      <c r="W266" s="171">
        <v>0</v>
      </c>
      <c r="X266" s="171">
        <v>0</v>
      </c>
      <c r="Y266" s="171">
        <v>0</v>
      </c>
      <c r="Z266" s="171">
        <v>0</v>
      </c>
      <c r="AA266" s="171">
        <v>0</v>
      </c>
      <c r="AB266" s="171">
        <v>0</v>
      </c>
      <c r="AC266" s="171">
        <v>0</v>
      </c>
      <c r="AD266" s="171">
        <v>0</v>
      </c>
      <c r="AE266" s="171">
        <v>0</v>
      </c>
      <c r="AF266" s="171">
        <v>0</v>
      </c>
      <c r="AG266" s="171">
        <v>0</v>
      </c>
      <c r="AH266" s="171">
        <v>0</v>
      </c>
      <c r="AI266" s="171">
        <v>0</v>
      </c>
    </row>
    <row r="267" spans="1:36" s="171" customFormat="1" ht="15.75" customHeight="1">
      <c r="A267" s="238"/>
      <c r="B267" s="172" t="s">
        <v>165</v>
      </c>
      <c r="C267" s="172" t="s">
        <v>119</v>
      </c>
      <c r="D267" s="161">
        <v>3</v>
      </c>
      <c r="E267" s="171">
        <v>0.34079814800000013</v>
      </c>
      <c r="F267" s="171">
        <v>0.34079814800000013</v>
      </c>
      <c r="G267" s="171">
        <v>0.34079814800000013</v>
      </c>
      <c r="H267" s="171">
        <v>0.34079814800000013</v>
      </c>
      <c r="I267" s="171">
        <v>0.34079814800000013</v>
      </c>
      <c r="J267" s="171">
        <v>0.34079814800000013</v>
      </c>
      <c r="K267" s="171">
        <v>0.34079814800000013</v>
      </c>
      <c r="L267" s="171">
        <v>0.34079814800000013</v>
      </c>
      <c r="M267" s="171">
        <v>0.34079814800000013</v>
      </c>
      <c r="N267" s="171">
        <v>0.34079814800000013</v>
      </c>
      <c r="O267" s="171">
        <v>0.34079814800000013</v>
      </c>
      <c r="P267" s="171">
        <v>0.34079814800000013</v>
      </c>
      <c r="Q267" s="171">
        <v>0.34079814800000013</v>
      </c>
      <c r="R267" s="171">
        <v>0.34079814800000013</v>
      </c>
      <c r="S267" s="171">
        <v>0.34079814800000013</v>
      </c>
      <c r="T267" s="171">
        <v>0.34079814800000013</v>
      </c>
      <c r="U267" s="171">
        <v>0.34079814800000013</v>
      </c>
      <c r="V267" s="171">
        <v>0.34079814800000013</v>
      </c>
      <c r="W267" s="171">
        <v>0.34079814800000013</v>
      </c>
      <c r="X267" s="171">
        <v>0.34079814800000013</v>
      </c>
      <c r="Y267" s="171">
        <v>0.34079814800000013</v>
      </c>
      <c r="Z267" s="171">
        <v>0.34079814800000013</v>
      </c>
      <c r="AA267" s="171">
        <v>0.34079814800000013</v>
      </c>
      <c r="AB267" s="171">
        <v>0.34079814800000013</v>
      </c>
      <c r="AC267" s="171">
        <v>0.34079814800000013</v>
      </c>
      <c r="AD267" s="171">
        <v>0.34079814800000013</v>
      </c>
      <c r="AE267" s="171">
        <v>0.34079814800000013</v>
      </c>
      <c r="AF267" s="171">
        <v>0.34079814800000013</v>
      </c>
      <c r="AG267" s="171">
        <v>0.34079814800000013</v>
      </c>
      <c r="AH267" s="171">
        <v>0.34079814800000013</v>
      </c>
      <c r="AI267" s="171">
        <v>0.34079814800000013</v>
      </c>
    </row>
    <row r="268" spans="1:36" s="171" customFormat="1" ht="15.75" customHeight="1">
      <c r="A268" s="238"/>
      <c r="B268" s="172" t="s">
        <v>166</v>
      </c>
      <c r="C268" s="172" t="s">
        <v>119</v>
      </c>
      <c r="D268" s="161">
        <v>3</v>
      </c>
      <c r="E268" s="171">
        <v>0</v>
      </c>
      <c r="F268" s="171">
        <v>0</v>
      </c>
      <c r="G268" s="171">
        <v>0</v>
      </c>
      <c r="H268" s="171">
        <v>0</v>
      </c>
      <c r="I268" s="171">
        <v>0</v>
      </c>
      <c r="J268" s="171">
        <v>0</v>
      </c>
      <c r="K268" s="171">
        <v>0</v>
      </c>
      <c r="L268" s="171">
        <v>0</v>
      </c>
      <c r="M268" s="171">
        <v>0</v>
      </c>
      <c r="N268" s="171">
        <v>0</v>
      </c>
      <c r="O268" s="171">
        <v>0</v>
      </c>
      <c r="P268" s="171">
        <v>0</v>
      </c>
      <c r="Q268" s="171">
        <v>0</v>
      </c>
      <c r="R268" s="171">
        <v>0</v>
      </c>
      <c r="S268" s="171">
        <v>0</v>
      </c>
      <c r="T268" s="171">
        <v>0</v>
      </c>
      <c r="U268" s="171">
        <v>0</v>
      </c>
      <c r="V268" s="171">
        <v>0</v>
      </c>
      <c r="W268" s="171">
        <v>0</v>
      </c>
      <c r="X268" s="171">
        <v>0</v>
      </c>
      <c r="Y268" s="171">
        <v>0</v>
      </c>
      <c r="Z268" s="171">
        <v>0</v>
      </c>
      <c r="AA268" s="171">
        <v>0</v>
      </c>
      <c r="AB268" s="171">
        <v>0</v>
      </c>
      <c r="AC268" s="171">
        <v>0</v>
      </c>
      <c r="AD268" s="171">
        <v>0</v>
      </c>
      <c r="AE268" s="171">
        <v>0</v>
      </c>
      <c r="AF268" s="171">
        <v>0</v>
      </c>
      <c r="AG268" s="171">
        <v>0</v>
      </c>
      <c r="AH268" s="171">
        <v>0</v>
      </c>
      <c r="AI268" s="171">
        <v>0</v>
      </c>
    </row>
    <row r="269" spans="1:36" s="171" customFormat="1" ht="15.75" customHeight="1">
      <c r="A269" s="238"/>
      <c r="B269" s="172" t="s">
        <v>167</v>
      </c>
      <c r="C269" s="172" t="s">
        <v>119</v>
      </c>
      <c r="D269" s="161">
        <v>3</v>
      </c>
      <c r="E269" s="171">
        <v>0.38190670300000001</v>
      </c>
      <c r="F269" s="171">
        <v>0.38190670300000001</v>
      </c>
      <c r="G269" s="171">
        <v>0.38190670300000001</v>
      </c>
      <c r="H269" s="171">
        <v>0.38190670300000001</v>
      </c>
      <c r="I269" s="171">
        <v>0.38190670300000001</v>
      </c>
      <c r="J269" s="171">
        <v>0.38190670300000001</v>
      </c>
      <c r="K269" s="171">
        <v>0.38190670300000001</v>
      </c>
      <c r="L269" s="171">
        <v>0.38190670300000001</v>
      </c>
      <c r="M269" s="171">
        <v>0.38190670300000001</v>
      </c>
      <c r="N269" s="171">
        <v>0.38190670300000001</v>
      </c>
      <c r="O269" s="171">
        <v>0.38190670300000001</v>
      </c>
      <c r="P269" s="171">
        <v>0.38190670300000001</v>
      </c>
      <c r="Q269" s="171">
        <v>0.38190670300000001</v>
      </c>
      <c r="R269" s="171">
        <v>0.38190670300000001</v>
      </c>
      <c r="S269" s="171">
        <v>0.38190670300000001</v>
      </c>
      <c r="T269" s="171">
        <v>0.38190670300000001</v>
      </c>
      <c r="U269" s="171">
        <v>0.38190670300000001</v>
      </c>
      <c r="V269" s="171">
        <v>0.38190670300000001</v>
      </c>
      <c r="W269" s="171">
        <v>0.38190670300000001</v>
      </c>
      <c r="X269" s="171">
        <v>0.38190670300000001</v>
      </c>
      <c r="Y269" s="171">
        <v>0.38190670300000001</v>
      </c>
      <c r="Z269" s="171">
        <v>0.38190670300000001</v>
      </c>
      <c r="AA269" s="171">
        <v>0.38190670300000001</v>
      </c>
      <c r="AB269" s="171">
        <v>0.38190670300000001</v>
      </c>
      <c r="AC269" s="171">
        <v>0.38190670300000001</v>
      </c>
      <c r="AD269" s="171">
        <v>0.38190670300000001</v>
      </c>
      <c r="AE269" s="171">
        <v>0.38190670300000001</v>
      </c>
      <c r="AF269" s="171">
        <v>0.38190670300000001</v>
      </c>
      <c r="AG269" s="171">
        <v>0.38190670300000001</v>
      </c>
      <c r="AH269" s="171">
        <v>0.38190670300000001</v>
      </c>
      <c r="AI269" s="171">
        <v>0.38190670300000001</v>
      </c>
    </row>
    <row r="270" spans="1:36" s="171" customFormat="1" ht="16">
      <c r="A270" s="238"/>
      <c r="B270" s="172" t="s">
        <v>168</v>
      </c>
      <c r="C270" s="172"/>
      <c r="D270" s="161">
        <v>3</v>
      </c>
      <c r="E270" s="171">
        <v>0</v>
      </c>
      <c r="F270" s="171">
        <v>0</v>
      </c>
      <c r="G270" s="171">
        <v>0</v>
      </c>
      <c r="H270" s="171">
        <v>0</v>
      </c>
      <c r="I270" s="171">
        <v>0</v>
      </c>
      <c r="J270" s="171">
        <v>0</v>
      </c>
      <c r="K270" s="171">
        <v>0</v>
      </c>
      <c r="L270" s="171">
        <v>0</v>
      </c>
      <c r="M270" s="171">
        <v>0</v>
      </c>
      <c r="N270" s="171">
        <v>0</v>
      </c>
      <c r="O270" s="171">
        <v>0</v>
      </c>
      <c r="P270" s="171">
        <v>0</v>
      </c>
      <c r="Q270" s="171">
        <v>0</v>
      </c>
      <c r="R270" s="171">
        <v>0</v>
      </c>
      <c r="S270" s="171">
        <v>0</v>
      </c>
      <c r="T270" s="171">
        <v>0</v>
      </c>
      <c r="U270" s="171">
        <v>0</v>
      </c>
      <c r="V270" s="171">
        <v>0</v>
      </c>
      <c r="W270" s="171">
        <v>0</v>
      </c>
      <c r="X270" s="171">
        <v>0</v>
      </c>
      <c r="Y270" s="171">
        <v>0</v>
      </c>
      <c r="Z270" s="171">
        <v>0</v>
      </c>
      <c r="AA270" s="171">
        <v>0</v>
      </c>
      <c r="AB270" s="171">
        <v>0</v>
      </c>
      <c r="AC270" s="171">
        <v>0</v>
      </c>
      <c r="AD270" s="171">
        <v>0</v>
      </c>
      <c r="AE270" s="171">
        <v>0</v>
      </c>
      <c r="AF270" s="171">
        <v>0</v>
      </c>
      <c r="AG270" s="171">
        <v>0</v>
      </c>
      <c r="AH270" s="171">
        <v>0</v>
      </c>
      <c r="AI270" s="171">
        <v>0</v>
      </c>
    </row>
    <row r="271" spans="1:36" s="171" customFormat="1" ht="16">
      <c r="A271" s="238"/>
      <c r="B271" s="172" t="s">
        <v>169</v>
      </c>
      <c r="C271" s="172"/>
      <c r="D271" s="161">
        <v>3</v>
      </c>
      <c r="E271" s="171">
        <v>0.36935416700000001</v>
      </c>
      <c r="F271" s="171">
        <v>0.36935416700000001</v>
      </c>
      <c r="G271" s="171">
        <v>0.36935416700000001</v>
      </c>
      <c r="H271" s="171">
        <v>0.36935416700000001</v>
      </c>
      <c r="I271" s="171">
        <v>0.36935416700000001</v>
      </c>
      <c r="J271" s="171">
        <v>0.36935416700000001</v>
      </c>
      <c r="K271" s="171">
        <v>0.36935416700000001</v>
      </c>
      <c r="L271" s="171">
        <v>0.36935416700000001</v>
      </c>
      <c r="M271" s="171">
        <v>0.36935416700000001</v>
      </c>
      <c r="N271" s="171">
        <v>0.36935416700000001</v>
      </c>
      <c r="O271" s="171">
        <v>0.36935416700000001</v>
      </c>
      <c r="P271" s="171">
        <v>0.36935416700000001</v>
      </c>
      <c r="Q271" s="171">
        <v>0.36935416700000001</v>
      </c>
      <c r="R271" s="171">
        <v>0.36935416700000001</v>
      </c>
      <c r="S271" s="171">
        <v>0.36935416700000001</v>
      </c>
      <c r="T271" s="171">
        <v>0.36935416700000001</v>
      </c>
      <c r="U271" s="171">
        <v>0.36935416700000001</v>
      </c>
      <c r="V271" s="171">
        <v>0.36935416700000001</v>
      </c>
      <c r="W271" s="171">
        <v>0.36935416700000001</v>
      </c>
      <c r="X271" s="171">
        <v>0.36935416700000001</v>
      </c>
      <c r="Y271" s="171">
        <v>0.36935416700000001</v>
      </c>
      <c r="Z271" s="171">
        <v>0.36935416700000001</v>
      </c>
      <c r="AA271" s="171">
        <v>0.36935416700000001</v>
      </c>
      <c r="AB271" s="171">
        <v>0.36935416700000001</v>
      </c>
      <c r="AC271" s="171">
        <v>0.36935416700000001</v>
      </c>
      <c r="AD271" s="171">
        <v>0.36935416700000001</v>
      </c>
      <c r="AE271" s="171">
        <v>0.36935416700000001</v>
      </c>
      <c r="AF271" s="171">
        <v>0.36935416700000001</v>
      </c>
      <c r="AG271" s="171">
        <v>0.36935416700000001</v>
      </c>
      <c r="AH271" s="171">
        <v>0.36935416700000001</v>
      </c>
      <c r="AI271" s="171">
        <v>0.36935416700000001</v>
      </c>
    </row>
    <row r="272" spans="1:36" s="171" customFormat="1" ht="16">
      <c r="A272" s="238"/>
      <c r="B272" s="172" t="s">
        <v>170</v>
      </c>
      <c r="C272" s="172"/>
      <c r="D272" s="161">
        <v>3</v>
      </c>
      <c r="E272" s="171">
        <v>0</v>
      </c>
      <c r="F272" s="171">
        <v>0</v>
      </c>
      <c r="G272" s="171">
        <v>0</v>
      </c>
      <c r="H272" s="171">
        <v>0</v>
      </c>
      <c r="I272" s="171">
        <v>0</v>
      </c>
      <c r="J272" s="171">
        <v>0</v>
      </c>
      <c r="K272" s="171">
        <v>0</v>
      </c>
      <c r="L272" s="171">
        <v>0</v>
      </c>
      <c r="M272" s="171">
        <v>0</v>
      </c>
      <c r="N272" s="171">
        <v>0</v>
      </c>
      <c r="O272" s="171">
        <v>0</v>
      </c>
      <c r="P272" s="171">
        <v>0</v>
      </c>
      <c r="Q272" s="171">
        <v>0</v>
      </c>
      <c r="R272" s="171">
        <v>0</v>
      </c>
      <c r="S272" s="171">
        <v>0</v>
      </c>
      <c r="T272" s="171">
        <v>0</v>
      </c>
      <c r="U272" s="171">
        <v>0</v>
      </c>
      <c r="V272" s="171">
        <v>0</v>
      </c>
      <c r="W272" s="171">
        <v>0</v>
      </c>
      <c r="X272" s="171">
        <v>0</v>
      </c>
      <c r="Y272" s="171">
        <v>0</v>
      </c>
      <c r="Z272" s="171">
        <v>0</v>
      </c>
      <c r="AA272" s="171">
        <v>0</v>
      </c>
      <c r="AB272" s="171">
        <v>0</v>
      </c>
      <c r="AC272" s="171">
        <v>0</v>
      </c>
      <c r="AD272" s="171">
        <v>0</v>
      </c>
      <c r="AE272" s="171">
        <v>0</v>
      </c>
      <c r="AF272" s="171">
        <v>0</v>
      </c>
      <c r="AG272" s="171">
        <v>0</v>
      </c>
      <c r="AH272" s="171">
        <v>0</v>
      </c>
      <c r="AI272" s="171">
        <v>0</v>
      </c>
    </row>
    <row r="273" spans="1:36" s="171" customFormat="1" ht="16">
      <c r="A273" s="238"/>
      <c r="B273" s="172" t="s">
        <v>171</v>
      </c>
      <c r="C273" s="172"/>
      <c r="D273" s="161">
        <v>3</v>
      </c>
      <c r="E273" s="171">
        <v>0.345820513</v>
      </c>
      <c r="F273" s="171">
        <v>0.345820513</v>
      </c>
      <c r="G273" s="171">
        <v>0.345820513</v>
      </c>
      <c r="H273" s="171">
        <v>0.345820513</v>
      </c>
      <c r="I273" s="171">
        <v>0.345820513</v>
      </c>
      <c r="J273" s="171">
        <v>0.345820513</v>
      </c>
      <c r="K273" s="171">
        <v>0.345820513</v>
      </c>
      <c r="L273" s="171">
        <v>0.345820513</v>
      </c>
      <c r="M273" s="171">
        <v>0.345820513</v>
      </c>
      <c r="N273" s="171">
        <v>0.345820513</v>
      </c>
      <c r="O273" s="171">
        <v>0.345820513</v>
      </c>
      <c r="P273" s="171">
        <v>0.345820513</v>
      </c>
      <c r="Q273" s="171">
        <v>0.345820513</v>
      </c>
      <c r="R273" s="171">
        <v>0.345820513</v>
      </c>
      <c r="S273" s="171">
        <v>0.345820513</v>
      </c>
      <c r="T273" s="171">
        <v>0.345820513</v>
      </c>
      <c r="U273" s="171">
        <v>0.345820513</v>
      </c>
      <c r="V273" s="171">
        <v>0.345820513</v>
      </c>
      <c r="W273" s="171">
        <v>0.345820513</v>
      </c>
      <c r="X273" s="171">
        <v>0.345820513</v>
      </c>
      <c r="Y273" s="171">
        <v>0.345820513</v>
      </c>
      <c r="Z273" s="171">
        <v>0.345820513</v>
      </c>
      <c r="AA273" s="171">
        <v>0.345820513</v>
      </c>
      <c r="AB273" s="171">
        <v>0.345820513</v>
      </c>
      <c r="AC273" s="171">
        <v>0.345820513</v>
      </c>
      <c r="AD273" s="171">
        <v>0.345820513</v>
      </c>
      <c r="AE273" s="171">
        <v>0.345820513</v>
      </c>
      <c r="AF273" s="171">
        <v>0.345820513</v>
      </c>
      <c r="AG273" s="171">
        <v>0.345820513</v>
      </c>
      <c r="AH273" s="171">
        <v>0.345820513</v>
      </c>
      <c r="AI273" s="171">
        <v>0.345820513</v>
      </c>
    </row>
    <row r="274" spans="1:36" s="171" customFormat="1" ht="17">
      <c r="A274" s="180" t="s">
        <v>150</v>
      </c>
      <c r="B274" s="172" t="s">
        <v>119</v>
      </c>
      <c r="C274" s="172" t="s">
        <v>177</v>
      </c>
      <c r="D274" s="161">
        <v>3</v>
      </c>
      <c r="E274" s="171">
        <v>2.5000000000000001E-2</v>
      </c>
      <c r="F274" s="171">
        <v>2.5000000000000001E-2</v>
      </c>
      <c r="G274" s="171">
        <v>2.5000000000000001E-2</v>
      </c>
      <c r="H274" s="171">
        <v>2.5000000000000001E-2</v>
      </c>
      <c r="I274" s="171">
        <v>2.5000000000000001E-2</v>
      </c>
      <c r="J274" s="171">
        <v>2.5000000000000001E-2</v>
      </c>
      <c r="K274" s="171">
        <v>2.5000000000000001E-2</v>
      </c>
      <c r="L274" s="171">
        <v>2.5000000000000001E-2</v>
      </c>
      <c r="M274" s="171">
        <v>2.5000000000000001E-2</v>
      </c>
      <c r="N274" s="171">
        <v>2.5000000000000001E-2</v>
      </c>
      <c r="O274" s="171">
        <v>2.5000000000000001E-2</v>
      </c>
      <c r="P274" s="171">
        <v>2.5000000000000001E-2</v>
      </c>
      <c r="Q274" s="171">
        <v>2.5000000000000001E-2</v>
      </c>
      <c r="R274" s="171">
        <v>2.5000000000000001E-2</v>
      </c>
      <c r="S274" s="171">
        <v>0</v>
      </c>
      <c r="T274" s="171">
        <v>0</v>
      </c>
      <c r="U274" s="171">
        <v>0</v>
      </c>
      <c r="V274" s="171">
        <v>0</v>
      </c>
      <c r="W274" s="171">
        <v>0</v>
      </c>
      <c r="X274" s="171">
        <v>0</v>
      </c>
      <c r="Y274" s="171">
        <v>0</v>
      </c>
      <c r="Z274" s="171">
        <v>0</v>
      </c>
      <c r="AA274" s="171">
        <v>0</v>
      </c>
      <c r="AB274" s="171">
        <v>0</v>
      </c>
      <c r="AC274" s="171">
        <v>0</v>
      </c>
      <c r="AD274" s="171">
        <v>0</v>
      </c>
      <c r="AE274" s="171">
        <v>0</v>
      </c>
      <c r="AF274" s="171">
        <v>0</v>
      </c>
      <c r="AG274" s="171">
        <v>0</v>
      </c>
      <c r="AH274" s="171">
        <v>0</v>
      </c>
      <c r="AI274" s="171">
        <v>0</v>
      </c>
      <c r="AJ274" s="177"/>
    </row>
    <row r="275" spans="1:36" s="177" customFormat="1" ht="34">
      <c r="A275" s="182" t="s">
        <v>178</v>
      </c>
      <c r="B275" s="192" t="s">
        <v>119</v>
      </c>
      <c r="C275" s="192" t="s">
        <v>177</v>
      </c>
      <c r="D275" s="161">
        <v>3</v>
      </c>
      <c r="E275" s="194">
        <v>0</v>
      </c>
      <c r="F275" s="194">
        <v>0</v>
      </c>
      <c r="G275" s="194">
        <v>0</v>
      </c>
      <c r="H275" s="194">
        <v>0</v>
      </c>
      <c r="I275" s="194">
        <v>0</v>
      </c>
      <c r="J275" s="194">
        <v>0</v>
      </c>
      <c r="K275" s="194">
        <v>0</v>
      </c>
      <c r="L275" s="194">
        <v>0</v>
      </c>
      <c r="M275" s="194">
        <v>0</v>
      </c>
      <c r="N275" s="194">
        <v>0</v>
      </c>
      <c r="O275" s="194">
        <v>0</v>
      </c>
      <c r="P275" s="194">
        <v>0</v>
      </c>
      <c r="Q275" s="194">
        <v>0</v>
      </c>
      <c r="R275" s="194">
        <v>0</v>
      </c>
      <c r="S275" s="194">
        <v>0</v>
      </c>
      <c r="T275" s="194">
        <v>0</v>
      </c>
      <c r="U275" s="194">
        <v>0</v>
      </c>
      <c r="V275" s="194">
        <v>0</v>
      </c>
      <c r="W275" s="194">
        <v>0</v>
      </c>
      <c r="X275" s="194">
        <v>0</v>
      </c>
      <c r="Y275" s="194">
        <v>0</v>
      </c>
      <c r="Z275" s="194">
        <v>0</v>
      </c>
      <c r="AA275" s="194">
        <v>0</v>
      </c>
      <c r="AB275" s="194">
        <v>0</v>
      </c>
      <c r="AC275" s="194">
        <v>0</v>
      </c>
      <c r="AD275" s="194">
        <v>0</v>
      </c>
      <c r="AE275" s="194">
        <v>0</v>
      </c>
      <c r="AF275" s="194">
        <v>0</v>
      </c>
      <c r="AG275" s="194">
        <v>0</v>
      </c>
      <c r="AH275" s="194">
        <v>0</v>
      </c>
      <c r="AI275" s="194">
        <v>0</v>
      </c>
    </row>
    <row r="276" spans="1:36" s="177" customFormat="1" ht="34">
      <c r="A276" s="182" t="s">
        <v>140</v>
      </c>
      <c r="B276" s="192" t="s">
        <v>119</v>
      </c>
      <c r="C276" s="192" t="s">
        <v>177</v>
      </c>
      <c r="D276" s="161">
        <v>3</v>
      </c>
      <c r="E276" s="181">
        <v>0</v>
      </c>
      <c r="F276" s="194">
        <v>99999</v>
      </c>
      <c r="G276" s="194">
        <v>99999</v>
      </c>
      <c r="H276" s="194">
        <v>99999</v>
      </c>
      <c r="I276" s="194">
        <v>99999</v>
      </c>
      <c r="J276" s="194">
        <v>99999</v>
      </c>
      <c r="K276" s="194">
        <v>99999</v>
      </c>
      <c r="L276" s="194">
        <v>99999</v>
      </c>
      <c r="M276" s="194">
        <v>99999</v>
      </c>
      <c r="N276" s="194">
        <v>99999</v>
      </c>
      <c r="O276" s="194">
        <v>99999</v>
      </c>
      <c r="P276" s="194">
        <v>99999</v>
      </c>
      <c r="Q276" s="194">
        <v>99999</v>
      </c>
      <c r="R276" s="194">
        <v>99999</v>
      </c>
      <c r="S276" s="194">
        <v>99999</v>
      </c>
      <c r="T276" s="194">
        <v>99999</v>
      </c>
      <c r="U276" s="194">
        <v>99999</v>
      </c>
      <c r="V276" s="194">
        <v>99999</v>
      </c>
      <c r="W276" s="194">
        <v>99999</v>
      </c>
      <c r="X276" s="194">
        <v>99999</v>
      </c>
      <c r="Y276" s="194">
        <v>99999</v>
      </c>
      <c r="Z276" s="194">
        <v>99999</v>
      </c>
      <c r="AA276" s="194">
        <v>99999</v>
      </c>
      <c r="AB276" s="194">
        <v>99999</v>
      </c>
      <c r="AC276" s="194">
        <v>99999</v>
      </c>
      <c r="AD276" s="194">
        <v>99999</v>
      </c>
      <c r="AE276" s="194">
        <v>99999</v>
      </c>
      <c r="AF276" s="194">
        <v>99999</v>
      </c>
      <c r="AG276" s="194">
        <v>99999</v>
      </c>
      <c r="AH276" s="194">
        <v>99999</v>
      </c>
      <c r="AI276" s="194">
        <v>99999</v>
      </c>
    </row>
    <row r="277" spans="1:36" s="171" customFormat="1" ht="17">
      <c r="A277" s="180" t="s">
        <v>126</v>
      </c>
      <c r="B277" s="172" t="s">
        <v>119</v>
      </c>
      <c r="C277" s="172" t="s">
        <v>177</v>
      </c>
      <c r="D277" s="161">
        <v>3</v>
      </c>
      <c r="E277" s="194">
        <v>99999</v>
      </c>
      <c r="F277" s="194">
        <v>99999</v>
      </c>
      <c r="G277" s="194">
        <v>99999</v>
      </c>
      <c r="H277" s="194">
        <v>99999</v>
      </c>
      <c r="I277" s="194">
        <v>99999</v>
      </c>
      <c r="J277" s="194">
        <v>99999</v>
      </c>
      <c r="K277" s="194">
        <v>99999</v>
      </c>
      <c r="L277" s="194">
        <v>99999</v>
      </c>
      <c r="M277" s="194">
        <v>99999</v>
      </c>
      <c r="N277" s="194">
        <v>99999</v>
      </c>
      <c r="O277" s="194">
        <v>99999</v>
      </c>
      <c r="P277" s="194">
        <v>99999</v>
      </c>
      <c r="Q277" s="194">
        <v>99999</v>
      </c>
      <c r="R277" s="194">
        <v>99999</v>
      </c>
      <c r="S277" s="194">
        <v>99999</v>
      </c>
      <c r="T277" s="194">
        <v>99999</v>
      </c>
      <c r="U277" s="194">
        <v>99999</v>
      </c>
      <c r="V277" s="194">
        <v>99999</v>
      </c>
      <c r="W277" s="194">
        <v>99999</v>
      </c>
      <c r="X277" s="194">
        <v>99999</v>
      </c>
      <c r="Y277" s="194">
        <v>99999</v>
      </c>
      <c r="Z277" s="194">
        <v>99999</v>
      </c>
      <c r="AA277" s="194">
        <v>99999</v>
      </c>
      <c r="AB277" s="194">
        <v>99999</v>
      </c>
      <c r="AC277" s="194">
        <v>99999</v>
      </c>
      <c r="AD277" s="194">
        <v>99999</v>
      </c>
      <c r="AE277" s="194">
        <v>99999</v>
      </c>
      <c r="AF277" s="194">
        <v>99999</v>
      </c>
      <c r="AG277" s="194">
        <v>99999</v>
      </c>
      <c r="AH277" s="194">
        <v>99999</v>
      </c>
      <c r="AI277" s="194">
        <v>99999</v>
      </c>
      <c r="AJ277" s="177"/>
    </row>
    <row r="278" spans="1:36" s="171" customFormat="1" ht="15.75" customHeight="1">
      <c r="A278" s="180" t="s">
        <v>133</v>
      </c>
      <c r="B278" s="172" t="s">
        <v>119</v>
      </c>
      <c r="C278" s="172" t="s">
        <v>180</v>
      </c>
      <c r="D278" s="161">
        <v>3</v>
      </c>
      <c r="E278" s="171">
        <v>1378</v>
      </c>
      <c r="F278" s="171">
        <v>1299.2</v>
      </c>
      <c r="G278" s="171">
        <v>1220.4000000000001</v>
      </c>
      <c r="H278" s="171">
        <v>1141.5999999999999</v>
      </c>
      <c r="I278" s="171">
        <v>1062.8</v>
      </c>
      <c r="J278" s="171">
        <v>984</v>
      </c>
      <c r="K278" s="171">
        <v>964.4</v>
      </c>
      <c r="L278" s="171">
        <v>944.8</v>
      </c>
      <c r="M278" s="171">
        <v>925.2</v>
      </c>
      <c r="N278" s="171">
        <v>905.6</v>
      </c>
      <c r="O278" s="171">
        <v>886</v>
      </c>
      <c r="P278" s="171">
        <v>868.8</v>
      </c>
      <c r="Q278" s="171">
        <v>851.6</v>
      </c>
      <c r="R278" s="171">
        <v>834.4</v>
      </c>
      <c r="S278" s="171">
        <v>817.2</v>
      </c>
      <c r="T278" s="171">
        <v>800</v>
      </c>
      <c r="U278" s="171">
        <v>784.6</v>
      </c>
      <c r="V278" s="171">
        <v>769.2</v>
      </c>
      <c r="W278" s="171">
        <v>753.8</v>
      </c>
      <c r="X278" s="171">
        <v>738.4</v>
      </c>
      <c r="Y278" s="171">
        <v>723</v>
      </c>
      <c r="Z278" s="171">
        <v>723</v>
      </c>
      <c r="AA278" s="171">
        <v>723</v>
      </c>
      <c r="AB278" s="171">
        <v>723</v>
      </c>
      <c r="AC278" s="171">
        <v>723</v>
      </c>
      <c r="AD278" s="171">
        <v>723</v>
      </c>
      <c r="AE278" s="171">
        <v>723</v>
      </c>
      <c r="AF278" s="171">
        <v>723</v>
      </c>
      <c r="AG278" s="171">
        <v>723</v>
      </c>
      <c r="AH278" s="171">
        <v>723</v>
      </c>
      <c r="AI278" s="171">
        <v>723</v>
      </c>
    </row>
    <row r="279" spans="1:36" s="171" customFormat="1" ht="15.75" customHeight="1">
      <c r="A279" s="180" t="s">
        <v>141</v>
      </c>
      <c r="B279" s="172" t="s">
        <v>119</v>
      </c>
      <c r="C279" s="172" t="s">
        <v>180</v>
      </c>
      <c r="D279" s="161">
        <v>3</v>
      </c>
      <c r="E279" s="171">
        <v>17.914000000000001</v>
      </c>
      <c r="F279" s="171">
        <v>16.889600000000002</v>
      </c>
      <c r="G279" s="171">
        <v>15.8652</v>
      </c>
      <c r="H279" s="171">
        <v>14.8408</v>
      </c>
      <c r="I279" s="171">
        <v>13.8164</v>
      </c>
      <c r="J279" s="171">
        <v>12.792</v>
      </c>
      <c r="K279" s="171">
        <v>12.5372</v>
      </c>
      <c r="L279" s="171">
        <v>12.282400000000001</v>
      </c>
      <c r="M279" s="171">
        <v>12.0276</v>
      </c>
      <c r="N279" s="171">
        <v>11.7728</v>
      </c>
      <c r="O279" s="171">
        <v>11.518000000000001</v>
      </c>
      <c r="P279" s="171">
        <v>11.2944</v>
      </c>
      <c r="Q279" s="171">
        <v>11.0708</v>
      </c>
      <c r="R279" s="171">
        <v>10.847200000000001</v>
      </c>
      <c r="S279" s="171">
        <v>10.6236</v>
      </c>
      <c r="T279" s="171">
        <v>10.4</v>
      </c>
      <c r="U279" s="171">
        <v>10.1998</v>
      </c>
      <c r="V279" s="171">
        <v>9.9995999999999992</v>
      </c>
      <c r="W279" s="171">
        <v>9.7994000000000003</v>
      </c>
      <c r="X279" s="171">
        <v>9.5991999999999997</v>
      </c>
      <c r="Y279" s="171">
        <v>9.3989999999999991</v>
      </c>
      <c r="Z279" s="171">
        <v>9.3989999999999991</v>
      </c>
      <c r="AA279" s="171">
        <v>9.3989999999999991</v>
      </c>
      <c r="AB279" s="171">
        <v>9.3989999999999991</v>
      </c>
      <c r="AC279" s="171">
        <v>9.3989999999999991</v>
      </c>
      <c r="AD279" s="171">
        <v>9.3989999999999991</v>
      </c>
      <c r="AE279" s="171">
        <v>9.3989999999999991</v>
      </c>
      <c r="AF279" s="171">
        <v>9.3989999999999991</v>
      </c>
      <c r="AG279" s="171">
        <v>9.3989999999999991</v>
      </c>
      <c r="AH279" s="171">
        <v>9.3989999999999991</v>
      </c>
      <c r="AI279" s="171">
        <v>9.3989999999999991</v>
      </c>
      <c r="AJ279" s="204"/>
    </row>
    <row r="280" spans="1:36" s="171" customFormat="1" ht="17">
      <c r="A280" s="180" t="s">
        <v>128</v>
      </c>
      <c r="B280" s="172"/>
      <c r="C280" s="172" t="s">
        <v>151</v>
      </c>
      <c r="D280" s="161">
        <v>3</v>
      </c>
      <c r="E280" s="171">
        <v>1E-4</v>
      </c>
      <c r="F280" s="171">
        <v>1E-4</v>
      </c>
      <c r="G280" s="171">
        <v>1E-4</v>
      </c>
      <c r="H280" s="171">
        <v>1E-4</v>
      </c>
      <c r="I280" s="171">
        <v>1E-4</v>
      </c>
      <c r="J280" s="171">
        <v>1E-4</v>
      </c>
      <c r="K280" s="171">
        <v>1E-4</v>
      </c>
      <c r="L280" s="171">
        <v>1E-4</v>
      </c>
      <c r="M280" s="171">
        <v>1E-4</v>
      </c>
      <c r="N280" s="171">
        <v>1E-4</v>
      </c>
      <c r="O280" s="171">
        <v>1E-4</v>
      </c>
      <c r="P280" s="171">
        <v>1E-4</v>
      </c>
      <c r="Q280" s="171">
        <v>1E-4</v>
      </c>
      <c r="R280" s="171">
        <v>1E-4</v>
      </c>
      <c r="S280" s="171">
        <v>1E-4</v>
      </c>
      <c r="T280" s="171">
        <v>1E-4</v>
      </c>
      <c r="U280" s="171">
        <v>1E-4</v>
      </c>
      <c r="V280" s="171">
        <v>1E-4</v>
      </c>
      <c r="W280" s="171">
        <v>1E-4</v>
      </c>
      <c r="X280" s="171">
        <v>1E-4</v>
      </c>
      <c r="Y280" s="171">
        <v>1E-4</v>
      </c>
      <c r="Z280" s="171">
        <v>1E-4</v>
      </c>
      <c r="AA280" s="171">
        <v>1E-4</v>
      </c>
      <c r="AB280" s="171">
        <v>1E-4</v>
      </c>
      <c r="AC280" s="171">
        <v>1E-4</v>
      </c>
      <c r="AD280" s="171">
        <v>1E-4</v>
      </c>
      <c r="AE280" s="171">
        <v>1E-4</v>
      </c>
      <c r="AF280" s="171">
        <v>1E-4</v>
      </c>
      <c r="AG280" s="171">
        <v>1E-4</v>
      </c>
      <c r="AH280" s="171">
        <v>1E-4</v>
      </c>
      <c r="AI280" s="171">
        <v>1E-4</v>
      </c>
      <c r="AJ280" s="177"/>
    </row>
    <row r="281" spans="1:36" s="171" customFormat="1" ht="15.75" customHeight="1">
      <c r="A281" s="180" t="s">
        <v>149</v>
      </c>
      <c r="B281" s="172">
        <v>31.536000000000001</v>
      </c>
      <c r="C281" s="172" t="s">
        <v>181</v>
      </c>
      <c r="D281" s="161">
        <v>3</v>
      </c>
      <c r="E281" s="181"/>
      <c r="F281" s="181"/>
      <c r="G281" s="181"/>
      <c r="H281" s="181"/>
      <c r="I281" s="181"/>
      <c r="J281" s="181"/>
      <c r="K281" s="181"/>
      <c r="L281" s="181"/>
      <c r="M281" s="181"/>
      <c r="N281" s="181"/>
      <c r="O281" s="181"/>
      <c r="P281" s="181"/>
      <c r="Q281" s="181"/>
      <c r="R281" s="181"/>
      <c r="S281" s="181"/>
      <c r="T281" s="181"/>
      <c r="U281" s="181"/>
      <c r="V281" s="181"/>
      <c r="W281" s="181"/>
      <c r="X281" s="181"/>
      <c r="Y281" s="181"/>
      <c r="Z281" s="181"/>
      <c r="AA281" s="181"/>
      <c r="AB281" s="181"/>
      <c r="AC281" s="181"/>
      <c r="AD281" s="181"/>
      <c r="AE281" s="181"/>
      <c r="AF281" s="181"/>
      <c r="AG281" s="181"/>
      <c r="AH281" s="181"/>
      <c r="AI281" s="181"/>
    </row>
    <row r="282" spans="1:36" s="171" customFormat="1" ht="15.75" customHeight="1">
      <c r="A282" s="180" t="s">
        <v>136</v>
      </c>
      <c r="B282" s="172">
        <v>24</v>
      </c>
      <c r="C282" s="172" t="s">
        <v>137</v>
      </c>
      <c r="D282" s="161">
        <v>3</v>
      </c>
      <c r="E282" s="181"/>
      <c r="F282" s="181"/>
      <c r="G282" s="181"/>
      <c r="H282" s="181"/>
      <c r="I282" s="181"/>
      <c r="J282" s="181"/>
      <c r="K282" s="181"/>
      <c r="L282" s="181"/>
      <c r="M282" s="181"/>
      <c r="N282" s="181"/>
      <c r="O282" s="181"/>
      <c r="P282" s="181"/>
      <c r="Q282" s="181"/>
      <c r="R282" s="181"/>
      <c r="S282" s="181"/>
      <c r="T282" s="181"/>
      <c r="U282" s="181"/>
      <c r="V282" s="181"/>
      <c r="W282" s="181"/>
      <c r="X282" s="181"/>
      <c r="Y282" s="181"/>
      <c r="Z282" s="181"/>
      <c r="AA282" s="181"/>
      <c r="AB282" s="181"/>
      <c r="AC282" s="181"/>
      <c r="AD282" s="181"/>
      <c r="AE282" s="181"/>
      <c r="AF282" s="181"/>
      <c r="AG282" s="181"/>
      <c r="AH282" s="181"/>
      <c r="AI282" s="181"/>
    </row>
    <row r="283" spans="1:36" s="233" customFormat="1" ht="15.75" customHeight="1"/>
    <row r="284" spans="1:36" s="209" customFormat="1" ht="15.75" customHeight="1">
      <c r="A284" s="211" t="s">
        <v>158</v>
      </c>
      <c r="B284" s="210"/>
      <c r="D284" s="210"/>
      <c r="E284" s="213"/>
      <c r="F284" s="213"/>
      <c r="G284" s="213"/>
      <c r="H284" s="213"/>
      <c r="I284" s="213"/>
      <c r="J284" s="213"/>
      <c r="K284" s="213"/>
      <c r="L284" s="213"/>
      <c r="M284" s="213"/>
      <c r="N284" s="213"/>
      <c r="O284" s="213"/>
      <c r="P284" s="213"/>
      <c r="Q284" s="213"/>
      <c r="R284" s="213"/>
      <c r="S284" s="213"/>
      <c r="T284" s="213"/>
      <c r="U284" s="213"/>
      <c r="V284" s="213"/>
      <c r="W284" s="213"/>
      <c r="X284" s="213"/>
      <c r="Y284" s="213"/>
      <c r="Z284" s="213"/>
      <c r="AA284" s="213"/>
      <c r="AB284" s="213"/>
      <c r="AC284" s="213"/>
      <c r="AD284" s="213"/>
      <c r="AE284" s="213"/>
      <c r="AF284" s="213"/>
      <c r="AG284" s="213"/>
      <c r="AH284" s="213"/>
      <c r="AI284" s="213"/>
    </row>
    <row r="285" spans="1:36" s="171" customFormat="1" ht="15.75" customHeight="1">
      <c r="A285" s="168" t="s">
        <v>116</v>
      </c>
      <c r="B285" s="190" t="s">
        <v>173</v>
      </c>
      <c r="C285" s="169" t="s">
        <v>117</v>
      </c>
      <c r="D285" s="169" t="s">
        <v>607</v>
      </c>
      <c r="E285" s="179">
        <v>2020</v>
      </c>
      <c r="F285" s="179">
        <v>2021</v>
      </c>
      <c r="G285" s="179">
        <v>2022</v>
      </c>
      <c r="H285" s="179">
        <v>2023</v>
      </c>
      <c r="I285" s="179">
        <v>2024</v>
      </c>
      <c r="J285" s="179">
        <v>2025</v>
      </c>
      <c r="K285" s="179">
        <v>2026</v>
      </c>
      <c r="L285" s="179">
        <v>2027</v>
      </c>
      <c r="M285" s="179">
        <v>2028</v>
      </c>
      <c r="N285" s="179">
        <v>2029</v>
      </c>
      <c r="O285" s="179">
        <v>2030</v>
      </c>
      <c r="P285" s="179">
        <v>2031</v>
      </c>
      <c r="Q285" s="179">
        <v>2032</v>
      </c>
      <c r="R285" s="179">
        <v>2033</v>
      </c>
      <c r="S285" s="179">
        <v>2034</v>
      </c>
      <c r="T285" s="179">
        <v>2035</v>
      </c>
      <c r="U285" s="179">
        <v>2036</v>
      </c>
      <c r="V285" s="179">
        <v>2037</v>
      </c>
      <c r="W285" s="179">
        <v>2038</v>
      </c>
      <c r="X285" s="179">
        <v>2039</v>
      </c>
      <c r="Y285" s="179">
        <v>2040</v>
      </c>
      <c r="Z285" s="179">
        <v>2041</v>
      </c>
      <c r="AA285" s="179">
        <v>2042</v>
      </c>
      <c r="AB285" s="179">
        <v>2043</v>
      </c>
      <c r="AC285" s="179">
        <v>2044</v>
      </c>
      <c r="AD285" s="179">
        <v>2045</v>
      </c>
      <c r="AE285" s="179">
        <v>2046</v>
      </c>
      <c r="AF285" s="179">
        <v>2047</v>
      </c>
      <c r="AG285" s="179">
        <v>2048</v>
      </c>
      <c r="AH285" s="179">
        <v>2049</v>
      </c>
      <c r="AI285" s="179">
        <v>2050</v>
      </c>
    </row>
    <row r="286" spans="1:36" s="177" customFormat="1" ht="15.75" customHeight="1">
      <c r="A286" s="205" t="s">
        <v>129</v>
      </c>
      <c r="B286" s="192" t="s">
        <v>46</v>
      </c>
      <c r="C286" s="192" t="s">
        <v>138</v>
      </c>
      <c r="D286" s="161">
        <v>3</v>
      </c>
      <c r="E286" s="181">
        <v>1</v>
      </c>
      <c r="F286" s="181">
        <v>1</v>
      </c>
      <c r="G286" s="181">
        <v>1</v>
      </c>
      <c r="H286" s="181">
        <v>1</v>
      </c>
      <c r="I286" s="181">
        <v>1</v>
      </c>
      <c r="J286" s="181">
        <v>1</v>
      </c>
      <c r="K286" s="181">
        <v>1</v>
      </c>
      <c r="L286" s="181">
        <v>1</v>
      </c>
      <c r="M286" s="181">
        <v>1</v>
      </c>
      <c r="N286" s="181">
        <v>1</v>
      </c>
      <c r="O286" s="181">
        <v>1</v>
      </c>
      <c r="P286" s="181">
        <v>1</v>
      </c>
      <c r="Q286" s="181">
        <v>1</v>
      </c>
      <c r="R286" s="181">
        <v>1</v>
      </c>
      <c r="S286" s="181">
        <v>1</v>
      </c>
      <c r="T286" s="181">
        <v>1</v>
      </c>
      <c r="U286" s="181">
        <v>1</v>
      </c>
      <c r="V286" s="181">
        <v>1</v>
      </c>
      <c r="W286" s="181">
        <v>1</v>
      </c>
      <c r="X286" s="181">
        <v>1</v>
      </c>
      <c r="Y286" s="181">
        <v>1</v>
      </c>
      <c r="Z286" s="181">
        <v>1</v>
      </c>
      <c r="AA286" s="181">
        <v>1</v>
      </c>
      <c r="AB286" s="181">
        <v>1</v>
      </c>
      <c r="AC286" s="181">
        <v>1</v>
      </c>
      <c r="AD286" s="181">
        <v>1</v>
      </c>
      <c r="AE286" s="181">
        <v>1</v>
      </c>
      <c r="AF286" s="181">
        <v>1</v>
      </c>
      <c r="AG286" s="181">
        <v>1</v>
      </c>
      <c r="AH286" s="181">
        <v>1</v>
      </c>
      <c r="AI286" s="181">
        <v>1</v>
      </c>
    </row>
    <row r="287" spans="1:36" s="171" customFormat="1" ht="15.75" customHeight="1">
      <c r="A287" s="180" t="s">
        <v>120</v>
      </c>
      <c r="B287" s="172" t="s">
        <v>15</v>
      </c>
      <c r="C287" s="172" t="s">
        <v>138</v>
      </c>
      <c r="D287" s="161">
        <v>3</v>
      </c>
      <c r="E287" s="181">
        <v>1</v>
      </c>
      <c r="F287" s="181">
        <v>1</v>
      </c>
      <c r="G287" s="181">
        <v>1</v>
      </c>
      <c r="H287" s="181">
        <v>1</v>
      </c>
      <c r="I287" s="181">
        <v>1</v>
      </c>
      <c r="J287" s="181">
        <v>1</v>
      </c>
      <c r="K287" s="181">
        <v>1</v>
      </c>
      <c r="L287" s="181">
        <v>1</v>
      </c>
      <c r="M287" s="181">
        <v>1</v>
      </c>
      <c r="N287" s="181">
        <v>1</v>
      </c>
      <c r="O287" s="181">
        <v>1</v>
      </c>
      <c r="P287" s="181">
        <v>1</v>
      </c>
      <c r="Q287" s="181">
        <v>1</v>
      </c>
      <c r="R287" s="181">
        <v>1</v>
      </c>
      <c r="S287" s="181">
        <v>1</v>
      </c>
      <c r="T287" s="181">
        <v>1</v>
      </c>
      <c r="U287" s="181">
        <v>1</v>
      </c>
      <c r="V287" s="181">
        <v>1</v>
      </c>
      <c r="W287" s="181">
        <v>1</v>
      </c>
      <c r="X287" s="181">
        <v>1</v>
      </c>
      <c r="Y287" s="181">
        <v>1</v>
      </c>
      <c r="Z287" s="181">
        <v>1</v>
      </c>
      <c r="AA287" s="181">
        <v>1</v>
      </c>
      <c r="AB287" s="181">
        <v>1</v>
      </c>
      <c r="AC287" s="181">
        <v>1</v>
      </c>
      <c r="AD287" s="181">
        <v>1</v>
      </c>
      <c r="AE287" s="181">
        <v>1</v>
      </c>
      <c r="AF287" s="181">
        <v>1</v>
      </c>
      <c r="AG287" s="181">
        <v>1</v>
      </c>
      <c r="AH287" s="181">
        <v>1</v>
      </c>
      <c r="AI287" s="181">
        <v>1</v>
      </c>
    </row>
    <row r="288" spans="1:36" s="171" customFormat="1" ht="15.75" customHeight="1">
      <c r="A288" s="180" t="s">
        <v>183</v>
      </c>
      <c r="B288" s="172"/>
      <c r="C288" s="172"/>
      <c r="D288" s="161">
        <v>3</v>
      </c>
      <c r="E288" s="202">
        <v>1</v>
      </c>
      <c r="F288" s="202">
        <v>1</v>
      </c>
      <c r="G288" s="202">
        <v>1</v>
      </c>
      <c r="H288" s="202">
        <v>1</v>
      </c>
      <c r="I288" s="202">
        <v>1</v>
      </c>
      <c r="J288" s="202">
        <v>1</v>
      </c>
      <c r="K288" s="202">
        <v>1</v>
      </c>
      <c r="L288" s="202">
        <v>1</v>
      </c>
      <c r="M288" s="202">
        <v>1</v>
      </c>
      <c r="N288" s="202">
        <v>1</v>
      </c>
      <c r="O288" s="202">
        <v>1</v>
      </c>
      <c r="P288" s="202">
        <v>1</v>
      </c>
      <c r="Q288" s="202">
        <v>1</v>
      </c>
      <c r="R288" s="202">
        <v>1</v>
      </c>
      <c r="S288" s="202">
        <v>1</v>
      </c>
      <c r="T288" s="202">
        <v>1</v>
      </c>
      <c r="U288" s="202">
        <v>1</v>
      </c>
      <c r="V288" s="202">
        <v>1</v>
      </c>
      <c r="W288" s="202">
        <v>1</v>
      </c>
      <c r="X288" s="202">
        <v>1</v>
      </c>
      <c r="Y288" s="202">
        <v>1</v>
      </c>
      <c r="Z288" s="202">
        <v>1</v>
      </c>
      <c r="AA288" s="202">
        <v>1</v>
      </c>
      <c r="AB288" s="202">
        <v>1</v>
      </c>
      <c r="AC288" s="202">
        <v>1</v>
      </c>
      <c r="AD288" s="202">
        <v>1</v>
      </c>
      <c r="AE288" s="202">
        <v>1</v>
      </c>
      <c r="AF288" s="202">
        <v>1</v>
      </c>
      <c r="AG288" s="202">
        <v>1</v>
      </c>
      <c r="AH288" s="202">
        <v>1</v>
      </c>
      <c r="AI288" s="202">
        <v>1</v>
      </c>
    </row>
    <row r="289" spans="1:36" s="171" customFormat="1" ht="15.5" customHeight="1">
      <c r="A289" s="238" t="s">
        <v>179</v>
      </c>
      <c r="B289" s="172" t="s">
        <v>163</v>
      </c>
      <c r="C289" s="172" t="s">
        <v>119</v>
      </c>
      <c r="D289" s="161">
        <v>3</v>
      </c>
      <c r="E289" s="171">
        <v>5.6799691333333339E-2</v>
      </c>
      <c r="F289" s="171">
        <v>5.6799691333333339E-2</v>
      </c>
      <c r="G289" s="171">
        <v>5.6799691333333339E-2</v>
      </c>
      <c r="H289" s="171">
        <v>5.6799691333333339E-2</v>
      </c>
      <c r="I289" s="171">
        <v>5.6799691333333339E-2</v>
      </c>
      <c r="J289" s="171">
        <v>5.6799691333333339E-2</v>
      </c>
      <c r="K289" s="171">
        <v>5.6799691333333339E-2</v>
      </c>
      <c r="L289" s="171">
        <v>5.6799691333333339E-2</v>
      </c>
      <c r="M289" s="171">
        <v>5.6799691333333339E-2</v>
      </c>
      <c r="N289" s="171">
        <v>5.6799691333333339E-2</v>
      </c>
      <c r="O289" s="171">
        <v>5.6799691333333339E-2</v>
      </c>
      <c r="P289" s="171">
        <v>5.6799691333333339E-2</v>
      </c>
      <c r="Q289" s="171">
        <v>5.6799691333333339E-2</v>
      </c>
      <c r="R289" s="171">
        <v>5.6799691333333339E-2</v>
      </c>
      <c r="S289" s="171">
        <v>5.6799691333333339E-2</v>
      </c>
      <c r="T289" s="171">
        <v>5.6799691333333339E-2</v>
      </c>
      <c r="U289" s="171">
        <v>5.6799691333333339E-2</v>
      </c>
      <c r="V289" s="171">
        <v>5.6799691333333339E-2</v>
      </c>
      <c r="W289" s="171">
        <v>5.6799691333333339E-2</v>
      </c>
      <c r="X289" s="171">
        <v>5.6799691333333339E-2</v>
      </c>
      <c r="Y289" s="171">
        <v>5.6799691333333339E-2</v>
      </c>
      <c r="Z289" s="171">
        <v>5.6799691333333339E-2</v>
      </c>
      <c r="AA289" s="171">
        <v>5.6799691333333339E-2</v>
      </c>
      <c r="AB289" s="171">
        <v>5.6799691333333339E-2</v>
      </c>
      <c r="AC289" s="171">
        <v>5.6799691333333339E-2</v>
      </c>
      <c r="AD289" s="171">
        <v>5.6799691333333339E-2</v>
      </c>
      <c r="AE289" s="171">
        <v>5.6799691333333339E-2</v>
      </c>
      <c r="AF289" s="171">
        <v>5.6799691333333339E-2</v>
      </c>
      <c r="AG289" s="171">
        <v>5.6799691333333339E-2</v>
      </c>
      <c r="AH289" s="171">
        <v>5.6799691333333339E-2</v>
      </c>
      <c r="AI289" s="171">
        <v>5.6799691333333339E-2</v>
      </c>
    </row>
    <row r="290" spans="1:36" s="171" customFormat="1" ht="15.75" customHeight="1">
      <c r="A290" s="238"/>
      <c r="B290" s="172" t="s">
        <v>165</v>
      </c>
      <c r="C290" s="172" t="s">
        <v>119</v>
      </c>
      <c r="D290" s="161">
        <v>3</v>
      </c>
      <c r="E290" s="171">
        <v>0.34079814800000013</v>
      </c>
      <c r="F290" s="171">
        <v>0.34079814800000013</v>
      </c>
      <c r="G290" s="171">
        <v>0.34079814800000013</v>
      </c>
      <c r="H290" s="171">
        <v>0.34079814800000013</v>
      </c>
      <c r="I290" s="171">
        <v>0.34079814800000013</v>
      </c>
      <c r="J290" s="171">
        <v>0.34079814800000013</v>
      </c>
      <c r="K290" s="171">
        <v>0.34079814800000013</v>
      </c>
      <c r="L290" s="171">
        <v>0.34079814800000013</v>
      </c>
      <c r="M290" s="171">
        <v>0.34079814800000013</v>
      </c>
      <c r="N290" s="171">
        <v>0.34079814800000013</v>
      </c>
      <c r="O290" s="171">
        <v>0.34079814800000013</v>
      </c>
      <c r="P290" s="171">
        <v>0.34079814800000013</v>
      </c>
      <c r="Q290" s="171">
        <v>0.34079814800000013</v>
      </c>
      <c r="R290" s="171">
        <v>0.34079814800000013</v>
      </c>
      <c r="S290" s="171">
        <v>0.34079814800000013</v>
      </c>
      <c r="T290" s="171">
        <v>0.34079814800000013</v>
      </c>
      <c r="U290" s="171">
        <v>0.34079814800000013</v>
      </c>
      <c r="V290" s="171">
        <v>0.34079814800000013</v>
      </c>
      <c r="W290" s="171">
        <v>0.34079814800000013</v>
      </c>
      <c r="X290" s="171">
        <v>0.34079814800000013</v>
      </c>
      <c r="Y290" s="171">
        <v>0.34079814800000013</v>
      </c>
      <c r="Z290" s="171">
        <v>0.34079814800000013</v>
      </c>
      <c r="AA290" s="171">
        <v>0.34079814800000013</v>
      </c>
      <c r="AB290" s="171">
        <v>0.34079814800000013</v>
      </c>
      <c r="AC290" s="171">
        <v>0.34079814800000013</v>
      </c>
      <c r="AD290" s="171">
        <v>0.34079814800000013</v>
      </c>
      <c r="AE290" s="171">
        <v>0.34079814800000013</v>
      </c>
      <c r="AF290" s="171">
        <v>0.34079814800000013</v>
      </c>
      <c r="AG290" s="171">
        <v>0.34079814800000013</v>
      </c>
      <c r="AH290" s="171">
        <v>0.34079814800000013</v>
      </c>
      <c r="AI290" s="171">
        <v>0.34079814800000013</v>
      </c>
    </row>
    <row r="291" spans="1:36" s="171" customFormat="1" ht="15.75" customHeight="1">
      <c r="A291" s="238"/>
      <c r="B291" s="172" t="s">
        <v>166</v>
      </c>
      <c r="C291" s="172" t="s">
        <v>119</v>
      </c>
      <c r="D291" s="161">
        <v>3</v>
      </c>
      <c r="E291" s="171">
        <v>6.3651117166666674E-2</v>
      </c>
      <c r="F291" s="171">
        <v>6.3651117166666674E-2</v>
      </c>
      <c r="G291" s="171">
        <v>6.3651117166666674E-2</v>
      </c>
      <c r="H291" s="171">
        <v>6.3651117166666674E-2</v>
      </c>
      <c r="I291" s="171">
        <v>6.3651117166666674E-2</v>
      </c>
      <c r="J291" s="171">
        <v>6.3651117166666674E-2</v>
      </c>
      <c r="K291" s="171">
        <v>6.3651117166666674E-2</v>
      </c>
      <c r="L291" s="171">
        <v>6.3651117166666674E-2</v>
      </c>
      <c r="M291" s="171">
        <v>6.3651117166666674E-2</v>
      </c>
      <c r="N291" s="171">
        <v>6.3651117166666674E-2</v>
      </c>
      <c r="O291" s="171">
        <v>6.3651117166666674E-2</v>
      </c>
      <c r="P291" s="171">
        <v>6.3651117166666674E-2</v>
      </c>
      <c r="Q291" s="171">
        <v>6.3651117166666674E-2</v>
      </c>
      <c r="R291" s="171">
        <v>6.3651117166666674E-2</v>
      </c>
      <c r="S291" s="171">
        <v>6.3651117166666674E-2</v>
      </c>
      <c r="T291" s="171">
        <v>6.3651117166666674E-2</v>
      </c>
      <c r="U291" s="171">
        <v>6.3651117166666674E-2</v>
      </c>
      <c r="V291" s="171">
        <v>6.3651117166666674E-2</v>
      </c>
      <c r="W291" s="171">
        <v>6.3651117166666674E-2</v>
      </c>
      <c r="X291" s="171">
        <v>6.3651117166666674E-2</v>
      </c>
      <c r="Y291" s="171">
        <v>6.3651117166666674E-2</v>
      </c>
      <c r="Z291" s="171">
        <v>6.3651117166666674E-2</v>
      </c>
      <c r="AA291" s="171">
        <v>6.3651117166666674E-2</v>
      </c>
      <c r="AB291" s="171">
        <v>6.3651117166666674E-2</v>
      </c>
      <c r="AC291" s="171">
        <v>6.3651117166666674E-2</v>
      </c>
      <c r="AD291" s="171">
        <v>6.3651117166666674E-2</v>
      </c>
      <c r="AE291" s="171">
        <v>6.3651117166666674E-2</v>
      </c>
      <c r="AF291" s="171">
        <v>6.3651117166666674E-2</v>
      </c>
      <c r="AG291" s="171">
        <v>6.3651117166666674E-2</v>
      </c>
      <c r="AH291" s="171">
        <v>6.3651117166666674E-2</v>
      </c>
      <c r="AI291" s="171">
        <v>6.3651117166666674E-2</v>
      </c>
    </row>
    <row r="292" spans="1:36" s="171" customFormat="1" ht="15.75" customHeight="1">
      <c r="A292" s="238"/>
      <c r="B292" s="172" t="s">
        <v>167</v>
      </c>
      <c r="C292" s="172" t="s">
        <v>119</v>
      </c>
      <c r="D292" s="161">
        <v>3</v>
      </c>
      <c r="E292" s="171">
        <v>0.38190670300000001</v>
      </c>
      <c r="F292" s="171">
        <v>0.38190670300000001</v>
      </c>
      <c r="G292" s="171">
        <v>0.38190670300000001</v>
      </c>
      <c r="H292" s="171">
        <v>0.38190670300000001</v>
      </c>
      <c r="I292" s="171">
        <v>0.38190670300000001</v>
      </c>
      <c r="J292" s="171">
        <v>0.38190670300000001</v>
      </c>
      <c r="K292" s="171">
        <v>0.38190670300000001</v>
      </c>
      <c r="L292" s="171">
        <v>0.38190670300000001</v>
      </c>
      <c r="M292" s="171">
        <v>0.38190670300000001</v>
      </c>
      <c r="N292" s="171">
        <v>0.38190670300000001</v>
      </c>
      <c r="O292" s="171">
        <v>0.38190670300000001</v>
      </c>
      <c r="P292" s="171">
        <v>0.38190670300000001</v>
      </c>
      <c r="Q292" s="171">
        <v>0.38190670300000001</v>
      </c>
      <c r="R292" s="171">
        <v>0.38190670300000001</v>
      </c>
      <c r="S292" s="171">
        <v>0.38190670300000001</v>
      </c>
      <c r="T292" s="171">
        <v>0.38190670300000001</v>
      </c>
      <c r="U292" s="171">
        <v>0.38190670300000001</v>
      </c>
      <c r="V292" s="171">
        <v>0.38190670300000001</v>
      </c>
      <c r="W292" s="171">
        <v>0.38190670300000001</v>
      </c>
      <c r="X292" s="171">
        <v>0.38190670300000001</v>
      </c>
      <c r="Y292" s="171">
        <v>0.38190670300000001</v>
      </c>
      <c r="Z292" s="171">
        <v>0.38190670300000001</v>
      </c>
      <c r="AA292" s="171">
        <v>0.38190670300000001</v>
      </c>
      <c r="AB292" s="171">
        <v>0.38190670300000001</v>
      </c>
      <c r="AC292" s="171">
        <v>0.38190670300000001</v>
      </c>
      <c r="AD292" s="171">
        <v>0.38190670300000001</v>
      </c>
      <c r="AE292" s="171">
        <v>0.38190670300000001</v>
      </c>
      <c r="AF292" s="171">
        <v>0.38190670300000001</v>
      </c>
      <c r="AG292" s="171">
        <v>0.38190670300000001</v>
      </c>
      <c r="AH292" s="171">
        <v>0.38190670300000001</v>
      </c>
      <c r="AI292" s="171">
        <v>0.38190670300000001</v>
      </c>
    </row>
    <row r="293" spans="1:36" s="171" customFormat="1" ht="16">
      <c r="A293" s="238"/>
      <c r="B293" s="172" t="s">
        <v>168</v>
      </c>
      <c r="C293" s="172"/>
      <c r="D293" s="161">
        <v>3</v>
      </c>
      <c r="E293" s="171">
        <v>6.1559027833333335E-2</v>
      </c>
      <c r="F293" s="171">
        <v>6.1559027833333335E-2</v>
      </c>
      <c r="G293" s="171">
        <v>6.1559027833333335E-2</v>
      </c>
      <c r="H293" s="171">
        <v>6.1559027833333335E-2</v>
      </c>
      <c r="I293" s="171">
        <v>6.1559027833333335E-2</v>
      </c>
      <c r="J293" s="171">
        <v>6.1559027833333335E-2</v>
      </c>
      <c r="K293" s="171">
        <v>6.1559027833333335E-2</v>
      </c>
      <c r="L293" s="171">
        <v>6.1559027833333335E-2</v>
      </c>
      <c r="M293" s="171">
        <v>6.1559027833333335E-2</v>
      </c>
      <c r="N293" s="171">
        <v>6.1559027833333335E-2</v>
      </c>
      <c r="O293" s="171">
        <v>6.1559027833333335E-2</v>
      </c>
      <c r="P293" s="171">
        <v>6.1559027833333335E-2</v>
      </c>
      <c r="Q293" s="171">
        <v>6.1559027833333335E-2</v>
      </c>
      <c r="R293" s="171">
        <v>6.1559027833333335E-2</v>
      </c>
      <c r="S293" s="171">
        <v>6.1559027833333335E-2</v>
      </c>
      <c r="T293" s="171">
        <v>6.1559027833333335E-2</v>
      </c>
      <c r="U293" s="171">
        <v>6.1559027833333335E-2</v>
      </c>
      <c r="V293" s="171">
        <v>6.1559027833333335E-2</v>
      </c>
      <c r="W293" s="171">
        <v>6.1559027833333335E-2</v>
      </c>
      <c r="X293" s="171">
        <v>6.1559027833333335E-2</v>
      </c>
      <c r="Y293" s="171">
        <v>6.1559027833333335E-2</v>
      </c>
      <c r="Z293" s="171">
        <v>6.1559027833333335E-2</v>
      </c>
      <c r="AA293" s="171">
        <v>6.1559027833333335E-2</v>
      </c>
      <c r="AB293" s="171">
        <v>6.1559027833333335E-2</v>
      </c>
      <c r="AC293" s="171">
        <v>6.1559027833333335E-2</v>
      </c>
      <c r="AD293" s="171">
        <v>6.1559027833333335E-2</v>
      </c>
      <c r="AE293" s="171">
        <v>6.1559027833333335E-2</v>
      </c>
      <c r="AF293" s="171">
        <v>6.1559027833333335E-2</v>
      </c>
      <c r="AG293" s="171">
        <v>6.1559027833333335E-2</v>
      </c>
      <c r="AH293" s="171">
        <v>6.1559027833333335E-2</v>
      </c>
      <c r="AI293" s="171">
        <v>6.1559027833333335E-2</v>
      </c>
    </row>
    <row r="294" spans="1:36" s="171" customFormat="1" ht="16">
      <c r="A294" s="238"/>
      <c r="B294" s="172" t="s">
        <v>169</v>
      </c>
      <c r="C294" s="172"/>
      <c r="D294" s="161">
        <v>3</v>
      </c>
      <c r="E294" s="171">
        <v>0.36935416700000001</v>
      </c>
      <c r="F294" s="171">
        <v>0.36935416700000001</v>
      </c>
      <c r="G294" s="171">
        <v>0.36935416700000001</v>
      </c>
      <c r="H294" s="171">
        <v>0.36935416700000001</v>
      </c>
      <c r="I294" s="171">
        <v>0.36935416700000001</v>
      </c>
      <c r="J294" s="171">
        <v>0.36935416700000001</v>
      </c>
      <c r="K294" s="171">
        <v>0.36935416700000001</v>
      </c>
      <c r="L294" s="171">
        <v>0.36935416700000001</v>
      </c>
      <c r="M294" s="171">
        <v>0.36935416700000001</v>
      </c>
      <c r="N294" s="171">
        <v>0.36935416700000001</v>
      </c>
      <c r="O294" s="171">
        <v>0.36935416700000001</v>
      </c>
      <c r="P294" s="171">
        <v>0.36935416700000001</v>
      </c>
      <c r="Q294" s="171">
        <v>0.36935416700000001</v>
      </c>
      <c r="R294" s="171">
        <v>0.36935416700000001</v>
      </c>
      <c r="S294" s="171">
        <v>0.36935416700000001</v>
      </c>
      <c r="T294" s="171">
        <v>0.36935416700000001</v>
      </c>
      <c r="U294" s="171">
        <v>0.36935416700000001</v>
      </c>
      <c r="V294" s="171">
        <v>0.36935416700000001</v>
      </c>
      <c r="W294" s="171">
        <v>0.36935416700000001</v>
      </c>
      <c r="X294" s="171">
        <v>0.36935416700000001</v>
      </c>
      <c r="Y294" s="171">
        <v>0.36935416700000001</v>
      </c>
      <c r="Z294" s="171">
        <v>0.36935416700000001</v>
      </c>
      <c r="AA294" s="171">
        <v>0.36935416700000001</v>
      </c>
      <c r="AB294" s="171">
        <v>0.36935416700000001</v>
      </c>
      <c r="AC294" s="171">
        <v>0.36935416700000001</v>
      </c>
      <c r="AD294" s="171">
        <v>0.36935416700000001</v>
      </c>
      <c r="AE294" s="171">
        <v>0.36935416700000001</v>
      </c>
      <c r="AF294" s="171">
        <v>0.36935416700000001</v>
      </c>
      <c r="AG294" s="171">
        <v>0.36935416700000001</v>
      </c>
      <c r="AH294" s="171">
        <v>0.36935416700000001</v>
      </c>
      <c r="AI294" s="171">
        <v>0.36935416700000001</v>
      </c>
    </row>
    <row r="295" spans="1:36" s="171" customFormat="1" ht="16">
      <c r="A295" s="238"/>
      <c r="B295" s="172" t="s">
        <v>170</v>
      </c>
      <c r="C295" s="172"/>
      <c r="D295" s="161">
        <v>3</v>
      </c>
      <c r="E295" s="171">
        <v>5.7636752166666666E-2</v>
      </c>
      <c r="F295" s="171">
        <v>5.7636752166666666E-2</v>
      </c>
      <c r="G295" s="171">
        <v>5.7636752166666666E-2</v>
      </c>
      <c r="H295" s="171">
        <v>5.7636752166666666E-2</v>
      </c>
      <c r="I295" s="171">
        <v>5.7636752166666666E-2</v>
      </c>
      <c r="J295" s="171">
        <v>5.7636752166666666E-2</v>
      </c>
      <c r="K295" s="171">
        <v>5.7636752166666666E-2</v>
      </c>
      <c r="L295" s="171">
        <v>5.7636752166666666E-2</v>
      </c>
      <c r="M295" s="171">
        <v>5.7636752166666666E-2</v>
      </c>
      <c r="N295" s="171">
        <v>5.7636752166666666E-2</v>
      </c>
      <c r="O295" s="171">
        <v>5.7636752166666666E-2</v>
      </c>
      <c r="P295" s="171">
        <v>5.7636752166666666E-2</v>
      </c>
      <c r="Q295" s="171">
        <v>5.7636752166666666E-2</v>
      </c>
      <c r="R295" s="171">
        <v>5.7636752166666666E-2</v>
      </c>
      <c r="S295" s="171">
        <v>5.7636752166666666E-2</v>
      </c>
      <c r="T295" s="171">
        <v>5.7636752166666666E-2</v>
      </c>
      <c r="U295" s="171">
        <v>5.7636752166666666E-2</v>
      </c>
      <c r="V295" s="171">
        <v>5.7636752166666666E-2</v>
      </c>
      <c r="W295" s="171">
        <v>5.7636752166666666E-2</v>
      </c>
      <c r="X295" s="171">
        <v>5.7636752166666666E-2</v>
      </c>
      <c r="Y295" s="171">
        <v>5.7636752166666666E-2</v>
      </c>
      <c r="Z295" s="171">
        <v>5.7636752166666666E-2</v>
      </c>
      <c r="AA295" s="171">
        <v>5.7636752166666666E-2</v>
      </c>
      <c r="AB295" s="171">
        <v>5.7636752166666666E-2</v>
      </c>
      <c r="AC295" s="171">
        <v>5.7636752166666666E-2</v>
      </c>
      <c r="AD295" s="171">
        <v>5.7636752166666666E-2</v>
      </c>
      <c r="AE295" s="171">
        <v>5.7636752166666666E-2</v>
      </c>
      <c r="AF295" s="171">
        <v>5.7636752166666666E-2</v>
      </c>
      <c r="AG295" s="171">
        <v>5.7636752166666666E-2</v>
      </c>
      <c r="AH295" s="171">
        <v>5.7636752166666666E-2</v>
      </c>
      <c r="AI295" s="171">
        <v>5.7636752166666666E-2</v>
      </c>
    </row>
    <row r="296" spans="1:36" s="171" customFormat="1" ht="16">
      <c r="A296" s="238"/>
      <c r="B296" s="172" t="s">
        <v>171</v>
      </c>
      <c r="C296" s="172"/>
      <c r="D296" s="161">
        <v>3</v>
      </c>
      <c r="E296" s="171">
        <v>0.345820513</v>
      </c>
      <c r="F296" s="171">
        <v>0.345820513</v>
      </c>
      <c r="G296" s="171">
        <v>0.345820513</v>
      </c>
      <c r="H296" s="171">
        <v>0.345820513</v>
      </c>
      <c r="I296" s="171">
        <v>0.345820513</v>
      </c>
      <c r="J296" s="171">
        <v>0.345820513</v>
      </c>
      <c r="K296" s="171">
        <v>0.345820513</v>
      </c>
      <c r="L296" s="171">
        <v>0.345820513</v>
      </c>
      <c r="M296" s="171">
        <v>0.345820513</v>
      </c>
      <c r="N296" s="171">
        <v>0.345820513</v>
      </c>
      <c r="O296" s="171">
        <v>0.345820513</v>
      </c>
      <c r="P296" s="171">
        <v>0.345820513</v>
      </c>
      <c r="Q296" s="171">
        <v>0.345820513</v>
      </c>
      <c r="R296" s="171">
        <v>0.345820513</v>
      </c>
      <c r="S296" s="171">
        <v>0.345820513</v>
      </c>
      <c r="T296" s="171">
        <v>0.345820513</v>
      </c>
      <c r="U296" s="171">
        <v>0.345820513</v>
      </c>
      <c r="V296" s="171">
        <v>0.345820513</v>
      </c>
      <c r="W296" s="171">
        <v>0.345820513</v>
      </c>
      <c r="X296" s="171">
        <v>0.345820513</v>
      </c>
      <c r="Y296" s="171">
        <v>0.345820513</v>
      </c>
      <c r="Z296" s="171">
        <v>0.345820513</v>
      </c>
      <c r="AA296" s="171">
        <v>0.345820513</v>
      </c>
      <c r="AB296" s="171">
        <v>0.345820513</v>
      </c>
      <c r="AC296" s="171">
        <v>0.345820513</v>
      </c>
      <c r="AD296" s="171">
        <v>0.345820513</v>
      </c>
      <c r="AE296" s="171">
        <v>0.345820513</v>
      </c>
      <c r="AF296" s="171">
        <v>0.345820513</v>
      </c>
      <c r="AG296" s="171">
        <v>0.345820513</v>
      </c>
      <c r="AH296" s="171">
        <v>0.345820513</v>
      </c>
      <c r="AI296" s="171">
        <v>0.345820513</v>
      </c>
    </row>
    <row r="297" spans="1:36" s="171" customFormat="1" ht="17">
      <c r="A297" s="180" t="s">
        <v>150</v>
      </c>
      <c r="B297" s="172" t="s">
        <v>119</v>
      </c>
      <c r="C297" s="172" t="s">
        <v>177</v>
      </c>
      <c r="D297" s="161">
        <v>3</v>
      </c>
      <c r="E297" s="171">
        <v>0.05</v>
      </c>
      <c r="F297" s="171">
        <v>0.05</v>
      </c>
      <c r="G297" s="171">
        <v>0.05</v>
      </c>
      <c r="H297" s="171">
        <v>0.05</v>
      </c>
      <c r="I297" s="171">
        <v>4.99E-2</v>
      </c>
      <c r="J297" s="171">
        <v>4.9500000000000002E-2</v>
      </c>
      <c r="K297" s="171">
        <v>4.9399999999999999E-2</v>
      </c>
      <c r="L297" s="171">
        <v>4.9399999999999999E-2</v>
      </c>
      <c r="M297" s="171">
        <v>4.9399999999999999E-2</v>
      </c>
      <c r="N297" s="171">
        <v>4.9399999999999999E-2</v>
      </c>
      <c r="O297" s="171">
        <v>4.9399999999999999E-2</v>
      </c>
      <c r="P297" s="171">
        <v>4.9299999999999997E-2</v>
      </c>
      <c r="Q297" s="171">
        <v>4.9099999999999998E-2</v>
      </c>
      <c r="R297" s="171">
        <v>4.87E-2</v>
      </c>
      <c r="S297" s="171">
        <v>3.5000000000000003E-2</v>
      </c>
      <c r="T297" s="171">
        <v>3.5000000000000003E-2</v>
      </c>
      <c r="U297" s="171">
        <v>3.5000000000000003E-2</v>
      </c>
      <c r="V297" s="171">
        <v>3.5000000000000003E-2</v>
      </c>
      <c r="W297" s="171">
        <v>3.5000000000000003E-2</v>
      </c>
      <c r="X297" s="171">
        <v>2.5000000000000001E-2</v>
      </c>
      <c r="Y297" s="171">
        <v>1.0999999999999999E-2</v>
      </c>
      <c r="Z297" s="171">
        <v>1.0999999999999999E-2</v>
      </c>
      <c r="AA297" s="171">
        <v>0</v>
      </c>
      <c r="AB297" s="171">
        <v>0</v>
      </c>
      <c r="AC297" s="171">
        <v>0</v>
      </c>
      <c r="AD297" s="171">
        <v>0</v>
      </c>
      <c r="AE297" s="171">
        <v>0</v>
      </c>
      <c r="AF297" s="171">
        <v>0</v>
      </c>
      <c r="AG297" s="171">
        <v>0</v>
      </c>
      <c r="AH297" s="171">
        <v>0</v>
      </c>
      <c r="AI297" s="171">
        <v>0</v>
      </c>
      <c r="AJ297" s="177"/>
    </row>
    <row r="298" spans="1:36" s="177" customFormat="1" ht="34">
      <c r="A298" s="182" t="s">
        <v>178</v>
      </c>
      <c r="B298" s="192" t="s">
        <v>119</v>
      </c>
      <c r="C298" s="192" t="s">
        <v>177</v>
      </c>
      <c r="D298" s="161">
        <v>3</v>
      </c>
      <c r="E298" s="194">
        <v>0</v>
      </c>
      <c r="F298" s="194">
        <v>0</v>
      </c>
      <c r="G298" s="194">
        <v>0</v>
      </c>
      <c r="H298" s="194">
        <v>0</v>
      </c>
      <c r="I298" s="194">
        <v>0</v>
      </c>
      <c r="J298" s="194">
        <v>0</v>
      </c>
      <c r="K298" s="194">
        <v>0</v>
      </c>
      <c r="L298" s="194">
        <v>0</v>
      </c>
      <c r="M298" s="194">
        <v>0</v>
      </c>
      <c r="N298" s="194">
        <v>0</v>
      </c>
      <c r="O298" s="194">
        <v>0</v>
      </c>
      <c r="P298" s="194">
        <v>0</v>
      </c>
      <c r="Q298" s="194">
        <v>0</v>
      </c>
      <c r="R298" s="194">
        <v>0</v>
      </c>
      <c r="S298" s="194">
        <v>0</v>
      </c>
      <c r="T298" s="194">
        <v>0</v>
      </c>
      <c r="U298" s="194">
        <v>0</v>
      </c>
      <c r="V298" s="194">
        <v>0</v>
      </c>
      <c r="W298" s="194">
        <v>0</v>
      </c>
      <c r="X298" s="194">
        <v>0</v>
      </c>
      <c r="Y298" s="194">
        <v>0</v>
      </c>
      <c r="Z298" s="194">
        <v>0</v>
      </c>
      <c r="AA298" s="194">
        <v>0</v>
      </c>
      <c r="AB298" s="194">
        <v>0</v>
      </c>
      <c r="AC298" s="194">
        <v>0</v>
      </c>
      <c r="AD298" s="194">
        <v>0</v>
      </c>
      <c r="AE298" s="194">
        <v>0</v>
      </c>
      <c r="AF298" s="194">
        <v>0</v>
      </c>
      <c r="AG298" s="194">
        <v>0</v>
      </c>
      <c r="AH298" s="194">
        <v>0</v>
      </c>
      <c r="AI298" s="194">
        <v>0</v>
      </c>
    </row>
    <row r="299" spans="1:36" s="177" customFormat="1" ht="34">
      <c r="A299" s="182" t="s">
        <v>140</v>
      </c>
      <c r="B299" s="192" t="s">
        <v>119</v>
      </c>
      <c r="C299" s="192" t="s">
        <v>177</v>
      </c>
      <c r="D299" s="161">
        <v>3</v>
      </c>
      <c r="E299" s="171">
        <v>99999</v>
      </c>
      <c r="F299" s="171">
        <v>99999</v>
      </c>
      <c r="G299" s="171">
        <v>99999</v>
      </c>
      <c r="H299" s="171">
        <v>99999</v>
      </c>
      <c r="I299" s="171">
        <v>99999</v>
      </c>
      <c r="J299" s="171">
        <v>99999</v>
      </c>
      <c r="K299" s="171">
        <v>99999</v>
      </c>
      <c r="L299" s="171">
        <v>99999</v>
      </c>
      <c r="M299" s="171">
        <v>99999</v>
      </c>
      <c r="N299" s="171">
        <v>99999</v>
      </c>
      <c r="O299" s="171">
        <v>99999</v>
      </c>
      <c r="P299" s="171">
        <v>99999</v>
      </c>
      <c r="Q299" s="171">
        <v>99999</v>
      </c>
      <c r="R299" s="171">
        <v>99999</v>
      </c>
      <c r="S299" s="171">
        <v>99999</v>
      </c>
      <c r="T299" s="171">
        <v>99999</v>
      </c>
      <c r="U299" s="171">
        <v>99999</v>
      </c>
      <c r="V299" s="171">
        <v>99999</v>
      </c>
      <c r="W299" s="171">
        <v>99999</v>
      </c>
      <c r="X299" s="171">
        <v>99999</v>
      </c>
      <c r="Y299" s="171">
        <v>99999</v>
      </c>
      <c r="Z299" s="171">
        <v>99999</v>
      </c>
      <c r="AA299" s="171">
        <v>99999</v>
      </c>
      <c r="AB299" s="171">
        <v>99999</v>
      </c>
      <c r="AC299" s="171">
        <v>99999</v>
      </c>
      <c r="AD299" s="171">
        <v>99999</v>
      </c>
      <c r="AE299" s="171">
        <v>99999</v>
      </c>
      <c r="AF299" s="171">
        <v>99999</v>
      </c>
      <c r="AG299" s="171">
        <v>99999</v>
      </c>
      <c r="AH299" s="171">
        <v>99999</v>
      </c>
      <c r="AI299" s="171">
        <v>99999</v>
      </c>
    </row>
    <row r="300" spans="1:36" s="171" customFormat="1" ht="17">
      <c r="A300" s="180" t="s">
        <v>126</v>
      </c>
      <c r="B300" s="172" t="s">
        <v>119</v>
      </c>
      <c r="C300" s="172" t="s">
        <v>177</v>
      </c>
      <c r="D300" s="161">
        <v>3</v>
      </c>
      <c r="E300" s="171">
        <v>2.097</v>
      </c>
      <c r="F300" s="171">
        <v>2.097</v>
      </c>
      <c r="G300" s="171">
        <v>2.097</v>
      </c>
      <c r="H300" s="171">
        <v>2.097</v>
      </c>
      <c r="I300" s="171">
        <v>2.097</v>
      </c>
      <c r="J300" s="171">
        <v>2.097</v>
      </c>
      <c r="K300" s="171">
        <v>2.097</v>
      </c>
      <c r="L300" s="171">
        <v>2.097</v>
      </c>
      <c r="M300" s="171">
        <v>2.097</v>
      </c>
      <c r="N300" s="171">
        <v>2.097</v>
      </c>
      <c r="O300" s="171">
        <v>2.097</v>
      </c>
      <c r="P300" s="171">
        <v>2.097</v>
      </c>
      <c r="Q300" s="171">
        <v>2.097</v>
      </c>
      <c r="R300" s="171">
        <v>2.097</v>
      </c>
      <c r="S300" s="171">
        <v>2.097</v>
      </c>
      <c r="T300" s="171">
        <v>2.097</v>
      </c>
      <c r="U300" s="171">
        <v>2.097</v>
      </c>
      <c r="V300" s="171">
        <v>2.097</v>
      </c>
      <c r="W300" s="171">
        <v>2.097</v>
      </c>
      <c r="X300" s="171">
        <v>2.097</v>
      </c>
      <c r="Y300" s="171">
        <v>2.097</v>
      </c>
      <c r="Z300" s="171">
        <v>2.097</v>
      </c>
      <c r="AA300" s="171">
        <v>2.097</v>
      </c>
      <c r="AB300" s="171">
        <v>2.097</v>
      </c>
      <c r="AC300" s="171">
        <v>2.097</v>
      </c>
      <c r="AD300" s="171">
        <v>2.097</v>
      </c>
      <c r="AE300" s="171">
        <v>2.097</v>
      </c>
      <c r="AF300" s="171">
        <v>2.097</v>
      </c>
      <c r="AG300" s="171">
        <v>2.097</v>
      </c>
      <c r="AH300" s="171">
        <v>2.097</v>
      </c>
      <c r="AI300" s="171">
        <v>2.097</v>
      </c>
      <c r="AJ300" s="177"/>
    </row>
    <row r="301" spans="1:36" s="171" customFormat="1" ht="15.75" customHeight="1">
      <c r="A301" s="180" t="s">
        <v>133</v>
      </c>
      <c r="B301" s="172" t="s">
        <v>119</v>
      </c>
      <c r="C301" s="172" t="s">
        <v>180</v>
      </c>
      <c r="D301" s="161">
        <v>3</v>
      </c>
      <c r="E301" s="171">
        <v>4320</v>
      </c>
      <c r="F301" s="171">
        <v>4139</v>
      </c>
      <c r="G301" s="171">
        <v>3958</v>
      </c>
      <c r="H301" s="171">
        <v>3777</v>
      </c>
      <c r="I301" s="171">
        <v>3596</v>
      </c>
      <c r="J301" s="171">
        <v>3415</v>
      </c>
      <c r="K301" s="171">
        <v>3272</v>
      </c>
      <c r="L301" s="171">
        <v>3129</v>
      </c>
      <c r="M301" s="171">
        <v>2986</v>
      </c>
      <c r="N301" s="171">
        <v>2843</v>
      </c>
      <c r="O301" s="171">
        <v>2700</v>
      </c>
      <c r="P301" s="171">
        <v>2635.2</v>
      </c>
      <c r="Q301" s="171">
        <v>2570.4</v>
      </c>
      <c r="R301" s="171">
        <v>2505.6</v>
      </c>
      <c r="S301" s="171">
        <v>2440.8000000000002</v>
      </c>
      <c r="T301" s="171">
        <v>2376</v>
      </c>
      <c r="U301" s="171">
        <v>2319</v>
      </c>
      <c r="V301" s="171">
        <v>2262</v>
      </c>
      <c r="W301" s="171">
        <v>2205</v>
      </c>
      <c r="X301" s="171">
        <v>2148</v>
      </c>
      <c r="Y301" s="171">
        <v>2091</v>
      </c>
      <c r="Z301" s="171">
        <v>2091</v>
      </c>
      <c r="AA301" s="171">
        <v>2091</v>
      </c>
      <c r="AB301" s="171">
        <v>2091</v>
      </c>
      <c r="AC301" s="171">
        <v>2091</v>
      </c>
      <c r="AD301" s="171">
        <v>2091</v>
      </c>
      <c r="AE301" s="171">
        <v>2091</v>
      </c>
      <c r="AF301" s="171">
        <v>2091</v>
      </c>
      <c r="AG301" s="171">
        <v>2091</v>
      </c>
      <c r="AH301" s="171">
        <v>2091</v>
      </c>
      <c r="AI301" s="171">
        <v>2091</v>
      </c>
    </row>
    <row r="302" spans="1:36" s="171" customFormat="1" ht="15.75" customHeight="1">
      <c r="A302" s="180" t="s">
        <v>141</v>
      </c>
      <c r="B302" s="172" t="s">
        <v>119</v>
      </c>
      <c r="C302" s="172" t="s">
        <v>180</v>
      </c>
      <c r="D302" s="161">
        <v>3</v>
      </c>
      <c r="E302" s="171">
        <v>86.4</v>
      </c>
      <c r="F302" s="171">
        <v>82.78</v>
      </c>
      <c r="G302" s="171">
        <v>79.16</v>
      </c>
      <c r="H302" s="171">
        <v>75.540000000000006</v>
      </c>
      <c r="I302" s="171">
        <v>71.92</v>
      </c>
      <c r="J302" s="171">
        <v>68.3</v>
      </c>
      <c r="K302" s="171">
        <v>65.44</v>
      </c>
      <c r="L302" s="171">
        <v>62.58</v>
      </c>
      <c r="M302" s="171">
        <v>59.72</v>
      </c>
      <c r="N302" s="171">
        <v>56.86</v>
      </c>
      <c r="O302" s="171">
        <v>54</v>
      </c>
      <c r="P302" s="171">
        <v>52.704000000000001</v>
      </c>
      <c r="Q302" s="171">
        <v>51.408000000000001</v>
      </c>
      <c r="R302" s="171">
        <v>50.112000000000002</v>
      </c>
      <c r="S302" s="171">
        <v>48.816000000000003</v>
      </c>
      <c r="T302" s="171">
        <v>47.52</v>
      </c>
      <c r="U302" s="171">
        <v>46.38</v>
      </c>
      <c r="V302" s="171">
        <v>45.24</v>
      </c>
      <c r="W302" s="171">
        <v>44.1</v>
      </c>
      <c r="X302" s="171">
        <v>42.96</v>
      </c>
      <c r="Y302" s="171">
        <v>41.82</v>
      </c>
      <c r="Z302" s="171">
        <v>41.82</v>
      </c>
      <c r="AA302" s="171">
        <v>41.82</v>
      </c>
      <c r="AB302" s="171">
        <v>41.82</v>
      </c>
      <c r="AC302" s="171">
        <v>41.82</v>
      </c>
      <c r="AD302" s="171">
        <v>41.82</v>
      </c>
      <c r="AE302" s="171">
        <v>41.82</v>
      </c>
      <c r="AF302" s="171">
        <v>41.82</v>
      </c>
      <c r="AG302" s="171">
        <v>41.82</v>
      </c>
      <c r="AH302" s="171">
        <v>41.82</v>
      </c>
      <c r="AI302" s="171">
        <v>41.82</v>
      </c>
      <c r="AJ302" s="204"/>
    </row>
    <row r="303" spans="1:36" s="171" customFormat="1" ht="17">
      <c r="A303" s="180" t="s">
        <v>128</v>
      </c>
      <c r="B303" s="172"/>
      <c r="C303" s="172" t="s">
        <v>151</v>
      </c>
      <c r="D303" s="161">
        <v>3</v>
      </c>
      <c r="E303" s="171">
        <v>1E-4</v>
      </c>
      <c r="F303" s="171">
        <v>1E-4</v>
      </c>
      <c r="G303" s="171">
        <v>1E-4</v>
      </c>
      <c r="H303" s="171">
        <v>1E-4</v>
      </c>
      <c r="I303" s="171">
        <v>1E-4</v>
      </c>
      <c r="J303" s="171">
        <v>1E-4</v>
      </c>
      <c r="K303" s="171">
        <v>1E-4</v>
      </c>
      <c r="L303" s="171">
        <v>1E-4</v>
      </c>
      <c r="M303" s="171">
        <v>1E-4</v>
      </c>
      <c r="N303" s="171">
        <v>1E-4</v>
      </c>
      <c r="O303" s="171">
        <v>1E-4</v>
      </c>
      <c r="P303" s="171">
        <v>1E-4</v>
      </c>
      <c r="Q303" s="171">
        <v>1E-4</v>
      </c>
      <c r="R303" s="171">
        <v>1E-4</v>
      </c>
      <c r="S303" s="171">
        <v>1E-4</v>
      </c>
      <c r="T303" s="171">
        <v>1E-4</v>
      </c>
      <c r="U303" s="171">
        <v>1E-4</v>
      </c>
      <c r="V303" s="171">
        <v>1E-4</v>
      </c>
      <c r="W303" s="171">
        <v>1E-4</v>
      </c>
      <c r="X303" s="171">
        <v>1E-4</v>
      </c>
      <c r="Y303" s="171">
        <v>1E-4</v>
      </c>
      <c r="Z303" s="171">
        <v>1E-4</v>
      </c>
      <c r="AA303" s="171">
        <v>1E-4</v>
      </c>
      <c r="AB303" s="171">
        <v>1E-4</v>
      </c>
      <c r="AC303" s="171">
        <v>1E-4</v>
      </c>
      <c r="AD303" s="171">
        <v>1E-4</v>
      </c>
      <c r="AE303" s="171">
        <v>1E-4</v>
      </c>
      <c r="AF303" s="171">
        <v>1E-4</v>
      </c>
      <c r="AG303" s="171">
        <v>1E-4</v>
      </c>
      <c r="AH303" s="171">
        <v>1E-4</v>
      </c>
      <c r="AI303" s="171">
        <v>1E-4</v>
      </c>
      <c r="AJ303" s="177"/>
    </row>
    <row r="304" spans="1:36" s="171" customFormat="1" ht="15.75" customHeight="1">
      <c r="A304" s="180" t="s">
        <v>149</v>
      </c>
      <c r="B304" s="172">
        <v>31.536000000000001</v>
      </c>
      <c r="C304" s="172" t="s">
        <v>181</v>
      </c>
      <c r="D304" s="161">
        <v>3</v>
      </c>
      <c r="E304" s="181"/>
      <c r="F304" s="181"/>
      <c r="G304" s="181"/>
      <c r="H304" s="181"/>
      <c r="I304" s="181"/>
      <c r="J304" s="181"/>
      <c r="K304" s="181"/>
      <c r="L304" s="181"/>
      <c r="M304" s="181"/>
      <c r="N304" s="181"/>
      <c r="O304" s="181"/>
      <c r="P304" s="181"/>
      <c r="Q304" s="181"/>
      <c r="R304" s="181"/>
      <c r="S304" s="181"/>
      <c r="T304" s="181"/>
      <c r="U304" s="181"/>
      <c r="V304" s="181"/>
      <c r="W304" s="181"/>
      <c r="X304" s="181"/>
      <c r="Y304" s="181"/>
      <c r="Z304" s="181"/>
      <c r="AA304" s="181"/>
      <c r="AB304" s="181"/>
      <c r="AC304" s="181"/>
      <c r="AD304" s="181"/>
      <c r="AE304" s="181"/>
      <c r="AF304" s="181"/>
      <c r="AG304" s="181"/>
      <c r="AH304" s="181"/>
      <c r="AI304" s="181"/>
    </row>
    <row r="305" spans="1:35" s="171" customFormat="1" ht="15.75" customHeight="1">
      <c r="A305" s="180" t="s">
        <v>136</v>
      </c>
      <c r="B305" s="172">
        <v>24</v>
      </c>
      <c r="C305" s="172" t="s">
        <v>137</v>
      </c>
      <c r="D305" s="161">
        <v>3</v>
      </c>
      <c r="E305" s="181"/>
      <c r="F305" s="181"/>
      <c r="G305" s="181"/>
      <c r="H305" s="181"/>
      <c r="I305" s="181"/>
      <c r="J305" s="181"/>
      <c r="K305" s="181"/>
      <c r="L305" s="181"/>
      <c r="M305" s="181"/>
      <c r="N305" s="181"/>
      <c r="O305" s="181"/>
      <c r="P305" s="181"/>
      <c r="Q305" s="181"/>
      <c r="R305" s="181"/>
      <c r="S305" s="181"/>
      <c r="T305" s="181"/>
      <c r="U305" s="181"/>
      <c r="V305" s="181"/>
      <c r="W305" s="181"/>
      <c r="X305" s="181"/>
      <c r="Y305" s="181"/>
      <c r="Z305" s="181"/>
      <c r="AA305" s="181"/>
      <c r="AB305" s="181"/>
      <c r="AC305" s="181"/>
      <c r="AD305" s="181"/>
      <c r="AE305" s="181"/>
      <c r="AF305" s="181"/>
      <c r="AG305" s="181"/>
      <c r="AH305" s="181"/>
      <c r="AI305" s="181"/>
    </row>
    <row r="306" spans="1:35" s="233" customFormat="1" ht="15.75" customHeight="1"/>
    <row r="307" spans="1:35" s="209" customFormat="1" ht="15.75" customHeight="1">
      <c r="A307" s="211" t="s">
        <v>99</v>
      </c>
      <c r="B307" s="210"/>
      <c r="D307" s="210"/>
      <c r="E307" s="213"/>
      <c r="F307" s="213"/>
      <c r="G307" s="213"/>
      <c r="H307" s="213"/>
      <c r="I307" s="213"/>
      <c r="J307" s="213"/>
      <c r="K307" s="213"/>
      <c r="L307" s="213"/>
      <c r="M307" s="213"/>
      <c r="N307" s="213"/>
      <c r="O307" s="213"/>
      <c r="P307" s="213"/>
      <c r="Q307" s="213"/>
      <c r="R307" s="213"/>
      <c r="S307" s="213"/>
      <c r="T307" s="213"/>
      <c r="U307" s="213"/>
      <c r="V307" s="213"/>
      <c r="W307" s="213"/>
      <c r="X307" s="213"/>
      <c r="Y307" s="213"/>
      <c r="Z307" s="213"/>
      <c r="AA307" s="213"/>
      <c r="AB307" s="213"/>
      <c r="AC307" s="213"/>
      <c r="AD307" s="213"/>
      <c r="AE307" s="213"/>
      <c r="AF307" s="213"/>
      <c r="AG307" s="213"/>
      <c r="AH307" s="213"/>
      <c r="AI307" s="213"/>
    </row>
    <row r="308" spans="1:35" s="171" customFormat="1" ht="17">
      <c r="A308" s="168" t="s">
        <v>116</v>
      </c>
      <c r="B308" s="190" t="s">
        <v>173</v>
      </c>
      <c r="C308" s="169" t="s">
        <v>117</v>
      </c>
      <c r="D308" s="169" t="s">
        <v>607</v>
      </c>
      <c r="E308" s="179">
        <v>2020</v>
      </c>
      <c r="F308" s="179">
        <v>2021</v>
      </c>
      <c r="G308" s="179">
        <v>2022</v>
      </c>
      <c r="H308" s="179">
        <v>2023</v>
      </c>
      <c r="I308" s="179">
        <v>2024</v>
      </c>
      <c r="J308" s="179">
        <v>2025</v>
      </c>
      <c r="K308" s="179">
        <v>2026</v>
      </c>
      <c r="L308" s="179">
        <v>2027</v>
      </c>
      <c r="M308" s="179">
        <v>2028</v>
      </c>
      <c r="N308" s="179">
        <v>2029</v>
      </c>
      <c r="O308" s="179">
        <v>2030</v>
      </c>
      <c r="P308" s="179">
        <v>2031</v>
      </c>
      <c r="Q308" s="179">
        <v>2032</v>
      </c>
      <c r="R308" s="179">
        <v>2033</v>
      </c>
      <c r="S308" s="179">
        <v>2034</v>
      </c>
      <c r="T308" s="179">
        <v>2035</v>
      </c>
      <c r="U308" s="179">
        <v>2036</v>
      </c>
      <c r="V308" s="179">
        <v>2037</v>
      </c>
      <c r="W308" s="179">
        <v>2038</v>
      </c>
      <c r="X308" s="179">
        <v>2039</v>
      </c>
      <c r="Y308" s="179">
        <v>2040</v>
      </c>
      <c r="Z308" s="179">
        <v>2041</v>
      </c>
      <c r="AA308" s="179">
        <v>2042</v>
      </c>
      <c r="AB308" s="179">
        <v>2043</v>
      </c>
      <c r="AC308" s="179">
        <v>2044</v>
      </c>
      <c r="AD308" s="179">
        <v>2045</v>
      </c>
      <c r="AE308" s="179">
        <v>2046</v>
      </c>
      <c r="AF308" s="179">
        <v>2047</v>
      </c>
      <c r="AG308" s="179">
        <v>2048</v>
      </c>
      <c r="AH308" s="179">
        <v>2049</v>
      </c>
      <c r="AI308" s="179">
        <v>2050</v>
      </c>
    </row>
    <row r="309" spans="1:35" s="177" customFormat="1" ht="15.75" customHeight="1">
      <c r="A309" s="205" t="s">
        <v>129</v>
      </c>
      <c r="B309" s="192" t="s">
        <v>60</v>
      </c>
      <c r="C309" s="192" t="s">
        <v>138</v>
      </c>
      <c r="D309" s="161">
        <v>3</v>
      </c>
      <c r="E309" s="203">
        <v>1</v>
      </c>
      <c r="F309" s="203">
        <v>1</v>
      </c>
      <c r="G309" s="203">
        <v>1</v>
      </c>
      <c r="H309" s="203">
        <v>1</v>
      </c>
      <c r="I309" s="203">
        <v>1</v>
      </c>
      <c r="J309" s="203">
        <v>1</v>
      </c>
      <c r="K309" s="203">
        <v>1</v>
      </c>
      <c r="L309" s="203">
        <v>1</v>
      </c>
      <c r="M309" s="203">
        <v>1</v>
      </c>
      <c r="N309" s="203">
        <v>1</v>
      </c>
      <c r="O309" s="203">
        <v>1</v>
      </c>
      <c r="P309" s="203">
        <v>1</v>
      </c>
      <c r="Q309" s="203">
        <v>1</v>
      </c>
      <c r="R309" s="203">
        <v>1</v>
      </c>
      <c r="S309" s="203">
        <v>1</v>
      </c>
      <c r="T309" s="203">
        <v>1</v>
      </c>
      <c r="U309" s="203">
        <v>1</v>
      </c>
      <c r="V309" s="203">
        <v>1</v>
      </c>
      <c r="W309" s="203">
        <v>1</v>
      </c>
      <c r="X309" s="203">
        <v>1</v>
      </c>
      <c r="Y309" s="203">
        <v>1</v>
      </c>
      <c r="Z309" s="203">
        <v>1</v>
      </c>
      <c r="AA309" s="203">
        <v>1</v>
      </c>
      <c r="AB309" s="203">
        <v>1</v>
      </c>
      <c r="AC309" s="203">
        <v>1</v>
      </c>
      <c r="AD309" s="203">
        <v>1</v>
      </c>
      <c r="AE309" s="203">
        <v>1</v>
      </c>
      <c r="AF309" s="203">
        <v>1</v>
      </c>
      <c r="AG309" s="203">
        <v>1</v>
      </c>
      <c r="AH309" s="203">
        <v>1</v>
      </c>
      <c r="AI309" s="203">
        <v>1</v>
      </c>
    </row>
    <row r="310" spans="1:35" s="171" customFormat="1" ht="17">
      <c r="A310" s="180" t="s">
        <v>120</v>
      </c>
      <c r="B310" s="172" t="s">
        <v>27</v>
      </c>
      <c r="C310" s="172" t="s">
        <v>138</v>
      </c>
      <c r="D310" s="161">
        <v>3</v>
      </c>
      <c r="E310" s="181">
        <v>1</v>
      </c>
      <c r="F310" s="181">
        <v>1</v>
      </c>
      <c r="G310" s="181">
        <v>1</v>
      </c>
      <c r="H310" s="181">
        <v>1</v>
      </c>
      <c r="I310" s="181">
        <v>1</v>
      </c>
      <c r="J310" s="181">
        <v>1</v>
      </c>
      <c r="K310" s="181">
        <v>1</v>
      </c>
      <c r="L310" s="181">
        <v>1</v>
      </c>
      <c r="M310" s="181">
        <v>1</v>
      </c>
      <c r="N310" s="181">
        <v>1</v>
      </c>
      <c r="O310" s="181">
        <v>1</v>
      </c>
      <c r="P310" s="181">
        <v>1</v>
      </c>
      <c r="Q310" s="181">
        <v>1</v>
      </c>
      <c r="R310" s="181">
        <v>1</v>
      </c>
      <c r="S310" s="181">
        <v>1</v>
      </c>
      <c r="T310" s="181">
        <v>1</v>
      </c>
      <c r="U310" s="181">
        <v>1</v>
      </c>
      <c r="V310" s="181">
        <v>1</v>
      </c>
      <c r="W310" s="181">
        <v>1</v>
      </c>
      <c r="X310" s="181">
        <v>1</v>
      </c>
      <c r="Y310" s="181">
        <v>1</v>
      </c>
      <c r="Z310" s="181">
        <v>1</v>
      </c>
      <c r="AA310" s="181">
        <v>1</v>
      </c>
      <c r="AB310" s="181">
        <v>1</v>
      </c>
      <c r="AC310" s="181">
        <v>1</v>
      </c>
      <c r="AD310" s="181">
        <v>1</v>
      </c>
      <c r="AE310" s="181">
        <v>1</v>
      </c>
      <c r="AF310" s="181">
        <v>1</v>
      </c>
      <c r="AG310" s="181">
        <v>1</v>
      </c>
      <c r="AH310" s="181">
        <v>1</v>
      </c>
      <c r="AI310" s="181">
        <v>1</v>
      </c>
    </row>
    <row r="311" spans="1:35" s="171" customFormat="1" ht="15.75" customHeight="1">
      <c r="A311" s="180" t="s">
        <v>183</v>
      </c>
      <c r="B311" s="172" t="s">
        <v>119</v>
      </c>
      <c r="C311" s="172" t="s">
        <v>119</v>
      </c>
      <c r="D311" s="161">
        <v>3</v>
      </c>
      <c r="E311" s="202">
        <v>1</v>
      </c>
      <c r="F311" s="202">
        <v>1</v>
      </c>
      <c r="G311" s="202">
        <v>1</v>
      </c>
      <c r="H311" s="202">
        <v>1</v>
      </c>
      <c r="I311" s="202">
        <v>1</v>
      </c>
      <c r="J311" s="202">
        <v>1</v>
      </c>
      <c r="K311" s="202">
        <v>1</v>
      </c>
      <c r="L311" s="202">
        <v>1</v>
      </c>
      <c r="M311" s="202">
        <v>1</v>
      </c>
      <c r="N311" s="202">
        <v>1</v>
      </c>
      <c r="O311" s="202">
        <v>1</v>
      </c>
      <c r="P311" s="202">
        <v>1</v>
      </c>
      <c r="Q311" s="202">
        <v>1</v>
      </c>
      <c r="R311" s="202">
        <v>1</v>
      </c>
      <c r="S311" s="202">
        <v>1</v>
      </c>
      <c r="T311" s="202">
        <v>1</v>
      </c>
      <c r="U311" s="202">
        <v>1</v>
      </c>
      <c r="V311" s="202">
        <v>1</v>
      </c>
      <c r="W311" s="202">
        <v>1</v>
      </c>
      <c r="X311" s="202">
        <v>1</v>
      </c>
      <c r="Y311" s="202">
        <v>1</v>
      </c>
      <c r="Z311" s="202">
        <v>1</v>
      </c>
      <c r="AA311" s="202">
        <v>1</v>
      </c>
      <c r="AB311" s="202">
        <v>1</v>
      </c>
      <c r="AC311" s="202">
        <v>1</v>
      </c>
      <c r="AD311" s="202">
        <v>1</v>
      </c>
      <c r="AE311" s="202">
        <v>1</v>
      </c>
      <c r="AF311" s="202">
        <v>1</v>
      </c>
      <c r="AG311" s="202">
        <v>1</v>
      </c>
      <c r="AH311" s="202">
        <v>1</v>
      </c>
      <c r="AI311" s="202">
        <v>1</v>
      </c>
    </row>
    <row r="312" spans="1:35" s="171" customFormat="1" ht="16">
      <c r="A312" s="238" t="s">
        <v>179</v>
      </c>
      <c r="B312" s="172" t="s">
        <v>163</v>
      </c>
      <c r="C312" s="172" t="s">
        <v>119</v>
      </c>
      <c r="D312" s="161">
        <v>3</v>
      </c>
      <c r="E312" s="171">
        <v>0.20422777799999994</v>
      </c>
      <c r="F312" s="171">
        <v>0.20422777799999994</v>
      </c>
      <c r="G312" s="171">
        <v>0.20422777799999994</v>
      </c>
      <c r="H312" s="171">
        <v>0.20422777799999994</v>
      </c>
      <c r="I312" s="171">
        <v>0.20422777799999994</v>
      </c>
      <c r="J312" s="171">
        <v>0.20422777799999994</v>
      </c>
      <c r="K312" s="171">
        <v>0.20422777799999994</v>
      </c>
      <c r="L312" s="171">
        <v>0.20422777799999994</v>
      </c>
      <c r="M312" s="171">
        <v>0.20422777799999994</v>
      </c>
      <c r="N312" s="171">
        <v>0.20422777799999994</v>
      </c>
      <c r="O312" s="171">
        <v>0.20422777799999994</v>
      </c>
      <c r="P312" s="171">
        <v>0.20422777799999994</v>
      </c>
      <c r="Q312" s="171">
        <v>0.20422777799999994</v>
      </c>
      <c r="R312" s="171">
        <v>0.20422777799999994</v>
      </c>
      <c r="S312" s="171">
        <v>0.20422777799999994</v>
      </c>
      <c r="T312" s="171">
        <v>0.20422777799999994</v>
      </c>
      <c r="U312" s="171">
        <v>0.20422777799999994</v>
      </c>
      <c r="V312" s="171">
        <v>0.20422777799999994</v>
      </c>
      <c r="W312" s="171">
        <v>0.20422777799999994</v>
      </c>
      <c r="X312" s="171">
        <v>0.20422777799999994</v>
      </c>
      <c r="Y312" s="171">
        <v>0.20422777799999994</v>
      </c>
      <c r="Z312" s="171">
        <v>0.20422777799999994</v>
      </c>
      <c r="AA312" s="171">
        <v>0.20422777799999994</v>
      </c>
      <c r="AB312" s="171">
        <v>0.20422777799999994</v>
      </c>
      <c r="AC312" s="171">
        <v>0.20422777799999994</v>
      </c>
      <c r="AD312" s="171">
        <v>0.20422777799999994</v>
      </c>
      <c r="AE312" s="171">
        <v>0.20422777799999994</v>
      </c>
      <c r="AF312" s="171">
        <v>0.20422777799999994</v>
      </c>
      <c r="AG312" s="171">
        <v>0.20422777799999994</v>
      </c>
      <c r="AH312" s="171">
        <v>0.20422777799999994</v>
      </c>
      <c r="AI312" s="171">
        <v>0.20422777799999994</v>
      </c>
    </row>
    <row r="313" spans="1:35" s="171" customFormat="1" ht="16">
      <c r="A313" s="238"/>
      <c r="B313" s="172" t="s">
        <v>165</v>
      </c>
      <c r="C313" s="172" t="s">
        <v>119</v>
      </c>
      <c r="D313" s="161">
        <v>3</v>
      </c>
      <c r="E313" s="171">
        <v>0.19623148100000001</v>
      </c>
      <c r="F313" s="171">
        <v>0.19623148100000001</v>
      </c>
      <c r="G313" s="171">
        <v>0.19623148100000001</v>
      </c>
      <c r="H313" s="171">
        <v>0.19623148100000001</v>
      </c>
      <c r="I313" s="171">
        <v>0.19623148100000001</v>
      </c>
      <c r="J313" s="171">
        <v>0.19623148100000001</v>
      </c>
      <c r="K313" s="171">
        <v>0.19623148100000001</v>
      </c>
      <c r="L313" s="171">
        <v>0.19623148100000001</v>
      </c>
      <c r="M313" s="171">
        <v>0.19623148100000001</v>
      </c>
      <c r="N313" s="171">
        <v>0.19623148100000001</v>
      </c>
      <c r="O313" s="171">
        <v>0.19623148100000001</v>
      </c>
      <c r="P313" s="171">
        <v>0.19623148100000001</v>
      </c>
      <c r="Q313" s="171">
        <v>0.19623148100000001</v>
      </c>
      <c r="R313" s="171">
        <v>0.19623148100000001</v>
      </c>
      <c r="S313" s="171">
        <v>0.19623148100000001</v>
      </c>
      <c r="T313" s="171">
        <v>0.19623148100000001</v>
      </c>
      <c r="U313" s="171">
        <v>0.19623148100000001</v>
      </c>
      <c r="V313" s="171">
        <v>0.19623148100000001</v>
      </c>
      <c r="W313" s="171">
        <v>0.19623148100000001</v>
      </c>
      <c r="X313" s="171">
        <v>0.19623148100000001</v>
      </c>
      <c r="Y313" s="171">
        <v>0.19623148100000001</v>
      </c>
      <c r="Z313" s="171">
        <v>0.19623148100000001</v>
      </c>
      <c r="AA313" s="171">
        <v>0.19623148100000001</v>
      </c>
      <c r="AB313" s="171">
        <v>0.19623148100000001</v>
      </c>
      <c r="AC313" s="171">
        <v>0.19623148100000001</v>
      </c>
      <c r="AD313" s="171">
        <v>0.19623148100000001</v>
      </c>
      <c r="AE313" s="171">
        <v>0.19623148100000001</v>
      </c>
      <c r="AF313" s="171">
        <v>0.19623148100000001</v>
      </c>
      <c r="AG313" s="171">
        <v>0.19623148100000001</v>
      </c>
      <c r="AH313" s="171">
        <v>0.19623148100000001</v>
      </c>
      <c r="AI313" s="171">
        <v>0.19623148100000001</v>
      </c>
    </row>
    <row r="314" spans="1:35" s="171" customFormat="1" ht="16">
      <c r="A314" s="238"/>
      <c r="B314" s="172" t="s">
        <v>166</v>
      </c>
      <c r="C314" s="172" t="s">
        <v>119</v>
      </c>
      <c r="D314" s="161">
        <v>3</v>
      </c>
      <c r="E314" s="171">
        <v>0.22537726399999999</v>
      </c>
      <c r="F314" s="171">
        <v>0.22537726399999999</v>
      </c>
      <c r="G314" s="171">
        <v>0.22537726399999999</v>
      </c>
      <c r="H314" s="171">
        <v>0.22537726399999999</v>
      </c>
      <c r="I314" s="171">
        <v>0.22537726399999999</v>
      </c>
      <c r="J314" s="171">
        <v>0.22537726399999999</v>
      </c>
      <c r="K314" s="171">
        <v>0.22537726399999999</v>
      </c>
      <c r="L314" s="171">
        <v>0.22537726399999999</v>
      </c>
      <c r="M314" s="171">
        <v>0.22537726399999999</v>
      </c>
      <c r="N314" s="171">
        <v>0.22537726399999999</v>
      </c>
      <c r="O314" s="171">
        <v>0.22537726399999999</v>
      </c>
      <c r="P314" s="171">
        <v>0.22537726399999999</v>
      </c>
      <c r="Q314" s="171">
        <v>0.22537726399999999</v>
      </c>
      <c r="R314" s="171">
        <v>0.22537726399999999</v>
      </c>
      <c r="S314" s="171">
        <v>0.22537726399999999</v>
      </c>
      <c r="T314" s="171">
        <v>0.22537726399999999</v>
      </c>
      <c r="U314" s="171">
        <v>0.22537726399999999</v>
      </c>
      <c r="V314" s="171">
        <v>0.22537726399999999</v>
      </c>
      <c r="W314" s="171">
        <v>0.22537726399999999</v>
      </c>
      <c r="X314" s="171">
        <v>0.22537726399999999</v>
      </c>
      <c r="Y314" s="171">
        <v>0.22537726399999999</v>
      </c>
      <c r="Z314" s="171">
        <v>0.22537726399999999</v>
      </c>
      <c r="AA314" s="171">
        <v>0.22537726399999999</v>
      </c>
      <c r="AB314" s="171">
        <v>0.22537726399999999</v>
      </c>
      <c r="AC314" s="171">
        <v>0.22537726399999999</v>
      </c>
      <c r="AD314" s="171">
        <v>0.22537726399999999</v>
      </c>
      <c r="AE314" s="171">
        <v>0.22537726399999999</v>
      </c>
      <c r="AF314" s="171">
        <v>0.22537726399999999</v>
      </c>
      <c r="AG314" s="171">
        <v>0.22537726399999999</v>
      </c>
      <c r="AH314" s="171">
        <v>0.22537726399999999</v>
      </c>
      <c r="AI314" s="171">
        <v>0.22537726399999999</v>
      </c>
    </row>
    <row r="315" spans="1:35" s="171" customFormat="1" ht="16">
      <c r="A315" s="238"/>
      <c r="B315" s="172" t="s">
        <v>167</v>
      </c>
      <c r="C315" s="172" t="s">
        <v>119</v>
      </c>
      <c r="D315" s="161">
        <v>3</v>
      </c>
      <c r="E315" s="171">
        <v>0.22231974600000004</v>
      </c>
      <c r="F315" s="171">
        <v>0.22231974600000004</v>
      </c>
      <c r="G315" s="171">
        <v>0.22231974600000004</v>
      </c>
      <c r="H315" s="171">
        <v>0.22231974600000004</v>
      </c>
      <c r="I315" s="171">
        <v>0.22231974600000004</v>
      </c>
      <c r="J315" s="171">
        <v>0.22231974600000004</v>
      </c>
      <c r="K315" s="171">
        <v>0.22231974600000004</v>
      </c>
      <c r="L315" s="171">
        <v>0.22231974600000004</v>
      </c>
      <c r="M315" s="171">
        <v>0.22231974600000004</v>
      </c>
      <c r="N315" s="171">
        <v>0.22231974600000004</v>
      </c>
      <c r="O315" s="171">
        <v>0.22231974600000004</v>
      </c>
      <c r="P315" s="171">
        <v>0.22231974600000004</v>
      </c>
      <c r="Q315" s="171">
        <v>0.22231974600000004</v>
      </c>
      <c r="R315" s="171">
        <v>0.22231974600000004</v>
      </c>
      <c r="S315" s="171">
        <v>0.22231974600000004</v>
      </c>
      <c r="T315" s="171">
        <v>0.22231974600000004</v>
      </c>
      <c r="U315" s="171">
        <v>0.22231974600000004</v>
      </c>
      <c r="V315" s="171">
        <v>0.22231974600000004</v>
      </c>
      <c r="W315" s="171">
        <v>0.22231974600000004</v>
      </c>
      <c r="X315" s="171">
        <v>0.22231974600000004</v>
      </c>
      <c r="Y315" s="171">
        <v>0.22231974600000004</v>
      </c>
      <c r="Z315" s="171">
        <v>0.22231974600000004</v>
      </c>
      <c r="AA315" s="171">
        <v>0.22231974600000004</v>
      </c>
      <c r="AB315" s="171">
        <v>0.22231974600000004</v>
      </c>
      <c r="AC315" s="171">
        <v>0.22231974600000004</v>
      </c>
      <c r="AD315" s="171">
        <v>0.22231974600000004</v>
      </c>
      <c r="AE315" s="171">
        <v>0.22231974600000004</v>
      </c>
      <c r="AF315" s="171">
        <v>0.22231974600000004</v>
      </c>
      <c r="AG315" s="171">
        <v>0.22231974600000004</v>
      </c>
      <c r="AH315" s="171">
        <v>0.22231974600000004</v>
      </c>
      <c r="AI315" s="171">
        <v>0.22231974600000004</v>
      </c>
    </row>
    <row r="316" spans="1:35" s="171" customFormat="1" ht="16">
      <c r="A316" s="238"/>
      <c r="B316" s="172" t="s">
        <v>168</v>
      </c>
      <c r="C316" s="172"/>
      <c r="D316" s="161">
        <v>3</v>
      </c>
      <c r="E316" s="171">
        <v>0.25611141300000007</v>
      </c>
      <c r="F316" s="171">
        <v>0.25611141300000007</v>
      </c>
      <c r="G316" s="171">
        <v>0.25611141300000007</v>
      </c>
      <c r="H316" s="171">
        <v>0.25611141300000007</v>
      </c>
      <c r="I316" s="171">
        <v>0.25611141300000007</v>
      </c>
      <c r="J316" s="171">
        <v>0.25611141300000007</v>
      </c>
      <c r="K316" s="171">
        <v>0.25611141300000007</v>
      </c>
      <c r="L316" s="171">
        <v>0.25611141300000007</v>
      </c>
      <c r="M316" s="171">
        <v>0.25611141300000007</v>
      </c>
      <c r="N316" s="171">
        <v>0.25611141300000007</v>
      </c>
      <c r="O316" s="171">
        <v>0.25611141300000007</v>
      </c>
      <c r="P316" s="171">
        <v>0.25611141300000007</v>
      </c>
      <c r="Q316" s="171">
        <v>0.25611141300000007</v>
      </c>
      <c r="R316" s="171">
        <v>0.25611141300000007</v>
      </c>
      <c r="S316" s="171">
        <v>0.25611141300000007</v>
      </c>
      <c r="T316" s="171">
        <v>0.25611141300000007</v>
      </c>
      <c r="U316" s="171">
        <v>0.25611141300000007</v>
      </c>
      <c r="V316" s="171">
        <v>0.25611141300000007</v>
      </c>
      <c r="W316" s="171">
        <v>0.25611141300000007</v>
      </c>
      <c r="X316" s="171">
        <v>0.25611141300000007</v>
      </c>
      <c r="Y316" s="171">
        <v>0.25611141300000007</v>
      </c>
      <c r="Z316" s="171">
        <v>0.25611141300000007</v>
      </c>
      <c r="AA316" s="171">
        <v>0.25611141300000007</v>
      </c>
      <c r="AB316" s="171">
        <v>0.25611141300000007</v>
      </c>
      <c r="AC316" s="171">
        <v>0.25611141300000007</v>
      </c>
      <c r="AD316" s="171">
        <v>0.25611141300000007</v>
      </c>
      <c r="AE316" s="171">
        <v>0.25611141300000007</v>
      </c>
      <c r="AF316" s="171">
        <v>0.25611141300000007</v>
      </c>
      <c r="AG316" s="171">
        <v>0.25611141300000007</v>
      </c>
      <c r="AH316" s="171">
        <v>0.25611141300000007</v>
      </c>
      <c r="AI316" s="171">
        <v>0.25611141300000007</v>
      </c>
    </row>
    <row r="317" spans="1:35" s="171" customFormat="1" ht="16">
      <c r="A317" s="238"/>
      <c r="B317" s="172" t="s">
        <v>169</v>
      </c>
      <c r="C317" s="172"/>
      <c r="D317" s="161">
        <v>3</v>
      </c>
      <c r="E317" s="171">
        <v>0.22918840600000001</v>
      </c>
      <c r="F317" s="171">
        <v>0.22918840600000001</v>
      </c>
      <c r="G317" s="171">
        <v>0.22918840600000001</v>
      </c>
      <c r="H317" s="171">
        <v>0.22918840600000001</v>
      </c>
      <c r="I317" s="171">
        <v>0.22918840600000001</v>
      </c>
      <c r="J317" s="171">
        <v>0.22918840600000001</v>
      </c>
      <c r="K317" s="171">
        <v>0.22918840600000001</v>
      </c>
      <c r="L317" s="171">
        <v>0.22918840600000001</v>
      </c>
      <c r="M317" s="171">
        <v>0.22918840600000001</v>
      </c>
      <c r="N317" s="171">
        <v>0.22918840600000001</v>
      </c>
      <c r="O317" s="171">
        <v>0.22918840600000001</v>
      </c>
      <c r="P317" s="171">
        <v>0.22918840600000001</v>
      </c>
      <c r="Q317" s="171">
        <v>0.22918840600000001</v>
      </c>
      <c r="R317" s="171">
        <v>0.22918840600000001</v>
      </c>
      <c r="S317" s="171">
        <v>0.22918840600000001</v>
      </c>
      <c r="T317" s="171">
        <v>0.22918840600000001</v>
      </c>
      <c r="U317" s="171">
        <v>0.22918840600000001</v>
      </c>
      <c r="V317" s="171">
        <v>0.22918840600000001</v>
      </c>
      <c r="W317" s="171">
        <v>0.22918840600000001</v>
      </c>
      <c r="X317" s="171">
        <v>0.22918840600000001</v>
      </c>
      <c r="Y317" s="171">
        <v>0.22918840600000001</v>
      </c>
      <c r="Z317" s="171">
        <v>0.22918840600000001</v>
      </c>
      <c r="AA317" s="171">
        <v>0.22918840600000001</v>
      </c>
      <c r="AB317" s="171">
        <v>0.22918840600000001</v>
      </c>
      <c r="AC317" s="171">
        <v>0.22918840600000001</v>
      </c>
      <c r="AD317" s="171">
        <v>0.22918840600000001</v>
      </c>
      <c r="AE317" s="171">
        <v>0.22918840600000001</v>
      </c>
      <c r="AF317" s="171">
        <v>0.22918840600000001</v>
      </c>
      <c r="AG317" s="171">
        <v>0.22918840600000001</v>
      </c>
      <c r="AH317" s="171">
        <v>0.22918840600000001</v>
      </c>
      <c r="AI317" s="171">
        <v>0.22918840600000001</v>
      </c>
    </row>
    <row r="318" spans="1:35" s="171" customFormat="1" ht="16">
      <c r="A318" s="238"/>
      <c r="B318" s="172" t="s">
        <v>170</v>
      </c>
      <c r="C318" s="172"/>
      <c r="D318" s="161">
        <v>3</v>
      </c>
      <c r="E318" s="171">
        <v>0.22707967000000004</v>
      </c>
      <c r="F318" s="171">
        <v>0.22707967000000004</v>
      </c>
      <c r="G318" s="171">
        <v>0.22707967000000004</v>
      </c>
      <c r="H318" s="171">
        <v>0.22707967000000004</v>
      </c>
      <c r="I318" s="171">
        <v>0.22707967000000004</v>
      </c>
      <c r="J318" s="171">
        <v>0.22707967000000004</v>
      </c>
      <c r="K318" s="171">
        <v>0.22707967000000004</v>
      </c>
      <c r="L318" s="171">
        <v>0.22707967000000004</v>
      </c>
      <c r="M318" s="171">
        <v>0.22707967000000004</v>
      </c>
      <c r="N318" s="171">
        <v>0.22707967000000004</v>
      </c>
      <c r="O318" s="171">
        <v>0.22707967000000004</v>
      </c>
      <c r="P318" s="171">
        <v>0.22707967000000004</v>
      </c>
      <c r="Q318" s="171">
        <v>0.22707967000000004</v>
      </c>
      <c r="R318" s="171">
        <v>0.22707967000000004</v>
      </c>
      <c r="S318" s="171">
        <v>0.22707967000000004</v>
      </c>
      <c r="T318" s="171">
        <v>0.22707967000000004</v>
      </c>
      <c r="U318" s="171">
        <v>0.22707967000000004</v>
      </c>
      <c r="V318" s="171">
        <v>0.22707967000000004</v>
      </c>
      <c r="W318" s="171">
        <v>0.22707967000000004</v>
      </c>
      <c r="X318" s="171">
        <v>0.22707967000000004</v>
      </c>
      <c r="Y318" s="171">
        <v>0.22707967000000004</v>
      </c>
      <c r="Z318" s="171">
        <v>0.22707967000000004</v>
      </c>
      <c r="AA318" s="171">
        <v>0.22707967000000004</v>
      </c>
      <c r="AB318" s="171">
        <v>0.22707967000000004</v>
      </c>
      <c r="AC318" s="171">
        <v>0.22707967000000004</v>
      </c>
      <c r="AD318" s="171">
        <v>0.22707967000000004</v>
      </c>
      <c r="AE318" s="171">
        <v>0.22707967000000004</v>
      </c>
      <c r="AF318" s="171">
        <v>0.22707967000000004</v>
      </c>
      <c r="AG318" s="171">
        <v>0.22707967000000004</v>
      </c>
      <c r="AH318" s="171">
        <v>0.22707967000000004</v>
      </c>
      <c r="AI318" s="171">
        <v>0.22707967000000004</v>
      </c>
    </row>
    <row r="319" spans="1:35" s="171" customFormat="1" ht="16">
      <c r="A319" s="238"/>
      <c r="B319" s="172" t="s">
        <v>171</v>
      </c>
      <c r="C319" s="172"/>
      <c r="D319" s="161">
        <v>3</v>
      </c>
      <c r="E319" s="171">
        <v>0.19680219800000001</v>
      </c>
      <c r="F319" s="171">
        <v>0.19680219800000001</v>
      </c>
      <c r="G319" s="171">
        <v>0.19680219800000001</v>
      </c>
      <c r="H319" s="171">
        <v>0.19680219800000001</v>
      </c>
      <c r="I319" s="171">
        <v>0.19680219800000001</v>
      </c>
      <c r="J319" s="171">
        <v>0.19680219800000001</v>
      </c>
      <c r="K319" s="171">
        <v>0.19680219800000001</v>
      </c>
      <c r="L319" s="171">
        <v>0.19680219800000001</v>
      </c>
      <c r="M319" s="171">
        <v>0.19680219800000001</v>
      </c>
      <c r="N319" s="171">
        <v>0.19680219800000001</v>
      </c>
      <c r="O319" s="171">
        <v>0.19680219800000001</v>
      </c>
      <c r="P319" s="171">
        <v>0.19680219800000001</v>
      </c>
      <c r="Q319" s="171">
        <v>0.19680219800000001</v>
      </c>
      <c r="R319" s="171">
        <v>0.19680219800000001</v>
      </c>
      <c r="S319" s="171">
        <v>0.19680219800000001</v>
      </c>
      <c r="T319" s="171">
        <v>0.19680219800000001</v>
      </c>
      <c r="U319" s="171">
        <v>0.19680219800000001</v>
      </c>
      <c r="V319" s="171">
        <v>0.19680219800000001</v>
      </c>
      <c r="W319" s="171">
        <v>0.19680219800000001</v>
      </c>
      <c r="X319" s="171">
        <v>0.19680219800000001</v>
      </c>
      <c r="Y319" s="171">
        <v>0.19680219800000001</v>
      </c>
      <c r="Z319" s="171">
        <v>0.19680219800000001</v>
      </c>
      <c r="AA319" s="171">
        <v>0.19680219800000001</v>
      </c>
      <c r="AB319" s="171">
        <v>0.19680219800000001</v>
      </c>
      <c r="AC319" s="171">
        <v>0.19680219800000001</v>
      </c>
      <c r="AD319" s="171">
        <v>0.19680219800000001</v>
      </c>
      <c r="AE319" s="171">
        <v>0.19680219800000001</v>
      </c>
      <c r="AF319" s="171">
        <v>0.19680219800000001</v>
      </c>
      <c r="AG319" s="171">
        <v>0.19680219800000001</v>
      </c>
      <c r="AH319" s="171">
        <v>0.19680219800000001</v>
      </c>
      <c r="AI319" s="171">
        <v>0.19680219800000001</v>
      </c>
    </row>
    <row r="320" spans="1:35" s="177" customFormat="1" ht="17">
      <c r="A320" s="182" t="s">
        <v>150</v>
      </c>
      <c r="B320" s="192" t="s">
        <v>119</v>
      </c>
      <c r="C320" s="192" t="s">
        <v>177</v>
      </c>
      <c r="D320" s="161">
        <v>3</v>
      </c>
      <c r="E320" s="171">
        <v>0.81</v>
      </c>
      <c r="F320" s="171">
        <v>0.81</v>
      </c>
      <c r="G320" s="171">
        <v>0.81</v>
      </c>
      <c r="H320" s="171">
        <v>0.81</v>
      </c>
      <c r="I320" s="171">
        <v>0.81</v>
      </c>
      <c r="J320" s="171">
        <v>0.81</v>
      </c>
      <c r="K320" s="171">
        <v>0.81</v>
      </c>
      <c r="L320" s="171">
        <v>0.81</v>
      </c>
      <c r="M320" s="171">
        <v>0.81</v>
      </c>
      <c r="N320" s="171">
        <v>0</v>
      </c>
      <c r="O320" s="171">
        <v>0</v>
      </c>
      <c r="P320" s="171">
        <v>0</v>
      </c>
      <c r="Q320" s="171">
        <v>0</v>
      </c>
      <c r="R320" s="171">
        <v>0</v>
      </c>
      <c r="S320" s="171">
        <v>0</v>
      </c>
      <c r="T320" s="171">
        <v>0</v>
      </c>
      <c r="U320" s="171">
        <v>0</v>
      </c>
      <c r="V320" s="171">
        <v>0</v>
      </c>
      <c r="W320" s="171">
        <v>0</v>
      </c>
      <c r="X320" s="171">
        <v>0</v>
      </c>
      <c r="Y320" s="171">
        <v>0</v>
      </c>
      <c r="Z320" s="171">
        <v>0</v>
      </c>
      <c r="AA320" s="171">
        <v>0</v>
      </c>
      <c r="AB320" s="171">
        <v>0</v>
      </c>
      <c r="AC320" s="171">
        <v>0</v>
      </c>
      <c r="AD320" s="171">
        <v>0</v>
      </c>
      <c r="AE320" s="171">
        <v>0</v>
      </c>
      <c r="AF320" s="171">
        <v>0</v>
      </c>
      <c r="AG320" s="171">
        <v>0</v>
      </c>
      <c r="AH320" s="171">
        <v>0</v>
      </c>
      <c r="AI320" s="171">
        <v>0</v>
      </c>
    </row>
    <row r="321" spans="1:36" s="177" customFormat="1" ht="34">
      <c r="A321" s="182" t="s">
        <v>178</v>
      </c>
      <c r="B321" s="192" t="s">
        <v>119</v>
      </c>
      <c r="C321" s="192" t="s">
        <v>177</v>
      </c>
      <c r="D321" s="161">
        <v>3</v>
      </c>
      <c r="E321" s="194">
        <v>0</v>
      </c>
      <c r="F321" s="194">
        <v>0</v>
      </c>
      <c r="G321" s="194">
        <v>0</v>
      </c>
      <c r="H321" s="194">
        <v>0</v>
      </c>
      <c r="I321" s="194">
        <v>0</v>
      </c>
      <c r="J321" s="194">
        <v>0</v>
      </c>
      <c r="K321" s="194">
        <v>0</v>
      </c>
      <c r="L321" s="194">
        <v>0</v>
      </c>
      <c r="M321" s="194">
        <v>0</v>
      </c>
      <c r="N321" s="194">
        <v>0</v>
      </c>
      <c r="O321" s="194">
        <v>0</v>
      </c>
      <c r="P321" s="194">
        <v>0</v>
      </c>
      <c r="Q321" s="194">
        <v>0</v>
      </c>
      <c r="R321" s="194">
        <v>0</v>
      </c>
      <c r="S321" s="194">
        <v>0</v>
      </c>
      <c r="T321" s="194">
        <v>0</v>
      </c>
      <c r="U321" s="194">
        <v>0</v>
      </c>
      <c r="V321" s="194">
        <v>0</v>
      </c>
      <c r="W321" s="194">
        <v>0</v>
      </c>
      <c r="X321" s="194">
        <v>0</v>
      </c>
      <c r="Y321" s="194">
        <v>0</v>
      </c>
      <c r="Z321" s="194">
        <v>0</v>
      </c>
      <c r="AA321" s="194">
        <v>0</v>
      </c>
      <c r="AB321" s="194">
        <v>0</v>
      </c>
      <c r="AC321" s="194">
        <v>0</v>
      </c>
      <c r="AD321" s="194">
        <v>0</v>
      </c>
      <c r="AE321" s="194">
        <v>0</v>
      </c>
      <c r="AF321" s="194">
        <v>0</v>
      </c>
      <c r="AG321" s="194">
        <v>0</v>
      </c>
      <c r="AH321" s="194">
        <v>0</v>
      </c>
      <c r="AI321" s="194">
        <v>0</v>
      </c>
    </row>
    <row r="322" spans="1:36" s="177" customFormat="1" ht="34">
      <c r="A322" s="182" t="s">
        <v>140</v>
      </c>
      <c r="B322" s="192" t="s">
        <v>119</v>
      </c>
      <c r="C322" s="192" t="s">
        <v>177</v>
      </c>
      <c r="D322" s="161">
        <v>3</v>
      </c>
      <c r="E322" s="194">
        <v>99999</v>
      </c>
      <c r="F322" s="194">
        <v>99999</v>
      </c>
      <c r="G322" s="194">
        <v>99999</v>
      </c>
      <c r="H322" s="194">
        <v>99999</v>
      </c>
      <c r="I322" s="194">
        <v>99999</v>
      </c>
      <c r="J322" s="194">
        <v>99999</v>
      </c>
      <c r="K322" s="194">
        <v>99999</v>
      </c>
      <c r="L322" s="194">
        <v>99999</v>
      </c>
      <c r="M322" s="194">
        <v>99999</v>
      </c>
      <c r="N322" s="194">
        <v>99999</v>
      </c>
      <c r="O322" s="194">
        <v>99999</v>
      </c>
      <c r="P322" s="194">
        <v>99999</v>
      </c>
      <c r="Q322" s="194">
        <v>99999</v>
      </c>
      <c r="R322" s="194">
        <v>99999</v>
      </c>
      <c r="S322" s="194">
        <v>99999</v>
      </c>
      <c r="T322" s="194">
        <v>99999</v>
      </c>
      <c r="U322" s="194">
        <v>99999</v>
      </c>
      <c r="V322" s="194">
        <v>99999</v>
      </c>
      <c r="W322" s="194">
        <v>99999</v>
      </c>
      <c r="X322" s="194">
        <v>99999</v>
      </c>
      <c r="Y322" s="194">
        <v>99999</v>
      </c>
      <c r="Z322" s="194">
        <v>99999</v>
      </c>
      <c r="AA322" s="194">
        <v>99999</v>
      </c>
      <c r="AB322" s="194">
        <v>99999</v>
      </c>
      <c r="AC322" s="194">
        <v>99999</v>
      </c>
      <c r="AD322" s="194">
        <v>99999</v>
      </c>
      <c r="AE322" s="194">
        <v>99999</v>
      </c>
      <c r="AF322" s="194">
        <v>99999</v>
      </c>
      <c r="AG322" s="194">
        <v>99999</v>
      </c>
      <c r="AH322" s="194">
        <v>99999</v>
      </c>
      <c r="AI322" s="194">
        <v>99999</v>
      </c>
    </row>
    <row r="323" spans="1:36" s="171" customFormat="1" ht="17">
      <c r="A323" s="180" t="s">
        <v>126</v>
      </c>
      <c r="B323" s="172" t="s">
        <v>119</v>
      </c>
      <c r="C323" s="172" t="s">
        <v>177</v>
      </c>
      <c r="D323" s="161">
        <v>3</v>
      </c>
      <c r="E323" s="194">
        <v>99999</v>
      </c>
      <c r="F323" s="194">
        <v>99999</v>
      </c>
      <c r="G323" s="194">
        <v>99999</v>
      </c>
      <c r="H323" s="194">
        <v>99999</v>
      </c>
      <c r="I323" s="194">
        <v>99999</v>
      </c>
      <c r="J323" s="194">
        <v>99999</v>
      </c>
      <c r="K323" s="194">
        <v>99999</v>
      </c>
      <c r="L323" s="194">
        <v>99999</v>
      </c>
      <c r="M323" s="194">
        <v>99999</v>
      </c>
      <c r="N323" s="194">
        <v>99999</v>
      </c>
      <c r="O323" s="194">
        <v>99999</v>
      </c>
      <c r="P323" s="194">
        <v>99999</v>
      </c>
      <c r="Q323" s="194">
        <v>99999</v>
      </c>
      <c r="R323" s="194">
        <v>99999</v>
      </c>
      <c r="S323" s="194">
        <v>99999</v>
      </c>
      <c r="T323" s="194">
        <v>99999</v>
      </c>
      <c r="U323" s="194">
        <v>99999</v>
      </c>
      <c r="V323" s="194">
        <v>99999</v>
      </c>
      <c r="W323" s="194">
        <v>99999</v>
      </c>
      <c r="X323" s="194">
        <v>99999</v>
      </c>
      <c r="Y323" s="194">
        <v>99999</v>
      </c>
      <c r="Z323" s="194">
        <v>99999</v>
      </c>
      <c r="AA323" s="194">
        <v>99999</v>
      </c>
      <c r="AB323" s="194">
        <v>99999</v>
      </c>
      <c r="AC323" s="194">
        <v>99999</v>
      </c>
      <c r="AD323" s="194">
        <v>99999</v>
      </c>
      <c r="AE323" s="194">
        <v>99999</v>
      </c>
      <c r="AF323" s="194">
        <v>99999</v>
      </c>
      <c r="AG323" s="194">
        <v>99999</v>
      </c>
      <c r="AH323" s="194">
        <v>99999</v>
      </c>
      <c r="AI323" s="194">
        <v>99999</v>
      </c>
      <c r="AJ323" s="177"/>
    </row>
    <row r="324" spans="1:36" s="171" customFormat="1" ht="17">
      <c r="A324" s="180" t="s">
        <v>133</v>
      </c>
      <c r="B324" s="172" t="s">
        <v>119</v>
      </c>
      <c r="C324" s="172" t="s">
        <v>180</v>
      </c>
      <c r="D324" s="161">
        <v>3</v>
      </c>
      <c r="E324" s="171">
        <v>1489</v>
      </c>
      <c r="F324" s="171">
        <v>1429.4</v>
      </c>
      <c r="G324" s="171">
        <v>1369.8</v>
      </c>
      <c r="H324" s="171">
        <v>1310.2</v>
      </c>
      <c r="I324" s="171">
        <v>1250.5999999999999</v>
      </c>
      <c r="J324" s="171">
        <v>1191</v>
      </c>
      <c r="K324" s="171">
        <v>1170.2</v>
      </c>
      <c r="L324" s="171">
        <v>1149.4000000000001</v>
      </c>
      <c r="M324" s="171">
        <v>1128.5999999999999</v>
      </c>
      <c r="N324" s="171">
        <v>1107.8</v>
      </c>
      <c r="O324" s="171">
        <v>1087</v>
      </c>
      <c r="P324" s="171">
        <v>1056.2</v>
      </c>
      <c r="Q324" s="171">
        <v>1025.4000000000001</v>
      </c>
      <c r="R324" s="171">
        <v>994.6</v>
      </c>
      <c r="S324" s="171">
        <v>963.8</v>
      </c>
      <c r="T324" s="171">
        <v>933</v>
      </c>
      <c r="U324" s="171">
        <v>933</v>
      </c>
      <c r="V324" s="171">
        <v>933</v>
      </c>
      <c r="W324" s="171">
        <v>933</v>
      </c>
      <c r="X324" s="171">
        <v>933</v>
      </c>
      <c r="Y324" s="171">
        <v>933</v>
      </c>
      <c r="Z324" s="171">
        <v>933</v>
      </c>
      <c r="AA324" s="171">
        <v>933</v>
      </c>
      <c r="AB324" s="171">
        <v>933</v>
      </c>
      <c r="AC324" s="171">
        <v>933</v>
      </c>
      <c r="AD324" s="171">
        <v>933</v>
      </c>
      <c r="AE324" s="171">
        <v>933</v>
      </c>
      <c r="AF324" s="171">
        <v>933</v>
      </c>
      <c r="AG324" s="171">
        <v>933</v>
      </c>
      <c r="AH324" s="171">
        <v>933</v>
      </c>
      <c r="AI324" s="171">
        <v>933</v>
      </c>
      <c r="AJ324" s="204"/>
    </row>
    <row r="325" spans="1:36" s="171" customFormat="1" ht="17">
      <c r="A325" s="180" t="s">
        <v>141</v>
      </c>
      <c r="B325" s="172" t="s">
        <v>119</v>
      </c>
      <c r="C325" s="172" t="s">
        <v>180</v>
      </c>
      <c r="D325" s="161">
        <v>3</v>
      </c>
      <c r="E325" s="171">
        <v>59.56</v>
      </c>
      <c r="F325" s="171">
        <v>57.176000000000002</v>
      </c>
      <c r="G325" s="171">
        <v>54.792000000000002</v>
      </c>
      <c r="H325" s="171">
        <v>52.408000000000001</v>
      </c>
      <c r="I325" s="171">
        <v>50.024000000000001</v>
      </c>
      <c r="J325" s="171">
        <v>47.64</v>
      </c>
      <c r="K325" s="171">
        <v>46.808</v>
      </c>
      <c r="L325" s="171">
        <v>45.975999999999999</v>
      </c>
      <c r="M325" s="171">
        <v>45.143999999999998</v>
      </c>
      <c r="N325" s="171">
        <v>44.311999999999998</v>
      </c>
      <c r="O325" s="171">
        <v>43.48</v>
      </c>
      <c r="P325" s="171">
        <v>42.247999999999998</v>
      </c>
      <c r="Q325" s="171">
        <v>41.015999999999998</v>
      </c>
      <c r="R325" s="171">
        <v>39.783999999999999</v>
      </c>
      <c r="S325" s="171">
        <v>38.552</v>
      </c>
      <c r="T325" s="171">
        <v>37.32</v>
      </c>
      <c r="U325" s="171">
        <v>37.32</v>
      </c>
      <c r="V325" s="171">
        <v>37.32</v>
      </c>
      <c r="W325" s="171">
        <v>37.32</v>
      </c>
      <c r="X325" s="171">
        <v>37.32</v>
      </c>
      <c r="Y325" s="171">
        <v>37.32</v>
      </c>
      <c r="Z325" s="171">
        <v>37.32</v>
      </c>
      <c r="AA325" s="171">
        <v>37.32</v>
      </c>
      <c r="AB325" s="171">
        <v>37.32</v>
      </c>
      <c r="AC325" s="171">
        <v>37.32</v>
      </c>
      <c r="AD325" s="171">
        <v>37.32</v>
      </c>
      <c r="AE325" s="171">
        <v>37.32</v>
      </c>
      <c r="AF325" s="171">
        <v>37.32</v>
      </c>
      <c r="AG325" s="171">
        <v>37.32</v>
      </c>
      <c r="AH325" s="171">
        <v>37.32</v>
      </c>
      <c r="AI325" s="171">
        <v>37.32</v>
      </c>
    </row>
    <row r="326" spans="1:36" s="171" customFormat="1" ht="17">
      <c r="A326" s="180" t="s">
        <v>128</v>
      </c>
      <c r="B326" s="172" t="s">
        <v>119</v>
      </c>
      <c r="C326" s="172" t="s">
        <v>151</v>
      </c>
      <c r="D326" s="161">
        <v>3</v>
      </c>
      <c r="E326" s="171">
        <v>1E-4</v>
      </c>
      <c r="F326" s="171">
        <v>1E-4</v>
      </c>
      <c r="G326" s="171">
        <v>1E-4</v>
      </c>
      <c r="H326" s="171">
        <v>1E-4</v>
      </c>
      <c r="I326" s="171">
        <v>1E-4</v>
      </c>
      <c r="J326" s="171">
        <v>1E-4</v>
      </c>
      <c r="K326" s="171">
        <v>1E-4</v>
      </c>
      <c r="L326" s="171">
        <v>1E-4</v>
      </c>
      <c r="M326" s="171">
        <v>1E-4</v>
      </c>
      <c r="N326" s="171">
        <v>1E-4</v>
      </c>
      <c r="O326" s="171">
        <v>1E-4</v>
      </c>
      <c r="P326" s="171">
        <v>1E-4</v>
      </c>
      <c r="Q326" s="171">
        <v>1E-4</v>
      </c>
      <c r="R326" s="171">
        <v>1E-4</v>
      </c>
      <c r="S326" s="171">
        <v>1E-4</v>
      </c>
      <c r="T326" s="171">
        <v>1E-4</v>
      </c>
      <c r="U326" s="171">
        <v>1E-4</v>
      </c>
      <c r="V326" s="171">
        <v>1E-4</v>
      </c>
      <c r="W326" s="171">
        <v>1E-4</v>
      </c>
      <c r="X326" s="171">
        <v>1E-4</v>
      </c>
      <c r="Y326" s="171">
        <v>1E-4</v>
      </c>
      <c r="Z326" s="171">
        <v>1E-4</v>
      </c>
      <c r="AA326" s="171">
        <v>1E-4</v>
      </c>
      <c r="AB326" s="171">
        <v>1E-4</v>
      </c>
      <c r="AC326" s="171">
        <v>1E-4</v>
      </c>
      <c r="AD326" s="171">
        <v>1E-4</v>
      </c>
      <c r="AE326" s="171">
        <v>1E-4</v>
      </c>
      <c r="AF326" s="171">
        <v>1E-4</v>
      </c>
      <c r="AG326" s="171">
        <v>1E-4</v>
      </c>
      <c r="AH326" s="171">
        <v>1E-4</v>
      </c>
      <c r="AI326" s="171">
        <v>1E-4</v>
      </c>
    </row>
    <row r="327" spans="1:36" s="171" customFormat="1" ht="17">
      <c r="A327" s="180" t="s">
        <v>149</v>
      </c>
      <c r="B327" s="172">
        <v>31.536000000000001</v>
      </c>
      <c r="C327" s="172" t="s">
        <v>181</v>
      </c>
      <c r="D327" s="161">
        <v>3</v>
      </c>
      <c r="E327" s="181"/>
      <c r="F327" s="181"/>
      <c r="G327" s="181"/>
      <c r="H327" s="181"/>
      <c r="I327" s="181"/>
      <c r="J327" s="181"/>
      <c r="K327" s="181"/>
      <c r="L327" s="181"/>
      <c r="M327" s="181"/>
      <c r="N327" s="181"/>
      <c r="O327" s="181"/>
      <c r="P327" s="181"/>
      <c r="Q327" s="181"/>
      <c r="R327" s="181"/>
      <c r="S327" s="181"/>
      <c r="T327" s="181"/>
      <c r="U327" s="181"/>
      <c r="V327" s="181"/>
      <c r="W327" s="181"/>
      <c r="X327" s="181"/>
      <c r="Y327" s="181"/>
      <c r="Z327" s="181"/>
      <c r="AA327" s="181"/>
      <c r="AB327" s="181"/>
      <c r="AC327" s="181"/>
      <c r="AD327" s="181"/>
      <c r="AE327" s="181"/>
      <c r="AF327" s="181"/>
      <c r="AG327" s="181"/>
      <c r="AH327" s="181"/>
      <c r="AI327" s="181"/>
    </row>
    <row r="328" spans="1:36" s="171" customFormat="1" ht="17">
      <c r="A328" s="180" t="s">
        <v>136</v>
      </c>
      <c r="B328" s="172">
        <v>25</v>
      </c>
      <c r="C328" s="172" t="s">
        <v>137</v>
      </c>
      <c r="D328" s="161">
        <v>3</v>
      </c>
      <c r="E328" s="181"/>
      <c r="F328" s="181"/>
      <c r="G328" s="181"/>
      <c r="H328" s="181"/>
      <c r="I328" s="181"/>
      <c r="J328" s="181"/>
      <c r="K328" s="181"/>
      <c r="L328" s="181"/>
      <c r="M328" s="181"/>
      <c r="N328" s="181"/>
      <c r="O328" s="181"/>
      <c r="P328" s="181"/>
      <c r="Q328" s="181"/>
      <c r="R328" s="181"/>
      <c r="S328" s="181"/>
      <c r="T328" s="181"/>
      <c r="U328" s="181"/>
      <c r="V328" s="181"/>
      <c r="W328" s="181"/>
      <c r="X328" s="181"/>
      <c r="Y328" s="181"/>
      <c r="Z328" s="181"/>
      <c r="AA328" s="181"/>
      <c r="AB328" s="181"/>
      <c r="AC328" s="181"/>
      <c r="AD328" s="181"/>
      <c r="AE328" s="181"/>
      <c r="AF328" s="181"/>
      <c r="AG328" s="181"/>
      <c r="AH328" s="181"/>
      <c r="AI328" s="181"/>
    </row>
    <row r="329" spans="1:36" s="234" customFormat="1" ht="15" customHeight="1"/>
    <row r="330" spans="1:36" s="209" customFormat="1" ht="15.5" customHeight="1">
      <c r="A330" s="211" t="s">
        <v>100</v>
      </c>
      <c r="B330" s="210"/>
      <c r="D330" s="210"/>
      <c r="E330" s="213"/>
      <c r="F330" s="213"/>
      <c r="G330" s="213"/>
      <c r="H330" s="213"/>
      <c r="I330" s="213"/>
      <c r="J330" s="213"/>
      <c r="K330" s="213"/>
      <c r="L330" s="213"/>
      <c r="M330" s="213"/>
      <c r="N330" s="213"/>
      <c r="O330" s="213"/>
      <c r="P330" s="213"/>
      <c r="Q330" s="213"/>
      <c r="R330" s="213"/>
      <c r="S330" s="213"/>
      <c r="T330" s="213"/>
      <c r="U330" s="213"/>
      <c r="V330" s="213"/>
      <c r="W330" s="213"/>
      <c r="X330" s="213"/>
      <c r="Y330" s="213"/>
      <c r="Z330" s="213"/>
      <c r="AA330" s="213"/>
      <c r="AB330" s="213"/>
      <c r="AC330" s="213"/>
      <c r="AD330" s="213"/>
      <c r="AE330" s="213"/>
      <c r="AF330" s="213"/>
      <c r="AG330" s="213"/>
      <c r="AH330" s="213"/>
      <c r="AI330" s="213"/>
    </row>
    <row r="331" spans="1:36" s="171" customFormat="1" ht="17">
      <c r="A331" s="168" t="s">
        <v>116</v>
      </c>
      <c r="B331" s="190" t="s">
        <v>173</v>
      </c>
      <c r="C331" s="169" t="s">
        <v>117</v>
      </c>
      <c r="D331" s="169" t="s">
        <v>607</v>
      </c>
      <c r="E331" s="179">
        <v>2020</v>
      </c>
      <c r="F331" s="179">
        <v>2021</v>
      </c>
      <c r="G331" s="179">
        <v>2022</v>
      </c>
      <c r="H331" s="179">
        <v>2023</v>
      </c>
      <c r="I331" s="179">
        <v>2024</v>
      </c>
      <c r="J331" s="179">
        <v>2025</v>
      </c>
      <c r="K331" s="179">
        <v>2026</v>
      </c>
      <c r="L331" s="179">
        <v>2027</v>
      </c>
      <c r="M331" s="179">
        <v>2028</v>
      </c>
      <c r="N331" s="179">
        <v>2029</v>
      </c>
      <c r="O331" s="179">
        <v>2030</v>
      </c>
      <c r="P331" s="179">
        <v>2031</v>
      </c>
      <c r="Q331" s="179">
        <v>2032</v>
      </c>
      <c r="R331" s="179">
        <v>2033</v>
      </c>
      <c r="S331" s="179">
        <v>2034</v>
      </c>
      <c r="T331" s="179">
        <v>2035</v>
      </c>
      <c r="U331" s="179">
        <v>2036</v>
      </c>
      <c r="V331" s="179">
        <v>2037</v>
      </c>
      <c r="W331" s="179">
        <v>2038</v>
      </c>
      <c r="X331" s="179">
        <v>2039</v>
      </c>
      <c r="Y331" s="179">
        <v>2040</v>
      </c>
      <c r="Z331" s="179">
        <v>2041</v>
      </c>
      <c r="AA331" s="179">
        <v>2042</v>
      </c>
      <c r="AB331" s="179">
        <v>2043</v>
      </c>
      <c r="AC331" s="179">
        <v>2044</v>
      </c>
      <c r="AD331" s="179">
        <v>2045</v>
      </c>
      <c r="AE331" s="179">
        <v>2046</v>
      </c>
      <c r="AF331" s="179">
        <v>2047</v>
      </c>
      <c r="AG331" s="179">
        <v>2048</v>
      </c>
      <c r="AH331" s="179">
        <v>2049</v>
      </c>
      <c r="AI331" s="179">
        <v>2050</v>
      </c>
    </row>
    <row r="332" spans="1:36" s="177" customFormat="1" ht="15.75" customHeight="1">
      <c r="A332" s="205" t="s">
        <v>129</v>
      </c>
      <c r="B332" s="192" t="s">
        <v>60</v>
      </c>
      <c r="C332" s="192" t="s">
        <v>138</v>
      </c>
      <c r="D332" s="161">
        <v>3</v>
      </c>
      <c r="E332" s="203">
        <v>1</v>
      </c>
      <c r="F332" s="203">
        <v>1</v>
      </c>
      <c r="G332" s="203">
        <v>1</v>
      </c>
      <c r="H332" s="203">
        <v>1</v>
      </c>
      <c r="I332" s="203">
        <v>1</v>
      </c>
      <c r="J332" s="203">
        <v>1</v>
      </c>
      <c r="K332" s="203">
        <v>1</v>
      </c>
      <c r="L332" s="203">
        <v>1</v>
      </c>
      <c r="M332" s="203">
        <v>1</v>
      </c>
      <c r="N332" s="203">
        <v>1</v>
      </c>
      <c r="O332" s="203">
        <v>1</v>
      </c>
      <c r="P332" s="203">
        <v>1</v>
      </c>
      <c r="Q332" s="203">
        <v>1</v>
      </c>
      <c r="R332" s="203">
        <v>1</v>
      </c>
      <c r="S332" s="203">
        <v>1</v>
      </c>
      <c r="T332" s="203">
        <v>1</v>
      </c>
      <c r="U332" s="203">
        <v>1</v>
      </c>
      <c r="V332" s="203">
        <v>1</v>
      </c>
      <c r="W332" s="203">
        <v>1</v>
      </c>
      <c r="X332" s="203">
        <v>1</v>
      </c>
      <c r="Y332" s="203">
        <v>1</v>
      </c>
      <c r="Z332" s="203">
        <v>1</v>
      </c>
      <c r="AA332" s="203">
        <v>1</v>
      </c>
      <c r="AB332" s="203">
        <v>1</v>
      </c>
      <c r="AC332" s="203">
        <v>1</v>
      </c>
      <c r="AD332" s="203">
        <v>1</v>
      </c>
      <c r="AE332" s="203">
        <v>1</v>
      </c>
      <c r="AF332" s="203">
        <v>1</v>
      </c>
      <c r="AG332" s="203">
        <v>1</v>
      </c>
      <c r="AH332" s="203">
        <v>1</v>
      </c>
      <c r="AI332" s="203">
        <v>1</v>
      </c>
    </row>
    <row r="333" spans="1:36" s="171" customFormat="1" ht="17">
      <c r="A333" s="180" t="s">
        <v>120</v>
      </c>
      <c r="B333" s="172" t="s">
        <v>27</v>
      </c>
      <c r="C333" s="172" t="s">
        <v>138</v>
      </c>
      <c r="D333" s="161">
        <v>3</v>
      </c>
      <c r="E333" s="181">
        <v>1</v>
      </c>
      <c r="F333" s="181">
        <v>1</v>
      </c>
      <c r="G333" s="181">
        <v>1</v>
      </c>
      <c r="H333" s="181">
        <v>1</v>
      </c>
      <c r="I333" s="181">
        <v>1</v>
      </c>
      <c r="J333" s="181">
        <v>1</v>
      </c>
      <c r="K333" s="181">
        <v>1</v>
      </c>
      <c r="L333" s="181">
        <v>1</v>
      </c>
      <c r="M333" s="181">
        <v>1</v>
      </c>
      <c r="N333" s="181">
        <v>1</v>
      </c>
      <c r="O333" s="181">
        <v>1</v>
      </c>
      <c r="P333" s="181">
        <v>1</v>
      </c>
      <c r="Q333" s="181">
        <v>1</v>
      </c>
      <c r="R333" s="181">
        <v>1</v>
      </c>
      <c r="S333" s="181">
        <v>1</v>
      </c>
      <c r="T333" s="181">
        <v>1</v>
      </c>
      <c r="U333" s="181">
        <v>1</v>
      </c>
      <c r="V333" s="181">
        <v>1</v>
      </c>
      <c r="W333" s="181">
        <v>1</v>
      </c>
      <c r="X333" s="181">
        <v>1</v>
      </c>
      <c r="Y333" s="181">
        <v>1</v>
      </c>
      <c r="Z333" s="181">
        <v>1</v>
      </c>
      <c r="AA333" s="181">
        <v>1</v>
      </c>
      <c r="AB333" s="181">
        <v>1</v>
      </c>
      <c r="AC333" s="181">
        <v>1</v>
      </c>
      <c r="AD333" s="181">
        <v>1</v>
      </c>
      <c r="AE333" s="181">
        <v>1</v>
      </c>
      <c r="AF333" s="181">
        <v>1</v>
      </c>
      <c r="AG333" s="181">
        <v>1</v>
      </c>
      <c r="AH333" s="181">
        <v>1</v>
      </c>
      <c r="AI333" s="181">
        <v>1</v>
      </c>
    </row>
    <row r="334" spans="1:36" s="171" customFormat="1" ht="15.75" customHeight="1">
      <c r="A334" s="180" t="s">
        <v>183</v>
      </c>
      <c r="B334" s="172" t="s">
        <v>119</v>
      </c>
      <c r="C334" s="172" t="s">
        <v>119</v>
      </c>
      <c r="D334" s="161">
        <v>3</v>
      </c>
      <c r="E334" s="202">
        <v>1</v>
      </c>
      <c r="F334" s="202">
        <v>1</v>
      </c>
      <c r="G334" s="202">
        <v>1</v>
      </c>
      <c r="H334" s="202">
        <v>1</v>
      </c>
      <c r="I334" s="202">
        <v>1</v>
      </c>
      <c r="J334" s="202">
        <v>1</v>
      </c>
      <c r="K334" s="202">
        <v>1</v>
      </c>
      <c r="L334" s="202">
        <v>1</v>
      </c>
      <c r="M334" s="202">
        <v>1</v>
      </c>
      <c r="N334" s="202">
        <v>1</v>
      </c>
      <c r="O334" s="202">
        <v>1</v>
      </c>
      <c r="P334" s="202">
        <v>1</v>
      </c>
      <c r="Q334" s="202">
        <v>1</v>
      </c>
      <c r="R334" s="202">
        <v>1</v>
      </c>
      <c r="S334" s="202">
        <v>1</v>
      </c>
      <c r="T334" s="202">
        <v>1</v>
      </c>
      <c r="U334" s="202">
        <v>1</v>
      </c>
      <c r="V334" s="202">
        <v>1</v>
      </c>
      <c r="W334" s="202">
        <v>1</v>
      </c>
      <c r="X334" s="202">
        <v>1</v>
      </c>
      <c r="Y334" s="202">
        <v>1</v>
      </c>
      <c r="Z334" s="202">
        <v>1</v>
      </c>
      <c r="AA334" s="202">
        <v>1</v>
      </c>
      <c r="AB334" s="202">
        <v>1</v>
      </c>
      <c r="AC334" s="202">
        <v>1</v>
      </c>
      <c r="AD334" s="202">
        <v>1</v>
      </c>
      <c r="AE334" s="202">
        <v>1</v>
      </c>
      <c r="AF334" s="202">
        <v>1</v>
      </c>
      <c r="AG334" s="202">
        <v>1</v>
      </c>
      <c r="AH334" s="202">
        <v>1</v>
      </c>
      <c r="AI334" s="202">
        <v>1</v>
      </c>
    </row>
    <row r="335" spans="1:36" s="171" customFormat="1" ht="16">
      <c r="A335" s="238" t="s">
        <v>179</v>
      </c>
      <c r="B335" s="172" t="s">
        <v>163</v>
      </c>
      <c r="C335" s="172" t="s">
        <v>119</v>
      </c>
      <c r="D335" s="161">
        <v>3</v>
      </c>
      <c r="E335" s="171">
        <v>0.39607222199999997</v>
      </c>
      <c r="F335" s="171">
        <v>0.39607222199999997</v>
      </c>
      <c r="G335" s="171">
        <v>0.39607222199999997</v>
      </c>
      <c r="H335" s="171">
        <v>0.39607222199999997</v>
      </c>
      <c r="I335" s="171">
        <v>0.39607222199999997</v>
      </c>
      <c r="J335" s="171">
        <v>0.39607222199999997</v>
      </c>
      <c r="K335" s="171">
        <v>0.39607222199999997</v>
      </c>
      <c r="L335" s="171">
        <v>0.39607222199999997</v>
      </c>
      <c r="M335" s="171">
        <v>0.39607222199999997</v>
      </c>
      <c r="N335" s="171">
        <v>0.39607222199999997</v>
      </c>
      <c r="O335" s="171">
        <v>0.39607222199999997</v>
      </c>
      <c r="P335" s="171">
        <v>0.39607222199999997</v>
      </c>
      <c r="Q335" s="171">
        <v>0.39607222199999997</v>
      </c>
      <c r="R335" s="171">
        <v>0.39607222199999997</v>
      </c>
      <c r="S335" s="171">
        <v>0.39607222199999997</v>
      </c>
      <c r="T335" s="171">
        <v>0.39607222199999997</v>
      </c>
      <c r="U335" s="171">
        <v>0.39607222199999997</v>
      </c>
      <c r="V335" s="171">
        <v>0.39607222199999997</v>
      </c>
      <c r="W335" s="171">
        <v>0.39607222199999997</v>
      </c>
      <c r="X335" s="171">
        <v>0.39607222199999997</v>
      </c>
      <c r="Y335" s="171">
        <v>0.39607222199999997</v>
      </c>
      <c r="Z335" s="171">
        <v>0.39607222199999997</v>
      </c>
      <c r="AA335" s="171">
        <v>0.39607222199999997</v>
      </c>
      <c r="AB335" s="171">
        <v>0.39607222199999997</v>
      </c>
      <c r="AC335" s="171">
        <v>0.39607222199999997</v>
      </c>
      <c r="AD335" s="171">
        <v>0.39607222199999997</v>
      </c>
      <c r="AE335" s="171">
        <v>0.39607222199999997</v>
      </c>
      <c r="AF335" s="171">
        <v>0.39607222199999997</v>
      </c>
      <c r="AG335" s="171">
        <v>0.39607222199999997</v>
      </c>
      <c r="AH335" s="171">
        <v>0.39607222199999997</v>
      </c>
      <c r="AI335" s="171">
        <v>0.39607222199999997</v>
      </c>
    </row>
    <row r="336" spans="1:36" s="171" customFormat="1" ht="16">
      <c r="A336" s="238"/>
      <c r="B336" s="172" t="s">
        <v>165</v>
      </c>
      <c r="C336" s="172" t="s">
        <v>119</v>
      </c>
      <c r="D336" s="161">
        <v>3</v>
      </c>
      <c r="E336" s="171">
        <v>0.36113166699999999</v>
      </c>
      <c r="F336" s="171">
        <v>0.36113166699999999</v>
      </c>
      <c r="G336" s="171">
        <v>0.36113166699999999</v>
      </c>
      <c r="H336" s="171">
        <v>0.36113166699999999</v>
      </c>
      <c r="I336" s="171">
        <v>0.36113166699999999</v>
      </c>
      <c r="J336" s="171">
        <v>0.36113166699999999</v>
      </c>
      <c r="K336" s="171">
        <v>0.36113166699999999</v>
      </c>
      <c r="L336" s="171">
        <v>0.36113166699999999</v>
      </c>
      <c r="M336" s="171">
        <v>0.36113166699999999</v>
      </c>
      <c r="N336" s="171">
        <v>0.36113166699999999</v>
      </c>
      <c r="O336" s="171">
        <v>0.36113166699999999</v>
      </c>
      <c r="P336" s="171">
        <v>0.36113166699999999</v>
      </c>
      <c r="Q336" s="171">
        <v>0.36113166699999999</v>
      </c>
      <c r="R336" s="171">
        <v>0.36113166699999999</v>
      </c>
      <c r="S336" s="171">
        <v>0.36113166699999999</v>
      </c>
      <c r="T336" s="171">
        <v>0.36113166699999999</v>
      </c>
      <c r="U336" s="171">
        <v>0.36113166699999999</v>
      </c>
      <c r="V336" s="171">
        <v>0.36113166699999999</v>
      </c>
      <c r="W336" s="171">
        <v>0.36113166699999999</v>
      </c>
      <c r="X336" s="171">
        <v>0.36113166699999999</v>
      </c>
      <c r="Y336" s="171">
        <v>0.36113166699999999</v>
      </c>
      <c r="Z336" s="171">
        <v>0.36113166699999999</v>
      </c>
      <c r="AA336" s="171">
        <v>0.36113166699999999</v>
      </c>
      <c r="AB336" s="171">
        <v>0.36113166699999999</v>
      </c>
      <c r="AC336" s="171">
        <v>0.36113166699999999</v>
      </c>
      <c r="AD336" s="171">
        <v>0.36113166699999999</v>
      </c>
      <c r="AE336" s="171">
        <v>0.36113166699999999</v>
      </c>
      <c r="AF336" s="171">
        <v>0.36113166699999999</v>
      </c>
      <c r="AG336" s="171">
        <v>0.36113166699999999</v>
      </c>
      <c r="AH336" s="171">
        <v>0.36113166699999999</v>
      </c>
      <c r="AI336" s="171">
        <v>0.36113166699999999</v>
      </c>
    </row>
    <row r="337" spans="1:36" s="171" customFormat="1" ht="16">
      <c r="A337" s="238"/>
      <c r="B337" s="172" t="s">
        <v>166</v>
      </c>
      <c r="C337" s="172" t="s">
        <v>119</v>
      </c>
      <c r="D337" s="161">
        <v>3</v>
      </c>
      <c r="E337" s="171">
        <v>0.42221583899999998</v>
      </c>
      <c r="F337" s="171">
        <v>0.42221583899999998</v>
      </c>
      <c r="G337" s="171">
        <v>0.42221583899999998</v>
      </c>
      <c r="H337" s="171">
        <v>0.42221583899999998</v>
      </c>
      <c r="I337" s="171">
        <v>0.42221583899999998</v>
      </c>
      <c r="J337" s="171">
        <v>0.42221583899999998</v>
      </c>
      <c r="K337" s="171">
        <v>0.42221583899999998</v>
      </c>
      <c r="L337" s="171">
        <v>0.42221583899999998</v>
      </c>
      <c r="M337" s="171">
        <v>0.42221583899999998</v>
      </c>
      <c r="N337" s="171">
        <v>0.42221583899999998</v>
      </c>
      <c r="O337" s="171">
        <v>0.42221583899999998</v>
      </c>
      <c r="P337" s="171">
        <v>0.42221583899999998</v>
      </c>
      <c r="Q337" s="171">
        <v>0.42221583899999998</v>
      </c>
      <c r="R337" s="171">
        <v>0.42221583899999998</v>
      </c>
      <c r="S337" s="171">
        <v>0.42221583899999998</v>
      </c>
      <c r="T337" s="171">
        <v>0.42221583899999998</v>
      </c>
      <c r="U337" s="171">
        <v>0.42221583899999998</v>
      </c>
      <c r="V337" s="171">
        <v>0.42221583899999998</v>
      </c>
      <c r="W337" s="171">
        <v>0.42221583899999998</v>
      </c>
      <c r="X337" s="171">
        <v>0.42221583899999998</v>
      </c>
      <c r="Y337" s="171">
        <v>0.42221583899999998</v>
      </c>
      <c r="Z337" s="171">
        <v>0.42221583899999998</v>
      </c>
      <c r="AA337" s="171">
        <v>0.42221583899999998</v>
      </c>
      <c r="AB337" s="171">
        <v>0.42221583899999998</v>
      </c>
      <c r="AC337" s="171">
        <v>0.42221583899999998</v>
      </c>
      <c r="AD337" s="171">
        <v>0.42221583899999998</v>
      </c>
      <c r="AE337" s="171">
        <v>0.42221583899999998</v>
      </c>
      <c r="AF337" s="171">
        <v>0.42221583899999998</v>
      </c>
      <c r="AG337" s="171">
        <v>0.42221583899999998</v>
      </c>
      <c r="AH337" s="171">
        <v>0.42221583899999998</v>
      </c>
      <c r="AI337" s="171">
        <v>0.42221583899999998</v>
      </c>
    </row>
    <row r="338" spans="1:36" s="171" customFormat="1" ht="16">
      <c r="A338" s="238"/>
      <c r="B338" s="172" t="s">
        <v>167</v>
      </c>
      <c r="C338" s="172" t="s">
        <v>119</v>
      </c>
      <c r="D338" s="161">
        <v>3</v>
      </c>
      <c r="E338" s="171">
        <v>0.37309837000000007</v>
      </c>
      <c r="F338" s="171">
        <v>0.37309837000000007</v>
      </c>
      <c r="G338" s="171">
        <v>0.37309837000000007</v>
      </c>
      <c r="H338" s="171">
        <v>0.37309837000000007</v>
      </c>
      <c r="I338" s="171">
        <v>0.37309837000000007</v>
      </c>
      <c r="J338" s="171">
        <v>0.37309837000000007</v>
      </c>
      <c r="K338" s="171">
        <v>0.37309837000000007</v>
      </c>
      <c r="L338" s="171">
        <v>0.37309837000000007</v>
      </c>
      <c r="M338" s="171">
        <v>0.37309837000000007</v>
      </c>
      <c r="N338" s="171">
        <v>0.37309837000000007</v>
      </c>
      <c r="O338" s="171">
        <v>0.37309837000000007</v>
      </c>
      <c r="P338" s="171">
        <v>0.37309837000000007</v>
      </c>
      <c r="Q338" s="171">
        <v>0.37309837000000007</v>
      </c>
      <c r="R338" s="171">
        <v>0.37309837000000007</v>
      </c>
      <c r="S338" s="171">
        <v>0.37309837000000007</v>
      </c>
      <c r="T338" s="171">
        <v>0.37309837000000007</v>
      </c>
      <c r="U338" s="171">
        <v>0.37309837000000007</v>
      </c>
      <c r="V338" s="171">
        <v>0.37309837000000007</v>
      </c>
      <c r="W338" s="171">
        <v>0.37309837000000007</v>
      </c>
      <c r="X338" s="171">
        <v>0.37309837000000007</v>
      </c>
      <c r="Y338" s="171">
        <v>0.37309837000000007</v>
      </c>
      <c r="Z338" s="171">
        <v>0.37309837000000007</v>
      </c>
      <c r="AA338" s="171">
        <v>0.37309837000000007</v>
      </c>
      <c r="AB338" s="171">
        <v>0.37309837000000007</v>
      </c>
      <c r="AC338" s="171">
        <v>0.37309837000000007</v>
      </c>
      <c r="AD338" s="171">
        <v>0.37309837000000007</v>
      </c>
      <c r="AE338" s="171">
        <v>0.37309837000000007</v>
      </c>
      <c r="AF338" s="171">
        <v>0.37309837000000007</v>
      </c>
      <c r="AG338" s="171">
        <v>0.37309837000000007</v>
      </c>
      <c r="AH338" s="171">
        <v>0.37309837000000007</v>
      </c>
      <c r="AI338" s="171">
        <v>0.37309837000000007</v>
      </c>
    </row>
    <row r="339" spans="1:36" s="171" customFormat="1" ht="16">
      <c r="A339" s="238"/>
      <c r="B339" s="172" t="s">
        <v>168</v>
      </c>
      <c r="C339" s="172"/>
      <c r="D339" s="161">
        <v>3</v>
      </c>
      <c r="E339" s="171">
        <v>0.45260559000000006</v>
      </c>
      <c r="F339" s="171">
        <v>0.45260559000000006</v>
      </c>
      <c r="G339" s="171">
        <v>0.45260559000000006</v>
      </c>
      <c r="H339" s="171">
        <v>0.45260559000000006</v>
      </c>
      <c r="I339" s="171">
        <v>0.45260559000000006</v>
      </c>
      <c r="J339" s="171">
        <v>0.45260559000000006</v>
      </c>
      <c r="K339" s="171">
        <v>0.45260559000000006</v>
      </c>
      <c r="L339" s="171">
        <v>0.45260559000000006</v>
      </c>
      <c r="M339" s="171">
        <v>0.45260559000000006</v>
      </c>
      <c r="N339" s="171">
        <v>0.45260559000000006</v>
      </c>
      <c r="O339" s="171">
        <v>0.45260559000000006</v>
      </c>
      <c r="P339" s="171">
        <v>0.45260559000000006</v>
      </c>
      <c r="Q339" s="171">
        <v>0.45260559000000006</v>
      </c>
      <c r="R339" s="171">
        <v>0.45260559000000006</v>
      </c>
      <c r="S339" s="171">
        <v>0.45260559000000006</v>
      </c>
      <c r="T339" s="171">
        <v>0.45260559000000006</v>
      </c>
      <c r="U339" s="171">
        <v>0.45260559000000006</v>
      </c>
      <c r="V339" s="171">
        <v>0.45260559000000006</v>
      </c>
      <c r="W339" s="171">
        <v>0.45260559000000006</v>
      </c>
      <c r="X339" s="171">
        <v>0.45260559000000006</v>
      </c>
      <c r="Y339" s="171">
        <v>0.45260559000000006</v>
      </c>
      <c r="Z339" s="171">
        <v>0.45260559000000006</v>
      </c>
      <c r="AA339" s="171">
        <v>0.45260559000000006</v>
      </c>
      <c r="AB339" s="171">
        <v>0.45260559000000006</v>
      </c>
      <c r="AC339" s="171">
        <v>0.45260559000000006</v>
      </c>
      <c r="AD339" s="171">
        <v>0.45260559000000006</v>
      </c>
      <c r="AE339" s="171">
        <v>0.45260559000000006</v>
      </c>
      <c r="AF339" s="171">
        <v>0.45260559000000006</v>
      </c>
      <c r="AG339" s="171">
        <v>0.45260559000000006</v>
      </c>
      <c r="AH339" s="171">
        <v>0.45260559000000006</v>
      </c>
      <c r="AI339" s="171">
        <v>0.45260559000000006</v>
      </c>
    </row>
    <row r="340" spans="1:36" s="171" customFormat="1" ht="16">
      <c r="A340" s="238"/>
      <c r="B340" s="172" t="s">
        <v>169</v>
      </c>
      <c r="C340" s="172"/>
      <c r="D340" s="161">
        <v>3</v>
      </c>
      <c r="E340" s="171">
        <v>0.41672336999999998</v>
      </c>
      <c r="F340" s="171">
        <v>0.41672336999999998</v>
      </c>
      <c r="G340" s="171">
        <v>0.41672336999999998</v>
      </c>
      <c r="H340" s="171">
        <v>0.41672336999999998</v>
      </c>
      <c r="I340" s="171">
        <v>0.41672336999999998</v>
      </c>
      <c r="J340" s="171">
        <v>0.41672336999999998</v>
      </c>
      <c r="K340" s="171">
        <v>0.41672336999999998</v>
      </c>
      <c r="L340" s="171">
        <v>0.41672336999999998</v>
      </c>
      <c r="M340" s="171">
        <v>0.41672336999999998</v>
      </c>
      <c r="N340" s="171">
        <v>0.41672336999999998</v>
      </c>
      <c r="O340" s="171">
        <v>0.41672336999999998</v>
      </c>
      <c r="P340" s="171">
        <v>0.41672336999999998</v>
      </c>
      <c r="Q340" s="171">
        <v>0.41672336999999998</v>
      </c>
      <c r="R340" s="171">
        <v>0.41672336999999998</v>
      </c>
      <c r="S340" s="171">
        <v>0.41672336999999998</v>
      </c>
      <c r="T340" s="171">
        <v>0.41672336999999998</v>
      </c>
      <c r="U340" s="171">
        <v>0.41672336999999998</v>
      </c>
      <c r="V340" s="171">
        <v>0.41672336999999998</v>
      </c>
      <c r="W340" s="171">
        <v>0.41672336999999998</v>
      </c>
      <c r="X340" s="171">
        <v>0.41672336999999998</v>
      </c>
      <c r="Y340" s="171">
        <v>0.41672336999999998</v>
      </c>
      <c r="Z340" s="171">
        <v>0.41672336999999998</v>
      </c>
      <c r="AA340" s="171">
        <v>0.41672336999999998</v>
      </c>
      <c r="AB340" s="171">
        <v>0.41672336999999998</v>
      </c>
      <c r="AC340" s="171">
        <v>0.41672336999999998</v>
      </c>
      <c r="AD340" s="171">
        <v>0.41672336999999998</v>
      </c>
      <c r="AE340" s="171">
        <v>0.41672336999999998</v>
      </c>
      <c r="AF340" s="171">
        <v>0.41672336999999998</v>
      </c>
      <c r="AG340" s="171">
        <v>0.41672336999999998</v>
      </c>
      <c r="AH340" s="171">
        <v>0.41672336999999998</v>
      </c>
      <c r="AI340" s="171">
        <v>0.41672336999999998</v>
      </c>
    </row>
    <row r="341" spans="1:36" s="171" customFormat="1" ht="16">
      <c r="A341" s="238"/>
      <c r="B341" s="172" t="s">
        <v>170</v>
      </c>
      <c r="C341" s="172"/>
      <c r="D341" s="161">
        <v>3</v>
      </c>
      <c r="E341" s="171">
        <v>0.42537872800000004</v>
      </c>
      <c r="F341" s="171">
        <v>0.42537872800000004</v>
      </c>
      <c r="G341" s="171">
        <v>0.42537872800000004</v>
      </c>
      <c r="H341" s="171">
        <v>0.42537872800000004</v>
      </c>
      <c r="I341" s="171">
        <v>0.42537872800000004</v>
      </c>
      <c r="J341" s="171">
        <v>0.42537872800000004</v>
      </c>
      <c r="K341" s="171">
        <v>0.42537872800000004</v>
      </c>
      <c r="L341" s="171">
        <v>0.42537872800000004</v>
      </c>
      <c r="M341" s="171">
        <v>0.42537872800000004</v>
      </c>
      <c r="N341" s="171">
        <v>0.42537872800000004</v>
      </c>
      <c r="O341" s="171">
        <v>0.42537872800000004</v>
      </c>
      <c r="P341" s="171">
        <v>0.42537872800000004</v>
      </c>
      <c r="Q341" s="171">
        <v>0.42537872800000004</v>
      </c>
      <c r="R341" s="171">
        <v>0.42537872800000004</v>
      </c>
      <c r="S341" s="171">
        <v>0.42537872800000004</v>
      </c>
      <c r="T341" s="171">
        <v>0.42537872800000004</v>
      </c>
      <c r="U341" s="171">
        <v>0.42537872800000004</v>
      </c>
      <c r="V341" s="171">
        <v>0.42537872800000004</v>
      </c>
      <c r="W341" s="171">
        <v>0.42537872800000004</v>
      </c>
      <c r="X341" s="171">
        <v>0.42537872800000004</v>
      </c>
      <c r="Y341" s="171">
        <v>0.42537872800000004</v>
      </c>
      <c r="Z341" s="171">
        <v>0.42537872800000004</v>
      </c>
      <c r="AA341" s="171">
        <v>0.42537872800000004</v>
      </c>
      <c r="AB341" s="171">
        <v>0.42537872800000004</v>
      </c>
      <c r="AC341" s="171">
        <v>0.42537872800000004</v>
      </c>
      <c r="AD341" s="171">
        <v>0.42537872800000004</v>
      </c>
      <c r="AE341" s="171">
        <v>0.42537872800000004</v>
      </c>
      <c r="AF341" s="171">
        <v>0.42537872800000004</v>
      </c>
      <c r="AG341" s="171">
        <v>0.42537872800000004</v>
      </c>
      <c r="AH341" s="171">
        <v>0.42537872800000004</v>
      </c>
      <c r="AI341" s="171">
        <v>0.42537872800000004</v>
      </c>
    </row>
    <row r="342" spans="1:36" s="171" customFormat="1" ht="16">
      <c r="A342" s="238"/>
      <c r="B342" s="172" t="s">
        <v>171</v>
      </c>
      <c r="C342" s="172"/>
      <c r="D342" s="161">
        <v>3</v>
      </c>
      <c r="E342" s="171">
        <v>0.36144999999999999</v>
      </c>
      <c r="F342" s="171">
        <v>0.36144999999999999</v>
      </c>
      <c r="G342" s="171">
        <v>0.36144999999999999</v>
      </c>
      <c r="H342" s="171">
        <v>0.36144999999999999</v>
      </c>
      <c r="I342" s="171">
        <v>0.36144999999999999</v>
      </c>
      <c r="J342" s="171">
        <v>0.36144999999999999</v>
      </c>
      <c r="K342" s="171">
        <v>0.36144999999999999</v>
      </c>
      <c r="L342" s="171">
        <v>0.36144999999999999</v>
      </c>
      <c r="M342" s="171">
        <v>0.36144999999999999</v>
      </c>
      <c r="N342" s="171">
        <v>0.36144999999999999</v>
      </c>
      <c r="O342" s="171">
        <v>0.36144999999999999</v>
      </c>
      <c r="P342" s="171">
        <v>0.36144999999999999</v>
      </c>
      <c r="Q342" s="171">
        <v>0.36144999999999999</v>
      </c>
      <c r="R342" s="171">
        <v>0.36144999999999999</v>
      </c>
      <c r="S342" s="171">
        <v>0.36144999999999999</v>
      </c>
      <c r="T342" s="171">
        <v>0.36144999999999999</v>
      </c>
      <c r="U342" s="171">
        <v>0.36144999999999999</v>
      </c>
      <c r="V342" s="171">
        <v>0.36144999999999999</v>
      </c>
      <c r="W342" s="171">
        <v>0.36144999999999999</v>
      </c>
      <c r="X342" s="171">
        <v>0.36144999999999999</v>
      </c>
      <c r="Y342" s="171">
        <v>0.36144999999999999</v>
      </c>
      <c r="Z342" s="171">
        <v>0.36144999999999999</v>
      </c>
      <c r="AA342" s="171">
        <v>0.36144999999999999</v>
      </c>
      <c r="AB342" s="171">
        <v>0.36144999999999999</v>
      </c>
      <c r="AC342" s="171">
        <v>0.36144999999999999</v>
      </c>
      <c r="AD342" s="171">
        <v>0.36144999999999999</v>
      </c>
      <c r="AE342" s="171">
        <v>0.36144999999999999</v>
      </c>
      <c r="AF342" s="171">
        <v>0.36144999999999999</v>
      </c>
      <c r="AG342" s="171">
        <v>0.36144999999999999</v>
      </c>
      <c r="AH342" s="171">
        <v>0.36144999999999999</v>
      </c>
      <c r="AI342" s="171">
        <v>0.36144999999999999</v>
      </c>
    </row>
    <row r="343" spans="1:36" s="177" customFormat="1" ht="17">
      <c r="A343" s="182" t="s">
        <v>150</v>
      </c>
      <c r="B343" s="192" t="s">
        <v>119</v>
      </c>
      <c r="C343" s="192" t="s">
        <v>177</v>
      </c>
      <c r="D343" s="161">
        <v>3</v>
      </c>
      <c r="E343" s="171">
        <v>0</v>
      </c>
      <c r="F343" s="171">
        <v>0</v>
      </c>
      <c r="G343" s="171">
        <v>0</v>
      </c>
      <c r="H343" s="171">
        <v>0</v>
      </c>
      <c r="I343" s="171">
        <v>0</v>
      </c>
      <c r="J343" s="171">
        <v>0</v>
      </c>
      <c r="K343" s="171">
        <v>0</v>
      </c>
      <c r="L343" s="171">
        <v>0</v>
      </c>
      <c r="M343" s="171">
        <v>0</v>
      </c>
      <c r="N343" s="171">
        <v>0</v>
      </c>
      <c r="O343" s="171">
        <v>0</v>
      </c>
      <c r="P343" s="171">
        <v>0</v>
      </c>
      <c r="Q343" s="171">
        <v>0</v>
      </c>
      <c r="R343" s="171">
        <v>0</v>
      </c>
      <c r="S343" s="171">
        <v>0</v>
      </c>
      <c r="T343" s="171">
        <v>0</v>
      </c>
      <c r="U343" s="171">
        <v>0</v>
      </c>
      <c r="V343" s="171">
        <v>0</v>
      </c>
      <c r="W343" s="171">
        <v>0</v>
      </c>
      <c r="X343" s="171">
        <v>0</v>
      </c>
      <c r="Y343" s="171">
        <v>0</v>
      </c>
      <c r="Z343" s="171">
        <v>0</v>
      </c>
      <c r="AA343" s="171">
        <v>0</v>
      </c>
      <c r="AB343" s="171">
        <v>0</v>
      </c>
      <c r="AC343" s="171">
        <v>0</v>
      </c>
      <c r="AD343" s="171">
        <v>0</v>
      </c>
      <c r="AE343" s="171">
        <v>0</v>
      </c>
      <c r="AF343" s="171">
        <v>0</v>
      </c>
      <c r="AG343" s="171">
        <v>0</v>
      </c>
      <c r="AH343" s="171">
        <v>0</v>
      </c>
      <c r="AI343" s="171">
        <v>0</v>
      </c>
    </row>
    <row r="344" spans="1:36" s="177" customFormat="1" ht="34">
      <c r="A344" s="182" t="s">
        <v>178</v>
      </c>
      <c r="B344" s="192" t="s">
        <v>119</v>
      </c>
      <c r="C344" s="192" t="s">
        <v>177</v>
      </c>
      <c r="D344" s="161">
        <v>3</v>
      </c>
      <c r="E344" s="194">
        <v>0</v>
      </c>
      <c r="F344" s="194">
        <v>0</v>
      </c>
      <c r="G344" s="194">
        <v>0</v>
      </c>
      <c r="H344" s="194">
        <v>0</v>
      </c>
      <c r="I344" s="194">
        <v>0</v>
      </c>
      <c r="J344" s="194">
        <v>0</v>
      </c>
      <c r="K344" s="194">
        <v>0</v>
      </c>
      <c r="L344" s="194">
        <v>0</v>
      </c>
      <c r="M344" s="194">
        <v>0</v>
      </c>
      <c r="N344" s="194">
        <v>0</v>
      </c>
      <c r="O344" s="194">
        <v>0</v>
      </c>
      <c r="P344" s="194">
        <v>0</v>
      </c>
      <c r="Q344" s="194">
        <v>0</v>
      </c>
      <c r="R344" s="194">
        <v>0</v>
      </c>
      <c r="S344" s="194">
        <v>0</v>
      </c>
      <c r="T344" s="194">
        <v>0</v>
      </c>
      <c r="U344" s="194">
        <v>0</v>
      </c>
      <c r="V344" s="194">
        <v>0</v>
      </c>
      <c r="W344" s="194">
        <v>0</v>
      </c>
      <c r="X344" s="194">
        <v>0</v>
      </c>
      <c r="Y344" s="194">
        <v>0</v>
      </c>
      <c r="Z344" s="194">
        <v>0</v>
      </c>
      <c r="AA344" s="194">
        <v>0</v>
      </c>
      <c r="AB344" s="194">
        <v>0</v>
      </c>
      <c r="AC344" s="194">
        <v>0</v>
      </c>
      <c r="AD344" s="194">
        <v>0</v>
      </c>
      <c r="AE344" s="194">
        <v>0</v>
      </c>
      <c r="AF344" s="194">
        <v>0</v>
      </c>
      <c r="AG344" s="194">
        <v>0</v>
      </c>
      <c r="AH344" s="194">
        <v>0</v>
      </c>
      <c r="AI344" s="194">
        <v>0</v>
      </c>
    </row>
    <row r="345" spans="1:36" s="177" customFormat="1" ht="34">
      <c r="A345" s="182" t="s">
        <v>140</v>
      </c>
      <c r="B345" s="192" t="s">
        <v>119</v>
      </c>
      <c r="C345" s="192" t="s">
        <v>177</v>
      </c>
      <c r="D345" s="161">
        <v>3</v>
      </c>
      <c r="E345" s="181">
        <v>0</v>
      </c>
      <c r="F345" s="194">
        <v>99999</v>
      </c>
      <c r="G345" s="194">
        <v>99999</v>
      </c>
      <c r="H345" s="194">
        <v>99999</v>
      </c>
      <c r="I345" s="194">
        <v>99999</v>
      </c>
      <c r="J345" s="194">
        <v>99999</v>
      </c>
      <c r="K345" s="194">
        <v>99999</v>
      </c>
      <c r="L345" s="194">
        <v>99999</v>
      </c>
      <c r="M345" s="194">
        <v>99999</v>
      </c>
      <c r="N345" s="194">
        <v>99999</v>
      </c>
      <c r="O345" s="194">
        <v>99999</v>
      </c>
      <c r="P345" s="194">
        <v>99999</v>
      </c>
      <c r="Q345" s="194">
        <v>99999</v>
      </c>
      <c r="R345" s="194">
        <v>99999</v>
      </c>
      <c r="S345" s="194">
        <v>99999</v>
      </c>
      <c r="T345" s="194">
        <v>99999</v>
      </c>
      <c r="U345" s="194">
        <v>99999</v>
      </c>
      <c r="V345" s="194">
        <v>99999</v>
      </c>
      <c r="W345" s="194">
        <v>99999</v>
      </c>
      <c r="X345" s="194">
        <v>99999</v>
      </c>
      <c r="Y345" s="194">
        <v>99999</v>
      </c>
      <c r="Z345" s="194">
        <v>99999</v>
      </c>
      <c r="AA345" s="194">
        <v>99999</v>
      </c>
      <c r="AB345" s="194">
        <v>99999</v>
      </c>
      <c r="AC345" s="194">
        <v>99999</v>
      </c>
      <c r="AD345" s="194">
        <v>99999</v>
      </c>
      <c r="AE345" s="194">
        <v>99999</v>
      </c>
      <c r="AF345" s="194">
        <v>99999</v>
      </c>
      <c r="AG345" s="194">
        <v>99999</v>
      </c>
      <c r="AH345" s="194">
        <v>99999</v>
      </c>
      <c r="AI345" s="194">
        <v>99999</v>
      </c>
    </row>
    <row r="346" spans="1:36" s="171" customFormat="1" ht="17">
      <c r="A346" s="180" t="s">
        <v>126</v>
      </c>
      <c r="B346" s="172" t="s">
        <v>119</v>
      </c>
      <c r="C346" s="172" t="s">
        <v>177</v>
      </c>
      <c r="D346" s="161">
        <v>3</v>
      </c>
      <c r="E346" s="194">
        <v>99999</v>
      </c>
      <c r="F346" s="194">
        <v>99999</v>
      </c>
      <c r="G346" s="194">
        <v>99999</v>
      </c>
      <c r="H346" s="194">
        <v>99999</v>
      </c>
      <c r="I346" s="194">
        <v>99999</v>
      </c>
      <c r="J346" s="194">
        <v>99999</v>
      </c>
      <c r="K346" s="194">
        <v>99999</v>
      </c>
      <c r="L346" s="194">
        <v>99999</v>
      </c>
      <c r="M346" s="194">
        <v>99999</v>
      </c>
      <c r="N346" s="194">
        <v>99999</v>
      </c>
      <c r="O346" s="194">
        <v>99999</v>
      </c>
      <c r="P346" s="194">
        <v>99999</v>
      </c>
      <c r="Q346" s="194">
        <v>99999</v>
      </c>
      <c r="R346" s="194">
        <v>99999</v>
      </c>
      <c r="S346" s="194">
        <v>99999</v>
      </c>
      <c r="T346" s="194">
        <v>99999</v>
      </c>
      <c r="U346" s="194">
        <v>99999</v>
      </c>
      <c r="V346" s="194">
        <v>99999</v>
      </c>
      <c r="W346" s="194">
        <v>99999</v>
      </c>
      <c r="X346" s="194">
        <v>99999</v>
      </c>
      <c r="Y346" s="194">
        <v>99999</v>
      </c>
      <c r="Z346" s="194">
        <v>99999</v>
      </c>
      <c r="AA346" s="194">
        <v>99999</v>
      </c>
      <c r="AB346" s="194">
        <v>99999</v>
      </c>
      <c r="AC346" s="194">
        <v>99999</v>
      </c>
      <c r="AD346" s="194">
        <v>99999</v>
      </c>
      <c r="AE346" s="194">
        <v>99999</v>
      </c>
      <c r="AF346" s="194">
        <v>99999</v>
      </c>
      <c r="AG346" s="194">
        <v>99999</v>
      </c>
      <c r="AH346" s="194">
        <v>99999</v>
      </c>
      <c r="AI346" s="194">
        <v>99999</v>
      </c>
      <c r="AJ346" s="177"/>
    </row>
    <row r="347" spans="1:36" s="171" customFormat="1" ht="17">
      <c r="A347" s="180" t="s">
        <v>133</v>
      </c>
      <c r="B347" s="172" t="s">
        <v>119</v>
      </c>
      <c r="C347" s="172" t="s">
        <v>180</v>
      </c>
      <c r="D347" s="161">
        <v>3</v>
      </c>
      <c r="E347" s="171">
        <v>3972.4</v>
      </c>
      <c r="F347" s="171">
        <v>3782.1</v>
      </c>
      <c r="G347" s="171">
        <v>3591.8</v>
      </c>
      <c r="H347" s="171">
        <v>3401.5</v>
      </c>
      <c r="I347" s="171">
        <v>3211.2</v>
      </c>
      <c r="J347" s="171">
        <v>3020.9</v>
      </c>
      <c r="K347" s="171">
        <v>2830.6</v>
      </c>
      <c r="L347" s="171">
        <v>2640.3</v>
      </c>
      <c r="M347" s="171">
        <v>2450</v>
      </c>
      <c r="N347" s="171">
        <v>2259.6999999999998</v>
      </c>
      <c r="O347" s="171">
        <v>2450</v>
      </c>
      <c r="P347" s="171">
        <v>2432.5</v>
      </c>
      <c r="Q347" s="171">
        <v>2415</v>
      </c>
      <c r="R347" s="171">
        <v>2397.5</v>
      </c>
      <c r="S347" s="171">
        <v>2380</v>
      </c>
      <c r="T347" s="171">
        <v>2362.5</v>
      </c>
      <c r="U347" s="171">
        <v>2345</v>
      </c>
      <c r="V347" s="171">
        <v>2327.5</v>
      </c>
      <c r="W347" s="171">
        <v>2310</v>
      </c>
      <c r="X347" s="171">
        <v>2292.5</v>
      </c>
      <c r="Y347" s="171">
        <v>2275</v>
      </c>
      <c r="Z347" s="171">
        <v>2257.5</v>
      </c>
      <c r="AA347" s="171">
        <v>2240</v>
      </c>
      <c r="AB347" s="171">
        <v>2222.5</v>
      </c>
      <c r="AC347" s="171">
        <v>2205</v>
      </c>
      <c r="AD347" s="171">
        <v>2187.5</v>
      </c>
      <c r="AE347" s="171">
        <v>2170</v>
      </c>
      <c r="AF347" s="171">
        <v>2152.5</v>
      </c>
      <c r="AG347" s="171">
        <v>2135</v>
      </c>
      <c r="AH347" s="171">
        <v>2117.5</v>
      </c>
      <c r="AI347" s="171">
        <v>2100</v>
      </c>
      <c r="AJ347" s="204"/>
    </row>
    <row r="348" spans="1:36" s="171" customFormat="1" ht="17">
      <c r="A348" s="180" t="s">
        <v>141</v>
      </c>
      <c r="B348" s="172" t="s">
        <v>119</v>
      </c>
      <c r="C348" s="172" t="s">
        <v>180</v>
      </c>
      <c r="D348" s="161">
        <v>3</v>
      </c>
      <c r="E348" s="171">
        <v>158.89599999999999</v>
      </c>
      <c r="F348" s="171">
        <v>151.28399999999999</v>
      </c>
      <c r="G348" s="171">
        <v>143.672</v>
      </c>
      <c r="H348" s="171">
        <v>136.06</v>
      </c>
      <c r="I348" s="171">
        <v>128.44800000000001</v>
      </c>
      <c r="J348" s="171">
        <v>120.836</v>
      </c>
      <c r="K348" s="171">
        <v>113.224</v>
      </c>
      <c r="L348" s="171">
        <v>105.61199999999999</v>
      </c>
      <c r="M348" s="171">
        <v>98</v>
      </c>
      <c r="N348" s="171">
        <v>90.388000000000005</v>
      </c>
      <c r="O348" s="171">
        <v>98</v>
      </c>
      <c r="P348" s="171">
        <v>97.3</v>
      </c>
      <c r="Q348" s="171">
        <v>96.6</v>
      </c>
      <c r="R348" s="171">
        <v>95.9</v>
      </c>
      <c r="S348" s="171">
        <v>95.2</v>
      </c>
      <c r="T348" s="171">
        <v>94.5</v>
      </c>
      <c r="U348" s="171">
        <v>93.8</v>
      </c>
      <c r="V348" s="171">
        <v>93.1</v>
      </c>
      <c r="W348" s="171">
        <v>92.4</v>
      </c>
      <c r="X348" s="171">
        <v>91.7</v>
      </c>
      <c r="Y348" s="171">
        <v>91</v>
      </c>
      <c r="Z348" s="171">
        <v>90.3</v>
      </c>
      <c r="AA348" s="171">
        <v>89.6</v>
      </c>
      <c r="AB348" s="171">
        <v>88.9</v>
      </c>
      <c r="AC348" s="171">
        <v>88.2</v>
      </c>
      <c r="AD348" s="171">
        <v>87.5</v>
      </c>
      <c r="AE348" s="171">
        <v>86.8</v>
      </c>
      <c r="AF348" s="171">
        <v>86.1</v>
      </c>
      <c r="AG348" s="171">
        <v>85.4</v>
      </c>
      <c r="AH348" s="171">
        <v>84.7</v>
      </c>
      <c r="AI348" s="171">
        <v>84</v>
      </c>
    </row>
    <row r="349" spans="1:36" s="171" customFormat="1" ht="17">
      <c r="A349" s="180" t="s">
        <v>128</v>
      </c>
      <c r="B349" s="172" t="s">
        <v>119</v>
      </c>
      <c r="C349" s="172" t="s">
        <v>151</v>
      </c>
      <c r="D349" s="161">
        <v>3</v>
      </c>
      <c r="E349" s="171">
        <v>1E-4</v>
      </c>
      <c r="F349" s="171">
        <v>1E-4</v>
      </c>
      <c r="G349" s="171">
        <v>1E-4</v>
      </c>
      <c r="H349" s="171">
        <v>1E-4</v>
      </c>
      <c r="I349" s="171">
        <v>1E-4</v>
      </c>
      <c r="J349" s="171">
        <v>1E-4</v>
      </c>
      <c r="K349" s="171">
        <v>1E-4</v>
      </c>
      <c r="L349" s="171">
        <v>1E-4</v>
      </c>
      <c r="M349" s="171">
        <v>1E-4</v>
      </c>
      <c r="N349" s="171">
        <v>1E-4</v>
      </c>
      <c r="O349" s="171">
        <v>1E-4</v>
      </c>
      <c r="P349" s="171">
        <v>1E-4</v>
      </c>
      <c r="Q349" s="171">
        <v>1E-4</v>
      </c>
      <c r="R349" s="171">
        <v>1E-4</v>
      </c>
      <c r="S349" s="171">
        <v>1E-4</v>
      </c>
      <c r="T349" s="171">
        <v>1E-4</v>
      </c>
      <c r="U349" s="171">
        <v>1E-4</v>
      </c>
      <c r="V349" s="171">
        <v>1E-4</v>
      </c>
      <c r="W349" s="171">
        <v>1E-4</v>
      </c>
      <c r="X349" s="171">
        <v>1E-4</v>
      </c>
      <c r="Y349" s="171">
        <v>1E-4</v>
      </c>
      <c r="Z349" s="171">
        <v>1E-4</v>
      </c>
      <c r="AA349" s="171">
        <v>1E-4</v>
      </c>
      <c r="AB349" s="171">
        <v>1E-4</v>
      </c>
      <c r="AC349" s="171">
        <v>1E-4</v>
      </c>
      <c r="AD349" s="171">
        <v>1E-4</v>
      </c>
      <c r="AE349" s="171">
        <v>1E-4</v>
      </c>
      <c r="AF349" s="171">
        <v>1E-4</v>
      </c>
      <c r="AG349" s="171">
        <v>1E-4</v>
      </c>
      <c r="AH349" s="171">
        <v>1E-4</v>
      </c>
      <c r="AI349" s="171">
        <v>1E-4</v>
      </c>
    </row>
    <row r="350" spans="1:36" s="171" customFormat="1" ht="17">
      <c r="A350" s="180" t="s">
        <v>149</v>
      </c>
      <c r="B350" s="172">
        <v>31.536000000000001</v>
      </c>
      <c r="C350" s="172" t="s">
        <v>181</v>
      </c>
      <c r="D350" s="161">
        <v>3</v>
      </c>
      <c r="E350" s="181"/>
      <c r="F350" s="181"/>
      <c r="G350" s="181"/>
      <c r="H350" s="181"/>
      <c r="I350" s="181"/>
      <c r="J350" s="181"/>
      <c r="K350" s="181"/>
      <c r="L350" s="181"/>
      <c r="M350" s="181"/>
      <c r="N350" s="181"/>
      <c r="O350" s="181"/>
      <c r="P350" s="181"/>
      <c r="Q350" s="181"/>
      <c r="R350" s="181"/>
      <c r="S350" s="181"/>
      <c r="T350" s="181"/>
      <c r="U350" s="181"/>
      <c r="V350" s="181"/>
      <c r="W350" s="181"/>
      <c r="X350" s="181"/>
      <c r="Y350" s="181"/>
      <c r="Z350" s="181"/>
      <c r="AA350" s="181"/>
      <c r="AB350" s="181"/>
      <c r="AC350" s="181"/>
      <c r="AD350" s="181"/>
      <c r="AE350" s="181"/>
      <c r="AF350" s="181"/>
      <c r="AG350" s="181"/>
      <c r="AH350" s="181"/>
      <c r="AI350" s="181"/>
    </row>
    <row r="351" spans="1:36" s="171" customFormat="1" ht="17">
      <c r="A351" s="180" t="s">
        <v>136</v>
      </c>
      <c r="B351" s="172">
        <v>25</v>
      </c>
      <c r="C351" s="172" t="s">
        <v>137</v>
      </c>
      <c r="D351" s="161">
        <v>3</v>
      </c>
      <c r="E351" s="181"/>
      <c r="F351" s="181"/>
      <c r="G351" s="181"/>
      <c r="H351" s="181"/>
      <c r="I351" s="181"/>
      <c r="J351" s="181"/>
      <c r="K351" s="181"/>
      <c r="L351" s="181"/>
      <c r="M351" s="181"/>
      <c r="N351" s="181"/>
      <c r="O351" s="181"/>
      <c r="P351" s="181"/>
      <c r="Q351" s="181"/>
      <c r="R351" s="181"/>
      <c r="S351" s="181"/>
      <c r="T351" s="181"/>
      <c r="U351" s="181"/>
      <c r="V351" s="181"/>
      <c r="W351" s="181"/>
      <c r="X351" s="181"/>
      <c r="Y351" s="181"/>
      <c r="Z351" s="181"/>
      <c r="AA351" s="181"/>
      <c r="AB351" s="181"/>
      <c r="AC351" s="181"/>
      <c r="AD351" s="181"/>
      <c r="AE351" s="181"/>
      <c r="AF351" s="181"/>
      <c r="AG351" s="181"/>
      <c r="AH351" s="181"/>
      <c r="AI351" s="181"/>
    </row>
    <row r="352" spans="1:36" s="234" customFormat="1" ht="15" customHeight="1"/>
    <row r="353" spans="1:35" s="209" customFormat="1" ht="15.75" customHeight="1">
      <c r="A353" s="211" t="s">
        <v>82</v>
      </c>
      <c r="B353" s="210"/>
      <c r="D353" s="210"/>
      <c r="E353" s="213"/>
      <c r="F353" s="213"/>
      <c r="G353" s="213"/>
      <c r="H353" s="213"/>
      <c r="I353" s="213"/>
      <c r="J353" s="213"/>
      <c r="K353" s="213"/>
      <c r="L353" s="213"/>
      <c r="M353" s="213"/>
      <c r="N353" s="213"/>
      <c r="O353" s="213"/>
      <c r="P353" s="213"/>
      <c r="Q353" s="213"/>
      <c r="R353" s="213"/>
      <c r="S353" s="213"/>
      <c r="T353" s="213"/>
      <c r="U353" s="213"/>
      <c r="V353" s="213"/>
      <c r="W353" s="213"/>
      <c r="X353" s="213"/>
      <c r="Y353" s="213"/>
      <c r="Z353" s="213"/>
      <c r="AA353" s="213"/>
      <c r="AB353" s="213"/>
      <c r="AC353" s="213"/>
      <c r="AD353" s="213"/>
      <c r="AE353" s="213"/>
      <c r="AF353" s="213"/>
      <c r="AG353" s="213"/>
      <c r="AH353" s="213"/>
      <c r="AI353" s="213"/>
    </row>
    <row r="354" spans="1:35" s="171" customFormat="1" ht="17">
      <c r="A354" s="168" t="s">
        <v>116</v>
      </c>
      <c r="B354" s="190" t="s">
        <v>173</v>
      </c>
      <c r="C354" s="169" t="s">
        <v>117</v>
      </c>
      <c r="D354" s="169" t="s">
        <v>607</v>
      </c>
      <c r="E354" s="179">
        <v>2020</v>
      </c>
      <c r="F354" s="179">
        <v>2021</v>
      </c>
      <c r="G354" s="179">
        <v>2022</v>
      </c>
      <c r="H354" s="179">
        <v>2023</v>
      </c>
      <c r="I354" s="179">
        <v>2024</v>
      </c>
      <c r="J354" s="179">
        <v>2025</v>
      </c>
      <c r="K354" s="179">
        <v>2026</v>
      </c>
      <c r="L354" s="179">
        <v>2027</v>
      </c>
      <c r="M354" s="179">
        <v>2028</v>
      </c>
      <c r="N354" s="179">
        <v>2029</v>
      </c>
      <c r="O354" s="179">
        <v>2030</v>
      </c>
      <c r="P354" s="179">
        <v>2031</v>
      </c>
      <c r="Q354" s="179">
        <v>2032</v>
      </c>
      <c r="R354" s="179">
        <v>2033</v>
      </c>
      <c r="S354" s="179">
        <v>2034</v>
      </c>
      <c r="T354" s="179">
        <v>2035</v>
      </c>
      <c r="U354" s="179">
        <v>2036</v>
      </c>
      <c r="V354" s="179">
        <v>2037</v>
      </c>
      <c r="W354" s="179">
        <v>2038</v>
      </c>
      <c r="X354" s="179">
        <v>2039</v>
      </c>
      <c r="Y354" s="179">
        <v>2040</v>
      </c>
      <c r="Z354" s="179">
        <v>2041</v>
      </c>
      <c r="AA354" s="179">
        <v>2042</v>
      </c>
      <c r="AB354" s="179">
        <v>2043</v>
      </c>
      <c r="AC354" s="179">
        <v>2044</v>
      </c>
      <c r="AD354" s="179">
        <v>2045</v>
      </c>
      <c r="AE354" s="179">
        <v>2046</v>
      </c>
      <c r="AF354" s="179">
        <v>2047</v>
      </c>
      <c r="AG354" s="179">
        <v>2048</v>
      </c>
      <c r="AH354" s="179">
        <v>2049</v>
      </c>
      <c r="AI354" s="179">
        <v>2050</v>
      </c>
    </row>
    <row r="355" spans="1:35" s="177" customFormat="1" ht="15.75" customHeight="1">
      <c r="A355" s="205" t="s">
        <v>129</v>
      </c>
      <c r="B355" s="192" t="s">
        <v>60</v>
      </c>
      <c r="C355" s="192" t="s">
        <v>138</v>
      </c>
      <c r="D355" s="161">
        <v>3</v>
      </c>
      <c r="E355" s="171">
        <v>2.7</v>
      </c>
      <c r="F355" s="171">
        <v>2.7</v>
      </c>
      <c r="G355" s="171">
        <v>2.7</v>
      </c>
      <c r="H355" s="171">
        <v>2.7</v>
      </c>
      <c r="I355" s="171">
        <v>2.7</v>
      </c>
      <c r="J355" s="171">
        <v>2.7</v>
      </c>
      <c r="K355" s="171">
        <v>2.7</v>
      </c>
      <c r="L355" s="171">
        <v>2.7</v>
      </c>
      <c r="M355" s="171">
        <v>2.7</v>
      </c>
      <c r="N355" s="171">
        <v>2.7</v>
      </c>
      <c r="O355" s="171">
        <v>2.7</v>
      </c>
      <c r="P355" s="171">
        <v>2.7</v>
      </c>
      <c r="Q355" s="171">
        <v>2.7</v>
      </c>
      <c r="R355" s="171">
        <v>2.7</v>
      </c>
      <c r="S355" s="171">
        <v>2.7</v>
      </c>
      <c r="T355" s="171">
        <v>2.7</v>
      </c>
      <c r="U355" s="171">
        <v>2.7</v>
      </c>
      <c r="V355" s="171">
        <v>2.7</v>
      </c>
      <c r="W355" s="171">
        <v>2.7</v>
      </c>
      <c r="X355" s="171">
        <v>2.7</v>
      </c>
      <c r="Y355" s="171">
        <v>2.7</v>
      </c>
      <c r="Z355" s="171">
        <v>2.7</v>
      </c>
      <c r="AA355" s="171">
        <v>2.7</v>
      </c>
      <c r="AB355" s="171">
        <v>2.7</v>
      </c>
      <c r="AC355" s="171">
        <v>2.7</v>
      </c>
      <c r="AD355" s="171">
        <v>2.7</v>
      </c>
      <c r="AE355" s="171">
        <v>2.7</v>
      </c>
      <c r="AF355" s="171">
        <v>2.7</v>
      </c>
      <c r="AG355" s="171">
        <v>2.7</v>
      </c>
      <c r="AH355" s="171">
        <v>2.7</v>
      </c>
      <c r="AI355" s="171">
        <v>2.7</v>
      </c>
    </row>
    <row r="356" spans="1:35" s="171" customFormat="1" ht="17">
      <c r="A356" s="180" t="s">
        <v>120</v>
      </c>
      <c r="B356" s="172" t="s">
        <v>27</v>
      </c>
      <c r="C356" s="172" t="s">
        <v>138</v>
      </c>
      <c r="D356" s="161">
        <v>3</v>
      </c>
      <c r="E356" s="181">
        <v>1</v>
      </c>
      <c r="F356" s="181">
        <v>1</v>
      </c>
      <c r="G356" s="181">
        <v>1</v>
      </c>
      <c r="H356" s="181">
        <v>1</v>
      </c>
      <c r="I356" s="181">
        <v>1</v>
      </c>
      <c r="J356" s="181">
        <v>1</v>
      </c>
      <c r="K356" s="181">
        <v>1</v>
      </c>
      <c r="L356" s="181">
        <v>1</v>
      </c>
      <c r="M356" s="181">
        <v>1</v>
      </c>
      <c r="N356" s="181">
        <v>1</v>
      </c>
      <c r="O356" s="181">
        <v>1</v>
      </c>
      <c r="P356" s="181">
        <v>1</v>
      </c>
      <c r="Q356" s="181">
        <v>1</v>
      </c>
      <c r="R356" s="181">
        <v>1</v>
      </c>
      <c r="S356" s="181">
        <v>1</v>
      </c>
      <c r="T356" s="181">
        <v>1</v>
      </c>
      <c r="U356" s="181">
        <v>1</v>
      </c>
      <c r="V356" s="181">
        <v>1</v>
      </c>
      <c r="W356" s="181">
        <v>1</v>
      </c>
      <c r="X356" s="181">
        <v>1</v>
      </c>
      <c r="Y356" s="181">
        <v>1</v>
      </c>
      <c r="Z356" s="181">
        <v>1</v>
      </c>
      <c r="AA356" s="181">
        <v>1</v>
      </c>
      <c r="AB356" s="181">
        <v>1</v>
      </c>
      <c r="AC356" s="181">
        <v>1</v>
      </c>
      <c r="AD356" s="181">
        <v>1</v>
      </c>
      <c r="AE356" s="181">
        <v>1</v>
      </c>
      <c r="AF356" s="181">
        <v>1</v>
      </c>
      <c r="AG356" s="181">
        <v>1</v>
      </c>
      <c r="AH356" s="181">
        <v>1</v>
      </c>
      <c r="AI356" s="181">
        <v>1</v>
      </c>
    </row>
    <row r="357" spans="1:35" s="171" customFormat="1" ht="15.75" customHeight="1">
      <c r="A357" s="180" t="s">
        <v>183</v>
      </c>
      <c r="B357" s="172" t="s">
        <v>119</v>
      </c>
      <c r="C357" s="172" t="s">
        <v>119</v>
      </c>
      <c r="D357" s="161">
        <v>3</v>
      </c>
      <c r="E357" s="202">
        <v>1</v>
      </c>
      <c r="F357" s="202">
        <v>1</v>
      </c>
      <c r="G357" s="202">
        <v>1</v>
      </c>
      <c r="H357" s="202">
        <v>1</v>
      </c>
      <c r="I357" s="202">
        <v>1</v>
      </c>
      <c r="J357" s="202">
        <v>1</v>
      </c>
      <c r="K357" s="202">
        <v>1</v>
      </c>
      <c r="L357" s="202">
        <v>1</v>
      </c>
      <c r="M357" s="202">
        <v>1</v>
      </c>
      <c r="N357" s="202">
        <v>1</v>
      </c>
      <c r="O357" s="202">
        <v>1</v>
      </c>
      <c r="P357" s="202">
        <v>1</v>
      </c>
      <c r="Q357" s="202">
        <v>1</v>
      </c>
      <c r="R357" s="202">
        <v>1</v>
      </c>
      <c r="S357" s="202">
        <v>1</v>
      </c>
      <c r="T357" s="202">
        <v>1</v>
      </c>
      <c r="U357" s="202">
        <v>1</v>
      </c>
      <c r="V357" s="202">
        <v>1</v>
      </c>
      <c r="W357" s="202">
        <v>1</v>
      </c>
      <c r="X357" s="202">
        <v>1</v>
      </c>
      <c r="Y357" s="202">
        <v>1</v>
      </c>
      <c r="Z357" s="202">
        <v>1</v>
      </c>
      <c r="AA357" s="202">
        <v>1</v>
      </c>
      <c r="AB357" s="202">
        <v>1</v>
      </c>
      <c r="AC357" s="202">
        <v>1</v>
      </c>
      <c r="AD357" s="202">
        <v>1</v>
      </c>
      <c r="AE357" s="202">
        <v>1</v>
      </c>
      <c r="AF357" s="202">
        <v>1</v>
      </c>
      <c r="AG357" s="202">
        <v>1</v>
      </c>
      <c r="AH357" s="202">
        <v>1</v>
      </c>
      <c r="AI357" s="202">
        <v>1</v>
      </c>
    </row>
    <row r="358" spans="1:35" s="171" customFormat="1" ht="16">
      <c r="A358" s="238" t="s">
        <v>179</v>
      </c>
      <c r="B358" s="172" t="s">
        <v>163</v>
      </c>
      <c r="C358" s="172" t="s">
        <v>119</v>
      </c>
      <c r="D358" s="161">
        <v>3</v>
      </c>
      <c r="E358" s="200">
        <v>0.85</v>
      </c>
      <c r="F358" s="200">
        <v>0.85</v>
      </c>
      <c r="G358" s="200">
        <v>0.85</v>
      </c>
      <c r="H358" s="200">
        <v>0.85</v>
      </c>
      <c r="I358" s="200">
        <v>0.85</v>
      </c>
      <c r="J358" s="200">
        <v>0.85</v>
      </c>
      <c r="K358" s="200">
        <v>0.85</v>
      </c>
      <c r="L358" s="200">
        <v>0.85</v>
      </c>
      <c r="M358" s="200">
        <v>0.85</v>
      </c>
      <c r="N358" s="200">
        <v>0.85</v>
      </c>
      <c r="O358" s="200">
        <v>0.85</v>
      </c>
      <c r="P358" s="200">
        <v>0.85</v>
      </c>
      <c r="Q358" s="200">
        <v>0.85</v>
      </c>
      <c r="R358" s="200">
        <v>0.85</v>
      </c>
      <c r="S358" s="200">
        <v>0.85</v>
      </c>
      <c r="T358" s="200">
        <v>0.85</v>
      </c>
      <c r="U358" s="200">
        <v>0.85</v>
      </c>
      <c r="V358" s="200">
        <v>0.85</v>
      </c>
      <c r="W358" s="200">
        <v>0.85</v>
      </c>
      <c r="X358" s="200">
        <v>0.85</v>
      </c>
      <c r="Y358" s="200">
        <v>0.85</v>
      </c>
      <c r="Z358" s="200">
        <v>0.85</v>
      </c>
      <c r="AA358" s="200">
        <v>0.85</v>
      </c>
      <c r="AB358" s="200">
        <v>0.85</v>
      </c>
      <c r="AC358" s="200">
        <v>0.85</v>
      </c>
      <c r="AD358" s="200">
        <v>0.85</v>
      </c>
      <c r="AE358" s="200">
        <v>0.85</v>
      </c>
      <c r="AF358" s="200">
        <v>0.85</v>
      </c>
      <c r="AG358" s="200">
        <v>0.85</v>
      </c>
      <c r="AH358" s="200">
        <v>0.85</v>
      </c>
      <c r="AI358" s="200">
        <v>0.85</v>
      </c>
    </row>
    <row r="359" spans="1:35" s="171" customFormat="1" ht="16">
      <c r="A359" s="238"/>
      <c r="B359" s="172" t="s">
        <v>165</v>
      </c>
      <c r="C359" s="172"/>
      <c r="D359" s="161">
        <v>3</v>
      </c>
      <c r="E359" s="200">
        <v>0.85</v>
      </c>
      <c r="F359" s="200">
        <v>0.85</v>
      </c>
      <c r="G359" s="200">
        <v>0.85</v>
      </c>
      <c r="H359" s="200">
        <v>0.85</v>
      </c>
      <c r="I359" s="200">
        <v>0.85</v>
      </c>
      <c r="J359" s="200">
        <v>0.85</v>
      </c>
      <c r="K359" s="200">
        <v>0.85</v>
      </c>
      <c r="L359" s="200">
        <v>0.85</v>
      </c>
      <c r="M359" s="200">
        <v>0.85</v>
      </c>
      <c r="N359" s="200">
        <v>0.85</v>
      </c>
      <c r="O359" s="200">
        <v>0.85</v>
      </c>
      <c r="P359" s="200">
        <v>0.85</v>
      </c>
      <c r="Q359" s="200">
        <v>0.85</v>
      </c>
      <c r="R359" s="200">
        <v>0.85</v>
      </c>
      <c r="S359" s="200">
        <v>0.85</v>
      </c>
      <c r="T359" s="200">
        <v>0.85</v>
      </c>
      <c r="U359" s="200">
        <v>0.85</v>
      </c>
      <c r="V359" s="200">
        <v>0.85</v>
      </c>
      <c r="W359" s="200">
        <v>0.85</v>
      </c>
      <c r="X359" s="200">
        <v>0.85</v>
      </c>
      <c r="Y359" s="200">
        <v>0.85</v>
      </c>
      <c r="Z359" s="200">
        <v>0.85</v>
      </c>
      <c r="AA359" s="200">
        <v>0.85</v>
      </c>
      <c r="AB359" s="200">
        <v>0.85</v>
      </c>
      <c r="AC359" s="200">
        <v>0.85</v>
      </c>
      <c r="AD359" s="200">
        <v>0.85</v>
      </c>
      <c r="AE359" s="200">
        <v>0.85</v>
      </c>
      <c r="AF359" s="200">
        <v>0.85</v>
      </c>
      <c r="AG359" s="200">
        <v>0.85</v>
      </c>
      <c r="AH359" s="200">
        <v>0.85</v>
      </c>
      <c r="AI359" s="200">
        <v>0.85</v>
      </c>
    </row>
    <row r="360" spans="1:35" s="171" customFormat="1" ht="16">
      <c r="A360" s="238"/>
      <c r="B360" s="172" t="s">
        <v>166</v>
      </c>
      <c r="C360" s="172"/>
      <c r="D360" s="161">
        <v>3</v>
      </c>
      <c r="E360" s="200">
        <v>0.85</v>
      </c>
      <c r="F360" s="200">
        <v>0.85</v>
      </c>
      <c r="G360" s="200">
        <v>0.85</v>
      </c>
      <c r="H360" s="200">
        <v>0.85</v>
      </c>
      <c r="I360" s="200">
        <v>0.85</v>
      </c>
      <c r="J360" s="200">
        <v>0.85</v>
      </c>
      <c r="K360" s="200">
        <v>0.85</v>
      </c>
      <c r="L360" s="200">
        <v>0.85</v>
      </c>
      <c r="M360" s="200">
        <v>0.85</v>
      </c>
      <c r="N360" s="200">
        <v>0.85</v>
      </c>
      <c r="O360" s="200">
        <v>0.85</v>
      </c>
      <c r="P360" s="200">
        <v>0.85</v>
      </c>
      <c r="Q360" s="200">
        <v>0.85</v>
      </c>
      <c r="R360" s="200">
        <v>0.85</v>
      </c>
      <c r="S360" s="200">
        <v>0.85</v>
      </c>
      <c r="T360" s="200">
        <v>0.85</v>
      </c>
      <c r="U360" s="200">
        <v>0.85</v>
      </c>
      <c r="V360" s="200">
        <v>0.85</v>
      </c>
      <c r="W360" s="200">
        <v>0.85</v>
      </c>
      <c r="X360" s="200">
        <v>0.85</v>
      </c>
      <c r="Y360" s="200">
        <v>0.85</v>
      </c>
      <c r="Z360" s="200">
        <v>0.85</v>
      </c>
      <c r="AA360" s="200">
        <v>0.85</v>
      </c>
      <c r="AB360" s="200">
        <v>0.85</v>
      </c>
      <c r="AC360" s="200">
        <v>0.85</v>
      </c>
      <c r="AD360" s="200">
        <v>0.85</v>
      </c>
      <c r="AE360" s="200">
        <v>0.85</v>
      </c>
      <c r="AF360" s="200">
        <v>0.85</v>
      </c>
      <c r="AG360" s="200">
        <v>0.85</v>
      </c>
      <c r="AH360" s="200">
        <v>0.85</v>
      </c>
      <c r="AI360" s="200">
        <v>0.85</v>
      </c>
    </row>
    <row r="361" spans="1:35" s="171" customFormat="1" ht="16">
      <c r="A361" s="238"/>
      <c r="B361" s="172" t="s">
        <v>167</v>
      </c>
      <c r="C361" s="172"/>
      <c r="D361" s="161">
        <v>3</v>
      </c>
      <c r="E361" s="200">
        <v>0.85</v>
      </c>
      <c r="F361" s="200">
        <v>0.85</v>
      </c>
      <c r="G361" s="200">
        <v>0.85</v>
      </c>
      <c r="H361" s="200">
        <v>0.85</v>
      </c>
      <c r="I361" s="200">
        <v>0.85</v>
      </c>
      <c r="J361" s="200">
        <v>0.85</v>
      </c>
      <c r="K361" s="200">
        <v>0.85</v>
      </c>
      <c r="L361" s="200">
        <v>0.85</v>
      </c>
      <c r="M361" s="200">
        <v>0.85</v>
      </c>
      <c r="N361" s="200">
        <v>0.85</v>
      </c>
      <c r="O361" s="200">
        <v>0.85</v>
      </c>
      <c r="P361" s="200">
        <v>0.85</v>
      </c>
      <c r="Q361" s="200">
        <v>0.85</v>
      </c>
      <c r="R361" s="200">
        <v>0.85</v>
      </c>
      <c r="S361" s="200">
        <v>0.85</v>
      </c>
      <c r="T361" s="200">
        <v>0.85</v>
      </c>
      <c r="U361" s="200">
        <v>0.85</v>
      </c>
      <c r="V361" s="200">
        <v>0.85</v>
      </c>
      <c r="W361" s="200">
        <v>0.85</v>
      </c>
      <c r="X361" s="200">
        <v>0.85</v>
      </c>
      <c r="Y361" s="200">
        <v>0.85</v>
      </c>
      <c r="Z361" s="200">
        <v>0.85</v>
      </c>
      <c r="AA361" s="200">
        <v>0.85</v>
      </c>
      <c r="AB361" s="200">
        <v>0.85</v>
      </c>
      <c r="AC361" s="200">
        <v>0.85</v>
      </c>
      <c r="AD361" s="200">
        <v>0.85</v>
      </c>
      <c r="AE361" s="200">
        <v>0.85</v>
      </c>
      <c r="AF361" s="200">
        <v>0.85</v>
      </c>
      <c r="AG361" s="200">
        <v>0.85</v>
      </c>
      <c r="AH361" s="200">
        <v>0.85</v>
      </c>
      <c r="AI361" s="200">
        <v>0.85</v>
      </c>
    </row>
    <row r="362" spans="1:35" s="171" customFormat="1" ht="16">
      <c r="A362" s="238"/>
      <c r="B362" s="172" t="s">
        <v>168</v>
      </c>
      <c r="C362" s="172"/>
      <c r="D362" s="161">
        <v>3</v>
      </c>
      <c r="E362" s="200">
        <v>0.85</v>
      </c>
      <c r="F362" s="200">
        <v>0.85</v>
      </c>
      <c r="G362" s="200">
        <v>0.85</v>
      </c>
      <c r="H362" s="200">
        <v>0.85</v>
      </c>
      <c r="I362" s="200">
        <v>0.85</v>
      </c>
      <c r="J362" s="200">
        <v>0.85</v>
      </c>
      <c r="K362" s="200">
        <v>0.85</v>
      </c>
      <c r="L362" s="200">
        <v>0.85</v>
      </c>
      <c r="M362" s="200">
        <v>0.85</v>
      </c>
      <c r="N362" s="200">
        <v>0.85</v>
      </c>
      <c r="O362" s="200">
        <v>0.85</v>
      </c>
      <c r="P362" s="200">
        <v>0.85</v>
      </c>
      <c r="Q362" s="200">
        <v>0.85</v>
      </c>
      <c r="R362" s="200">
        <v>0.85</v>
      </c>
      <c r="S362" s="200">
        <v>0.85</v>
      </c>
      <c r="T362" s="200">
        <v>0.85</v>
      </c>
      <c r="U362" s="200">
        <v>0.85</v>
      </c>
      <c r="V362" s="200">
        <v>0.85</v>
      </c>
      <c r="W362" s="200">
        <v>0.85</v>
      </c>
      <c r="X362" s="200">
        <v>0.85</v>
      </c>
      <c r="Y362" s="200">
        <v>0.85</v>
      </c>
      <c r="Z362" s="200">
        <v>0.85</v>
      </c>
      <c r="AA362" s="200">
        <v>0.85</v>
      </c>
      <c r="AB362" s="200">
        <v>0.85</v>
      </c>
      <c r="AC362" s="200">
        <v>0.85</v>
      </c>
      <c r="AD362" s="200">
        <v>0.85</v>
      </c>
      <c r="AE362" s="200">
        <v>0.85</v>
      </c>
      <c r="AF362" s="200">
        <v>0.85</v>
      </c>
      <c r="AG362" s="200">
        <v>0.85</v>
      </c>
      <c r="AH362" s="200">
        <v>0.85</v>
      </c>
      <c r="AI362" s="200">
        <v>0.85</v>
      </c>
    </row>
    <row r="363" spans="1:35" s="171" customFormat="1" ht="16">
      <c r="A363" s="238"/>
      <c r="B363" s="172" t="s">
        <v>169</v>
      </c>
      <c r="C363" s="172" t="s">
        <v>119</v>
      </c>
      <c r="D363" s="161">
        <v>3</v>
      </c>
      <c r="E363" s="200">
        <v>0.85</v>
      </c>
      <c r="F363" s="200">
        <v>0.85</v>
      </c>
      <c r="G363" s="200">
        <v>0.85</v>
      </c>
      <c r="H363" s="200">
        <v>0.85</v>
      </c>
      <c r="I363" s="200">
        <v>0.85</v>
      </c>
      <c r="J363" s="200">
        <v>0.85</v>
      </c>
      <c r="K363" s="200">
        <v>0.85</v>
      </c>
      <c r="L363" s="200">
        <v>0.85</v>
      </c>
      <c r="M363" s="200">
        <v>0.85</v>
      </c>
      <c r="N363" s="200">
        <v>0.85</v>
      </c>
      <c r="O363" s="200">
        <v>0.85</v>
      </c>
      <c r="P363" s="200">
        <v>0.85</v>
      </c>
      <c r="Q363" s="200">
        <v>0.85</v>
      </c>
      <c r="R363" s="200">
        <v>0.85</v>
      </c>
      <c r="S363" s="200">
        <v>0.85</v>
      </c>
      <c r="T363" s="200">
        <v>0.85</v>
      </c>
      <c r="U363" s="200">
        <v>0.85</v>
      </c>
      <c r="V363" s="200">
        <v>0.85</v>
      </c>
      <c r="W363" s="200">
        <v>0.85</v>
      </c>
      <c r="X363" s="200">
        <v>0.85</v>
      </c>
      <c r="Y363" s="200">
        <v>0.85</v>
      </c>
      <c r="Z363" s="200">
        <v>0.85</v>
      </c>
      <c r="AA363" s="200">
        <v>0.85</v>
      </c>
      <c r="AB363" s="200">
        <v>0.85</v>
      </c>
      <c r="AC363" s="200">
        <v>0.85</v>
      </c>
      <c r="AD363" s="200">
        <v>0.85</v>
      </c>
      <c r="AE363" s="200">
        <v>0.85</v>
      </c>
      <c r="AF363" s="200">
        <v>0.85</v>
      </c>
      <c r="AG363" s="200">
        <v>0.85</v>
      </c>
      <c r="AH363" s="200">
        <v>0.85</v>
      </c>
      <c r="AI363" s="200">
        <v>0.85</v>
      </c>
    </row>
    <row r="364" spans="1:35" s="171" customFormat="1" ht="16">
      <c r="A364" s="238"/>
      <c r="B364" s="172" t="s">
        <v>170</v>
      </c>
      <c r="C364" s="172" t="s">
        <v>119</v>
      </c>
      <c r="D364" s="161">
        <v>3</v>
      </c>
      <c r="E364" s="200">
        <v>0.85</v>
      </c>
      <c r="F364" s="200">
        <v>0.85</v>
      </c>
      <c r="G364" s="200">
        <v>0.85</v>
      </c>
      <c r="H364" s="200">
        <v>0.85</v>
      </c>
      <c r="I364" s="200">
        <v>0.85</v>
      </c>
      <c r="J364" s="200">
        <v>0.85</v>
      </c>
      <c r="K364" s="200">
        <v>0.85</v>
      </c>
      <c r="L364" s="200">
        <v>0.85</v>
      </c>
      <c r="M364" s="200">
        <v>0.85</v>
      </c>
      <c r="N364" s="200">
        <v>0.85</v>
      </c>
      <c r="O364" s="200">
        <v>0.85</v>
      </c>
      <c r="P364" s="200">
        <v>0.85</v>
      </c>
      <c r="Q364" s="200">
        <v>0.85</v>
      </c>
      <c r="R364" s="200">
        <v>0.85</v>
      </c>
      <c r="S364" s="200">
        <v>0.85</v>
      </c>
      <c r="T364" s="200">
        <v>0.85</v>
      </c>
      <c r="U364" s="200">
        <v>0.85</v>
      </c>
      <c r="V364" s="200">
        <v>0.85</v>
      </c>
      <c r="W364" s="200">
        <v>0.85</v>
      </c>
      <c r="X364" s="200">
        <v>0.85</v>
      </c>
      <c r="Y364" s="200">
        <v>0.85</v>
      </c>
      <c r="Z364" s="200">
        <v>0.85</v>
      </c>
      <c r="AA364" s="200">
        <v>0.85</v>
      </c>
      <c r="AB364" s="200">
        <v>0.85</v>
      </c>
      <c r="AC364" s="200">
        <v>0.85</v>
      </c>
      <c r="AD364" s="200">
        <v>0.85</v>
      </c>
      <c r="AE364" s="200">
        <v>0.85</v>
      </c>
      <c r="AF364" s="200">
        <v>0.85</v>
      </c>
      <c r="AG364" s="200">
        <v>0.85</v>
      </c>
      <c r="AH364" s="200">
        <v>0.85</v>
      </c>
      <c r="AI364" s="200">
        <v>0.85</v>
      </c>
    </row>
    <row r="365" spans="1:35" s="171" customFormat="1" ht="16">
      <c r="A365" s="238"/>
      <c r="B365" s="172" t="s">
        <v>171</v>
      </c>
      <c r="C365" s="172" t="s">
        <v>119</v>
      </c>
      <c r="D365" s="161">
        <v>3</v>
      </c>
      <c r="E365" s="200">
        <v>0.85</v>
      </c>
      <c r="F365" s="200">
        <v>0.85</v>
      </c>
      <c r="G365" s="200">
        <v>0.85</v>
      </c>
      <c r="H365" s="200">
        <v>0.85</v>
      </c>
      <c r="I365" s="200">
        <v>0.85</v>
      </c>
      <c r="J365" s="200">
        <v>0.85</v>
      </c>
      <c r="K365" s="200">
        <v>0.85</v>
      </c>
      <c r="L365" s="200">
        <v>0.85</v>
      </c>
      <c r="M365" s="200">
        <v>0.85</v>
      </c>
      <c r="N365" s="200">
        <v>0.85</v>
      </c>
      <c r="O365" s="200">
        <v>0.85</v>
      </c>
      <c r="P365" s="200">
        <v>0.85</v>
      </c>
      <c r="Q365" s="200">
        <v>0.85</v>
      </c>
      <c r="R365" s="200">
        <v>0.85</v>
      </c>
      <c r="S365" s="200">
        <v>0.85</v>
      </c>
      <c r="T365" s="200">
        <v>0.85</v>
      </c>
      <c r="U365" s="200">
        <v>0.85</v>
      </c>
      <c r="V365" s="200">
        <v>0.85</v>
      </c>
      <c r="W365" s="200">
        <v>0.85</v>
      </c>
      <c r="X365" s="200">
        <v>0.85</v>
      </c>
      <c r="Y365" s="200">
        <v>0.85</v>
      </c>
      <c r="Z365" s="200">
        <v>0.85</v>
      </c>
      <c r="AA365" s="200">
        <v>0.85</v>
      </c>
      <c r="AB365" s="200">
        <v>0.85</v>
      </c>
      <c r="AC365" s="200">
        <v>0.85</v>
      </c>
      <c r="AD365" s="200">
        <v>0.85</v>
      </c>
      <c r="AE365" s="200">
        <v>0.85</v>
      </c>
      <c r="AF365" s="200">
        <v>0.85</v>
      </c>
      <c r="AG365" s="200">
        <v>0.85</v>
      </c>
      <c r="AH365" s="200">
        <v>0.85</v>
      </c>
      <c r="AI365" s="200">
        <v>0.85</v>
      </c>
    </row>
    <row r="366" spans="1:35" s="177" customFormat="1" ht="17">
      <c r="A366" s="182" t="s">
        <v>150</v>
      </c>
      <c r="B366" s="192" t="s">
        <v>119</v>
      </c>
      <c r="C366" s="192" t="s">
        <v>177</v>
      </c>
      <c r="D366" s="161">
        <v>3</v>
      </c>
      <c r="E366" s="181">
        <v>0</v>
      </c>
      <c r="F366" s="181">
        <v>0</v>
      </c>
      <c r="G366" s="181">
        <v>0</v>
      </c>
      <c r="H366" s="181">
        <v>0</v>
      </c>
      <c r="I366" s="181">
        <v>0</v>
      </c>
      <c r="J366" s="181">
        <v>0</v>
      </c>
      <c r="K366" s="181">
        <v>0</v>
      </c>
      <c r="L366" s="181">
        <v>0</v>
      </c>
      <c r="M366" s="181">
        <v>0</v>
      </c>
      <c r="N366" s="181">
        <v>0</v>
      </c>
      <c r="O366" s="181">
        <v>0</v>
      </c>
      <c r="P366" s="181">
        <v>0</v>
      </c>
      <c r="Q366" s="181">
        <v>0</v>
      </c>
      <c r="R366" s="181">
        <v>0</v>
      </c>
      <c r="S366" s="181">
        <v>0</v>
      </c>
      <c r="T366" s="181">
        <v>0</v>
      </c>
      <c r="U366" s="181">
        <v>0</v>
      </c>
      <c r="V366" s="181">
        <v>0</v>
      </c>
      <c r="W366" s="181">
        <v>0</v>
      </c>
      <c r="X366" s="181">
        <v>0</v>
      </c>
      <c r="Y366" s="181">
        <v>0</v>
      </c>
      <c r="Z366" s="181">
        <v>0</v>
      </c>
      <c r="AA366" s="181">
        <v>0</v>
      </c>
      <c r="AB366" s="181">
        <v>0</v>
      </c>
      <c r="AC366" s="181">
        <v>0</v>
      </c>
      <c r="AD366" s="181">
        <v>0</v>
      </c>
      <c r="AE366" s="181">
        <v>0</v>
      </c>
      <c r="AF366" s="181">
        <v>0</v>
      </c>
      <c r="AG366" s="181">
        <v>0</v>
      </c>
      <c r="AH366" s="181">
        <v>0</v>
      </c>
      <c r="AI366" s="181">
        <v>0</v>
      </c>
    </row>
    <row r="367" spans="1:35" s="177" customFormat="1" ht="34">
      <c r="A367" s="182" t="s">
        <v>178</v>
      </c>
      <c r="B367" s="192" t="s">
        <v>119</v>
      </c>
      <c r="C367" s="192" t="s">
        <v>177</v>
      </c>
      <c r="D367" s="161">
        <v>3</v>
      </c>
      <c r="E367" s="194">
        <v>0</v>
      </c>
      <c r="F367" s="194">
        <v>0</v>
      </c>
      <c r="G367" s="194">
        <v>0</v>
      </c>
      <c r="H367" s="194">
        <v>0</v>
      </c>
      <c r="I367" s="194">
        <v>0</v>
      </c>
      <c r="J367" s="194">
        <v>0</v>
      </c>
      <c r="K367" s="194">
        <v>0</v>
      </c>
      <c r="L367" s="194">
        <v>0</v>
      </c>
      <c r="M367" s="194">
        <v>0</v>
      </c>
      <c r="N367" s="194">
        <v>0</v>
      </c>
      <c r="O367" s="194">
        <v>0</v>
      </c>
      <c r="P367" s="194">
        <v>0</v>
      </c>
      <c r="Q367" s="194">
        <v>0</v>
      </c>
      <c r="R367" s="194">
        <v>0</v>
      </c>
      <c r="S367" s="194">
        <v>0</v>
      </c>
      <c r="T367" s="194">
        <v>0</v>
      </c>
      <c r="U367" s="194">
        <v>0</v>
      </c>
      <c r="V367" s="194">
        <v>0</v>
      </c>
      <c r="W367" s="194">
        <v>0</v>
      </c>
      <c r="X367" s="194">
        <v>0</v>
      </c>
      <c r="Y367" s="194">
        <v>0</v>
      </c>
      <c r="Z367" s="194">
        <v>0</v>
      </c>
      <c r="AA367" s="194">
        <v>0</v>
      </c>
      <c r="AB367" s="194">
        <v>0</v>
      </c>
      <c r="AC367" s="194">
        <v>0</v>
      </c>
      <c r="AD367" s="194">
        <v>0</v>
      </c>
      <c r="AE367" s="194">
        <v>0</v>
      </c>
      <c r="AF367" s="194">
        <v>0</v>
      </c>
      <c r="AG367" s="194">
        <v>0</v>
      </c>
      <c r="AH367" s="194">
        <v>0</v>
      </c>
      <c r="AI367" s="194">
        <v>0</v>
      </c>
    </row>
    <row r="368" spans="1:35" s="177" customFormat="1" ht="34">
      <c r="A368" s="182" t="s">
        <v>140</v>
      </c>
      <c r="B368" s="192" t="s">
        <v>119</v>
      </c>
      <c r="C368" s="192" t="s">
        <v>177</v>
      </c>
      <c r="D368" s="161">
        <v>3</v>
      </c>
      <c r="E368" s="194">
        <v>0</v>
      </c>
      <c r="F368" s="194">
        <v>99999</v>
      </c>
      <c r="G368" s="194">
        <v>99999</v>
      </c>
      <c r="H368" s="194">
        <v>99999</v>
      </c>
      <c r="I368" s="194">
        <v>99999</v>
      </c>
      <c r="J368" s="194">
        <v>99999</v>
      </c>
      <c r="K368" s="194">
        <v>99999</v>
      </c>
      <c r="L368" s="194">
        <v>99999</v>
      </c>
      <c r="M368" s="194">
        <v>99999</v>
      </c>
      <c r="N368" s="194">
        <v>99999</v>
      </c>
      <c r="O368" s="194">
        <v>99999</v>
      </c>
      <c r="P368" s="194">
        <v>99999</v>
      </c>
      <c r="Q368" s="194">
        <v>99999</v>
      </c>
      <c r="R368" s="194">
        <v>99999</v>
      </c>
      <c r="S368" s="194">
        <v>99999</v>
      </c>
      <c r="T368" s="194">
        <v>99999</v>
      </c>
      <c r="U368" s="194">
        <v>99999</v>
      </c>
      <c r="V368" s="194">
        <v>99999</v>
      </c>
      <c r="W368" s="194">
        <v>99999</v>
      </c>
      <c r="X368" s="194">
        <v>99999</v>
      </c>
      <c r="Y368" s="194">
        <v>99999</v>
      </c>
      <c r="Z368" s="194">
        <v>99999</v>
      </c>
      <c r="AA368" s="194">
        <v>99999</v>
      </c>
      <c r="AB368" s="194">
        <v>99999</v>
      </c>
      <c r="AC368" s="194">
        <v>99999</v>
      </c>
      <c r="AD368" s="194">
        <v>99999</v>
      </c>
      <c r="AE368" s="194">
        <v>99999</v>
      </c>
      <c r="AF368" s="194">
        <v>99999</v>
      </c>
      <c r="AG368" s="194">
        <v>99999</v>
      </c>
      <c r="AH368" s="194">
        <v>99999</v>
      </c>
      <c r="AI368" s="194">
        <v>99999</v>
      </c>
    </row>
    <row r="369" spans="1:36" s="177" customFormat="1" ht="17">
      <c r="A369" s="180" t="s">
        <v>126</v>
      </c>
      <c r="B369" s="192"/>
      <c r="C369" s="192"/>
      <c r="D369" s="161">
        <v>3</v>
      </c>
      <c r="E369" s="194">
        <v>99999</v>
      </c>
      <c r="F369" s="194">
        <v>99999</v>
      </c>
      <c r="G369" s="194">
        <v>99999</v>
      </c>
      <c r="H369" s="194">
        <v>99999</v>
      </c>
      <c r="I369" s="194">
        <v>99999</v>
      </c>
      <c r="J369" s="194">
        <v>99999</v>
      </c>
      <c r="K369" s="194">
        <v>99999</v>
      </c>
      <c r="L369" s="194">
        <v>99999</v>
      </c>
      <c r="M369" s="194">
        <v>99999</v>
      </c>
      <c r="N369" s="194">
        <v>99999</v>
      </c>
      <c r="O369" s="194">
        <v>99999</v>
      </c>
      <c r="P369" s="194">
        <v>99999</v>
      </c>
      <c r="Q369" s="194">
        <v>99999</v>
      </c>
      <c r="R369" s="194">
        <v>99999</v>
      </c>
      <c r="S369" s="194">
        <v>99999</v>
      </c>
      <c r="T369" s="194">
        <v>99999</v>
      </c>
      <c r="U369" s="194">
        <v>99999</v>
      </c>
      <c r="V369" s="194">
        <v>99999</v>
      </c>
      <c r="W369" s="194">
        <v>99999</v>
      </c>
      <c r="X369" s="194">
        <v>99999</v>
      </c>
      <c r="Y369" s="194">
        <v>99999</v>
      </c>
      <c r="Z369" s="194">
        <v>99999</v>
      </c>
      <c r="AA369" s="194">
        <v>99999</v>
      </c>
      <c r="AB369" s="194">
        <v>99999</v>
      </c>
      <c r="AC369" s="194">
        <v>99999</v>
      </c>
      <c r="AD369" s="194">
        <v>99999</v>
      </c>
      <c r="AE369" s="194">
        <v>99999</v>
      </c>
      <c r="AF369" s="194">
        <v>99999</v>
      </c>
      <c r="AG369" s="194">
        <v>99999</v>
      </c>
      <c r="AH369" s="194">
        <v>99999</v>
      </c>
      <c r="AI369" s="194">
        <v>99999</v>
      </c>
    </row>
    <row r="370" spans="1:36" s="171" customFormat="1" ht="17">
      <c r="A370" s="180" t="s">
        <v>133</v>
      </c>
      <c r="B370" s="172" t="s">
        <v>119</v>
      </c>
      <c r="C370" s="172" t="s">
        <v>180</v>
      </c>
      <c r="D370" s="161">
        <v>3</v>
      </c>
      <c r="E370" s="171">
        <v>2500</v>
      </c>
      <c r="F370" s="171">
        <v>2500</v>
      </c>
      <c r="G370" s="171">
        <v>2500</v>
      </c>
      <c r="H370" s="171">
        <v>2500</v>
      </c>
      <c r="I370" s="171">
        <v>2500</v>
      </c>
      <c r="J370" s="171">
        <v>2500</v>
      </c>
      <c r="K370" s="171">
        <v>2500</v>
      </c>
      <c r="L370" s="171">
        <v>2500</v>
      </c>
      <c r="M370" s="171">
        <v>2500</v>
      </c>
      <c r="N370" s="171">
        <v>2500</v>
      </c>
      <c r="O370" s="171">
        <v>2500</v>
      </c>
      <c r="P370" s="171">
        <v>2500</v>
      </c>
      <c r="Q370" s="171">
        <v>2500</v>
      </c>
      <c r="R370" s="171">
        <v>2500</v>
      </c>
      <c r="S370" s="171">
        <v>2500</v>
      </c>
      <c r="T370" s="171">
        <v>2500</v>
      </c>
      <c r="U370" s="171">
        <v>2500</v>
      </c>
      <c r="V370" s="171">
        <v>2500</v>
      </c>
      <c r="W370" s="171">
        <v>2500</v>
      </c>
      <c r="X370" s="171">
        <v>2500</v>
      </c>
      <c r="Y370" s="171">
        <v>2500</v>
      </c>
      <c r="Z370" s="171">
        <v>2500</v>
      </c>
      <c r="AA370" s="171">
        <v>2500</v>
      </c>
      <c r="AB370" s="171">
        <v>2500</v>
      </c>
      <c r="AC370" s="171">
        <v>2500</v>
      </c>
      <c r="AD370" s="171">
        <v>2500</v>
      </c>
      <c r="AE370" s="171">
        <v>2500</v>
      </c>
      <c r="AF370" s="171">
        <v>2500</v>
      </c>
      <c r="AG370" s="171">
        <v>2500</v>
      </c>
      <c r="AH370" s="171">
        <v>2500</v>
      </c>
      <c r="AI370" s="171">
        <v>2500</v>
      </c>
      <c r="AJ370" s="204"/>
    </row>
    <row r="371" spans="1:36" s="171" customFormat="1" ht="17">
      <c r="A371" s="180" t="s">
        <v>141</v>
      </c>
      <c r="B371" s="172" t="s">
        <v>119</v>
      </c>
      <c r="C371" s="172" t="s">
        <v>180</v>
      </c>
      <c r="D371" s="161">
        <v>3</v>
      </c>
      <c r="E371" s="171">
        <v>78</v>
      </c>
      <c r="F371" s="171">
        <v>78</v>
      </c>
      <c r="G371" s="171">
        <v>78</v>
      </c>
      <c r="H371" s="171">
        <v>78</v>
      </c>
      <c r="I371" s="171">
        <v>78</v>
      </c>
      <c r="J371" s="171">
        <v>78</v>
      </c>
      <c r="K371" s="171">
        <v>78</v>
      </c>
      <c r="L371" s="171">
        <v>78</v>
      </c>
      <c r="M371" s="171">
        <v>78</v>
      </c>
      <c r="N371" s="171">
        <v>78</v>
      </c>
      <c r="O371" s="171">
        <v>78</v>
      </c>
      <c r="P371" s="171">
        <v>78</v>
      </c>
      <c r="Q371" s="171">
        <v>78</v>
      </c>
      <c r="R371" s="171">
        <v>78</v>
      </c>
      <c r="S371" s="171">
        <v>78</v>
      </c>
      <c r="T371" s="171">
        <v>78</v>
      </c>
      <c r="U371" s="171">
        <v>78</v>
      </c>
      <c r="V371" s="171">
        <v>78</v>
      </c>
      <c r="W371" s="171">
        <v>78</v>
      </c>
      <c r="X371" s="171">
        <v>78</v>
      </c>
      <c r="Y371" s="171">
        <v>78</v>
      </c>
      <c r="Z371" s="171">
        <v>78</v>
      </c>
      <c r="AA371" s="171">
        <v>78</v>
      </c>
      <c r="AB371" s="171">
        <v>78</v>
      </c>
      <c r="AC371" s="171">
        <v>78</v>
      </c>
      <c r="AD371" s="171">
        <v>78</v>
      </c>
      <c r="AE371" s="171">
        <v>78</v>
      </c>
      <c r="AF371" s="171">
        <v>78</v>
      </c>
      <c r="AG371" s="171">
        <v>78</v>
      </c>
      <c r="AH371" s="171">
        <v>78</v>
      </c>
      <c r="AI371" s="171">
        <v>78</v>
      </c>
    </row>
    <row r="372" spans="1:36" s="171" customFormat="1" ht="17">
      <c r="A372" s="180" t="s">
        <v>128</v>
      </c>
      <c r="B372" s="172" t="s">
        <v>119</v>
      </c>
      <c r="C372" s="172" t="s">
        <v>151</v>
      </c>
      <c r="D372" s="161">
        <v>3</v>
      </c>
      <c r="E372" s="171">
        <v>1E-4</v>
      </c>
      <c r="F372" s="171">
        <v>1E-4</v>
      </c>
      <c r="G372" s="171">
        <v>1E-4</v>
      </c>
      <c r="H372" s="171">
        <v>1E-4</v>
      </c>
      <c r="I372" s="171">
        <v>1E-4</v>
      </c>
      <c r="J372" s="171">
        <v>1E-4</v>
      </c>
      <c r="K372" s="171">
        <v>1E-4</v>
      </c>
      <c r="L372" s="171">
        <v>1E-4</v>
      </c>
      <c r="M372" s="171">
        <v>1E-4</v>
      </c>
      <c r="N372" s="171">
        <v>1E-4</v>
      </c>
      <c r="O372" s="171">
        <v>1E-4</v>
      </c>
      <c r="P372" s="171">
        <v>1E-4</v>
      </c>
      <c r="Q372" s="171">
        <v>1E-4</v>
      </c>
      <c r="R372" s="171">
        <v>1E-4</v>
      </c>
      <c r="S372" s="171">
        <v>1E-4</v>
      </c>
      <c r="T372" s="171">
        <v>1E-4</v>
      </c>
      <c r="U372" s="171">
        <v>1E-4</v>
      </c>
      <c r="V372" s="171">
        <v>1E-4</v>
      </c>
      <c r="W372" s="171">
        <v>1E-4</v>
      </c>
      <c r="X372" s="171">
        <v>1E-4</v>
      </c>
      <c r="Y372" s="171">
        <v>1E-4</v>
      </c>
      <c r="Z372" s="171">
        <v>1E-4</v>
      </c>
      <c r="AA372" s="171">
        <v>1E-4</v>
      </c>
      <c r="AB372" s="171">
        <v>1E-4</v>
      </c>
      <c r="AC372" s="171">
        <v>1E-4</v>
      </c>
      <c r="AD372" s="171">
        <v>1E-4</v>
      </c>
      <c r="AE372" s="171">
        <v>1E-4</v>
      </c>
      <c r="AF372" s="171">
        <v>1E-4</v>
      </c>
      <c r="AG372" s="171">
        <v>1E-4</v>
      </c>
      <c r="AH372" s="171">
        <v>1E-4</v>
      </c>
      <c r="AI372" s="171">
        <v>1E-4</v>
      </c>
    </row>
    <row r="373" spans="1:36" s="171" customFormat="1" ht="17">
      <c r="A373" s="180" t="s">
        <v>149</v>
      </c>
      <c r="B373" s="172">
        <v>31.536000000000001</v>
      </c>
      <c r="C373" s="172" t="s">
        <v>181</v>
      </c>
      <c r="D373" s="161">
        <v>3</v>
      </c>
      <c r="E373" s="181"/>
      <c r="F373" s="181"/>
      <c r="G373" s="181"/>
      <c r="H373" s="181"/>
      <c r="I373" s="181"/>
      <c r="J373" s="181"/>
      <c r="K373" s="181"/>
      <c r="L373" s="181"/>
      <c r="M373" s="181"/>
      <c r="N373" s="181"/>
      <c r="O373" s="181"/>
      <c r="P373" s="181"/>
      <c r="Q373" s="181"/>
      <c r="R373" s="181"/>
      <c r="S373" s="181"/>
      <c r="T373" s="181"/>
      <c r="U373" s="181"/>
      <c r="V373" s="181"/>
      <c r="W373" s="181"/>
      <c r="X373" s="181"/>
      <c r="Y373" s="181"/>
      <c r="Z373" s="181"/>
      <c r="AA373" s="181"/>
      <c r="AB373" s="181"/>
      <c r="AC373" s="181"/>
      <c r="AD373" s="181"/>
      <c r="AE373" s="181"/>
      <c r="AF373" s="181"/>
      <c r="AG373" s="181"/>
      <c r="AH373" s="181"/>
      <c r="AI373" s="181"/>
    </row>
    <row r="374" spans="1:36" s="171" customFormat="1" ht="17">
      <c r="A374" s="180" t="s">
        <v>136</v>
      </c>
      <c r="B374" s="172">
        <v>35</v>
      </c>
      <c r="C374" s="172" t="s">
        <v>137</v>
      </c>
      <c r="D374" s="161">
        <v>3</v>
      </c>
      <c r="E374" s="181"/>
      <c r="F374" s="181"/>
      <c r="G374" s="181"/>
      <c r="H374" s="181"/>
      <c r="I374" s="181"/>
      <c r="J374" s="181"/>
      <c r="K374" s="181"/>
      <c r="L374" s="181"/>
      <c r="M374" s="181"/>
      <c r="N374" s="181"/>
      <c r="O374" s="181"/>
      <c r="P374" s="181"/>
      <c r="Q374" s="181"/>
      <c r="R374" s="181"/>
      <c r="S374" s="181"/>
      <c r="T374" s="181"/>
      <c r="U374" s="181"/>
      <c r="V374" s="181"/>
      <c r="W374" s="181"/>
      <c r="X374" s="181"/>
      <c r="Y374" s="181"/>
      <c r="Z374" s="181"/>
      <c r="AA374" s="181"/>
      <c r="AB374" s="181"/>
      <c r="AC374" s="181"/>
      <c r="AD374" s="181"/>
      <c r="AE374" s="181"/>
      <c r="AF374" s="181"/>
      <c r="AG374" s="181"/>
      <c r="AH374" s="181"/>
      <c r="AI374" s="181"/>
    </row>
    <row r="375" spans="1:36" s="233" customFormat="1" ht="16"/>
    <row r="376" spans="1:36" s="209" customFormat="1" ht="15.75" customHeight="1">
      <c r="A376" s="211" t="s">
        <v>92</v>
      </c>
      <c r="B376" s="210"/>
      <c r="D376" s="210"/>
      <c r="E376" s="213"/>
      <c r="F376" s="213"/>
      <c r="G376" s="213"/>
      <c r="H376" s="213"/>
      <c r="I376" s="213"/>
      <c r="J376" s="213"/>
      <c r="K376" s="213"/>
      <c r="L376" s="213"/>
      <c r="M376" s="213"/>
      <c r="N376" s="213"/>
      <c r="O376" s="213"/>
      <c r="P376" s="213"/>
      <c r="Q376" s="213"/>
      <c r="R376" s="213"/>
      <c r="S376" s="213"/>
      <c r="T376" s="213"/>
      <c r="U376" s="213"/>
      <c r="V376" s="213"/>
      <c r="W376" s="213"/>
      <c r="X376" s="213"/>
      <c r="Y376" s="213"/>
      <c r="Z376" s="213"/>
      <c r="AA376" s="213"/>
      <c r="AB376" s="213"/>
      <c r="AC376" s="213"/>
      <c r="AD376" s="213"/>
      <c r="AE376" s="213"/>
      <c r="AF376" s="213"/>
      <c r="AG376" s="213"/>
      <c r="AH376" s="213"/>
      <c r="AI376" s="213"/>
    </row>
    <row r="377" spans="1:36" s="171" customFormat="1" ht="17">
      <c r="A377" s="168" t="s">
        <v>116</v>
      </c>
      <c r="B377" s="190" t="s">
        <v>173</v>
      </c>
      <c r="C377" s="169" t="s">
        <v>117</v>
      </c>
      <c r="D377" s="169" t="s">
        <v>607</v>
      </c>
      <c r="E377" s="179">
        <v>2020</v>
      </c>
      <c r="F377" s="179">
        <v>2021</v>
      </c>
      <c r="G377" s="179">
        <v>2022</v>
      </c>
      <c r="H377" s="179">
        <v>2023</v>
      </c>
      <c r="I377" s="179">
        <v>2024</v>
      </c>
      <c r="J377" s="179">
        <v>2025</v>
      </c>
      <c r="K377" s="179">
        <v>2026</v>
      </c>
      <c r="L377" s="179">
        <v>2027</v>
      </c>
      <c r="M377" s="179">
        <v>2028</v>
      </c>
      <c r="N377" s="179">
        <v>2029</v>
      </c>
      <c r="O377" s="179">
        <v>2030</v>
      </c>
      <c r="P377" s="179">
        <v>2031</v>
      </c>
      <c r="Q377" s="179">
        <v>2032</v>
      </c>
      <c r="R377" s="179">
        <v>2033</v>
      </c>
      <c r="S377" s="179">
        <v>2034</v>
      </c>
      <c r="T377" s="179">
        <v>2035</v>
      </c>
      <c r="U377" s="179">
        <v>2036</v>
      </c>
      <c r="V377" s="179">
        <v>2037</v>
      </c>
      <c r="W377" s="179">
        <v>2038</v>
      </c>
      <c r="X377" s="179">
        <v>2039</v>
      </c>
      <c r="Y377" s="179">
        <v>2040</v>
      </c>
      <c r="Z377" s="179">
        <v>2041</v>
      </c>
      <c r="AA377" s="179">
        <v>2042</v>
      </c>
      <c r="AB377" s="179">
        <v>2043</v>
      </c>
      <c r="AC377" s="179">
        <v>2044</v>
      </c>
      <c r="AD377" s="179">
        <v>2045</v>
      </c>
      <c r="AE377" s="179">
        <v>2046</v>
      </c>
      <c r="AF377" s="179">
        <v>2047</v>
      </c>
      <c r="AG377" s="179">
        <v>2048</v>
      </c>
      <c r="AH377" s="179">
        <v>2049</v>
      </c>
      <c r="AI377" s="179">
        <v>2050</v>
      </c>
    </row>
    <row r="378" spans="1:36" s="177" customFormat="1" ht="15.75" customHeight="1">
      <c r="A378" s="205" t="s">
        <v>129</v>
      </c>
      <c r="B378" s="192" t="s">
        <v>60</v>
      </c>
      <c r="C378" s="192" t="s">
        <v>138</v>
      </c>
      <c r="D378" s="161">
        <v>3</v>
      </c>
      <c r="E378" s="171">
        <v>1</v>
      </c>
      <c r="F378" s="171">
        <v>1</v>
      </c>
      <c r="G378" s="171">
        <v>1</v>
      </c>
      <c r="H378" s="171">
        <v>1</v>
      </c>
      <c r="I378" s="171">
        <v>1</v>
      </c>
      <c r="J378" s="171">
        <v>1</v>
      </c>
      <c r="K378" s="171">
        <v>1</v>
      </c>
      <c r="L378" s="171">
        <v>1</v>
      </c>
      <c r="M378" s="171">
        <v>1</v>
      </c>
      <c r="N378" s="171">
        <v>1</v>
      </c>
      <c r="O378" s="171">
        <v>1</v>
      </c>
      <c r="P378" s="171">
        <v>1</v>
      </c>
      <c r="Q378" s="171">
        <v>1</v>
      </c>
      <c r="R378" s="171">
        <v>1</v>
      </c>
      <c r="S378" s="171">
        <v>1</v>
      </c>
      <c r="T378" s="171">
        <v>1</v>
      </c>
      <c r="U378" s="171">
        <v>1</v>
      </c>
      <c r="V378" s="171">
        <v>1</v>
      </c>
      <c r="W378" s="171">
        <v>1</v>
      </c>
      <c r="X378" s="171">
        <v>1</v>
      </c>
      <c r="Y378" s="171">
        <v>1</v>
      </c>
      <c r="Z378" s="171">
        <v>1</v>
      </c>
      <c r="AA378" s="171">
        <v>1</v>
      </c>
      <c r="AB378" s="171">
        <v>1</v>
      </c>
      <c r="AC378" s="171">
        <v>1</v>
      </c>
      <c r="AD378" s="171">
        <v>1</v>
      </c>
      <c r="AE378" s="171">
        <v>1</v>
      </c>
      <c r="AF378" s="171">
        <v>1</v>
      </c>
      <c r="AG378" s="171">
        <v>1</v>
      </c>
      <c r="AH378" s="171">
        <v>1</v>
      </c>
      <c r="AI378" s="171">
        <v>1</v>
      </c>
    </row>
    <row r="379" spans="1:36" s="171" customFormat="1" ht="17">
      <c r="A379" s="180" t="s">
        <v>120</v>
      </c>
      <c r="B379" s="172" t="s">
        <v>27</v>
      </c>
      <c r="C379" s="172" t="s">
        <v>138</v>
      </c>
      <c r="D379" s="161">
        <v>3</v>
      </c>
      <c r="E379" s="181">
        <v>1</v>
      </c>
      <c r="F379" s="181">
        <v>1</v>
      </c>
      <c r="G379" s="181">
        <v>1</v>
      </c>
      <c r="H379" s="181">
        <v>1</v>
      </c>
      <c r="I379" s="181">
        <v>1</v>
      </c>
      <c r="J379" s="181">
        <v>1</v>
      </c>
      <c r="K379" s="181">
        <v>1</v>
      </c>
      <c r="L379" s="181">
        <v>1</v>
      </c>
      <c r="M379" s="181">
        <v>1</v>
      </c>
      <c r="N379" s="181">
        <v>1</v>
      </c>
      <c r="O379" s="181">
        <v>1</v>
      </c>
      <c r="P379" s="181">
        <v>1</v>
      </c>
      <c r="Q379" s="181">
        <v>1</v>
      </c>
      <c r="R379" s="181">
        <v>1</v>
      </c>
      <c r="S379" s="181">
        <v>1</v>
      </c>
      <c r="T379" s="181">
        <v>1</v>
      </c>
      <c r="U379" s="181">
        <v>1</v>
      </c>
      <c r="V379" s="181">
        <v>1</v>
      </c>
      <c r="W379" s="181">
        <v>1</v>
      </c>
      <c r="X379" s="181">
        <v>1</v>
      </c>
      <c r="Y379" s="181">
        <v>1</v>
      </c>
      <c r="Z379" s="181">
        <v>1</v>
      </c>
      <c r="AA379" s="181">
        <v>1</v>
      </c>
      <c r="AB379" s="181">
        <v>1</v>
      </c>
      <c r="AC379" s="181">
        <v>1</v>
      </c>
      <c r="AD379" s="181">
        <v>1</v>
      </c>
      <c r="AE379" s="181">
        <v>1</v>
      </c>
      <c r="AF379" s="181">
        <v>1</v>
      </c>
      <c r="AG379" s="181">
        <v>1</v>
      </c>
      <c r="AH379" s="181">
        <v>1</v>
      </c>
      <c r="AI379" s="181">
        <v>1</v>
      </c>
    </row>
    <row r="380" spans="1:36" s="171" customFormat="1" ht="15.75" customHeight="1">
      <c r="A380" s="180" t="s">
        <v>183</v>
      </c>
      <c r="B380" s="172" t="s">
        <v>119</v>
      </c>
      <c r="C380" s="172" t="s">
        <v>119</v>
      </c>
      <c r="D380" s="161">
        <v>3</v>
      </c>
      <c r="E380" s="202">
        <v>1</v>
      </c>
      <c r="F380" s="202">
        <v>1</v>
      </c>
      <c r="G380" s="202">
        <v>1</v>
      </c>
      <c r="H380" s="202">
        <v>1</v>
      </c>
      <c r="I380" s="202">
        <v>1</v>
      </c>
      <c r="J380" s="202">
        <v>1</v>
      </c>
      <c r="K380" s="202">
        <v>1</v>
      </c>
      <c r="L380" s="202">
        <v>1</v>
      </c>
      <c r="M380" s="202">
        <v>1</v>
      </c>
      <c r="N380" s="202">
        <v>1</v>
      </c>
      <c r="O380" s="202">
        <v>1</v>
      </c>
      <c r="P380" s="202">
        <v>1</v>
      </c>
      <c r="Q380" s="202">
        <v>1</v>
      </c>
      <c r="R380" s="202">
        <v>1</v>
      </c>
      <c r="S380" s="202">
        <v>1</v>
      </c>
      <c r="T380" s="202">
        <v>1</v>
      </c>
      <c r="U380" s="202">
        <v>1</v>
      </c>
      <c r="V380" s="202">
        <v>1</v>
      </c>
      <c r="W380" s="202">
        <v>1</v>
      </c>
      <c r="X380" s="202">
        <v>1</v>
      </c>
      <c r="Y380" s="202">
        <v>1</v>
      </c>
      <c r="Z380" s="202">
        <v>1</v>
      </c>
      <c r="AA380" s="202">
        <v>1</v>
      </c>
      <c r="AB380" s="202">
        <v>1</v>
      </c>
      <c r="AC380" s="202">
        <v>1</v>
      </c>
      <c r="AD380" s="202">
        <v>1</v>
      </c>
      <c r="AE380" s="202">
        <v>1</v>
      </c>
      <c r="AF380" s="202">
        <v>1</v>
      </c>
      <c r="AG380" s="202">
        <v>1</v>
      </c>
      <c r="AH380" s="202">
        <v>1</v>
      </c>
      <c r="AI380" s="202">
        <v>1</v>
      </c>
    </row>
    <row r="381" spans="1:36" s="171" customFormat="1" ht="16">
      <c r="A381" s="238" t="s">
        <v>179</v>
      </c>
      <c r="B381" s="172" t="s">
        <v>163</v>
      </c>
      <c r="C381" s="172" t="s">
        <v>119</v>
      </c>
      <c r="D381" s="161">
        <v>3</v>
      </c>
      <c r="E381" s="171">
        <v>0</v>
      </c>
      <c r="F381" s="171">
        <v>0</v>
      </c>
      <c r="G381" s="171">
        <v>0</v>
      </c>
      <c r="H381" s="171">
        <v>0</v>
      </c>
      <c r="I381" s="171">
        <v>0</v>
      </c>
      <c r="J381" s="171">
        <v>0</v>
      </c>
      <c r="K381" s="171">
        <v>0</v>
      </c>
      <c r="L381" s="171">
        <v>0</v>
      </c>
      <c r="M381" s="171">
        <v>0</v>
      </c>
      <c r="N381" s="171">
        <v>0</v>
      </c>
      <c r="O381" s="171">
        <v>0</v>
      </c>
      <c r="P381" s="171">
        <v>0</v>
      </c>
      <c r="Q381" s="171">
        <v>0</v>
      </c>
      <c r="R381" s="171">
        <v>0</v>
      </c>
      <c r="S381" s="171">
        <v>0</v>
      </c>
      <c r="T381" s="171">
        <v>0</v>
      </c>
      <c r="U381" s="171">
        <v>0</v>
      </c>
      <c r="V381" s="171">
        <v>0</v>
      </c>
      <c r="W381" s="171">
        <v>0</v>
      </c>
      <c r="X381" s="171">
        <v>0</v>
      </c>
      <c r="Y381" s="171">
        <v>0</v>
      </c>
      <c r="Z381" s="171">
        <v>0</v>
      </c>
      <c r="AA381" s="171">
        <v>0</v>
      </c>
      <c r="AB381" s="171">
        <v>0</v>
      </c>
      <c r="AC381" s="171">
        <v>0</v>
      </c>
      <c r="AD381" s="171">
        <v>0</v>
      </c>
      <c r="AE381" s="171">
        <v>0</v>
      </c>
      <c r="AF381" s="171">
        <v>0</v>
      </c>
      <c r="AG381" s="171">
        <v>0</v>
      </c>
      <c r="AH381" s="171">
        <v>0</v>
      </c>
      <c r="AI381" s="171">
        <v>0</v>
      </c>
    </row>
    <row r="382" spans="1:36" s="171" customFormat="1" ht="16">
      <c r="A382" s="238"/>
      <c r="B382" s="172" t="s">
        <v>165</v>
      </c>
      <c r="C382" s="172"/>
      <c r="D382" s="161">
        <v>3</v>
      </c>
      <c r="E382" s="171">
        <v>0.45200000000000001</v>
      </c>
      <c r="F382" s="171">
        <v>0.45200000000000001</v>
      </c>
      <c r="G382" s="171">
        <v>0.45200000000000001</v>
      </c>
      <c r="H382" s="171">
        <v>0.45200000000000001</v>
      </c>
      <c r="I382" s="171">
        <v>0.45200000000000001</v>
      </c>
      <c r="J382" s="171">
        <v>0.45200000000000001</v>
      </c>
      <c r="K382" s="171">
        <v>0.45200000000000001</v>
      </c>
      <c r="L382" s="171">
        <v>0.45200000000000001</v>
      </c>
      <c r="M382" s="171">
        <v>0.45200000000000001</v>
      </c>
      <c r="N382" s="171">
        <v>0.45200000000000001</v>
      </c>
      <c r="O382" s="171">
        <v>0.45200000000000001</v>
      </c>
      <c r="P382" s="171">
        <v>0.45200000000000001</v>
      </c>
      <c r="Q382" s="171">
        <v>0.45200000000000001</v>
      </c>
      <c r="R382" s="171">
        <v>0.45200000000000001</v>
      </c>
      <c r="S382" s="171">
        <v>0.45200000000000001</v>
      </c>
      <c r="T382" s="171">
        <v>0.45200000000000001</v>
      </c>
      <c r="U382" s="171">
        <v>0.45200000000000001</v>
      </c>
      <c r="V382" s="171">
        <v>0.45200000000000001</v>
      </c>
      <c r="W382" s="171">
        <v>0.45200000000000001</v>
      </c>
      <c r="X382" s="171">
        <v>0.45200000000000001</v>
      </c>
      <c r="Y382" s="171">
        <v>0.45200000000000001</v>
      </c>
      <c r="Z382" s="171">
        <v>0.45200000000000001</v>
      </c>
      <c r="AA382" s="171">
        <v>0.45200000000000001</v>
      </c>
      <c r="AB382" s="171">
        <v>0.45200000000000001</v>
      </c>
      <c r="AC382" s="171">
        <v>0.45200000000000001</v>
      </c>
      <c r="AD382" s="171">
        <v>0.45200000000000001</v>
      </c>
      <c r="AE382" s="171">
        <v>0.45200000000000001</v>
      </c>
      <c r="AF382" s="171">
        <v>0.45200000000000001</v>
      </c>
      <c r="AG382" s="171">
        <v>0.45200000000000001</v>
      </c>
      <c r="AH382" s="171">
        <v>0.45200000000000001</v>
      </c>
      <c r="AI382" s="171">
        <v>0.45200000000000001</v>
      </c>
    </row>
    <row r="383" spans="1:36" s="171" customFormat="1" ht="16">
      <c r="A383" s="238"/>
      <c r="B383" s="172" t="s">
        <v>166</v>
      </c>
      <c r="C383" s="172"/>
      <c r="D383" s="161">
        <v>3</v>
      </c>
      <c r="E383" s="171">
        <v>0</v>
      </c>
      <c r="F383" s="171">
        <v>0</v>
      </c>
      <c r="G383" s="171">
        <v>0</v>
      </c>
      <c r="H383" s="171">
        <v>0</v>
      </c>
      <c r="I383" s="171">
        <v>0</v>
      </c>
      <c r="J383" s="171">
        <v>0</v>
      </c>
      <c r="K383" s="171">
        <v>0</v>
      </c>
      <c r="L383" s="171">
        <v>0</v>
      </c>
      <c r="M383" s="171">
        <v>0</v>
      </c>
      <c r="N383" s="171">
        <v>0</v>
      </c>
      <c r="O383" s="171">
        <v>0</v>
      </c>
      <c r="P383" s="171">
        <v>0</v>
      </c>
      <c r="Q383" s="171">
        <v>0</v>
      </c>
      <c r="R383" s="171">
        <v>0</v>
      </c>
      <c r="S383" s="171">
        <v>0</v>
      </c>
      <c r="T383" s="171">
        <v>0</v>
      </c>
      <c r="U383" s="171">
        <v>0</v>
      </c>
      <c r="V383" s="171">
        <v>0</v>
      </c>
      <c r="W383" s="171">
        <v>0</v>
      </c>
      <c r="X383" s="171">
        <v>0</v>
      </c>
      <c r="Y383" s="171">
        <v>0</v>
      </c>
      <c r="Z383" s="171">
        <v>0</v>
      </c>
      <c r="AA383" s="171">
        <v>0</v>
      </c>
      <c r="AB383" s="171">
        <v>0</v>
      </c>
      <c r="AC383" s="171">
        <v>0</v>
      </c>
      <c r="AD383" s="171">
        <v>0</v>
      </c>
      <c r="AE383" s="171">
        <v>0</v>
      </c>
      <c r="AF383" s="171">
        <v>0</v>
      </c>
      <c r="AG383" s="171">
        <v>0</v>
      </c>
      <c r="AH383" s="171">
        <v>0</v>
      </c>
      <c r="AI383" s="171">
        <v>0</v>
      </c>
    </row>
    <row r="384" spans="1:36" s="171" customFormat="1" ht="16">
      <c r="A384" s="238"/>
      <c r="B384" s="172" t="s">
        <v>167</v>
      </c>
      <c r="C384" s="172"/>
      <c r="D384" s="161">
        <v>3</v>
      </c>
      <c r="E384" s="171">
        <v>0.45200000000000001</v>
      </c>
      <c r="F384" s="171">
        <v>0.45200000000000001</v>
      </c>
      <c r="G384" s="171">
        <v>0.45200000000000001</v>
      </c>
      <c r="H384" s="171">
        <v>0.45200000000000001</v>
      </c>
      <c r="I384" s="171">
        <v>0.45200000000000001</v>
      </c>
      <c r="J384" s="171">
        <v>0.45200000000000001</v>
      </c>
      <c r="K384" s="171">
        <v>0.45200000000000001</v>
      </c>
      <c r="L384" s="171">
        <v>0.45200000000000001</v>
      </c>
      <c r="M384" s="171">
        <v>0.45200000000000001</v>
      </c>
      <c r="N384" s="171">
        <v>0.45200000000000001</v>
      </c>
      <c r="O384" s="171">
        <v>0.45200000000000001</v>
      </c>
      <c r="P384" s="171">
        <v>0.45200000000000001</v>
      </c>
      <c r="Q384" s="171">
        <v>0.45200000000000001</v>
      </c>
      <c r="R384" s="171">
        <v>0.45200000000000001</v>
      </c>
      <c r="S384" s="171">
        <v>0.45200000000000001</v>
      </c>
      <c r="T384" s="171">
        <v>0.45200000000000001</v>
      </c>
      <c r="U384" s="171">
        <v>0.45200000000000001</v>
      </c>
      <c r="V384" s="171">
        <v>0.45200000000000001</v>
      </c>
      <c r="W384" s="171">
        <v>0.45200000000000001</v>
      </c>
      <c r="X384" s="171">
        <v>0.45200000000000001</v>
      </c>
      <c r="Y384" s="171">
        <v>0.45200000000000001</v>
      </c>
      <c r="Z384" s="171">
        <v>0.45200000000000001</v>
      </c>
      <c r="AA384" s="171">
        <v>0.45200000000000001</v>
      </c>
      <c r="AB384" s="171">
        <v>0.45200000000000001</v>
      </c>
      <c r="AC384" s="171">
        <v>0.45200000000000001</v>
      </c>
      <c r="AD384" s="171">
        <v>0.45200000000000001</v>
      </c>
      <c r="AE384" s="171">
        <v>0.45200000000000001</v>
      </c>
      <c r="AF384" s="171">
        <v>0.45200000000000001</v>
      </c>
      <c r="AG384" s="171">
        <v>0.45200000000000001</v>
      </c>
      <c r="AH384" s="171">
        <v>0.45200000000000001</v>
      </c>
      <c r="AI384" s="171">
        <v>0.45200000000000001</v>
      </c>
    </row>
    <row r="385" spans="1:36" s="171" customFormat="1" ht="16">
      <c r="A385" s="238"/>
      <c r="B385" s="172" t="s">
        <v>168</v>
      </c>
      <c r="C385" s="172"/>
      <c r="D385" s="161">
        <v>3</v>
      </c>
      <c r="E385" s="171">
        <v>0</v>
      </c>
      <c r="F385" s="171">
        <v>0</v>
      </c>
      <c r="G385" s="171">
        <v>0</v>
      </c>
      <c r="H385" s="171">
        <v>0</v>
      </c>
      <c r="I385" s="171">
        <v>0</v>
      </c>
      <c r="J385" s="171">
        <v>0</v>
      </c>
      <c r="K385" s="171">
        <v>0</v>
      </c>
      <c r="L385" s="171">
        <v>0</v>
      </c>
      <c r="M385" s="171">
        <v>0</v>
      </c>
      <c r="N385" s="171">
        <v>0</v>
      </c>
      <c r="O385" s="171">
        <v>0</v>
      </c>
      <c r="P385" s="171">
        <v>0</v>
      </c>
      <c r="Q385" s="171">
        <v>0</v>
      </c>
      <c r="R385" s="171">
        <v>0</v>
      </c>
      <c r="S385" s="171">
        <v>0</v>
      </c>
      <c r="T385" s="171">
        <v>0</v>
      </c>
      <c r="U385" s="171">
        <v>0</v>
      </c>
      <c r="V385" s="171">
        <v>0</v>
      </c>
      <c r="W385" s="171">
        <v>0</v>
      </c>
      <c r="X385" s="171">
        <v>0</v>
      </c>
      <c r="Y385" s="171">
        <v>0</v>
      </c>
      <c r="Z385" s="171">
        <v>0</v>
      </c>
      <c r="AA385" s="171">
        <v>0</v>
      </c>
      <c r="AB385" s="171">
        <v>0</v>
      </c>
      <c r="AC385" s="171">
        <v>0</v>
      </c>
      <c r="AD385" s="171">
        <v>0</v>
      </c>
      <c r="AE385" s="171">
        <v>0</v>
      </c>
      <c r="AF385" s="171">
        <v>0</v>
      </c>
      <c r="AG385" s="171">
        <v>0</v>
      </c>
      <c r="AH385" s="171">
        <v>0</v>
      </c>
      <c r="AI385" s="171">
        <v>0</v>
      </c>
    </row>
    <row r="386" spans="1:36" s="171" customFormat="1" ht="16">
      <c r="A386" s="238"/>
      <c r="B386" s="172" t="s">
        <v>169</v>
      </c>
      <c r="C386" s="172" t="s">
        <v>119</v>
      </c>
      <c r="D386" s="161">
        <v>3</v>
      </c>
      <c r="E386" s="171">
        <v>0.45200000000000001</v>
      </c>
      <c r="F386" s="171">
        <v>0.45200000000000001</v>
      </c>
      <c r="G386" s="171">
        <v>0.45200000000000001</v>
      </c>
      <c r="H386" s="171">
        <v>0.45200000000000001</v>
      </c>
      <c r="I386" s="171">
        <v>0.45200000000000001</v>
      </c>
      <c r="J386" s="171">
        <v>0.45200000000000001</v>
      </c>
      <c r="K386" s="171">
        <v>0.45200000000000001</v>
      </c>
      <c r="L386" s="171">
        <v>0.45200000000000001</v>
      </c>
      <c r="M386" s="171">
        <v>0.45200000000000001</v>
      </c>
      <c r="N386" s="171">
        <v>0.45200000000000001</v>
      </c>
      <c r="O386" s="171">
        <v>0.45200000000000001</v>
      </c>
      <c r="P386" s="171">
        <v>0.45200000000000001</v>
      </c>
      <c r="Q386" s="171">
        <v>0.45200000000000001</v>
      </c>
      <c r="R386" s="171">
        <v>0.45200000000000001</v>
      </c>
      <c r="S386" s="171">
        <v>0.45200000000000001</v>
      </c>
      <c r="T386" s="171">
        <v>0.45200000000000001</v>
      </c>
      <c r="U386" s="171">
        <v>0.45200000000000001</v>
      </c>
      <c r="V386" s="171">
        <v>0.45200000000000001</v>
      </c>
      <c r="W386" s="171">
        <v>0.45200000000000001</v>
      </c>
      <c r="X386" s="171">
        <v>0.45200000000000001</v>
      </c>
      <c r="Y386" s="171">
        <v>0.45200000000000001</v>
      </c>
      <c r="Z386" s="171">
        <v>0.45200000000000001</v>
      </c>
      <c r="AA386" s="171">
        <v>0.45200000000000001</v>
      </c>
      <c r="AB386" s="171">
        <v>0.45200000000000001</v>
      </c>
      <c r="AC386" s="171">
        <v>0.45200000000000001</v>
      </c>
      <c r="AD386" s="171">
        <v>0.45200000000000001</v>
      </c>
      <c r="AE386" s="171">
        <v>0.45200000000000001</v>
      </c>
      <c r="AF386" s="171">
        <v>0.45200000000000001</v>
      </c>
      <c r="AG386" s="171">
        <v>0.45200000000000001</v>
      </c>
      <c r="AH386" s="171">
        <v>0.45200000000000001</v>
      </c>
      <c r="AI386" s="171">
        <v>0.45200000000000001</v>
      </c>
    </row>
    <row r="387" spans="1:36" s="171" customFormat="1" ht="16">
      <c r="A387" s="238"/>
      <c r="B387" s="172" t="s">
        <v>170</v>
      </c>
      <c r="C387" s="172" t="s">
        <v>119</v>
      </c>
      <c r="D387" s="161">
        <v>3</v>
      </c>
      <c r="E387" s="171">
        <v>0</v>
      </c>
      <c r="F387" s="171">
        <v>0</v>
      </c>
      <c r="G387" s="171">
        <v>0</v>
      </c>
      <c r="H387" s="171">
        <v>0</v>
      </c>
      <c r="I387" s="171">
        <v>0</v>
      </c>
      <c r="J387" s="171">
        <v>0</v>
      </c>
      <c r="K387" s="171">
        <v>0</v>
      </c>
      <c r="L387" s="171">
        <v>0</v>
      </c>
      <c r="M387" s="171">
        <v>0</v>
      </c>
      <c r="N387" s="171">
        <v>0</v>
      </c>
      <c r="O387" s="171">
        <v>0</v>
      </c>
      <c r="P387" s="171">
        <v>0</v>
      </c>
      <c r="Q387" s="171">
        <v>0</v>
      </c>
      <c r="R387" s="171">
        <v>0</v>
      </c>
      <c r="S387" s="171">
        <v>0</v>
      </c>
      <c r="T387" s="171">
        <v>0</v>
      </c>
      <c r="U387" s="171">
        <v>0</v>
      </c>
      <c r="V387" s="171">
        <v>0</v>
      </c>
      <c r="W387" s="171">
        <v>0</v>
      </c>
      <c r="X387" s="171">
        <v>0</v>
      </c>
      <c r="Y387" s="171">
        <v>0</v>
      </c>
      <c r="Z387" s="171">
        <v>0</v>
      </c>
      <c r="AA387" s="171">
        <v>0</v>
      </c>
      <c r="AB387" s="171">
        <v>0</v>
      </c>
      <c r="AC387" s="171">
        <v>0</v>
      </c>
      <c r="AD387" s="171">
        <v>0</v>
      </c>
      <c r="AE387" s="171">
        <v>0</v>
      </c>
      <c r="AF387" s="171">
        <v>0</v>
      </c>
      <c r="AG387" s="171">
        <v>0</v>
      </c>
      <c r="AH387" s="171">
        <v>0</v>
      </c>
      <c r="AI387" s="171">
        <v>0</v>
      </c>
    </row>
    <row r="388" spans="1:36" s="171" customFormat="1" ht="16">
      <c r="A388" s="238"/>
      <c r="B388" s="172" t="s">
        <v>171</v>
      </c>
      <c r="C388" s="172" t="s">
        <v>119</v>
      </c>
      <c r="D388" s="161">
        <v>3</v>
      </c>
      <c r="E388" s="171">
        <v>0.45200000000000001</v>
      </c>
      <c r="F388" s="171">
        <v>0.45200000000000001</v>
      </c>
      <c r="G388" s="171">
        <v>0.45200000000000001</v>
      </c>
      <c r="H388" s="171">
        <v>0.45200000000000001</v>
      </c>
      <c r="I388" s="171">
        <v>0.45200000000000001</v>
      </c>
      <c r="J388" s="171">
        <v>0.45200000000000001</v>
      </c>
      <c r="K388" s="171">
        <v>0.45200000000000001</v>
      </c>
      <c r="L388" s="171">
        <v>0.45200000000000001</v>
      </c>
      <c r="M388" s="171">
        <v>0.45200000000000001</v>
      </c>
      <c r="N388" s="171">
        <v>0.45200000000000001</v>
      </c>
      <c r="O388" s="171">
        <v>0.45200000000000001</v>
      </c>
      <c r="P388" s="171">
        <v>0.45200000000000001</v>
      </c>
      <c r="Q388" s="171">
        <v>0.45200000000000001</v>
      </c>
      <c r="R388" s="171">
        <v>0.45200000000000001</v>
      </c>
      <c r="S388" s="171">
        <v>0.45200000000000001</v>
      </c>
      <c r="T388" s="171">
        <v>0.45200000000000001</v>
      </c>
      <c r="U388" s="171">
        <v>0.45200000000000001</v>
      </c>
      <c r="V388" s="171">
        <v>0.45200000000000001</v>
      </c>
      <c r="W388" s="171">
        <v>0.45200000000000001</v>
      </c>
      <c r="X388" s="171">
        <v>0.45200000000000001</v>
      </c>
      <c r="Y388" s="171">
        <v>0.45200000000000001</v>
      </c>
      <c r="Z388" s="171">
        <v>0.45200000000000001</v>
      </c>
      <c r="AA388" s="171">
        <v>0.45200000000000001</v>
      </c>
      <c r="AB388" s="171">
        <v>0.45200000000000001</v>
      </c>
      <c r="AC388" s="171">
        <v>0.45200000000000001</v>
      </c>
      <c r="AD388" s="171">
        <v>0.45200000000000001</v>
      </c>
      <c r="AE388" s="171">
        <v>0.45200000000000001</v>
      </c>
      <c r="AF388" s="171">
        <v>0.45200000000000001</v>
      </c>
      <c r="AG388" s="171">
        <v>0.45200000000000001</v>
      </c>
      <c r="AH388" s="171">
        <v>0.45200000000000001</v>
      </c>
      <c r="AI388" s="171">
        <v>0.45200000000000001</v>
      </c>
    </row>
    <row r="389" spans="1:36" s="177" customFormat="1" ht="17">
      <c r="A389" s="182" t="s">
        <v>150</v>
      </c>
      <c r="B389" s="192" t="s">
        <v>119</v>
      </c>
      <c r="C389" s="192" t="s">
        <v>177</v>
      </c>
      <c r="D389" s="161">
        <v>3</v>
      </c>
      <c r="E389" s="181">
        <v>0.02</v>
      </c>
      <c r="F389" s="181">
        <v>0.02</v>
      </c>
      <c r="G389" s="181">
        <v>0.02</v>
      </c>
      <c r="H389" s="181">
        <v>0.02</v>
      </c>
      <c r="I389" s="181">
        <v>0.02</v>
      </c>
      <c r="J389" s="181">
        <v>0.02</v>
      </c>
      <c r="K389" s="181">
        <v>0.02</v>
      </c>
      <c r="L389" s="181">
        <v>0.02</v>
      </c>
      <c r="M389" s="181">
        <v>0.02</v>
      </c>
      <c r="N389" s="181">
        <v>0.02</v>
      </c>
      <c r="O389" s="181">
        <v>0.02</v>
      </c>
      <c r="P389" s="181">
        <v>0.02</v>
      </c>
      <c r="Q389" s="181">
        <v>0.02</v>
      </c>
      <c r="R389" s="181">
        <v>0.02</v>
      </c>
      <c r="S389" s="181">
        <v>0.02</v>
      </c>
      <c r="T389" s="181">
        <v>0.02</v>
      </c>
      <c r="U389" s="181">
        <v>0.02</v>
      </c>
      <c r="V389" s="181">
        <v>0.02</v>
      </c>
      <c r="W389" s="181">
        <v>0.02</v>
      </c>
      <c r="X389" s="181">
        <v>0.02</v>
      </c>
      <c r="Y389" s="181">
        <v>0.02</v>
      </c>
      <c r="Z389" s="181">
        <v>0.02</v>
      </c>
      <c r="AA389" s="181">
        <v>0.02</v>
      </c>
      <c r="AB389" s="181">
        <v>0.02</v>
      </c>
      <c r="AC389" s="181">
        <v>0.02</v>
      </c>
      <c r="AD389" s="181">
        <v>0.02</v>
      </c>
      <c r="AE389" s="181">
        <v>0.02</v>
      </c>
      <c r="AF389" s="181">
        <v>0.02</v>
      </c>
      <c r="AG389" s="181">
        <v>0.02</v>
      </c>
      <c r="AH389" s="181">
        <v>0.02</v>
      </c>
      <c r="AI389" s="181">
        <v>0.02</v>
      </c>
    </row>
    <row r="390" spans="1:36" s="177" customFormat="1" ht="34">
      <c r="A390" s="182" t="s">
        <v>178</v>
      </c>
      <c r="B390" s="192" t="s">
        <v>119</v>
      </c>
      <c r="C390" s="192" t="s">
        <v>177</v>
      </c>
      <c r="D390" s="161">
        <v>3</v>
      </c>
      <c r="E390" s="194">
        <v>0</v>
      </c>
      <c r="F390" s="194">
        <v>0</v>
      </c>
      <c r="G390" s="194">
        <v>0</v>
      </c>
      <c r="H390" s="194">
        <v>0</v>
      </c>
      <c r="I390" s="194">
        <v>0</v>
      </c>
      <c r="J390" s="194">
        <v>0</v>
      </c>
      <c r="K390" s="194">
        <v>0</v>
      </c>
      <c r="L390" s="194">
        <v>0</v>
      </c>
      <c r="M390" s="194">
        <v>0</v>
      </c>
      <c r="N390" s="194">
        <v>0</v>
      </c>
      <c r="O390" s="194">
        <v>0</v>
      </c>
      <c r="P390" s="194">
        <v>0</v>
      </c>
      <c r="Q390" s="194">
        <v>0</v>
      </c>
      <c r="R390" s="194">
        <v>0</v>
      </c>
      <c r="S390" s="194">
        <v>0</v>
      </c>
      <c r="T390" s="194">
        <v>0</v>
      </c>
      <c r="U390" s="194">
        <v>0</v>
      </c>
      <c r="V390" s="194">
        <v>0</v>
      </c>
      <c r="W390" s="194">
        <v>0</v>
      </c>
      <c r="X390" s="194">
        <v>0</v>
      </c>
      <c r="Y390" s="194">
        <v>0</v>
      </c>
      <c r="Z390" s="194">
        <v>0</v>
      </c>
      <c r="AA390" s="194">
        <v>0</v>
      </c>
      <c r="AB390" s="194">
        <v>0</v>
      </c>
      <c r="AC390" s="194">
        <v>0</v>
      </c>
      <c r="AD390" s="194">
        <v>0</v>
      </c>
      <c r="AE390" s="194">
        <v>0</v>
      </c>
      <c r="AF390" s="194">
        <v>0</v>
      </c>
      <c r="AG390" s="194">
        <v>0</v>
      </c>
      <c r="AH390" s="194">
        <v>0</v>
      </c>
      <c r="AI390" s="194">
        <v>0</v>
      </c>
    </row>
    <row r="391" spans="1:36" s="177" customFormat="1" ht="34">
      <c r="A391" s="182" t="s">
        <v>140</v>
      </c>
      <c r="B391" s="192" t="s">
        <v>119</v>
      </c>
      <c r="C391" s="192" t="s">
        <v>177</v>
      </c>
      <c r="D391" s="161">
        <v>3</v>
      </c>
      <c r="E391" s="194">
        <v>0</v>
      </c>
      <c r="F391" s="194">
        <v>99999</v>
      </c>
      <c r="G391" s="194">
        <v>99999</v>
      </c>
      <c r="H391" s="194">
        <v>99999</v>
      </c>
      <c r="I391" s="194">
        <v>99999</v>
      </c>
      <c r="J391" s="194">
        <v>99999</v>
      </c>
      <c r="K391" s="194">
        <v>99999</v>
      </c>
      <c r="L391" s="194">
        <v>99999</v>
      </c>
      <c r="M391" s="194">
        <v>99999</v>
      </c>
      <c r="N391" s="194">
        <v>99999</v>
      </c>
      <c r="O391" s="194">
        <v>99999</v>
      </c>
      <c r="P391" s="194">
        <v>99999</v>
      </c>
      <c r="Q391" s="194">
        <v>99999</v>
      </c>
      <c r="R391" s="194">
        <v>99999</v>
      </c>
      <c r="S391" s="194">
        <v>99999</v>
      </c>
      <c r="T391" s="194">
        <v>99999</v>
      </c>
      <c r="U391" s="194">
        <v>99999</v>
      </c>
      <c r="V391" s="194">
        <v>99999</v>
      </c>
      <c r="W391" s="194">
        <v>99999</v>
      </c>
      <c r="X391" s="194">
        <v>99999</v>
      </c>
      <c r="Y391" s="194">
        <v>99999</v>
      </c>
      <c r="Z391" s="194">
        <v>99999</v>
      </c>
      <c r="AA391" s="194">
        <v>99999</v>
      </c>
      <c r="AB391" s="194">
        <v>99999</v>
      </c>
      <c r="AC391" s="194">
        <v>99999</v>
      </c>
      <c r="AD391" s="194">
        <v>99999</v>
      </c>
      <c r="AE391" s="194">
        <v>99999</v>
      </c>
      <c r="AF391" s="194">
        <v>99999</v>
      </c>
      <c r="AG391" s="194">
        <v>99999</v>
      </c>
      <c r="AH391" s="194">
        <v>99999</v>
      </c>
      <c r="AI391" s="194">
        <v>99999</v>
      </c>
    </row>
    <row r="392" spans="1:36" s="177" customFormat="1" ht="17">
      <c r="A392" s="180" t="s">
        <v>126</v>
      </c>
      <c r="B392" s="192"/>
      <c r="C392" s="192"/>
      <c r="D392" s="161">
        <v>3</v>
      </c>
      <c r="E392" s="194">
        <v>99999</v>
      </c>
      <c r="F392" s="194">
        <v>99999</v>
      </c>
      <c r="G392" s="194">
        <v>99999</v>
      </c>
      <c r="H392" s="194">
        <v>99999</v>
      </c>
      <c r="I392" s="194">
        <v>99999</v>
      </c>
      <c r="J392" s="194">
        <v>99999</v>
      </c>
      <c r="K392" s="194">
        <v>99999</v>
      </c>
      <c r="L392" s="194">
        <v>99999</v>
      </c>
      <c r="M392" s="194">
        <v>99999</v>
      </c>
      <c r="N392" s="194">
        <v>99999</v>
      </c>
      <c r="O392" s="194">
        <v>99999</v>
      </c>
      <c r="P392" s="194">
        <v>99999</v>
      </c>
      <c r="Q392" s="194">
        <v>99999</v>
      </c>
      <c r="R392" s="194">
        <v>99999</v>
      </c>
      <c r="S392" s="194">
        <v>99999</v>
      </c>
      <c r="T392" s="194">
        <v>99999</v>
      </c>
      <c r="U392" s="194">
        <v>99999</v>
      </c>
      <c r="V392" s="194">
        <v>99999</v>
      </c>
      <c r="W392" s="194">
        <v>99999</v>
      </c>
      <c r="X392" s="194">
        <v>99999</v>
      </c>
      <c r="Y392" s="194">
        <v>99999</v>
      </c>
      <c r="Z392" s="194">
        <v>99999</v>
      </c>
      <c r="AA392" s="194">
        <v>99999</v>
      </c>
      <c r="AB392" s="194">
        <v>99999</v>
      </c>
      <c r="AC392" s="194">
        <v>99999</v>
      </c>
      <c r="AD392" s="194">
        <v>99999</v>
      </c>
      <c r="AE392" s="194">
        <v>99999</v>
      </c>
      <c r="AF392" s="194">
        <v>99999</v>
      </c>
      <c r="AG392" s="194">
        <v>99999</v>
      </c>
      <c r="AH392" s="194">
        <v>99999</v>
      </c>
      <c r="AI392" s="194">
        <v>99999</v>
      </c>
    </row>
    <row r="393" spans="1:36" s="171" customFormat="1" ht="17">
      <c r="A393" s="180" t="s">
        <v>133</v>
      </c>
      <c r="B393" s="172" t="s">
        <v>119</v>
      </c>
      <c r="C393" s="172" t="s">
        <v>180</v>
      </c>
      <c r="D393" s="161">
        <v>3</v>
      </c>
      <c r="E393" s="171">
        <v>4058</v>
      </c>
      <c r="F393" s="171">
        <v>3900.2</v>
      </c>
      <c r="G393" s="171">
        <v>3742.4</v>
      </c>
      <c r="H393" s="171">
        <v>3584.6</v>
      </c>
      <c r="I393" s="171">
        <v>3426.8</v>
      </c>
      <c r="J393" s="171">
        <v>3269</v>
      </c>
      <c r="K393" s="171">
        <v>3142</v>
      </c>
      <c r="L393" s="171">
        <v>3015</v>
      </c>
      <c r="M393" s="171">
        <v>2888</v>
      </c>
      <c r="N393" s="171">
        <v>2761</v>
      </c>
      <c r="O393" s="171">
        <v>2634</v>
      </c>
      <c r="P393" s="171">
        <v>2626.8</v>
      </c>
      <c r="Q393" s="171">
        <v>2619.6</v>
      </c>
      <c r="R393" s="171">
        <v>2612.4</v>
      </c>
      <c r="S393" s="171">
        <v>2605.1999999999998</v>
      </c>
      <c r="T393" s="171">
        <v>2598</v>
      </c>
      <c r="U393" s="171">
        <v>2590.8000000000002</v>
      </c>
      <c r="V393" s="171">
        <v>2583.6</v>
      </c>
      <c r="W393" s="171">
        <v>2576.4</v>
      </c>
      <c r="X393" s="171">
        <v>2569.1999999999998</v>
      </c>
      <c r="Y393" s="171">
        <v>2562</v>
      </c>
      <c r="Z393" s="171">
        <v>2562</v>
      </c>
      <c r="AA393" s="171">
        <v>2562</v>
      </c>
      <c r="AB393" s="171">
        <v>2562</v>
      </c>
      <c r="AC393" s="171">
        <v>2562</v>
      </c>
      <c r="AD393" s="171">
        <v>2562</v>
      </c>
      <c r="AE393" s="171">
        <v>2562</v>
      </c>
      <c r="AF393" s="171">
        <v>2562</v>
      </c>
      <c r="AG393" s="171">
        <v>2562</v>
      </c>
      <c r="AH393" s="171">
        <v>2562</v>
      </c>
      <c r="AI393" s="171">
        <v>2562</v>
      </c>
      <c r="AJ393" s="204"/>
    </row>
    <row r="394" spans="1:36" s="171" customFormat="1" ht="17">
      <c r="A394" s="180" t="s">
        <v>141</v>
      </c>
      <c r="B394" s="172" t="s">
        <v>119</v>
      </c>
      <c r="C394" s="172" t="s">
        <v>180</v>
      </c>
      <c r="D394" s="161">
        <v>3</v>
      </c>
      <c r="E394" s="171">
        <v>40.58</v>
      </c>
      <c r="F394" s="171">
        <v>39.002000000000002</v>
      </c>
      <c r="G394" s="171">
        <v>37.423999999999999</v>
      </c>
      <c r="H394" s="171">
        <v>35.845999999999997</v>
      </c>
      <c r="I394" s="171">
        <v>34.268000000000001</v>
      </c>
      <c r="J394" s="171">
        <v>32.69</v>
      </c>
      <c r="K394" s="171">
        <v>31.42</v>
      </c>
      <c r="L394" s="171">
        <v>30.15</v>
      </c>
      <c r="M394" s="171">
        <v>28.88</v>
      </c>
      <c r="N394" s="171">
        <v>27.61</v>
      </c>
      <c r="O394" s="171">
        <v>26.34</v>
      </c>
      <c r="P394" s="171">
        <v>26.268000000000001</v>
      </c>
      <c r="Q394" s="171">
        <v>26.196000000000002</v>
      </c>
      <c r="R394" s="171">
        <v>26.123999999999999</v>
      </c>
      <c r="S394" s="171">
        <v>26.052</v>
      </c>
      <c r="T394" s="171">
        <v>25.98</v>
      </c>
      <c r="U394" s="171">
        <v>25.908000000000001</v>
      </c>
      <c r="V394" s="171">
        <v>25.835999999999999</v>
      </c>
      <c r="W394" s="171">
        <v>25.763999999999999</v>
      </c>
      <c r="X394" s="171">
        <v>25.692</v>
      </c>
      <c r="Y394" s="171">
        <v>25.62</v>
      </c>
      <c r="Z394" s="171">
        <v>25.62</v>
      </c>
      <c r="AA394" s="171">
        <v>25.62</v>
      </c>
      <c r="AB394" s="171">
        <v>25.62</v>
      </c>
      <c r="AC394" s="171">
        <v>25.62</v>
      </c>
      <c r="AD394" s="171">
        <v>25.62</v>
      </c>
      <c r="AE394" s="171">
        <v>25.62</v>
      </c>
      <c r="AF394" s="171">
        <v>25.62</v>
      </c>
      <c r="AG394" s="171">
        <v>25.62</v>
      </c>
      <c r="AH394" s="171">
        <v>25.62</v>
      </c>
      <c r="AI394" s="171">
        <v>25.62</v>
      </c>
    </row>
    <row r="395" spans="1:36" s="171" customFormat="1" ht="17">
      <c r="A395" s="180" t="s">
        <v>128</v>
      </c>
      <c r="B395" s="172" t="s">
        <v>119</v>
      </c>
      <c r="C395" s="172" t="s">
        <v>151</v>
      </c>
      <c r="D395" s="161">
        <v>3</v>
      </c>
      <c r="E395" s="171">
        <v>1E-4</v>
      </c>
      <c r="F395" s="171">
        <v>1E-4</v>
      </c>
      <c r="G395" s="171">
        <v>1E-4</v>
      </c>
      <c r="H395" s="171">
        <v>1E-4</v>
      </c>
      <c r="I395" s="171">
        <v>1E-4</v>
      </c>
      <c r="J395" s="171">
        <v>1E-4</v>
      </c>
      <c r="K395" s="171">
        <v>1E-4</v>
      </c>
      <c r="L395" s="171">
        <v>1E-4</v>
      </c>
      <c r="M395" s="171">
        <v>1E-4</v>
      </c>
      <c r="N395" s="171">
        <v>1E-4</v>
      </c>
      <c r="O395" s="171">
        <v>1E-4</v>
      </c>
      <c r="P395" s="171">
        <v>1E-4</v>
      </c>
      <c r="Q395" s="171">
        <v>1E-4</v>
      </c>
      <c r="R395" s="171">
        <v>1E-4</v>
      </c>
      <c r="S395" s="171">
        <v>1E-4</v>
      </c>
      <c r="T395" s="171">
        <v>1E-4</v>
      </c>
      <c r="U395" s="171">
        <v>1E-4</v>
      </c>
      <c r="V395" s="171">
        <v>1E-4</v>
      </c>
      <c r="W395" s="171">
        <v>1E-4</v>
      </c>
      <c r="X395" s="171">
        <v>1E-4</v>
      </c>
      <c r="Y395" s="171">
        <v>1E-4</v>
      </c>
      <c r="Z395" s="171">
        <v>1E-4</v>
      </c>
      <c r="AA395" s="171">
        <v>1E-4</v>
      </c>
      <c r="AB395" s="171">
        <v>1E-4</v>
      </c>
      <c r="AC395" s="171">
        <v>1E-4</v>
      </c>
      <c r="AD395" s="171">
        <v>1E-4</v>
      </c>
      <c r="AE395" s="171">
        <v>1E-4</v>
      </c>
      <c r="AF395" s="171">
        <v>1E-4</v>
      </c>
      <c r="AG395" s="171">
        <v>1E-4</v>
      </c>
      <c r="AH395" s="171">
        <v>1E-4</v>
      </c>
      <c r="AI395" s="171">
        <v>1E-4</v>
      </c>
    </row>
    <row r="396" spans="1:36" s="171" customFormat="1" ht="17">
      <c r="A396" s="180" t="s">
        <v>149</v>
      </c>
      <c r="B396" s="172">
        <v>31.536000000000001</v>
      </c>
      <c r="C396" s="172" t="s">
        <v>181</v>
      </c>
      <c r="D396" s="161">
        <v>3</v>
      </c>
      <c r="E396" s="181"/>
      <c r="F396" s="181"/>
      <c r="G396" s="181"/>
      <c r="H396" s="181"/>
      <c r="I396" s="181"/>
      <c r="J396" s="181"/>
      <c r="K396" s="181"/>
      <c r="L396" s="181"/>
      <c r="M396" s="181"/>
      <c r="N396" s="181"/>
      <c r="O396" s="181"/>
      <c r="P396" s="181"/>
      <c r="Q396" s="181"/>
      <c r="R396" s="181"/>
      <c r="S396" s="181"/>
      <c r="T396" s="181"/>
      <c r="U396" s="181"/>
      <c r="V396" s="181"/>
      <c r="W396" s="181"/>
      <c r="X396" s="181"/>
      <c r="Y396" s="181"/>
      <c r="Z396" s="181"/>
      <c r="AA396" s="181"/>
      <c r="AB396" s="181"/>
      <c r="AC396" s="181"/>
      <c r="AD396" s="181"/>
      <c r="AE396" s="181"/>
      <c r="AF396" s="181"/>
      <c r="AG396" s="181"/>
      <c r="AH396" s="181"/>
      <c r="AI396" s="181"/>
    </row>
    <row r="397" spans="1:36" s="171" customFormat="1" ht="17">
      <c r="A397" s="180" t="s">
        <v>136</v>
      </c>
      <c r="B397" s="172">
        <v>30</v>
      </c>
      <c r="C397" s="172" t="s">
        <v>137</v>
      </c>
      <c r="D397" s="161">
        <v>3</v>
      </c>
      <c r="E397" s="181"/>
      <c r="F397" s="181"/>
      <c r="G397" s="181"/>
      <c r="H397" s="181"/>
      <c r="I397" s="181"/>
      <c r="J397" s="181"/>
      <c r="K397" s="181"/>
      <c r="L397" s="181"/>
      <c r="M397" s="181"/>
      <c r="N397" s="181"/>
      <c r="O397" s="181"/>
      <c r="P397" s="181"/>
      <c r="Q397" s="181"/>
      <c r="R397" s="181"/>
      <c r="S397" s="181"/>
      <c r="T397" s="181"/>
      <c r="U397" s="181"/>
      <c r="V397" s="181"/>
      <c r="W397" s="181"/>
      <c r="X397" s="181"/>
      <c r="Y397" s="181"/>
      <c r="Z397" s="181"/>
      <c r="AA397" s="181"/>
      <c r="AB397" s="181"/>
      <c r="AC397" s="181"/>
      <c r="AD397" s="181"/>
      <c r="AE397" s="181"/>
      <c r="AF397" s="181"/>
      <c r="AG397" s="181"/>
      <c r="AH397" s="181"/>
      <c r="AI397" s="181"/>
    </row>
    <row r="398" spans="1:36" s="233" customFormat="1" ht="16"/>
    <row r="399" spans="1:36" s="209" customFormat="1" ht="15.5" customHeight="1">
      <c r="A399" s="211" t="s">
        <v>94</v>
      </c>
      <c r="B399" s="210"/>
      <c r="D399" s="210"/>
      <c r="E399" s="213"/>
      <c r="F399" s="213"/>
      <c r="G399" s="213"/>
      <c r="H399" s="213"/>
      <c r="I399" s="213"/>
      <c r="J399" s="213"/>
      <c r="K399" s="213"/>
      <c r="L399" s="213"/>
      <c r="M399" s="213"/>
      <c r="N399" s="213"/>
      <c r="O399" s="213"/>
      <c r="P399" s="213"/>
      <c r="Q399" s="213"/>
      <c r="R399" s="213"/>
      <c r="S399" s="213"/>
      <c r="T399" s="213"/>
      <c r="U399" s="213"/>
      <c r="V399" s="213"/>
      <c r="W399" s="213"/>
      <c r="X399" s="213"/>
      <c r="Y399" s="213"/>
      <c r="Z399" s="213"/>
      <c r="AA399" s="213"/>
      <c r="AB399" s="213"/>
      <c r="AC399" s="213"/>
      <c r="AD399" s="213"/>
      <c r="AE399" s="213"/>
      <c r="AF399" s="213"/>
      <c r="AG399" s="213"/>
      <c r="AH399" s="213"/>
      <c r="AI399" s="213"/>
    </row>
    <row r="400" spans="1:36" s="171" customFormat="1" ht="17">
      <c r="A400" s="168" t="s">
        <v>116</v>
      </c>
      <c r="B400" s="190" t="s">
        <v>173</v>
      </c>
      <c r="C400" s="169" t="s">
        <v>117</v>
      </c>
      <c r="D400" s="169" t="s">
        <v>607</v>
      </c>
      <c r="E400" s="179">
        <v>2020</v>
      </c>
      <c r="F400" s="179">
        <v>2021</v>
      </c>
      <c r="G400" s="179">
        <v>2022</v>
      </c>
      <c r="H400" s="179">
        <v>2023</v>
      </c>
      <c r="I400" s="179">
        <v>2024</v>
      </c>
      <c r="J400" s="179">
        <v>2025</v>
      </c>
      <c r="K400" s="179">
        <v>2026</v>
      </c>
      <c r="L400" s="179">
        <v>2027</v>
      </c>
      <c r="M400" s="179">
        <v>2028</v>
      </c>
      <c r="N400" s="179">
        <v>2029</v>
      </c>
      <c r="O400" s="179">
        <v>2030</v>
      </c>
      <c r="P400" s="179">
        <v>2031</v>
      </c>
      <c r="Q400" s="179">
        <v>2032</v>
      </c>
      <c r="R400" s="179">
        <v>2033</v>
      </c>
      <c r="S400" s="179">
        <v>2034</v>
      </c>
      <c r="T400" s="179">
        <v>2035</v>
      </c>
      <c r="U400" s="179">
        <v>2036</v>
      </c>
      <c r="V400" s="179">
        <v>2037</v>
      </c>
      <c r="W400" s="179">
        <v>2038</v>
      </c>
      <c r="X400" s="179">
        <v>2039</v>
      </c>
      <c r="Y400" s="179">
        <v>2040</v>
      </c>
      <c r="Z400" s="179">
        <v>2041</v>
      </c>
      <c r="AA400" s="179">
        <v>2042</v>
      </c>
      <c r="AB400" s="179">
        <v>2043</v>
      </c>
      <c r="AC400" s="179">
        <v>2044</v>
      </c>
      <c r="AD400" s="179">
        <v>2045</v>
      </c>
      <c r="AE400" s="179">
        <v>2046</v>
      </c>
      <c r="AF400" s="179">
        <v>2047</v>
      </c>
      <c r="AG400" s="179">
        <v>2048</v>
      </c>
      <c r="AH400" s="179">
        <v>2049</v>
      </c>
      <c r="AI400" s="179">
        <v>2050</v>
      </c>
    </row>
    <row r="401" spans="1:36" s="177" customFormat="1" ht="15.75" customHeight="1">
      <c r="A401" s="205" t="s">
        <v>129</v>
      </c>
      <c r="B401" s="192" t="s">
        <v>60</v>
      </c>
      <c r="C401" s="192" t="s">
        <v>138</v>
      </c>
      <c r="D401" s="161">
        <v>3</v>
      </c>
      <c r="E401" s="171">
        <v>3.03</v>
      </c>
      <c r="F401" s="171">
        <v>3.03</v>
      </c>
      <c r="G401" s="171">
        <v>3.03</v>
      </c>
      <c r="H401" s="171">
        <v>3.03</v>
      </c>
      <c r="I401" s="171">
        <v>3.03</v>
      </c>
      <c r="J401" s="171">
        <v>3.03</v>
      </c>
      <c r="K401" s="171">
        <v>3.03</v>
      </c>
      <c r="L401" s="171">
        <v>3.03</v>
      </c>
      <c r="M401" s="171">
        <v>3.03</v>
      </c>
      <c r="N401" s="171">
        <v>3.03</v>
      </c>
      <c r="O401" s="171">
        <v>3.03</v>
      </c>
      <c r="P401" s="171">
        <v>3.03</v>
      </c>
      <c r="Q401" s="171">
        <v>3.03</v>
      </c>
      <c r="R401" s="171">
        <v>3.03</v>
      </c>
      <c r="S401" s="171">
        <v>3.03</v>
      </c>
      <c r="T401" s="171">
        <v>3.03</v>
      </c>
      <c r="U401" s="171">
        <v>3.03</v>
      </c>
      <c r="V401" s="171">
        <v>3.03</v>
      </c>
      <c r="W401" s="171">
        <v>3.03</v>
      </c>
      <c r="X401" s="171">
        <v>3.03</v>
      </c>
      <c r="Y401" s="171">
        <v>3.03</v>
      </c>
      <c r="Z401" s="171">
        <v>3.03</v>
      </c>
      <c r="AA401" s="171">
        <v>3.03</v>
      </c>
      <c r="AB401" s="171">
        <v>3.03</v>
      </c>
      <c r="AC401" s="171">
        <v>3.03</v>
      </c>
      <c r="AD401" s="171">
        <v>3.03</v>
      </c>
      <c r="AE401" s="171">
        <v>3.03</v>
      </c>
      <c r="AF401" s="171">
        <v>3.03</v>
      </c>
      <c r="AG401" s="171">
        <v>3.03</v>
      </c>
      <c r="AH401" s="171">
        <v>3.03</v>
      </c>
      <c r="AI401" s="171">
        <v>3.03</v>
      </c>
    </row>
    <row r="402" spans="1:36" s="171" customFormat="1" ht="17">
      <c r="A402" s="180" t="s">
        <v>120</v>
      </c>
      <c r="B402" s="172" t="s">
        <v>27</v>
      </c>
      <c r="C402" s="172" t="s">
        <v>138</v>
      </c>
      <c r="D402" s="161">
        <v>3</v>
      </c>
      <c r="E402" s="181">
        <v>1</v>
      </c>
      <c r="F402" s="181">
        <v>1</v>
      </c>
      <c r="G402" s="181">
        <v>1</v>
      </c>
      <c r="H402" s="181">
        <v>1</v>
      </c>
      <c r="I402" s="181">
        <v>1</v>
      </c>
      <c r="J402" s="181">
        <v>1</v>
      </c>
      <c r="K402" s="181">
        <v>1</v>
      </c>
      <c r="L402" s="181">
        <v>1</v>
      </c>
      <c r="M402" s="181">
        <v>1</v>
      </c>
      <c r="N402" s="181">
        <v>1</v>
      </c>
      <c r="O402" s="181">
        <v>1</v>
      </c>
      <c r="P402" s="181">
        <v>1</v>
      </c>
      <c r="Q402" s="181">
        <v>1</v>
      </c>
      <c r="R402" s="181">
        <v>1</v>
      </c>
      <c r="S402" s="181">
        <v>1</v>
      </c>
      <c r="T402" s="181">
        <v>1</v>
      </c>
      <c r="U402" s="181">
        <v>1</v>
      </c>
      <c r="V402" s="181">
        <v>1</v>
      </c>
      <c r="W402" s="181">
        <v>1</v>
      </c>
      <c r="X402" s="181">
        <v>1</v>
      </c>
      <c r="Y402" s="181">
        <v>1</v>
      </c>
      <c r="Z402" s="181">
        <v>1</v>
      </c>
      <c r="AA402" s="181">
        <v>1</v>
      </c>
      <c r="AB402" s="181">
        <v>1</v>
      </c>
      <c r="AC402" s="181">
        <v>1</v>
      </c>
      <c r="AD402" s="181">
        <v>1</v>
      </c>
      <c r="AE402" s="181">
        <v>1</v>
      </c>
      <c r="AF402" s="181">
        <v>1</v>
      </c>
      <c r="AG402" s="181">
        <v>1</v>
      </c>
      <c r="AH402" s="181">
        <v>1</v>
      </c>
      <c r="AI402" s="181">
        <v>1</v>
      </c>
    </row>
    <row r="403" spans="1:36" s="171" customFormat="1" ht="15.75" customHeight="1">
      <c r="A403" s="180" t="s">
        <v>183</v>
      </c>
      <c r="B403" s="172" t="s">
        <v>119</v>
      </c>
      <c r="C403" s="172" t="s">
        <v>119</v>
      </c>
      <c r="D403" s="161">
        <v>3</v>
      </c>
      <c r="E403" s="202">
        <v>1</v>
      </c>
      <c r="F403" s="202">
        <v>1</v>
      </c>
      <c r="G403" s="202">
        <v>1</v>
      </c>
      <c r="H403" s="202">
        <v>1</v>
      </c>
      <c r="I403" s="202">
        <v>1</v>
      </c>
      <c r="J403" s="202">
        <v>1</v>
      </c>
      <c r="K403" s="202">
        <v>1</v>
      </c>
      <c r="L403" s="202">
        <v>1</v>
      </c>
      <c r="M403" s="202">
        <v>1</v>
      </c>
      <c r="N403" s="202">
        <v>1</v>
      </c>
      <c r="O403" s="202">
        <v>1</v>
      </c>
      <c r="P403" s="202">
        <v>1</v>
      </c>
      <c r="Q403" s="202">
        <v>1</v>
      </c>
      <c r="R403" s="202">
        <v>1</v>
      </c>
      <c r="S403" s="202">
        <v>1</v>
      </c>
      <c r="T403" s="202">
        <v>1</v>
      </c>
      <c r="U403" s="202">
        <v>1</v>
      </c>
      <c r="V403" s="202">
        <v>1</v>
      </c>
      <c r="W403" s="202">
        <v>1</v>
      </c>
      <c r="X403" s="202">
        <v>1</v>
      </c>
      <c r="Y403" s="202">
        <v>1</v>
      </c>
      <c r="Z403" s="202">
        <v>1</v>
      </c>
      <c r="AA403" s="202">
        <v>1</v>
      </c>
      <c r="AB403" s="202">
        <v>1</v>
      </c>
      <c r="AC403" s="202">
        <v>1</v>
      </c>
      <c r="AD403" s="202">
        <v>1</v>
      </c>
      <c r="AE403" s="202">
        <v>1</v>
      </c>
      <c r="AF403" s="202">
        <v>1</v>
      </c>
      <c r="AG403" s="202">
        <v>1</v>
      </c>
      <c r="AH403" s="202">
        <v>1</v>
      </c>
      <c r="AI403" s="202">
        <v>1</v>
      </c>
    </row>
    <row r="404" spans="1:36" s="171" customFormat="1" ht="16">
      <c r="A404" s="238" t="s">
        <v>179</v>
      </c>
      <c r="B404" s="172" t="s">
        <v>163</v>
      </c>
      <c r="C404" s="172" t="s">
        <v>119</v>
      </c>
      <c r="D404" s="161">
        <v>3</v>
      </c>
      <c r="E404" s="200">
        <v>0.85</v>
      </c>
      <c r="F404" s="200">
        <v>0.85</v>
      </c>
      <c r="G404" s="200">
        <v>0.85</v>
      </c>
      <c r="H404" s="200">
        <v>0.85</v>
      </c>
      <c r="I404" s="200">
        <v>0.85</v>
      </c>
      <c r="J404" s="200">
        <v>0.85</v>
      </c>
      <c r="K404" s="200">
        <v>0.85</v>
      </c>
      <c r="L404" s="200">
        <v>0.85</v>
      </c>
      <c r="M404" s="200">
        <v>0.85</v>
      </c>
      <c r="N404" s="200">
        <v>0.85</v>
      </c>
      <c r="O404" s="200">
        <v>0.85</v>
      </c>
      <c r="P404" s="200">
        <v>0.85</v>
      </c>
      <c r="Q404" s="200">
        <v>0.85</v>
      </c>
      <c r="R404" s="200">
        <v>0.85</v>
      </c>
      <c r="S404" s="200">
        <v>0.85</v>
      </c>
      <c r="T404" s="200">
        <v>0.85</v>
      </c>
      <c r="U404" s="200">
        <v>0.85</v>
      </c>
      <c r="V404" s="200">
        <v>0.85</v>
      </c>
      <c r="W404" s="200">
        <v>0.85</v>
      </c>
      <c r="X404" s="200">
        <v>0.85</v>
      </c>
      <c r="Y404" s="200">
        <v>0.85</v>
      </c>
      <c r="Z404" s="200">
        <v>0.85</v>
      </c>
      <c r="AA404" s="200">
        <v>0.85</v>
      </c>
      <c r="AB404" s="200">
        <v>0.85</v>
      </c>
      <c r="AC404" s="200">
        <v>0.85</v>
      </c>
      <c r="AD404" s="200">
        <v>0.85</v>
      </c>
      <c r="AE404" s="200">
        <v>0.85</v>
      </c>
      <c r="AF404" s="200">
        <v>0.85</v>
      </c>
      <c r="AG404" s="200">
        <v>0.85</v>
      </c>
      <c r="AH404" s="200">
        <v>0.85</v>
      </c>
      <c r="AI404" s="200">
        <v>0.85</v>
      </c>
    </row>
    <row r="405" spans="1:36" s="171" customFormat="1" ht="16">
      <c r="A405" s="238"/>
      <c r="B405" s="172" t="s">
        <v>165</v>
      </c>
      <c r="C405" s="172"/>
      <c r="D405" s="161">
        <v>3</v>
      </c>
      <c r="E405" s="200">
        <v>0.85</v>
      </c>
      <c r="F405" s="200">
        <v>0.85</v>
      </c>
      <c r="G405" s="200">
        <v>0.85</v>
      </c>
      <c r="H405" s="200">
        <v>0.85</v>
      </c>
      <c r="I405" s="200">
        <v>0.85</v>
      </c>
      <c r="J405" s="200">
        <v>0.85</v>
      </c>
      <c r="K405" s="200">
        <v>0.85</v>
      </c>
      <c r="L405" s="200">
        <v>0.85</v>
      </c>
      <c r="M405" s="200">
        <v>0.85</v>
      </c>
      <c r="N405" s="200">
        <v>0.85</v>
      </c>
      <c r="O405" s="200">
        <v>0.85</v>
      </c>
      <c r="P405" s="200">
        <v>0.85</v>
      </c>
      <c r="Q405" s="200">
        <v>0.85</v>
      </c>
      <c r="R405" s="200">
        <v>0.85</v>
      </c>
      <c r="S405" s="200">
        <v>0.85</v>
      </c>
      <c r="T405" s="200">
        <v>0.85</v>
      </c>
      <c r="U405" s="200">
        <v>0.85</v>
      </c>
      <c r="V405" s="200">
        <v>0.85</v>
      </c>
      <c r="W405" s="200">
        <v>0.85</v>
      </c>
      <c r="X405" s="200">
        <v>0.85</v>
      </c>
      <c r="Y405" s="200">
        <v>0.85</v>
      </c>
      <c r="Z405" s="200">
        <v>0.85</v>
      </c>
      <c r="AA405" s="200">
        <v>0.85</v>
      </c>
      <c r="AB405" s="200">
        <v>0.85</v>
      </c>
      <c r="AC405" s="200">
        <v>0.85</v>
      </c>
      <c r="AD405" s="200">
        <v>0.85</v>
      </c>
      <c r="AE405" s="200">
        <v>0.85</v>
      </c>
      <c r="AF405" s="200">
        <v>0.85</v>
      </c>
      <c r="AG405" s="200">
        <v>0.85</v>
      </c>
      <c r="AH405" s="200">
        <v>0.85</v>
      </c>
      <c r="AI405" s="200">
        <v>0.85</v>
      </c>
    </row>
    <row r="406" spans="1:36" s="171" customFormat="1" ht="16">
      <c r="A406" s="238"/>
      <c r="B406" s="172" t="s">
        <v>166</v>
      </c>
      <c r="C406" s="172"/>
      <c r="D406" s="161">
        <v>3</v>
      </c>
      <c r="E406" s="200">
        <v>0.85</v>
      </c>
      <c r="F406" s="200">
        <v>0.85</v>
      </c>
      <c r="G406" s="200">
        <v>0.85</v>
      </c>
      <c r="H406" s="200">
        <v>0.85</v>
      </c>
      <c r="I406" s="200">
        <v>0.85</v>
      </c>
      <c r="J406" s="200">
        <v>0.85</v>
      </c>
      <c r="K406" s="200">
        <v>0.85</v>
      </c>
      <c r="L406" s="200">
        <v>0.85</v>
      </c>
      <c r="M406" s="200">
        <v>0.85</v>
      </c>
      <c r="N406" s="200">
        <v>0.85</v>
      </c>
      <c r="O406" s="200">
        <v>0.85</v>
      </c>
      <c r="P406" s="200">
        <v>0.85</v>
      </c>
      <c r="Q406" s="200">
        <v>0.85</v>
      </c>
      <c r="R406" s="200">
        <v>0.85</v>
      </c>
      <c r="S406" s="200">
        <v>0.85</v>
      </c>
      <c r="T406" s="200">
        <v>0.85</v>
      </c>
      <c r="U406" s="200">
        <v>0.85</v>
      </c>
      <c r="V406" s="200">
        <v>0.85</v>
      </c>
      <c r="W406" s="200">
        <v>0.85</v>
      </c>
      <c r="X406" s="200">
        <v>0.85</v>
      </c>
      <c r="Y406" s="200">
        <v>0.85</v>
      </c>
      <c r="Z406" s="200">
        <v>0.85</v>
      </c>
      <c r="AA406" s="200">
        <v>0.85</v>
      </c>
      <c r="AB406" s="200">
        <v>0.85</v>
      </c>
      <c r="AC406" s="200">
        <v>0.85</v>
      </c>
      <c r="AD406" s="200">
        <v>0.85</v>
      </c>
      <c r="AE406" s="200">
        <v>0.85</v>
      </c>
      <c r="AF406" s="200">
        <v>0.85</v>
      </c>
      <c r="AG406" s="200">
        <v>0.85</v>
      </c>
      <c r="AH406" s="200">
        <v>0.85</v>
      </c>
      <c r="AI406" s="200">
        <v>0.85</v>
      </c>
    </row>
    <row r="407" spans="1:36" s="171" customFormat="1" ht="16">
      <c r="A407" s="238"/>
      <c r="B407" s="172" t="s">
        <v>167</v>
      </c>
      <c r="C407" s="172"/>
      <c r="D407" s="161">
        <v>3</v>
      </c>
      <c r="E407" s="200">
        <v>0.85</v>
      </c>
      <c r="F407" s="200">
        <v>0.85</v>
      </c>
      <c r="G407" s="200">
        <v>0.85</v>
      </c>
      <c r="H407" s="200">
        <v>0.85</v>
      </c>
      <c r="I407" s="200">
        <v>0.85</v>
      </c>
      <c r="J407" s="200">
        <v>0.85</v>
      </c>
      <c r="K407" s="200">
        <v>0.85</v>
      </c>
      <c r="L407" s="200">
        <v>0.85</v>
      </c>
      <c r="M407" s="200">
        <v>0.85</v>
      </c>
      <c r="N407" s="200">
        <v>0.85</v>
      </c>
      <c r="O407" s="200">
        <v>0.85</v>
      </c>
      <c r="P407" s="200">
        <v>0.85</v>
      </c>
      <c r="Q407" s="200">
        <v>0.85</v>
      </c>
      <c r="R407" s="200">
        <v>0.85</v>
      </c>
      <c r="S407" s="200">
        <v>0.85</v>
      </c>
      <c r="T407" s="200">
        <v>0.85</v>
      </c>
      <c r="U407" s="200">
        <v>0.85</v>
      </c>
      <c r="V407" s="200">
        <v>0.85</v>
      </c>
      <c r="W407" s="200">
        <v>0.85</v>
      </c>
      <c r="X407" s="200">
        <v>0.85</v>
      </c>
      <c r="Y407" s="200">
        <v>0.85</v>
      </c>
      <c r="Z407" s="200">
        <v>0.85</v>
      </c>
      <c r="AA407" s="200">
        <v>0.85</v>
      </c>
      <c r="AB407" s="200">
        <v>0.85</v>
      </c>
      <c r="AC407" s="200">
        <v>0.85</v>
      </c>
      <c r="AD407" s="200">
        <v>0.85</v>
      </c>
      <c r="AE407" s="200">
        <v>0.85</v>
      </c>
      <c r="AF407" s="200">
        <v>0.85</v>
      </c>
      <c r="AG407" s="200">
        <v>0.85</v>
      </c>
      <c r="AH407" s="200">
        <v>0.85</v>
      </c>
      <c r="AI407" s="200">
        <v>0.85</v>
      </c>
    </row>
    <row r="408" spans="1:36" s="171" customFormat="1" ht="16">
      <c r="A408" s="238"/>
      <c r="B408" s="172" t="s">
        <v>168</v>
      </c>
      <c r="C408" s="172"/>
      <c r="D408" s="161">
        <v>3</v>
      </c>
      <c r="E408" s="200">
        <v>0.85</v>
      </c>
      <c r="F408" s="200">
        <v>0.85</v>
      </c>
      <c r="G408" s="200">
        <v>0.85</v>
      </c>
      <c r="H408" s="200">
        <v>0.85</v>
      </c>
      <c r="I408" s="200">
        <v>0.85</v>
      </c>
      <c r="J408" s="200">
        <v>0.85</v>
      </c>
      <c r="K408" s="200">
        <v>0.85</v>
      </c>
      <c r="L408" s="200">
        <v>0.85</v>
      </c>
      <c r="M408" s="200">
        <v>0.85</v>
      </c>
      <c r="N408" s="200">
        <v>0.85</v>
      </c>
      <c r="O408" s="200">
        <v>0.85</v>
      </c>
      <c r="P408" s="200">
        <v>0.85</v>
      </c>
      <c r="Q408" s="200">
        <v>0.85</v>
      </c>
      <c r="R408" s="200">
        <v>0.85</v>
      </c>
      <c r="S408" s="200">
        <v>0.85</v>
      </c>
      <c r="T408" s="200">
        <v>0.85</v>
      </c>
      <c r="U408" s="200">
        <v>0.85</v>
      </c>
      <c r="V408" s="200">
        <v>0.85</v>
      </c>
      <c r="W408" s="200">
        <v>0.85</v>
      </c>
      <c r="X408" s="200">
        <v>0.85</v>
      </c>
      <c r="Y408" s="200">
        <v>0.85</v>
      </c>
      <c r="Z408" s="200">
        <v>0.85</v>
      </c>
      <c r="AA408" s="200">
        <v>0.85</v>
      </c>
      <c r="AB408" s="200">
        <v>0.85</v>
      </c>
      <c r="AC408" s="200">
        <v>0.85</v>
      </c>
      <c r="AD408" s="200">
        <v>0.85</v>
      </c>
      <c r="AE408" s="200">
        <v>0.85</v>
      </c>
      <c r="AF408" s="200">
        <v>0.85</v>
      </c>
      <c r="AG408" s="200">
        <v>0.85</v>
      </c>
      <c r="AH408" s="200">
        <v>0.85</v>
      </c>
      <c r="AI408" s="200">
        <v>0.85</v>
      </c>
    </row>
    <row r="409" spans="1:36" s="171" customFormat="1" ht="16">
      <c r="A409" s="238"/>
      <c r="B409" s="172" t="s">
        <v>169</v>
      </c>
      <c r="C409" s="172" t="s">
        <v>119</v>
      </c>
      <c r="D409" s="161">
        <v>3</v>
      </c>
      <c r="E409" s="200">
        <v>0.85</v>
      </c>
      <c r="F409" s="200">
        <v>0.85</v>
      </c>
      <c r="G409" s="200">
        <v>0.85</v>
      </c>
      <c r="H409" s="200">
        <v>0.85</v>
      </c>
      <c r="I409" s="200">
        <v>0.85</v>
      </c>
      <c r="J409" s="200">
        <v>0.85</v>
      </c>
      <c r="K409" s="200">
        <v>0.85</v>
      </c>
      <c r="L409" s="200">
        <v>0.85</v>
      </c>
      <c r="M409" s="200">
        <v>0.85</v>
      </c>
      <c r="N409" s="200">
        <v>0.85</v>
      </c>
      <c r="O409" s="200">
        <v>0.85</v>
      </c>
      <c r="P409" s="200">
        <v>0.85</v>
      </c>
      <c r="Q409" s="200">
        <v>0.85</v>
      </c>
      <c r="R409" s="200">
        <v>0.85</v>
      </c>
      <c r="S409" s="200">
        <v>0.85</v>
      </c>
      <c r="T409" s="200">
        <v>0.85</v>
      </c>
      <c r="U409" s="200">
        <v>0.85</v>
      </c>
      <c r="V409" s="200">
        <v>0.85</v>
      </c>
      <c r="W409" s="200">
        <v>0.85</v>
      </c>
      <c r="X409" s="200">
        <v>0.85</v>
      </c>
      <c r="Y409" s="200">
        <v>0.85</v>
      </c>
      <c r="Z409" s="200">
        <v>0.85</v>
      </c>
      <c r="AA409" s="200">
        <v>0.85</v>
      </c>
      <c r="AB409" s="200">
        <v>0.85</v>
      </c>
      <c r="AC409" s="200">
        <v>0.85</v>
      </c>
      <c r="AD409" s="200">
        <v>0.85</v>
      </c>
      <c r="AE409" s="200">
        <v>0.85</v>
      </c>
      <c r="AF409" s="200">
        <v>0.85</v>
      </c>
      <c r="AG409" s="200">
        <v>0.85</v>
      </c>
      <c r="AH409" s="200">
        <v>0.85</v>
      </c>
      <c r="AI409" s="200">
        <v>0.85</v>
      </c>
    </row>
    <row r="410" spans="1:36" s="171" customFormat="1" ht="16">
      <c r="A410" s="238"/>
      <c r="B410" s="172" t="s">
        <v>170</v>
      </c>
      <c r="C410" s="172" t="s">
        <v>119</v>
      </c>
      <c r="D410" s="161">
        <v>3</v>
      </c>
      <c r="E410" s="200">
        <v>0.85</v>
      </c>
      <c r="F410" s="200">
        <v>0.85</v>
      </c>
      <c r="G410" s="200">
        <v>0.85</v>
      </c>
      <c r="H410" s="200">
        <v>0.85</v>
      </c>
      <c r="I410" s="200">
        <v>0.85</v>
      </c>
      <c r="J410" s="200">
        <v>0.85</v>
      </c>
      <c r="K410" s="200">
        <v>0.85</v>
      </c>
      <c r="L410" s="200">
        <v>0.85</v>
      </c>
      <c r="M410" s="200">
        <v>0.85</v>
      </c>
      <c r="N410" s="200">
        <v>0.85</v>
      </c>
      <c r="O410" s="200">
        <v>0.85</v>
      </c>
      <c r="P410" s="200">
        <v>0.85</v>
      </c>
      <c r="Q410" s="200">
        <v>0.85</v>
      </c>
      <c r="R410" s="200">
        <v>0.85</v>
      </c>
      <c r="S410" s="200">
        <v>0.85</v>
      </c>
      <c r="T410" s="200">
        <v>0.85</v>
      </c>
      <c r="U410" s="200">
        <v>0.85</v>
      </c>
      <c r="V410" s="200">
        <v>0.85</v>
      </c>
      <c r="W410" s="200">
        <v>0.85</v>
      </c>
      <c r="X410" s="200">
        <v>0.85</v>
      </c>
      <c r="Y410" s="200">
        <v>0.85</v>
      </c>
      <c r="Z410" s="200">
        <v>0.85</v>
      </c>
      <c r="AA410" s="200">
        <v>0.85</v>
      </c>
      <c r="AB410" s="200">
        <v>0.85</v>
      </c>
      <c r="AC410" s="200">
        <v>0.85</v>
      </c>
      <c r="AD410" s="200">
        <v>0.85</v>
      </c>
      <c r="AE410" s="200">
        <v>0.85</v>
      </c>
      <c r="AF410" s="200">
        <v>0.85</v>
      </c>
      <c r="AG410" s="200">
        <v>0.85</v>
      </c>
      <c r="AH410" s="200">
        <v>0.85</v>
      </c>
      <c r="AI410" s="200">
        <v>0.85</v>
      </c>
    </row>
    <row r="411" spans="1:36" s="171" customFormat="1" ht="16">
      <c r="A411" s="238"/>
      <c r="B411" s="172" t="s">
        <v>171</v>
      </c>
      <c r="C411" s="172" t="s">
        <v>119</v>
      </c>
      <c r="D411" s="161">
        <v>3</v>
      </c>
      <c r="E411" s="200">
        <v>0.85</v>
      </c>
      <c r="F411" s="200">
        <v>0.85</v>
      </c>
      <c r="G411" s="200">
        <v>0.85</v>
      </c>
      <c r="H411" s="200">
        <v>0.85</v>
      </c>
      <c r="I411" s="200">
        <v>0.85</v>
      </c>
      <c r="J411" s="200">
        <v>0.85</v>
      </c>
      <c r="K411" s="200">
        <v>0.85</v>
      </c>
      <c r="L411" s="200">
        <v>0.85</v>
      </c>
      <c r="M411" s="200">
        <v>0.85</v>
      </c>
      <c r="N411" s="200">
        <v>0.85</v>
      </c>
      <c r="O411" s="200">
        <v>0.85</v>
      </c>
      <c r="P411" s="200">
        <v>0.85</v>
      </c>
      <c r="Q411" s="200">
        <v>0.85</v>
      </c>
      <c r="R411" s="200">
        <v>0.85</v>
      </c>
      <c r="S411" s="200">
        <v>0.85</v>
      </c>
      <c r="T411" s="200">
        <v>0.85</v>
      </c>
      <c r="U411" s="200">
        <v>0.85</v>
      </c>
      <c r="V411" s="200">
        <v>0.85</v>
      </c>
      <c r="W411" s="200">
        <v>0.85</v>
      </c>
      <c r="X411" s="200">
        <v>0.85</v>
      </c>
      <c r="Y411" s="200">
        <v>0.85</v>
      </c>
      <c r="Z411" s="200">
        <v>0.85</v>
      </c>
      <c r="AA411" s="200">
        <v>0.85</v>
      </c>
      <c r="AB411" s="200">
        <v>0.85</v>
      </c>
      <c r="AC411" s="200">
        <v>0.85</v>
      </c>
      <c r="AD411" s="200">
        <v>0.85</v>
      </c>
      <c r="AE411" s="200">
        <v>0.85</v>
      </c>
      <c r="AF411" s="200">
        <v>0.85</v>
      </c>
      <c r="AG411" s="200">
        <v>0.85</v>
      </c>
      <c r="AH411" s="200">
        <v>0.85</v>
      </c>
      <c r="AI411" s="200">
        <v>0.85</v>
      </c>
    </row>
    <row r="412" spans="1:36" s="177" customFormat="1" ht="17">
      <c r="A412" s="182" t="s">
        <v>150</v>
      </c>
      <c r="B412" s="192" t="s">
        <v>119</v>
      </c>
      <c r="C412" s="192" t="s">
        <v>177</v>
      </c>
      <c r="D412" s="161">
        <v>3</v>
      </c>
      <c r="E412" s="181">
        <v>0</v>
      </c>
      <c r="F412" s="181">
        <v>0</v>
      </c>
      <c r="G412" s="181">
        <v>0</v>
      </c>
      <c r="H412" s="181">
        <v>0</v>
      </c>
      <c r="I412" s="181">
        <v>0</v>
      </c>
      <c r="J412" s="181">
        <v>0</v>
      </c>
      <c r="K412" s="181">
        <v>0</v>
      </c>
      <c r="L412" s="181">
        <v>0</v>
      </c>
      <c r="M412" s="181">
        <v>0</v>
      </c>
      <c r="N412" s="181">
        <v>0</v>
      </c>
      <c r="O412" s="181">
        <v>0</v>
      </c>
      <c r="P412" s="181">
        <v>0</v>
      </c>
      <c r="Q412" s="181">
        <v>0</v>
      </c>
      <c r="R412" s="181">
        <v>0</v>
      </c>
      <c r="S412" s="181">
        <v>0</v>
      </c>
      <c r="T412" s="181">
        <v>0</v>
      </c>
      <c r="U412" s="181">
        <v>0</v>
      </c>
      <c r="V412" s="181">
        <v>0</v>
      </c>
      <c r="W412" s="181">
        <v>0</v>
      </c>
      <c r="X412" s="181">
        <v>0</v>
      </c>
      <c r="Y412" s="181">
        <v>0</v>
      </c>
      <c r="Z412" s="181">
        <v>0</v>
      </c>
      <c r="AA412" s="181">
        <v>0</v>
      </c>
      <c r="AB412" s="181">
        <v>0</v>
      </c>
      <c r="AC412" s="181">
        <v>0</v>
      </c>
      <c r="AD412" s="181">
        <v>0</v>
      </c>
      <c r="AE412" s="181">
        <v>0</v>
      </c>
      <c r="AF412" s="181">
        <v>0</v>
      </c>
      <c r="AG412" s="181">
        <v>0</v>
      </c>
      <c r="AH412" s="181">
        <v>0</v>
      </c>
      <c r="AI412" s="181">
        <v>0</v>
      </c>
    </row>
    <row r="413" spans="1:36" s="177" customFormat="1" ht="34">
      <c r="A413" s="182" t="s">
        <v>178</v>
      </c>
      <c r="B413" s="192" t="s">
        <v>119</v>
      </c>
      <c r="C413" s="192" t="s">
        <v>177</v>
      </c>
      <c r="D413" s="161">
        <v>3</v>
      </c>
      <c r="E413" s="194">
        <v>0</v>
      </c>
      <c r="F413" s="194">
        <v>0</v>
      </c>
      <c r="G413" s="194">
        <v>0</v>
      </c>
      <c r="H413" s="194">
        <v>0</v>
      </c>
      <c r="I413" s="194">
        <v>0</v>
      </c>
      <c r="J413" s="194">
        <v>0</v>
      </c>
      <c r="K413" s="194">
        <v>0</v>
      </c>
      <c r="L413" s="194">
        <v>0</v>
      </c>
      <c r="M413" s="194">
        <v>0</v>
      </c>
      <c r="N413" s="194">
        <v>0</v>
      </c>
      <c r="O413" s="194">
        <v>0</v>
      </c>
      <c r="P413" s="194">
        <v>0</v>
      </c>
      <c r="Q413" s="194">
        <v>0</v>
      </c>
      <c r="R413" s="194">
        <v>0</v>
      </c>
      <c r="S413" s="194">
        <v>0</v>
      </c>
      <c r="T413" s="194">
        <v>0</v>
      </c>
      <c r="U413" s="194">
        <v>0</v>
      </c>
      <c r="V413" s="194">
        <v>0</v>
      </c>
      <c r="W413" s="194">
        <v>0</v>
      </c>
      <c r="X413" s="194">
        <v>0</v>
      </c>
      <c r="Y413" s="194">
        <v>0</v>
      </c>
      <c r="Z413" s="194">
        <v>0</v>
      </c>
      <c r="AA413" s="194">
        <v>0</v>
      </c>
      <c r="AB413" s="194">
        <v>0</v>
      </c>
      <c r="AC413" s="194">
        <v>0</v>
      </c>
      <c r="AD413" s="194">
        <v>0</v>
      </c>
      <c r="AE413" s="194">
        <v>0</v>
      </c>
      <c r="AF413" s="194">
        <v>0</v>
      </c>
      <c r="AG413" s="194">
        <v>0</v>
      </c>
      <c r="AH413" s="194">
        <v>0</v>
      </c>
      <c r="AI413" s="194">
        <v>0</v>
      </c>
    </row>
    <row r="414" spans="1:36" s="177" customFormat="1" ht="34">
      <c r="A414" s="182" t="s">
        <v>140</v>
      </c>
      <c r="B414" s="192" t="s">
        <v>119</v>
      </c>
      <c r="C414" s="192" t="s">
        <v>177</v>
      </c>
      <c r="D414" s="161">
        <v>3</v>
      </c>
      <c r="E414" s="194">
        <v>0</v>
      </c>
      <c r="F414" s="194">
        <v>0</v>
      </c>
      <c r="G414" s="194">
        <v>0</v>
      </c>
      <c r="H414" s="194">
        <v>0</v>
      </c>
      <c r="I414" s="194">
        <v>0</v>
      </c>
      <c r="J414" s="194">
        <v>0</v>
      </c>
      <c r="K414" s="194">
        <v>0</v>
      </c>
      <c r="L414" s="194">
        <v>0</v>
      </c>
      <c r="M414" s="194">
        <v>0</v>
      </c>
      <c r="N414" s="194">
        <v>0</v>
      </c>
      <c r="O414" s="194">
        <v>0</v>
      </c>
      <c r="P414" s="194">
        <v>0</v>
      </c>
      <c r="Q414" s="194">
        <v>0</v>
      </c>
      <c r="R414" s="194">
        <v>0</v>
      </c>
      <c r="S414" s="194">
        <v>0</v>
      </c>
      <c r="T414" s="194">
        <v>0</v>
      </c>
      <c r="U414" s="194">
        <v>0</v>
      </c>
      <c r="V414" s="194">
        <v>0</v>
      </c>
      <c r="W414" s="194">
        <v>0</v>
      </c>
      <c r="X414" s="194">
        <v>0</v>
      </c>
      <c r="Y414" s="194">
        <v>0</v>
      </c>
      <c r="Z414" s="194">
        <v>0</v>
      </c>
      <c r="AA414" s="194">
        <v>0</v>
      </c>
      <c r="AB414" s="194">
        <v>0</v>
      </c>
      <c r="AC414" s="194">
        <v>0</v>
      </c>
      <c r="AD414" s="194">
        <v>0</v>
      </c>
      <c r="AE414" s="194">
        <v>0</v>
      </c>
      <c r="AF414" s="194">
        <v>0</v>
      </c>
      <c r="AG414" s="194">
        <v>0</v>
      </c>
      <c r="AH414" s="194">
        <v>0</v>
      </c>
      <c r="AI414" s="194">
        <v>0</v>
      </c>
    </row>
    <row r="415" spans="1:36" s="177" customFormat="1" ht="17">
      <c r="A415" s="180" t="s">
        <v>126</v>
      </c>
      <c r="B415" s="192"/>
      <c r="C415" s="192"/>
      <c r="D415" s="161">
        <v>3</v>
      </c>
      <c r="E415" s="194">
        <v>99999</v>
      </c>
      <c r="F415" s="194">
        <v>99999</v>
      </c>
      <c r="G415" s="194">
        <v>99999</v>
      </c>
      <c r="H415" s="194">
        <v>99999</v>
      </c>
      <c r="I415" s="194">
        <v>99999</v>
      </c>
      <c r="J415" s="194">
        <v>99999</v>
      </c>
      <c r="K415" s="194">
        <v>99999</v>
      </c>
      <c r="L415" s="194">
        <v>99999</v>
      </c>
      <c r="M415" s="194">
        <v>99999</v>
      </c>
      <c r="N415" s="194">
        <v>99999</v>
      </c>
      <c r="O415" s="194">
        <v>99999</v>
      </c>
      <c r="P415" s="194">
        <v>99999</v>
      </c>
      <c r="Q415" s="194">
        <v>99999</v>
      </c>
      <c r="R415" s="194">
        <v>99999</v>
      </c>
      <c r="S415" s="194">
        <v>99999</v>
      </c>
      <c r="T415" s="194">
        <v>99999</v>
      </c>
      <c r="U415" s="194">
        <v>99999</v>
      </c>
      <c r="V415" s="194">
        <v>99999</v>
      </c>
      <c r="W415" s="194">
        <v>99999</v>
      </c>
      <c r="X415" s="194">
        <v>99999</v>
      </c>
      <c r="Y415" s="194">
        <v>99999</v>
      </c>
      <c r="Z415" s="194">
        <v>99999</v>
      </c>
      <c r="AA415" s="194">
        <v>99999</v>
      </c>
      <c r="AB415" s="194">
        <v>99999</v>
      </c>
      <c r="AC415" s="194">
        <v>99999</v>
      </c>
      <c r="AD415" s="194">
        <v>99999</v>
      </c>
      <c r="AE415" s="194">
        <v>99999</v>
      </c>
      <c r="AF415" s="194">
        <v>99999</v>
      </c>
      <c r="AG415" s="194">
        <v>99999</v>
      </c>
      <c r="AH415" s="194">
        <v>99999</v>
      </c>
      <c r="AI415" s="194">
        <v>99999</v>
      </c>
    </row>
    <row r="416" spans="1:36" s="171" customFormat="1" ht="17">
      <c r="A416" s="180" t="s">
        <v>133</v>
      </c>
      <c r="B416" s="172" t="s">
        <v>119</v>
      </c>
      <c r="C416" s="172" t="s">
        <v>180</v>
      </c>
      <c r="D416" s="161">
        <v>3</v>
      </c>
      <c r="E416" s="171">
        <v>6137</v>
      </c>
      <c r="F416" s="171">
        <v>6137</v>
      </c>
      <c r="G416" s="171">
        <v>6137</v>
      </c>
      <c r="H416" s="171">
        <v>6137</v>
      </c>
      <c r="I416" s="171">
        <v>6137</v>
      </c>
      <c r="J416" s="171">
        <v>6137</v>
      </c>
      <c r="K416" s="171">
        <v>6137</v>
      </c>
      <c r="L416" s="171">
        <v>6137</v>
      </c>
      <c r="M416" s="171">
        <v>6137</v>
      </c>
      <c r="N416" s="171">
        <v>6137</v>
      </c>
      <c r="O416" s="171">
        <v>6137</v>
      </c>
      <c r="P416" s="171">
        <v>6137</v>
      </c>
      <c r="Q416" s="171">
        <v>6137</v>
      </c>
      <c r="R416" s="171">
        <v>6137</v>
      </c>
      <c r="S416" s="171">
        <v>6137</v>
      </c>
      <c r="T416" s="171">
        <v>6137</v>
      </c>
      <c r="U416" s="171">
        <v>6137</v>
      </c>
      <c r="V416" s="171">
        <v>6137</v>
      </c>
      <c r="W416" s="171">
        <v>6137</v>
      </c>
      <c r="X416" s="171">
        <v>6137</v>
      </c>
      <c r="Y416" s="171">
        <v>6137</v>
      </c>
      <c r="Z416" s="171">
        <v>6137</v>
      </c>
      <c r="AA416" s="171">
        <v>6137</v>
      </c>
      <c r="AB416" s="171">
        <v>6137</v>
      </c>
      <c r="AC416" s="171">
        <v>6137</v>
      </c>
      <c r="AD416" s="171">
        <v>6137</v>
      </c>
      <c r="AE416" s="171">
        <v>6137</v>
      </c>
      <c r="AF416" s="171">
        <v>6137</v>
      </c>
      <c r="AG416" s="171">
        <v>6137</v>
      </c>
      <c r="AH416" s="171">
        <v>6137</v>
      </c>
      <c r="AI416" s="171">
        <v>6137</v>
      </c>
      <c r="AJ416" s="204"/>
    </row>
    <row r="417" spans="1:35" s="171" customFormat="1" ht="17">
      <c r="A417" s="180" t="s">
        <v>141</v>
      </c>
      <c r="B417" s="172" t="s">
        <v>119</v>
      </c>
      <c r="C417" s="172" t="s">
        <v>180</v>
      </c>
      <c r="D417" s="161">
        <v>3</v>
      </c>
      <c r="E417" s="171">
        <v>184.11</v>
      </c>
      <c r="F417" s="171">
        <v>184.11</v>
      </c>
      <c r="G417" s="171">
        <v>184.11</v>
      </c>
      <c r="H417" s="171">
        <v>184.11</v>
      </c>
      <c r="I417" s="171">
        <v>184.11</v>
      </c>
      <c r="J417" s="171">
        <v>184.11</v>
      </c>
      <c r="K417" s="171">
        <v>184.11</v>
      </c>
      <c r="L417" s="171">
        <v>184.11</v>
      </c>
      <c r="M417" s="171">
        <v>184.11</v>
      </c>
      <c r="N417" s="171">
        <v>184.11</v>
      </c>
      <c r="O417" s="171">
        <v>184.11</v>
      </c>
      <c r="P417" s="171">
        <v>184.11</v>
      </c>
      <c r="Q417" s="171">
        <v>184.11</v>
      </c>
      <c r="R417" s="171">
        <v>184.11</v>
      </c>
      <c r="S417" s="171">
        <v>184.11</v>
      </c>
      <c r="T417" s="171">
        <v>184.11</v>
      </c>
      <c r="U417" s="171">
        <v>184.11</v>
      </c>
      <c r="V417" s="171">
        <v>184.11</v>
      </c>
      <c r="W417" s="171">
        <v>184.11</v>
      </c>
      <c r="X417" s="171">
        <v>184.11</v>
      </c>
      <c r="Y417" s="171">
        <v>184.11</v>
      </c>
      <c r="Z417" s="171">
        <v>184.11</v>
      </c>
      <c r="AA417" s="171">
        <v>184.11</v>
      </c>
      <c r="AB417" s="171">
        <v>184.11</v>
      </c>
      <c r="AC417" s="171">
        <v>184.11</v>
      </c>
      <c r="AD417" s="171">
        <v>184.11</v>
      </c>
      <c r="AE417" s="171">
        <v>184.11</v>
      </c>
      <c r="AF417" s="171">
        <v>184.11</v>
      </c>
      <c r="AG417" s="171">
        <v>184.11</v>
      </c>
      <c r="AH417" s="171">
        <v>184.11</v>
      </c>
      <c r="AI417" s="171">
        <v>184.11</v>
      </c>
    </row>
    <row r="418" spans="1:35" s="171" customFormat="1" ht="17">
      <c r="A418" s="180" t="s">
        <v>128</v>
      </c>
      <c r="B418" s="172" t="s">
        <v>119</v>
      </c>
      <c r="C418" s="172" t="s">
        <v>151</v>
      </c>
      <c r="D418" s="161">
        <v>3</v>
      </c>
      <c r="E418" s="171">
        <v>1E-4</v>
      </c>
      <c r="F418" s="171">
        <v>1E-4</v>
      </c>
      <c r="G418" s="171">
        <v>1E-4</v>
      </c>
      <c r="H418" s="171">
        <v>1E-4</v>
      </c>
      <c r="I418" s="171">
        <v>1E-4</v>
      </c>
      <c r="J418" s="171">
        <v>1E-4</v>
      </c>
      <c r="K418" s="171">
        <v>1E-4</v>
      </c>
      <c r="L418" s="171">
        <v>1E-4</v>
      </c>
      <c r="M418" s="171">
        <v>1E-4</v>
      </c>
      <c r="N418" s="171">
        <v>1E-4</v>
      </c>
      <c r="O418" s="171">
        <v>1E-4</v>
      </c>
      <c r="P418" s="171">
        <v>1E-4</v>
      </c>
      <c r="Q418" s="171">
        <v>1E-4</v>
      </c>
      <c r="R418" s="171">
        <v>1E-4</v>
      </c>
      <c r="S418" s="171">
        <v>1E-4</v>
      </c>
      <c r="T418" s="171">
        <v>1E-4</v>
      </c>
      <c r="U418" s="171">
        <v>1E-4</v>
      </c>
      <c r="V418" s="171">
        <v>1E-4</v>
      </c>
      <c r="W418" s="171">
        <v>1E-4</v>
      </c>
      <c r="X418" s="171">
        <v>1E-4</v>
      </c>
      <c r="Y418" s="171">
        <v>1E-4</v>
      </c>
      <c r="Z418" s="171">
        <v>1E-4</v>
      </c>
      <c r="AA418" s="171">
        <v>1E-4</v>
      </c>
      <c r="AB418" s="171">
        <v>1E-4</v>
      </c>
      <c r="AC418" s="171">
        <v>1E-4</v>
      </c>
      <c r="AD418" s="171">
        <v>1E-4</v>
      </c>
      <c r="AE418" s="171">
        <v>1E-4</v>
      </c>
      <c r="AF418" s="171">
        <v>1E-4</v>
      </c>
      <c r="AG418" s="171">
        <v>1E-4</v>
      </c>
      <c r="AH418" s="171">
        <v>1E-4</v>
      </c>
      <c r="AI418" s="171">
        <v>1E-4</v>
      </c>
    </row>
    <row r="419" spans="1:35" s="171" customFormat="1" ht="17">
      <c r="A419" s="180" t="s">
        <v>149</v>
      </c>
      <c r="B419" s="172">
        <v>31.536000000000001</v>
      </c>
      <c r="C419" s="172" t="s">
        <v>181</v>
      </c>
      <c r="D419" s="161">
        <v>3</v>
      </c>
      <c r="E419" s="181"/>
      <c r="F419" s="181"/>
      <c r="G419" s="181"/>
      <c r="H419" s="181"/>
      <c r="I419" s="181"/>
      <c r="J419" s="181"/>
      <c r="K419" s="181"/>
      <c r="L419" s="181"/>
      <c r="M419" s="181"/>
      <c r="N419" s="181"/>
      <c r="O419" s="181"/>
      <c r="P419" s="181"/>
      <c r="Q419" s="181"/>
      <c r="R419" s="181"/>
      <c r="S419" s="181"/>
      <c r="T419" s="181"/>
      <c r="U419" s="181"/>
      <c r="V419" s="181"/>
      <c r="W419" s="181"/>
      <c r="X419" s="181"/>
      <c r="Y419" s="181"/>
      <c r="Z419" s="181"/>
      <c r="AA419" s="181"/>
      <c r="AB419" s="181"/>
      <c r="AC419" s="181"/>
      <c r="AD419" s="181"/>
      <c r="AE419" s="181"/>
      <c r="AF419" s="181"/>
      <c r="AG419" s="181"/>
      <c r="AH419" s="181"/>
      <c r="AI419" s="181"/>
    </row>
    <row r="420" spans="1:35" s="171" customFormat="1" ht="17">
      <c r="A420" s="180" t="s">
        <v>136</v>
      </c>
      <c r="B420" s="172">
        <v>50</v>
      </c>
      <c r="C420" s="172" t="s">
        <v>137</v>
      </c>
      <c r="D420" s="161">
        <v>3</v>
      </c>
      <c r="E420" s="181"/>
      <c r="F420" s="181"/>
      <c r="G420" s="181"/>
      <c r="H420" s="181"/>
      <c r="I420" s="181"/>
      <c r="J420" s="181"/>
      <c r="K420" s="181"/>
      <c r="L420" s="181"/>
      <c r="M420" s="181"/>
      <c r="N420" s="181"/>
      <c r="O420" s="181"/>
      <c r="P420" s="181"/>
      <c r="Q420" s="181"/>
      <c r="R420" s="181"/>
      <c r="S420" s="181"/>
      <c r="T420" s="181"/>
      <c r="U420" s="181"/>
      <c r="V420" s="181"/>
      <c r="W420" s="181"/>
      <c r="X420" s="181"/>
      <c r="Y420" s="181"/>
      <c r="Z420" s="181"/>
      <c r="AA420" s="181"/>
      <c r="AB420" s="181"/>
      <c r="AC420" s="181"/>
      <c r="AD420" s="181"/>
      <c r="AE420" s="181"/>
      <c r="AF420" s="181"/>
      <c r="AG420" s="181"/>
      <c r="AH420" s="181"/>
      <c r="AI420" s="181"/>
    </row>
    <row r="421" spans="1:35" s="233" customFormat="1" ht="16"/>
    <row r="422" spans="1:35" s="209" customFormat="1" ht="15.75" customHeight="1">
      <c r="A422" s="211" t="s">
        <v>97</v>
      </c>
      <c r="B422" s="210"/>
      <c r="D422" s="210"/>
      <c r="E422" s="213"/>
      <c r="F422" s="213"/>
      <c r="G422" s="213"/>
      <c r="H422" s="213"/>
      <c r="I422" s="213"/>
      <c r="J422" s="213"/>
      <c r="K422" s="213"/>
      <c r="L422" s="213"/>
      <c r="M422" s="213"/>
      <c r="N422" s="213"/>
      <c r="O422" s="213"/>
      <c r="P422" s="213"/>
      <c r="Q422" s="213"/>
      <c r="R422" s="213"/>
      <c r="S422" s="213"/>
      <c r="T422" s="213"/>
      <c r="U422" s="213"/>
      <c r="V422" s="213"/>
      <c r="W422" s="213"/>
      <c r="X422" s="213"/>
      <c r="Y422" s="213"/>
      <c r="Z422" s="213"/>
      <c r="AA422" s="213"/>
      <c r="AB422" s="213"/>
      <c r="AC422" s="213"/>
      <c r="AD422" s="213"/>
      <c r="AE422" s="213"/>
      <c r="AF422" s="213"/>
      <c r="AG422" s="213"/>
      <c r="AH422" s="213"/>
      <c r="AI422" s="213"/>
    </row>
    <row r="423" spans="1:35" s="171" customFormat="1" ht="17">
      <c r="A423" s="168" t="s">
        <v>116</v>
      </c>
      <c r="B423" s="169" t="s">
        <v>11</v>
      </c>
      <c r="C423" s="169" t="s">
        <v>117</v>
      </c>
      <c r="D423" s="169" t="s">
        <v>607</v>
      </c>
      <c r="E423" s="179">
        <v>2020</v>
      </c>
      <c r="F423" s="179">
        <v>2021</v>
      </c>
      <c r="G423" s="179">
        <v>2022</v>
      </c>
      <c r="H423" s="179">
        <v>2023</v>
      </c>
      <c r="I423" s="179">
        <v>2024</v>
      </c>
      <c r="J423" s="179">
        <v>2025</v>
      </c>
      <c r="K423" s="179">
        <v>2026</v>
      </c>
      <c r="L423" s="179">
        <v>2027</v>
      </c>
      <c r="M423" s="179">
        <v>2028</v>
      </c>
      <c r="N423" s="179">
        <v>2029</v>
      </c>
      <c r="O423" s="179">
        <v>2030</v>
      </c>
      <c r="P423" s="179">
        <v>2031</v>
      </c>
      <c r="Q423" s="179">
        <v>2032</v>
      </c>
      <c r="R423" s="179">
        <v>2033</v>
      </c>
      <c r="S423" s="179">
        <v>2034</v>
      </c>
      <c r="T423" s="179">
        <v>2035</v>
      </c>
      <c r="U423" s="179">
        <v>2036</v>
      </c>
      <c r="V423" s="179">
        <v>2037</v>
      </c>
      <c r="W423" s="179">
        <v>2038</v>
      </c>
      <c r="X423" s="179">
        <v>2039</v>
      </c>
      <c r="Y423" s="179">
        <v>2040</v>
      </c>
      <c r="Z423" s="179">
        <v>2041</v>
      </c>
      <c r="AA423" s="179">
        <v>2042</v>
      </c>
      <c r="AB423" s="179">
        <v>2043</v>
      </c>
      <c r="AC423" s="179">
        <v>2044</v>
      </c>
      <c r="AD423" s="179">
        <v>2045</v>
      </c>
      <c r="AE423" s="179">
        <v>2046</v>
      </c>
      <c r="AF423" s="179">
        <v>2047</v>
      </c>
      <c r="AG423" s="179">
        <v>2048</v>
      </c>
      <c r="AH423" s="179">
        <v>2049</v>
      </c>
      <c r="AI423" s="179">
        <v>2050</v>
      </c>
    </row>
    <row r="424" spans="1:35" s="177" customFormat="1" ht="17">
      <c r="A424" s="182" t="s">
        <v>129</v>
      </c>
      <c r="B424" s="192" t="s">
        <v>27</v>
      </c>
      <c r="C424" s="192" t="s">
        <v>138</v>
      </c>
      <c r="D424" s="161">
        <v>3</v>
      </c>
      <c r="E424" s="206">
        <v>1</v>
      </c>
      <c r="F424" s="206">
        <v>1</v>
      </c>
      <c r="G424" s="206">
        <v>1</v>
      </c>
      <c r="H424" s="206">
        <v>1</v>
      </c>
      <c r="I424" s="206">
        <v>1</v>
      </c>
      <c r="J424" s="206">
        <v>1</v>
      </c>
      <c r="K424" s="206">
        <v>1</v>
      </c>
      <c r="L424" s="206">
        <v>1</v>
      </c>
      <c r="M424" s="206">
        <v>1</v>
      </c>
      <c r="N424" s="206">
        <v>1</v>
      </c>
      <c r="O424" s="206">
        <v>1</v>
      </c>
      <c r="P424" s="206">
        <v>1</v>
      </c>
      <c r="Q424" s="206">
        <v>1</v>
      </c>
      <c r="R424" s="206">
        <v>1</v>
      </c>
      <c r="S424" s="206">
        <v>1</v>
      </c>
      <c r="T424" s="206">
        <v>1</v>
      </c>
      <c r="U424" s="206">
        <v>1</v>
      </c>
      <c r="V424" s="206">
        <v>1</v>
      </c>
      <c r="W424" s="206">
        <v>1</v>
      </c>
      <c r="X424" s="206">
        <v>1</v>
      </c>
      <c r="Y424" s="206">
        <v>1</v>
      </c>
      <c r="Z424" s="206">
        <v>1</v>
      </c>
      <c r="AA424" s="206">
        <v>1</v>
      </c>
      <c r="AB424" s="206">
        <v>1</v>
      </c>
      <c r="AC424" s="206">
        <v>1</v>
      </c>
      <c r="AD424" s="206">
        <v>1</v>
      </c>
      <c r="AE424" s="206">
        <v>1</v>
      </c>
      <c r="AF424" s="206">
        <v>1</v>
      </c>
      <c r="AG424" s="206">
        <v>1</v>
      </c>
      <c r="AH424" s="206">
        <v>1</v>
      </c>
      <c r="AI424" s="206">
        <v>1</v>
      </c>
    </row>
    <row r="425" spans="1:35" s="171" customFormat="1" ht="17">
      <c r="A425" s="180" t="s">
        <v>120</v>
      </c>
      <c r="B425" s="172" t="s">
        <v>15</v>
      </c>
      <c r="C425" s="172" t="s">
        <v>138</v>
      </c>
      <c r="D425" s="161">
        <v>3</v>
      </c>
      <c r="E425" s="207">
        <v>0.96</v>
      </c>
      <c r="F425" s="207">
        <v>0.96</v>
      </c>
      <c r="G425" s="207">
        <v>0.96</v>
      </c>
      <c r="H425" s="207">
        <v>0.96</v>
      </c>
      <c r="I425" s="207">
        <v>0.96</v>
      </c>
      <c r="J425" s="207">
        <v>0.96</v>
      </c>
      <c r="K425" s="207">
        <v>0.96</v>
      </c>
      <c r="L425" s="207">
        <v>0.96</v>
      </c>
      <c r="M425" s="207">
        <v>0.96</v>
      </c>
      <c r="N425" s="207">
        <v>0.96</v>
      </c>
      <c r="O425" s="207">
        <v>0.96</v>
      </c>
      <c r="P425" s="207">
        <v>0.96</v>
      </c>
      <c r="Q425" s="207">
        <v>0.96</v>
      </c>
      <c r="R425" s="207">
        <v>0.96</v>
      </c>
      <c r="S425" s="207">
        <v>0.96</v>
      </c>
      <c r="T425" s="207">
        <v>0.96</v>
      </c>
      <c r="U425" s="207">
        <v>0.96</v>
      </c>
      <c r="V425" s="207">
        <v>0.96</v>
      </c>
      <c r="W425" s="207">
        <v>0.96</v>
      </c>
      <c r="X425" s="207">
        <v>0.96</v>
      </c>
      <c r="Y425" s="207">
        <v>0.96</v>
      </c>
      <c r="Z425" s="207">
        <v>0.96</v>
      </c>
      <c r="AA425" s="207">
        <v>0.96</v>
      </c>
      <c r="AB425" s="207">
        <v>0.96</v>
      </c>
      <c r="AC425" s="207">
        <v>0.96</v>
      </c>
      <c r="AD425" s="207">
        <v>0.96</v>
      </c>
      <c r="AE425" s="207">
        <v>0.96</v>
      </c>
      <c r="AF425" s="207">
        <v>0.96</v>
      </c>
      <c r="AG425" s="207">
        <v>0.96</v>
      </c>
      <c r="AH425" s="207">
        <v>0.96</v>
      </c>
      <c r="AI425" s="207">
        <v>0.96</v>
      </c>
    </row>
    <row r="426" spans="1:35" s="177" customFormat="1" ht="17">
      <c r="A426" s="182" t="s">
        <v>150</v>
      </c>
      <c r="B426" s="192" t="s">
        <v>119</v>
      </c>
      <c r="C426" s="192" t="s">
        <v>177</v>
      </c>
      <c r="D426" s="161">
        <v>3</v>
      </c>
      <c r="E426" s="171">
        <v>26.226199999999999</v>
      </c>
      <c r="F426" s="171">
        <v>26.226199999999999</v>
      </c>
      <c r="G426" s="171">
        <v>26.226199999999999</v>
      </c>
      <c r="H426" s="171">
        <v>26.226199999999999</v>
      </c>
      <c r="I426" s="171">
        <v>26.226199999999999</v>
      </c>
      <c r="J426" s="171">
        <v>26.226199999999999</v>
      </c>
      <c r="K426" s="171">
        <v>26.226199999999999</v>
      </c>
      <c r="L426" s="171">
        <v>26.226199999999999</v>
      </c>
      <c r="M426" s="171">
        <v>26.226199999999999</v>
      </c>
      <c r="N426" s="171">
        <v>26.226199999999999</v>
      </c>
      <c r="O426" s="171">
        <v>26.226199999999999</v>
      </c>
      <c r="P426" s="171">
        <v>26.226199999999999</v>
      </c>
      <c r="Q426" s="171">
        <v>26.226199999999999</v>
      </c>
      <c r="R426" s="171">
        <v>26.226199999999999</v>
      </c>
      <c r="S426" s="171">
        <v>26.226199999999999</v>
      </c>
      <c r="T426" s="171">
        <v>26.226199999999999</v>
      </c>
      <c r="U426" s="171">
        <v>26.226199999999999</v>
      </c>
      <c r="V426" s="171">
        <v>26.226199999999999</v>
      </c>
      <c r="W426" s="171">
        <v>26.226199999999999</v>
      </c>
      <c r="X426" s="171">
        <v>26.226199999999999</v>
      </c>
      <c r="Y426" s="171">
        <v>26.226199999999999</v>
      </c>
      <c r="Z426" s="171">
        <v>26.226199999999999</v>
      </c>
      <c r="AA426" s="171">
        <v>26.226199999999999</v>
      </c>
      <c r="AB426" s="171">
        <v>26.226199999999999</v>
      </c>
      <c r="AC426" s="171">
        <v>26.226199999999999</v>
      </c>
      <c r="AD426" s="171">
        <v>26.226199999999999</v>
      </c>
      <c r="AE426" s="171">
        <v>26.226199999999999</v>
      </c>
      <c r="AF426" s="171">
        <v>26.226199999999999</v>
      </c>
      <c r="AG426" s="171">
        <v>26.226199999999999</v>
      </c>
      <c r="AH426" s="171">
        <v>26.226199999999999</v>
      </c>
      <c r="AI426" s="171">
        <v>26.226199999999999</v>
      </c>
    </row>
    <row r="427" spans="1:35" s="171" customFormat="1" ht="15.75" customHeight="1">
      <c r="A427" s="180" t="s">
        <v>133</v>
      </c>
      <c r="B427" s="172" t="s">
        <v>119</v>
      </c>
      <c r="C427" s="172" t="s">
        <v>180</v>
      </c>
      <c r="D427" s="161">
        <v>3</v>
      </c>
      <c r="E427" s="201">
        <v>365</v>
      </c>
      <c r="F427" s="201">
        <v>365</v>
      </c>
      <c r="G427" s="201">
        <v>365</v>
      </c>
      <c r="H427" s="201">
        <v>365</v>
      </c>
      <c r="I427" s="201">
        <v>365</v>
      </c>
      <c r="J427" s="201">
        <v>365</v>
      </c>
      <c r="K427" s="201">
        <v>365</v>
      </c>
      <c r="L427" s="201">
        <v>365</v>
      </c>
      <c r="M427" s="201">
        <v>365</v>
      </c>
      <c r="N427" s="201">
        <v>365</v>
      </c>
      <c r="O427" s="201">
        <v>365</v>
      </c>
      <c r="P427" s="201">
        <v>365</v>
      </c>
      <c r="Q427" s="201">
        <v>365</v>
      </c>
      <c r="R427" s="201">
        <v>365</v>
      </c>
      <c r="S427" s="201">
        <v>365</v>
      </c>
      <c r="T427" s="201">
        <v>365</v>
      </c>
      <c r="U427" s="201">
        <v>365</v>
      </c>
      <c r="V427" s="201">
        <v>365</v>
      </c>
      <c r="W427" s="201">
        <v>365</v>
      </c>
      <c r="X427" s="201">
        <v>365</v>
      </c>
      <c r="Y427" s="201">
        <v>365</v>
      </c>
      <c r="Z427" s="201">
        <v>365</v>
      </c>
      <c r="AA427" s="201">
        <v>365</v>
      </c>
      <c r="AB427" s="201">
        <v>365</v>
      </c>
      <c r="AC427" s="201">
        <v>365</v>
      </c>
      <c r="AD427" s="201">
        <v>365</v>
      </c>
      <c r="AE427" s="201">
        <v>365</v>
      </c>
      <c r="AF427" s="201">
        <v>365</v>
      </c>
      <c r="AG427" s="201">
        <v>365</v>
      </c>
      <c r="AH427" s="201">
        <v>365</v>
      </c>
      <c r="AI427" s="201">
        <v>365</v>
      </c>
    </row>
    <row r="428" spans="1:35" s="171" customFormat="1" ht="15.75" customHeight="1">
      <c r="A428" s="180" t="s">
        <v>182</v>
      </c>
      <c r="B428" s="192">
        <v>50</v>
      </c>
      <c r="C428" s="172" t="s">
        <v>137</v>
      </c>
      <c r="D428" s="161">
        <v>3</v>
      </c>
      <c r="E428" s="181"/>
      <c r="F428" s="181"/>
      <c r="G428" s="181"/>
      <c r="H428" s="181"/>
      <c r="I428" s="181"/>
      <c r="J428" s="181"/>
      <c r="K428" s="181"/>
      <c r="L428" s="181"/>
      <c r="M428" s="181"/>
      <c r="N428" s="181"/>
      <c r="O428" s="181"/>
      <c r="P428" s="181"/>
      <c r="Q428" s="181"/>
      <c r="R428" s="181"/>
      <c r="S428" s="181"/>
      <c r="T428" s="181"/>
      <c r="U428" s="181"/>
      <c r="V428" s="181"/>
      <c r="W428" s="181"/>
      <c r="X428" s="181"/>
      <c r="Y428" s="181"/>
      <c r="Z428" s="181"/>
      <c r="AA428" s="181"/>
      <c r="AB428" s="181"/>
      <c r="AC428" s="181"/>
      <c r="AD428" s="181"/>
      <c r="AE428" s="181"/>
      <c r="AF428" s="181"/>
      <c r="AG428" s="181"/>
      <c r="AH428" s="181"/>
      <c r="AI428" s="181"/>
    </row>
    <row r="429" spans="1:35" s="233" customFormat="1" ht="15.5" customHeight="1"/>
    <row r="430" spans="1:35" s="209" customFormat="1" ht="15.5" customHeight="1">
      <c r="A430" s="211" t="s">
        <v>95</v>
      </c>
      <c r="B430" s="210"/>
      <c r="D430" s="210"/>
      <c r="E430" s="213"/>
      <c r="F430" s="213"/>
      <c r="G430" s="213"/>
      <c r="H430" s="213"/>
      <c r="I430" s="213"/>
      <c r="J430" s="213"/>
      <c r="K430" s="213"/>
      <c r="L430" s="213"/>
      <c r="M430" s="213"/>
      <c r="N430" s="213"/>
      <c r="O430" s="213"/>
      <c r="P430" s="213"/>
      <c r="Q430" s="213"/>
      <c r="R430" s="213"/>
      <c r="S430" s="213"/>
      <c r="T430" s="213"/>
      <c r="U430" s="213"/>
      <c r="V430" s="213"/>
      <c r="W430" s="213"/>
      <c r="X430" s="213"/>
      <c r="Y430" s="213"/>
      <c r="Z430" s="213"/>
      <c r="AA430" s="213"/>
      <c r="AB430" s="213"/>
      <c r="AC430" s="213"/>
      <c r="AD430" s="213"/>
      <c r="AE430" s="213"/>
      <c r="AF430" s="213"/>
      <c r="AG430" s="213"/>
      <c r="AH430" s="213"/>
      <c r="AI430" s="213"/>
    </row>
    <row r="431" spans="1:35" s="171" customFormat="1" ht="17">
      <c r="A431" s="168" t="s">
        <v>116</v>
      </c>
      <c r="B431" s="169" t="s">
        <v>11</v>
      </c>
      <c r="C431" s="169" t="s">
        <v>117</v>
      </c>
      <c r="D431" s="169" t="s">
        <v>607</v>
      </c>
      <c r="E431" s="179">
        <v>2020</v>
      </c>
      <c r="F431" s="179">
        <v>2021</v>
      </c>
      <c r="G431" s="179">
        <v>2022</v>
      </c>
      <c r="H431" s="179">
        <v>2023</v>
      </c>
      <c r="I431" s="179">
        <v>2024</v>
      </c>
      <c r="J431" s="179">
        <v>2025</v>
      </c>
      <c r="K431" s="179">
        <v>2026</v>
      </c>
      <c r="L431" s="179">
        <v>2027</v>
      </c>
      <c r="M431" s="179">
        <v>2028</v>
      </c>
      <c r="N431" s="179">
        <v>2029</v>
      </c>
      <c r="O431" s="179">
        <v>2030</v>
      </c>
      <c r="P431" s="179">
        <v>2031</v>
      </c>
      <c r="Q431" s="179">
        <v>2032</v>
      </c>
      <c r="R431" s="179">
        <v>2033</v>
      </c>
      <c r="S431" s="179">
        <v>2034</v>
      </c>
      <c r="T431" s="179">
        <v>2035</v>
      </c>
      <c r="U431" s="179">
        <v>2036</v>
      </c>
      <c r="V431" s="179">
        <v>2037</v>
      </c>
      <c r="W431" s="179">
        <v>2038</v>
      </c>
      <c r="X431" s="179">
        <v>2039</v>
      </c>
      <c r="Y431" s="179">
        <v>2040</v>
      </c>
      <c r="Z431" s="179">
        <v>2041</v>
      </c>
      <c r="AA431" s="179">
        <v>2042</v>
      </c>
      <c r="AB431" s="179">
        <v>2043</v>
      </c>
      <c r="AC431" s="179">
        <v>2044</v>
      </c>
      <c r="AD431" s="179">
        <v>2045</v>
      </c>
      <c r="AE431" s="179">
        <v>2046</v>
      </c>
      <c r="AF431" s="179">
        <v>2047</v>
      </c>
      <c r="AG431" s="179">
        <v>2048</v>
      </c>
      <c r="AH431" s="179">
        <v>2049</v>
      </c>
      <c r="AI431" s="179">
        <v>2050</v>
      </c>
    </row>
    <row r="432" spans="1:35" s="177" customFormat="1" ht="17">
      <c r="A432" s="182" t="s">
        <v>129</v>
      </c>
      <c r="B432" s="192" t="s">
        <v>27</v>
      </c>
      <c r="C432" s="192" t="s">
        <v>138</v>
      </c>
      <c r="D432" s="161">
        <v>3</v>
      </c>
      <c r="E432" s="206">
        <v>1</v>
      </c>
      <c r="F432" s="206">
        <v>1</v>
      </c>
      <c r="G432" s="206">
        <v>1</v>
      </c>
      <c r="H432" s="206">
        <v>1</v>
      </c>
      <c r="I432" s="206">
        <v>1</v>
      </c>
      <c r="J432" s="206">
        <v>1</v>
      </c>
      <c r="K432" s="206">
        <v>1</v>
      </c>
      <c r="L432" s="206">
        <v>1</v>
      </c>
      <c r="M432" s="206">
        <v>1</v>
      </c>
      <c r="N432" s="206">
        <v>1</v>
      </c>
      <c r="O432" s="206">
        <v>1</v>
      </c>
      <c r="P432" s="206">
        <v>1</v>
      </c>
      <c r="Q432" s="206">
        <v>1</v>
      </c>
      <c r="R432" s="206">
        <v>1</v>
      </c>
      <c r="S432" s="206">
        <v>1</v>
      </c>
      <c r="T432" s="206">
        <v>1</v>
      </c>
      <c r="U432" s="206">
        <v>1</v>
      </c>
      <c r="V432" s="206">
        <v>1</v>
      </c>
      <c r="W432" s="206">
        <v>1</v>
      </c>
      <c r="X432" s="206">
        <v>1</v>
      </c>
      <c r="Y432" s="206">
        <v>1</v>
      </c>
      <c r="Z432" s="206">
        <v>1</v>
      </c>
      <c r="AA432" s="206">
        <v>1</v>
      </c>
      <c r="AB432" s="206">
        <v>1</v>
      </c>
      <c r="AC432" s="206">
        <v>1</v>
      </c>
      <c r="AD432" s="206">
        <v>1</v>
      </c>
      <c r="AE432" s="206">
        <v>1</v>
      </c>
      <c r="AF432" s="206">
        <v>1</v>
      </c>
      <c r="AG432" s="206">
        <v>1</v>
      </c>
      <c r="AH432" s="206">
        <v>1</v>
      </c>
      <c r="AI432" s="206">
        <v>1</v>
      </c>
    </row>
    <row r="433" spans="1:35" s="171" customFormat="1" ht="17">
      <c r="A433" s="180" t="s">
        <v>120</v>
      </c>
      <c r="B433" s="172" t="s">
        <v>15</v>
      </c>
      <c r="C433" s="172" t="s">
        <v>138</v>
      </c>
      <c r="D433" s="161">
        <v>3</v>
      </c>
      <c r="E433" s="207">
        <v>0.96</v>
      </c>
      <c r="F433" s="207">
        <v>0.96</v>
      </c>
      <c r="G433" s="207">
        <v>0.96</v>
      </c>
      <c r="H433" s="207">
        <v>0.96</v>
      </c>
      <c r="I433" s="207">
        <v>0.96</v>
      </c>
      <c r="J433" s="207">
        <v>0.96</v>
      </c>
      <c r="K433" s="207">
        <v>0.96</v>
      </c>
      <c r="L433" s="207">
        <v>0.96</v>
      </c>
      <c r="M433" s="207">
        <v>0.96</v>
      </c>
      <c r="N433" s="207">
        <v>0.96</v>
      </c>
      <c r="O433" s="207">
        <v>0.96</v>
      </c>
      <c r="P433" s="207">
        <v>0.96</v>
      </c>
      <c r="Q433" s="207">
        <v>0.96</v>
      </c>
      <c r="R433" s="207">
        <v>0.96</v>
      </c>
      <c r="S433" s="207">
        <v>0.96</v>
      </c>
      <c r="T433" s="207">
        <v>0.96</v>
      </c>
      <c r="U433" s="207">
        <v>0.96</v>
      </c>
      <c r="V433" s="207">
        <v>0.96</v>
      </c>
      <c r="W433" s="207">
        <v>0.96</v>
      </c>
      <c r="X433" s="207">
        <v>0.96</v>
      </c>
      <c r="Y433" s="207">
        <v>0.96</v>
      </c>
      <c r="Z433" s="207">
        <v>0.96</v>
      </c>
      <c r="AA433" s="207">
        <v>0.96</v>
      </c>
      <c r="AB433" s="207">
        <v>0.96</v>
      </c>
      <c r="AC433" s="207">
        <v>0.96</v>
      </c>
      <c r="AD433" s="207">
        <v>0.96</v>
      </c>
      <c r="AE433" s="207">
        <v>0.96</v>
      </c>
      <c r="AF433" s="207">
        <v>0.96</v>
      </c>
      <c r="AG433" s="207">
        <v>0.96</v>
      </c>
      <c r="AH433" s="207">
        <v>0.96</v>
      </c>
      <c r="AI433" s="207">
        <v>0.96</v>
      </c>
    </row>
    <row r="434" spans="1:35" s="177" customFormat="1" ht="17">
      <c r="A434" s="182" t="s">
        <v>150</v>
      </c>
      <c r="B434" s="192" t="s">
        <v>119</v>
      </c>
      <c r="C434" s="192" t="s">
        <v>177</v>
      </c>
      <c r="D434" s="161">
        <v>3</v>
      </c>
      <c r="E434" s="171">
        <v>25.282</v>
      </c>
      <c r="F434" s="171">
        <v>25.282</v>
      </c>
      <c r="G434" s="171">
        <v>25.282</v>
      </c>
      <c r="H434" s="171">
        <v>25.282</v>
      </c>
      <c r="I434" s="171">
        <v>25.282</v>
      </c>
      <c r="J434" s="171">
        <v>25.282</v>
      </c>
      <c r="K434" s="171">
        <v>25.282</v>
      </c>
      <c r="L434" s="171">
        <v>25.282</v>
      </c>
      <c r="M434" s="171">
        <v>25.282</v>
      </c>
      <c r="N434" s="171">
        <v>25.282</v>
      </c>
      <c r="O434" s="171">
        <v>25.282</v>
      </c>
      <c r="P434" s="171">
        <v>25.282</v>
      </c>
      <c r="Q434" s="171">
        <v>25.282</v>
      </c>
      <c r="R434" s="171">
        <v>25.282</v>
      </c>
      <c r="S434" s="171">
        <v>25.282</v>
      </c>
      <c r="T434" s="171">
        <v>25.282</v>
      </c>
      <c r="U434" s="171">
        <v>25.282</v>
      </c>
      <c r="V434" s="171">
        <v>25.282</v>
      </c>
      <c r="W434" s="171">
        <v>25.282</v>
      </c>
      <c r="X434" s="171">
        <v>25.282</v>
      </c>
      <c r="Y434" s="171">
        <v>25.282</v>
      </c>
      <c r="Z434" s="171">
        <v>25.282</v>
      </c>
      <c r="AA434" s="171">
        <v>25.282</v>
      </c>
      <c r="AB434" s="171">
        <v>25.282</v>
      </c>
      <c r="AC434" s="171">
        <v>25.282</v>
      </c>
      <c r="AD434" s="171">
        <v>25.282</v>
      </c>
      <c r="AE434" s="171">
        <v>25.282</v>
      </c>
      <c r="AF434" s="171">
        <v>25.282</v>
      </c>
      <c r="AG434" s="171">
        <v>25.282</v>
      </c>
      <c r="AH434" s="171">
        <v>25.282</v>
      </c>
      <c r="AI434" s="171">
        <v>25.282</v>
      </c>
    </row>
    <row r="435" spans="1:35" s="171" customFormat="1" ht="15.75" customHeight="1">
      <c r="A435" s="180" t="s">
        <v>133</v>
      </c>
      <c r="B435" s="172" t="s">
        <v>119</v>
      </c>
      <c r="C435" s="172" t="s">
        <v>180</v>
      </c>
      <c r="D435" s="161">
        <v>3</v>
      </c>
      <c r="E435" s="201">
        <v>2502</v>
      </c>
      <c r="F435" s="201">
        <v>2502</v>
      </c>
      <c r="G435" s="201">
        <v>2502</v>
      </c>
      <c r="H435" s="201">
        <v>2502</v>
      </c>
      <c r="I435" s="201">
        <v>2502</v>
      </c>
      <c r="J435" s="201">
        <v>2502</v>
      </c>
      <c r="K435" s="201">
        <v>2502</v>
      </c>
      <c r="L435" s="201">
        <v>2502</v>
      </c>
      <c r="M435" s="201">
        <v>2502</v>
      </c>
      <c r="N435" s="201">
        <v>2502</v>
      </c>
      <c r="O435" s="201">
        <v>2502</v>
      </c>
      <c r="P435" s="201">
        <v>2502</v>
      </c>
      <c r="Q435" s="201">
        <v>2502</v>
      </c>
      <c r="R435" s="201">
        <v>2502</v>
      </c>
      <c r="S435" s="201">
        <v>2502</v>
      </c>
      <c r="T435" s="201">
        <v>2502</v>
      </c>
      <c r="U435" s="201">
        <v>2502</v>
      </c>
      <c r="V435" s="201">
        <v>2502</v>
      </c>
      <c r="W435" s="201">
        <v>2502</v>
      </c>
      <c r="X435" s="201">
        <v>2502</v>
      </c>
      <c r="Y435" s="201">
        <v>2502</v>
      </c>
      <c r="Z435" s="201">
        <v>2502</v>
      </c>
      <c r="AA435" s="201">
        <v>2502</v>
      </c>
      <c r="AB435" s="201">
        <v>2502</v>
      </c>
      <c r="AC435" s="201">
        <v>2502</v>
      </c>
      <c r="AD435" s="201">
        <v>2502</v>
      </c>
      <c r="AE435" s="201">
        <v>2502</v>
      </c>
      <c r="AF435" s="201">
        <v>2502</v>
      </c>
      <c r="AG435" s="201">
        <v>2502</v>
      </c>
      <c r="AH435" s="201">
        <v>2502</v>
      </c>
      <c r="AI435" s="201">
        <v>2502</v>
      </c>
    </row>
    <row r="436" spans="1:35" s="171" customFormat="1" ht="15.75" customHeight="1">
      <c r="A436" s="180" t="s">
        <v>182</v>
      </c>
      <c r="B436" s="192">
        <v>70</v>
      </c>
      <c r="C436" s="172" t="s">
        <v>137</v>
      </c>
      <c r="D436" s="161">
        <v>3</v>
      </c>
      <c r="E436" s="181"/>
      <c r="F436" s="181"/>
      <c r="G436" s="181"/>
      <c r="H436" s="181"/>
      <c r="I436" s="181"/>
      <c r="J436" s="181"/>
      <c r="K436" s="181"/>
      <c r="L436" s="181"/>
      <c r="M436" s="181"/>
      <c r="N436" s="181"/>
      <c r="O436" s="181"/>
      <c r="P436" s="181"/>
      <c r="Q436" s="181"/>
      <c r="R436" s="181"/>
      <c r="S436" s="181"/>
      <c r="T436" s="181"/>
      <c r="U436" s="181"/>
      <c r="V436" s="181"/>
      <c r="W436" s="181"/>
      <c r="X436" s="181"/>
      <c r="Y436" s="181"/>
      <c r="Z436" s="181"/>
      <c r="AA436" s="181"/>
      <c r="AB436" s="181"/>
      <c r="AC436" s="181"/>
      <c r="AD436" s="181"/>
      <c r="AE436" s="181"/>
      <c r="AF436" s="181"/>
      <c r="AG436" s="181"/>
      <c r="AH436" s="181"/>
      <c r="AI436" s="181"/>
    </row>
    <row r="437" spans="1:35" s="171" customFormat="1" ht="15.75" customHeight="1">
      <c r="A437" s="208"/>
      <c r="B437" s="195"/>
      <c r="C437" s="172"/>
      <c r="D437" s="172"/>
      <c r="E437" s="181"/>
      <c r="F437" s="181"/>
      <c r="G437" s="181"/>
      <c r="H437" s="181"/>
      <c r="I437" s="181"/>
      <c r="J437" s="181"/>
      <c r="K437" s="181"/>
      <c r="L437" s="181"/>
      <c r="M437" s="181"/>
      <c r="N437" s="181"/>
      <c r="O437" s="181"/>
      <c r="P437" s="181"/>
      <c r="Q437" s="181"/>
      <c r="R437" s="181"/>
      <c r="S437" s="181"/>
      <c r="T437" s="181"/>
      <c r="U437" s="181"/>
      <c r="V437" s="181"/>
      <c r="W437" s="181"/>
      <c r="X437" s="181"/>
      <c r="Y437" s="181"/>
      <c r="Z437" s="181"/>
      <c r="AA437" s="181"/>
      <c r="AB437" s="181"/>
      <c r="AC437" s="181"/>
      <c r="AD437" s="181"/>
      <c r="AE437" s="181"/>
      <c r="AF437" s="181"/>
      <c r="AG437" s="181"/>
      <c r="AH437" s="181"/>
      <c r="AI437" s="181"/>
    </row>
    <row r="438" spans="1:35" s="171" customFormat="1" ht="16">
      <c r="D438" s="172"/>
    </row>
    <row r="439" spans="1:35" s="171" customFormat="1" ht="16">
      <c r="D439" s="172"/>
    </row>
    <row r="440" spans="1:35" s="171" customFormat="1" ht="16">
      <c r="D440" s="172"/>
    </row>
    <row r="441" spans="1:35" s="171" customFormat="1" ht="16">
      <c r="D441" s="172"/>
    </row>
    <row r="442" spans="1:35" s="171" customFormat="1" ht="16">
      <c r="D442" s="172"/>
    </row>
    <row r="443" spans="1:35" s="171" customFormat="1" ht="16">
      <c r="D443" s="172"/>
    </row>
    <row r="444" spans="1:35" s="171" customFormat="1" ht="16">
      <c r="D444" s="172"/>
    </row>
    <row r="445" spans="1:35" s="171" customFormat="1" ht="16">
      <c r="D445" s="172"/>
    </row>
    <row r="446" spans="1:35" s="171" customFormat="1" ht="16">
      <c r="D446" s="172"/>
    </row>
    <row r="447" spans="1:35" s="171" customFormat="1" ht="16">
      <c r="D447" s="172"/>
    </row>
    <row r="448" spans="1:35" s="171" customFormat="1" ht="16">
      <c r="D448" s="172"/>
    </row>
    <row r="449" spans="4:4" s="171" customFormat="1" ht="16">
      <c r="D449" s="172"/>
    </row>
    <row r="450" spans="4:4" s="171" customFormat="1" ht="16">
      <c r="D450" s="172"/>
    </row>
    <row r="451" spans="4:4" s="171" customFormat="1" ht="16">
      <c r="D451" s="172"/>
    </row>
    <row r="452" spans="4:4" s="171" customFormat="1" ht="16">
      <c r="D452" s="172"/>
    </row>
    <row r="453" spans="4:4" s="171" customFormat="1" ht="16">
      <c r="D453" s="172"/>
    </row>
    <row r="454" spans="4:4" s="171" customFormat="1" ht="16">
      <c r="D454" s="172"/>
    </row>
    <row r="455" spans="4:4" s="171" customFormat="1" ht="16">
      <c r="D455" s="172"/>
    </row>
    <row r="456" spans="4:4" s="171" customFormat="1" ht="16">
      <c r="D456" s="172"/>
    </row>
    <row r="457" spans="4:4" s="171" customFormat="1" ht="16">
      <c r="D457" s="172"/>
    </row>
    <row r="458" spans="4:4" s="171" customFormat="1" ht="16">
      <c r="D458" s="172"/>
    </row>
  </sheetData>
  <mergeCells count="43">
    <mergeCell ref="A178:A185"/>
    <mergeCell ref="A220:A227"/>
    <mergeCell ref="A243:A250"/>
    <mergeCell ref="A289:A296"/>
    <mergeCell ref="A1:XFD1"/>
    <mergeCell ref="A2:XFD2"/>
    <mergeCell ref="A14:XFD14"/>
    <mergeCell ref="A26:XFD26"/>
    <mergeCell ref="A38:XFD38"/>
    <mergeCell ref="A6:A13"/>
    <mergeCell ref="A18:A25"/>
    <mergeCell ref="A30:A37"/>
    <mergeCell ref="A48:XFD48"/>
    <mergeCell ref="A58:XFD58"/>
    <mergeCell ref="A68:XFD68"/>
    <mergeCell ref="A78:XFD78"/>
    <mergeCell ref="A88:XFD88"/>
    <mergeCell ref="A99:XFD99"/>
    <mergeCell ref="A109:XFD109"/>
    <mergeCell ref="A119:XFD119"/>
    <mergeCell ref="A143:XFD143"/>
    <mergeCell ref="A167:XFD167"/>
    <mergeCell ref="A130:A137"/>
    <mergeCell ref="A154:A161"/>
    <mergeCell ref="A191:XFD191"/>
    <mergeCell ref="A214:XFD214"/>
    <mergeCell ref="A237:XFD237"/>
    <mergeCell ref="A260:XFD260"/>
    <mergeCell ref="A283:XFD283"/>
    <mergeCell ref="A197:A204"/>
    <mergeCell ref="A266:A273"/>
    <mergeCell ref="A421:XFD421"/>
    <mergeCell ref="A429:XFD429"/>
    <mergeCell ref="A306:XFD306"/>
    <mergeCell ref="A329:XFD329"/>
    <mergeCell ref="A352:XFD352"/>
    <mergeCell ref="A375:XFD375"/>
    <mergeCell ref="A398:XFD398"/>
    <mergeCell ref="A404:A411"/>
    <mergeCell ref="A381:A388"/>
    <mergeCell ref="A335:A342"/>
    <mergeCell ref="A312:A319"/>
    <mergeCell ref="A358:A365"/>
  </mergeCells>
  <phoneticPr fontId="28"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V332"/>
  <sheetViews>
    <sheetView zoomScale="81" zoomScaleNormal="80" workbookViewId="0">
      <selection activeCell="E104" sqref="E104"/>
    </sheetView>
  </sheetViews>
  <sheetFormatPr baseColWidth="10" defaultColWidth="8.83203125" defaultRowHeight="15"/>
  <cols>
    <col min="1" max="1" width="36.33203125" bestFit="1" customWidth="1"/>
    <col min="2" max="2" width="10.1640625" bestFit="1" customWidth="1"/>
    <col min="3" max="3" width="16.1640625" customWidth="1"/>
    <col min="4" max="4" width="10.6640625" style="9" bestFit="1" customWidth="1"/>
    <col min="5" max="35" width="12.83203125" bestFit="1" customWidth="1"/>
  </cols>
  <sheetData>
    <row r="1" spans="1:35" s="236" customFormat="1" ht="19">
      <c r="A1" s="236" t="s">
        <v>650</v>
      </c>
    </row>
    <row r="2" spans="1:35" s="237" customFormat="1"/>
    <row r="3" spans="1:35" s="217" customFormat="1">
      <c r="A3" s="214" t="s">
        <v>124</v>
      </c>
      <c r="B3" s="215"/>
      <c r="C3" s="216"/>
      <c r="D3" s="216"/>
    </row>
    <row r="4" spans="1:35">
      <c r="A4" s="3" t="s">
        <v>116</v>
      </c>
      <c r="B4" s="8" t="s">
        <v>11</v>
      </c>
      <c r="C4" s="8" t="s">
        <v>117</v>
      </c>
      <c r="D4" s="8" t="s">
        <v>607</v>
      </c>
      <c r="E4" s="3">
        <v>2020</v>
      </c>
      <c r="F4" s="3">
        <v>2021</v>
      </c>
      <c r="G4" s="3">
        <v>2022</v>
      </c>
      <c r="H4" s="3">
        <v>2023</v>
      </c>
      <c r="I4" s="3">
        <v>2024</v>
      </c>
      <c r="J4" s="3">
        <v>2025</v>
      </c>
      <c r="K4" s="3">
        <v>2026</v>
      </c>
      <c r="L4" s="3">
        <v>2027</v>
      </c>
      <c r="M4" s="3">
        <v>2028</v>
      </c>
      <c r="N4" s="3">
        <v>2029</v>
      </c>
      <c r="O4" s="3">
        <v>2030</v>
      </c>
      <c r="P4" s="3">
        <v>2031</v>
      </c>
      <c r="Q4" s="3">
        <v>2032</v>
      </c>
      <c r="R4" s="3">
        <v>2033</v>
      </c>
      <c r="S4" s="3">
        <v>2034</v>
      </c>
      <c r="T4" s="3">
        <v>2035</v>
      </c>
      <c r="U4" s="3">
        <v>2036</v>
      </c>
      <c r="V4" s="3">
        <v>2037</v>
      </c>
      <c r="W4" s="3">
        <v>2038</v>
      </c>
      <c r="X4" s="3">
        <v>2039</v>
      </c>
      <c r="Y4" s="3">
        <v>2040</v>
      </c>
      <c r="Z4" s="3">
        <v>2041</v>
      </c>
      <c r="AA4" s="3">
        <v>2042</v>
      </c>
      <c r="AB4" s="3">
        <v>2043</v>
      </c>
      <c r="AC4" s="3">
        <v>2044</v>
      </c>
      <c r="AD4" s="3">
        <v>2045</v>
      </c>
      <c r="AE4" s="3">
        <v>2046</v>
      </c>
      <c r="AF4" s="3">
        <v>2047</v>
      </c>
      <c r="AG4" s="3">
        <v>2048</v>
      </c>
      <c r="AH4" s="3">
        <v>2049</v>
      </c>
      <c r="AI4" s="3">
        <v>2050</v>
      </c>
    </row>
    <row r="5" spans="1:35">
      <c r="A5" t="s">
        <v>125</v>
      </c>
      <c r="B5" s="9" t="s">
        <v>25</v>
      </c>
      <c r="C5" s="9" t="s">
        <v>10</v>
      </c>
      <c r="D5" s="243" t="s">
        <v>661</v>
      </c>
      <c r="E5" s="1">
        <v>17.579999999999998</v>
      </c>
      <c r="F5" s="1">
        <v>17.931999999999999</v>
      </c>
      <c r="G5" s="1">
        <v>18.29</v>
      </c>
      <c r="H5" s="1">
        <v>18.655999999999999</v>
      </c>
      <c r="I5" s="1">
        <v>19.029</v>
      </c>
      <c r="J5" s="1">
        <v>19.41</v>
      </c>
      <c r="K5" s="1">
        <v>19.797999999999998</v>
      </c>
      <c r="L5" s="1">
        <v>20.193999999999999</v>
      </c>
      <c r="M5" s="1">
        <v>20.597999999999999</v>
      </c>
      <c r="N5" s="1">
        <v>21.01</v>
      </c>
      <c r="O5" s="1">
        <v>21.43</v>
      </c>
      <c r="P5" s="1">
        <v>21.859000000000002</v>
      </c>
      <c r="Q5" s="1">
        <v>22.295999999999999</v>
      </c>
      <c r="R5" s="1">
        <v>22.742000000000001</v>
      </c>
      <c r="S5" s="1">
        <v>23.196000000000002</v>
      </c>
      <c r="T5" s="1">
        <v>23.66</v>
      </c>
      <c r="U5" s="1">
        <v>24.134</v>
      </c>
      <c r="V5" s="1">
        <v>24.616</v>
      </c>
      <c r="W5" s="1">
        <v>25.109000000000002</v>
      </c>
      <c r="X5" s="1">
        <v>25.611000000000001</v>
      </c>
      <c r="Y5" s="1">
        <v>26.123000000000001</v>
      </c>
      <c r="Z5" s="1">
        <v>26.645</v>
      </c>
      <c r="AA5" s="1">
        <v>27.178000000000001</v>
      </c>
      <c r="AB5" s="1">
        <v>27.722000000000001</v>
      </c>
      <c r="AC5" s="1">
        <v>28.276</v>
      </c>
      <c r="AD5" s="1">
        <v>28.841999999999999</v>
      </c>
      <c r="AE5" s="1">
        <v>29.419</v>
      </c>
      <c r="AF5" s="1">
        <v>30.007000000000001</v>
      </c>
      <c r="AG5" s="1">
        <v>30.606999999999999</v>
      </c>
      <c r="AH5" s="1">
        <v>31.219000000000001</v>
      </c>
      <c r="AI5" s="1">
        <v>31.844000000000001</v>
      </c>
    </row>
    <row r="6" spans="1:35">
      <c r="A6" t="s">
        <v>125</v>
      </c>
      <c r="B6" s="9" t="s">
        <v>24</v>
      </c>
      <c r="C6" s="9" t="s">
        <v>10</v>
      </c>
      <c r="D6" s="243"/>
      <c r="E6" s="1">
        <v>15.196999999999999</v>
      </c>
      <c r="F6" s="1">
        <v>15.500999999999999</v>
      </c>
      <c r="G6" s="1">
        <v>15.811</v>
      </c>
      <c r="H6" s="1">
        <v>16.126999999999999</v>
      </c>
      <c r="I6" s="1">
        <v>16.45</v>
      </c>
      <c r="J6" s="1">
        <v>16.779</v>
      </c>
      <c r="K6" s="1">
        <v>17.114000000000001</v>
      </c>
      <c r="L6" s="1">
        <v>17.457000000000001</v>
      </c>
      <c r="M6" s="1">
        <v>17.806000000000001</v>
      </c>
      <c r="N6" s="1">
        <v>18.161999999999999</v>
      </c>
      <c r="O6" s="1">
        <v>18.524999999999999</v>
      </c>
      <c r="P6" s="1">
        <v>18.896000000000001</v>
      </c>
      <c r="Q6" s="1">
        <v>19.273</v>
      </c>
      <c r="R6" s="1">
        <v>19.658999999999999</v>
      </c>
      <c r="S6" s="1">
        <v>20.052</v>
      </c>
      <c r="T6" s="1">
        <v>20.452999999999999</v>
      </c>
      <c r="U6" s="1">
        <v>20.861999999999998</v>
      </c>
      <c r="V6" s="1">
        <v>21.279</v>
      </c>
      <c r="W6" s="1">
        <v>21.704999999999998</v>
      </c>
      <c r="X6" s="1">
        <v>22.138999999999999</v>
      </c>
      <c r="Y6" s="1">
        <v>22.582000000000001</v>
      </c>
      <c r="Z6" s="1">
        <v>23.033999999999999</v>
      </c>
      <c r="AA6" s="1">
        <v>23.494</v>
      </c>
      <c r="AB6" s="1">
        <v>23.963999999999999</v>
      </c>
      <c r="AC6" s="1">
        <v>24.443000000000001</v>
      </c>
      <c r="AD6" s="1">
        <v>24.931999999999999</v>
      </c>
      <c r="AE6" s="1">
        <v>25.431000000000001</v>
      </c>
      <c r="AF6" s="1">
        <v>25.94</v>
      </c>
      <c r="AG6" s="1">
        <v>26.457999999999998</v>
      </c>
      <c r="AH6" s="1">
        <v>26.988</v>
      </c>
      <c r="AI6" s="1">
        <v>27.527000000000001</v>
      </c>
    </row>
    <row r="7" spans="1:35">
      <c r="A7" t="s">
        <v>125</v>
      </c>
      <c r="B7" s="9" t="s">
        <v>553</v>
      </c>
      <c r="C7" s="9" t="s">
        <v>10</v>
      </c>
      <c r="D7" s="243"/>
      <c r="E7" s="1">
        <v>0.105</v>
      </c>
      <c r="F7" s="1">
        <v>0.107</v>
      </c>
      <c r="G7" s="1">
        <v>0.109</v>
      </c>
      <c r="H7" s="1">
        <v>0.111</v>
      </c>
      <c r="I7" s="1">
        <v>0.114</v>
      </c>
      <c r="J7" s="1">
        <v>0.11600000000000001</v>
      </c>
      <c r="K7" s="1">
        <v>0.11799999999999999</v>
      </c>
      <c r="L7" s="1">
        <v>0.121</v>
      </c>
      <c r="M7" s="1">
        <v>0.123</v>
      </c>
      <c r="N7" s="1">
        <v>0.125</v>
      </c>
      <c r="O7" s="1">
        <v>0.128</v>
      </c>
      <c r="P7" s="1">
        <v>0.13100000000000001</v>
      </c>
      <c r="Q7" s="1">
        <v>0.13300000000000001</v>
      </c>
      <c r="R7" s="1">
        <v>0.13600000000000001</v>
      </c>
      <c r="S7" s="1">
        <v>0.13900000000000001</v>
      </c>
      <c r="T7" s="1">
        <v>0.14099999999999999</v>
      </c>
      <c r="U7" s="1">
        <v>0.14399999999999999</v>
      </c>
      <c r="V7" s="1">
        <v>0.14699999999999999</v>
      </c>
      <c r="W7" s="1">
        <v>0.15</v>
      </c>
      <c r="X7" s="1">
        <v>0.153</v>
      </c>
      <c r="Y7" s="1">
        <v>0.156</v>
      </c>
      <c r="Z7" s="1">
        <v>0.159</v>
      </c>
      <c r="AA7" s="1">
        <v>0.16200000000000001</v>
      </c>
      <c r="AB7" s="1">
        <v>0.16600000000000001</v>
      </c>
      <c r="AC7" s="1">
        <v>0.16900000000000001</v>
      </c>
      <c r="AD7" s="1">
        <v>0.17199999999999999</v>
      </c>
      <c r="AE7" s="1">
        <v>0.17599999999999999</v>
      </c>
      <c r="AF7" s="1">
        <v>0.17899999999999999</v>
      </c>
      <c r="AG7" s="1">
        <v>0.183</v>
      </c>
      <c r="AH7" s="1">
        <v>0.186</v>
      </c>
      <c r="AI7" s="1">
        <v>0.19</v>
      </c>
    </row>
    <row r="8" spans="1:35">
      <c r="A8" t="s">
        <v>125</v>
      </c>
      <c r="B8" s="9" t="s">
        <v>554</v>
      </c>
      <c r="C8" s="9" t="s">
        <v>10</v>
      </c>
      <c r="D8" s="243"/>
      <c r="E8" s="1">
        <v>6.0419999999999998</v>
      </c>
      <c r="F8" s="1">
        <v>6.1630000000000003</v>
      </c>
      <c r="G8" s="1">
        <v>6.2859999999999996</v>
      </c>
      <c r="H8" s="1">
        <v>6.4119999999999999</v>
      </c>
      <c r="I8" s="1">
        <v>6.54</v>
      </c>
      <c r="J8" s="1">
        <v>6.6710000000000003</v>
      </c>
      <c r="K8" s="1">
        <v>6.8040000000000003</v>
      </c>
      <c r="L8" s="1">
        <v>6.94</v>
      </c>
      <c r="M8" s="1">
        <v>7.0789999999999997</v>
      </c>
      <c r="N8" s="1">
        <v>7.2210000000000001</v>
      </c>
      <c r="O8" s="1">
        <v>7.3650000000000002</v>
      </c>
      <c r="P8" s="1">
        <v>7.5119999999999996</v>
      </c>
      <c r="Q8" s="1">
        <v>7.6630000000000003</v>
      </c>
      <c r="R8" s="1">
        <v>7.8159999999999998</v>
      </c>
      <c r="S8" s="1">
        <v>7.9720000000000004</v>
      </c>
      <c r="T8" s="1">
        <v>8.1319999999999997</v>
      </c>
      <c r="U8" s="1">
        <v>8.2940000000000005</v>
      </c>
      <c r="V8" s="1">
        <v>8.4600000000000009</v>
      </c>
      <c r="W8" s="1">
        <v>8.6289999999999996</v>
      </c>
      <c r="X8" s="1">
        <v>8.8019999999999996</v>
      </c>
      <c r="Y8" s="1">
        <v>8.9779999999999998</v>
      </c>
      <c r="Z8" s="1">
        <v>9.1579999999999995</v>
      </c>
      <c r="AA8" s="1">
        <v>9.3409999999999993</v>
      </c>
      <c r="AB8" s="1">
        <v>9.5280000000000005</v>
      </c>
      <c r="AC8" s="1">
        <v>9.718</v>
      </c>
      <c r="AD8" s="1">
        <v>9.9130000000000003</v>
      </c>
      <c r="AE8" s="1">
        <v>10.111000000000001</v>
      </c>
      <c r="AF8" s="1">
        <v>10.313000000000001</v>
      </c>
      <c r="AG8" s="1">
        <v>10.519</v>
      </c>
      <c r="AH8" s="1">
        <v>10.73</v>
      </c>
      <c r="AI8" s="1">
        <v>10.944000000000001</v>
      </c>
    </row>
    <row r="9" spans="1:35">
      <c r="A9" t="s">
        <v>125</v>
      </c>
      <c r="B9" s="9" t="s">
        <v>551</v>
      </c>
      <c r="C9" s="9" t="s">
        <v>10</v>
      </c>
      <c r="D9" s="243"/>
      <c r="E9" s="1">
        <v>15.977</v>
      </c>
      <c r="F9" s="1">
        <v>16.297000000000001</v>
      </c>
      <c r="G9" s="1">
        <v>16.622</v>
      </c>
      <c r="H9" s="1">
        <v>16.954999999999998</v>
      </c>
      <c r="I9" s="1">
        <v>17.294</v>
      </c>
      <c r="J9" s="1">
        <v>17.64</v>
      </c>
      <c r="K9" s="1">
        <v>17.992999999999999</v>
      </c>
      <c r="L9" s="1">
        <v>18.353000000000002</v>
      </c>
      <c r="M9" s="1">
        <v>18.72</v>
      </c>
      <c r="N9" s="1">
        <v>19.094000000000001</v>
      </c>
      <c r="O9" s="1">
        <v>19.475999999999999</v>
      </c>
      <c r="P9" s="1">
        <v>19.864999999999998</v>
      </c>
      <c r="Q9" s="1">
        <v>20.263000000000002</v>
      </c>
      <c r="R9" s="1">
        <v>20.667999999999999</v>
      </c>
      <c r="S9" s="1">
        <v>21.081</v>
      </c>
      <c r="T9" s="1">
        <v>21.503</v>
      </c>
      <c r="U9" s="1">
        <v>21.933</v>
      </c>
      <c r="V9" s="1">
        <v>22.372</v>
      </c>
      <c r="W9" s="1">
        <v>22.818999999999999</v>
      </c>
      <c r="X9" s="1">
        <v>23.274999999999999</v>
      </c>
      <c r="Y9" s="1">
        <v>23.741</v>
      </c>
      <c r="Z9" s="1">
        <v>24.216000000000001</v>
      </c>
      <c r="AA9" s="1">
        <v>24.7</v>
      </c>
      <c r="AB9" s="1">
        <v>25.193999999999999</v>
      </c>
      <c r="AC9" s="1">
        <v>25.698</v>
      </c>
      <c r="AD9" s="1">
        <v>26.212</v>
      </c>
      <c r="AE9" s="1">
        <v>26.736000000000001</v>
      </c>
      <c r="AF9" s="1">
        <v>27.271000000000001</v>
      </c>
      <c r="AG9" s="1">
        <v>27.815999999999999</v>
      </c>
      <c r="AH9" s="1">
        <v>28.373000000000001</v>
      </c>
      <c r="AI9" s="1">
        <v>28.94</v>
      </c>
    </row>
    <row r="10" spans="1:35">
      <c r="A10" t="s">
        <v>125</v>
      </c>
      <c r="B10" s="9" t="s">
        <v>40</v>
      </c>
      <c r="C10" s="9" t="s">
        <v>12</v>
      </c>
      <c r="D10" s="243"/>
      <c r="E10" s="1">
        <v>3.5089999999999999</v>
      </c>
      <c r="F10" s="1">
        <v>3.8029999999999999</v>
      </c>
      <c r="G10" s="1">
        <v>4.1219999999999999</v>
      </c>
      <c r="H10" s="1">
        <v>4.4690000000000003</v>
      </c>
      <c r="I10" s="1">
        <v>4.8470000000000004</v>
      </c>
      <c r="J10" s="1">
        <v>5.2569999999999997</v>
      </c>
      <c r="K10" s="1">
        <v>5.702</v>
      </c>
      <c r="L10" s="1">
        <v>6.1849999999999996</v>
      </c>
      <c r="M10" s="1">
        <v>6.71</v>
      </c>
      <c r="N10" s="1">
        <v>7.28</v>
      </c>
      <c r="O10" s="1">
        <v>7.899</v>
      </c>
      <c r="P10" s="1">
        <v>8.57</v>
      </c>
      <c r="Q10" s="1">
        <v>9.298</v>
      </c>
      <c r="R10" s="1">
        <v>10.086</v>
      </c>
      <c r="S10" s="1">
        <v>10.94</v>
      </c>
      <c r="T10" s="1">
        <v>11.863</v>
      </c>
      <c r="U10" s="1">
        <v>12.862</v>
      </c>
      <c r="V10" s="1">
        <v>13.941000000000001</v>
      </c>
      <c r="W10" s="1">
        <v>15.106</v>
      </c>
      <c r="X10" s="1">
        <v>16.361999999999998</v>
      </c>
      <c r="Y10" s="1">
        <v>17.716999999999999</v>
      </c>
      <c r="Z10" s="1">
        <v>19.177</v>
      </c>
      <c r="AA10" s="1">
        <v>20.748999999999999</v>
      </c>
      <c r="AB10" s="1">
        <v>22.44</v>
      </c>
      <c r="AC10" s="1">
        <v>24.257999999999999</v>
      </c>
      <c r="AD10" s="1">
        <v>26.210999999999999</v>
      </c>
      <c r="AE10" s="1">
        <v>28.308</v>
      </c>
      <c r="AF10" s="1">
        <v>30.556999999999999</v>
      </c>
      <c r="AG10" s="1">
        <v>32.968000000000004</v>
      </c>
      <c r="AH10" s="1">
        <v>35.551000000000002</v>
      </c>
      <c r="AI10" s="1">
        <v>38.317</v>
      </c>
    </row>
    <row r="11" spans="1:35">
      <c r="A11" t="s">
        <v>125</v>
      </c>
      <c r="B11" s="9" t="s">
        <v>41</v>
      </c>
      <c r="C11" s="9" t="s">
        <v>12</v>
      </c>
      <c r="D11" s="243"/>
      <c r="E11" s="1">
        <v>8.6440000000000001</v>
      </c>
      <c r="F11" s="1">
        <v>8.6440000000000001</v>
      </c>
      <c r="G11" s="1">
        <v>8.6440000000000001</v>
      </c>
      <c r="H11" s="1">
        <v>8.6440000000000001</v>
      </c>
      <c r="I11" s="1">
        <v>8.6440000000000001</v>
      </c>
      <c r="J11" s="1">
        <v>8.6440000000000001</v>
      </c>
      <c r="K11" s="1">
        <v>8.6440000000000001</v>
      </c>
      <c r="L11" s="1">
        <v>8.6440000000000001</v>
      </c>
      <c r="M11" s="1">
        <v>8.6440000000000001</v>
      </c>
      <c r="N11" s="1">
        <v>8.6440000000000001</v>
      </c>
      <c r="O11" s="1">
        <v>8.6440000000000001</v>
      </c>
      <c r="P11" s="1">
        <v>8.6440000000000001</v>
      </c>
      <c r="Q11" s="1">
        <v>8.6440000000000001</v>
      </c>
      <c r="R11" s="1">
        <v>8.6440000000000001</v>
      </c>
      <c r="S11" s="1">
        <v>8.6440000000000001</v>
      </c>
      <c r="T11" s="1">
        <v>8.6440000000000001</v>
      </c>
      <c r="U11" s="1">
        <v>8.6440000000000001</v>
      </c>
      <c r="V11" s="1">
        <v>8.6440000000000001</v>
      </c>
      <c r="W11" s="1">
        <v>8.6440000000000001</v>
      </c>
      <c r="X11" s="1">
        <v>8.6440000000000001</v>
      </c>
      <c r="Y11" s="1">
        <v>8.6440000000000001</v>
      </c>
      <c r="Z11" s="1">
        <v>8.6440000000000001</v>
      </c>
      <c r="AA11" s="1">
        <v>8.6440000000000001</v>
      </c>
      <c r="AB11" s="1">
        <v>8.6440000000000001</v>
      </c>
      <c r="AC11" s="1">
        <v>8.6440000000000001</v>
      </c>
      <c r="AD11" s="1">
        <v>8.6440000000000001</v>
      </c>
      <c r="AE11" s="1">
        <v>8.6440000000000001</v>
      </c>
      <c r="AF11" s="1">
        <v>8.6440000000000001</v>
      </c>
      <c r="AG11" s="1">
        <v>8.6440000000000001</v>
      </c>
      <c r="AH11" s="1">
        <v>8.6440000000000001</v>
      </c>
      <c r="AI11" s="1">
        <v>8.6440000000000001</v>
      </c>
    </row>
    <row r="12" spans="1:35" s="237" customFormat="1"/>
    <row r="13" spans="1:35" s="217" customFormat="1">
      <c r="A13" s="214" t="s">
        <v>75</v>
      </c>
      <c r="B13" s="215"/>
      <c r="C13" s="216"/>
      <c r="D13" s="216"/>
    </row>
    <row r="14" spans="1:35">
      <c r="A14" s="3" t="s">
        <v>116</v>
      </c>
      <c r="B14" s="8" t="s">
        <v>11</v>
      </c>
      <c r="C14" s="8" t="s">
        <v>117</v>
      </c>
      <c r="D14" s="8" t="s">
        <v>607</v>
      </c>
      <c r="E14" s="3">
        <v>2020</v>
      </c>
      <c r="F14" s="3">
        <v>2021</v>
      </c>
      <c r="G14" s="3">
        <v>2022</v>
      </c>
      <c r="H14" s="3">
        <v>2023</v>
      </c>
      <c r="I14" s="3">
        <v>2024</v>
      </c>
      <c r="J14" s="3">
        <v>2025</v>
      </c>
      <c r="K14" s="3">
        <v>2026</v>
      </c>
      <c r="L14" s="3">
        <v>2027</v>
      </c>
      <c r="M14" s="3">
        <v>2028</v>
      </c>
      <c r="N14" s="3">
        <v>2029</v>
      </c>
      <c r="O14" s="3">
        <v>2030</v>
      </c>
      <c r="P14" s="3">
        <v>2031</v>
      </c>
      <c r="Q14" s="3">
        <v>2032</v>
      </c>
      <c r="R14" s="3">
        <v>2033</v>
      </c>
      <c r="S14" s="3">
        <v>2034</v>
      </c>
      <c r="T14" s="3">
        <v>2035</v>
      </c>
      <c r="U14" s="3">
        <v>2036</v>
      </c>
      <c r="V14" s="3">
        <v>2037</v>
      </c>
      <c r="W14" s="3">
        <v>2038</v>
      </c>
      <c r="X14" s="3">
        <v>2039</v>
      </c>
      <c r="Y14" s="3">
        <v>2040</v>
      </c>
      <c r="Z14" s="3">
        <v>2041</v>
      </c>
      <c r="AA14" s="3">
        <v>2042</v>
      </c>
      <c r="AB14" s="3">
        <v>2043</v>
      </c>
      <c r="AC14" s="3">
        <v>2044</v>
      </c>
      <c r="AD14" s="3">
        <v>2045</v>
      </c>
      <c r="AE14" s="3">
        <v>2046</v>
      </c>
      <c r="AF14" s="3">
        <v>2047</v>
      </c>
      <c r="AG14" s="3">
        <v>2048</v>
      </c>
      <c r="AH14" s="3">
        <v>2049</v>
      </c>
      <c r="AI14" s="3">
        <v>2050</v>
      </c>
    </row>
    <row r="15" spans="1:35" s="10" customFormat="1">
      <c r="A15" s="10" t="s">
        <v>118</v>
      </c>
      <c r="B15" s="11" t="s">
        <v>119</v>
      </c>
      <c r="C15" s="11" t="s">
        <v>12</v>
      </c>
      <c r="D15" s="145">
        <v>4</v>
      </c>
      <c r="E15" s="114">
        <v>743</v>
      </c>
      <c r="F15" s="114">
        <v>743</v>
      </c>
      <c r="G15" s="114">
        <v>743</v>
      </c>
      <c r="H15" s="114">
        <v>743</v>
      </c>
      <c r="I15" s="114">
        <v>743</v>
      </c>
      <c r="J15" s="114">
        <v>743</v>
      </c>
      <c r="K15" s="114">
        <v>743</v>
      </c>
      <c r="L15" s="114">
        <v>743</v>
      </c>
      <c r="M15" s="114">
        <v>743</v>
      </c>
      <c r="N15" s="114">
        <v>743</v>
      </c>
      <c r="O15" s="114">
        <v>743</v>
      </c>
      <c r="P15" s="114">
        <v>743</v>
      </c>
      <c r="Q15" s="114">
        <v>743</v>
      </c>
      <c r="R15" s="114">
        <v>743</v>
      </c>
      <c r="S15" s="114">
        <v>743</v>
      </c>
      <c r="T15" s="114">
        <v>743</v>
      </c>
      <c r="U15" s="114">
        <v>743</v>
      </c>
      <c r="V15" s="114">
        <v>743</v>
      </c>
      <c r="W15" s="114">
        <v>743</v>
      </c>
      <c r="X15" s="114">
        <v>743</v>
      </c>
      <c r="Y15" s="114">
        <v>743</v>
      </c>
      <c r="Z15" s="114">
        <v>743</v>
      </c>
      <c r="AA15" s="114">
        <v>743</v>
      </c>
      <c r="AB15" s="114">
        <v>743</v>
      </c>
      <c r="AC15" s="114">
        <v>743</v>
      </c>
      <c r="AD15" s="114">
        <v>743</v>
      </c>
      <c r="AE15" s="114">
        <v>743</v>
      </c>
      <c r="AF15" s="114">
        <v>743</v>
      </c>
      <c r="AG15" s="114">
        <v>743</v>
      </c>
      <c r="AH15" s="114">
        <v>743</v>
      </c>
      <c r="AI15" s="114">
        <v>743</v>
      </c>
    </row>
    <row r="16" spans="1:35">
      <c r="A16" s="10" t="s">
        <v>126</v>
      </c>
      <c r="B16" s="11" t="s">
        <v>119</v>
      </c>
      <c r="C16" s="11" t="s">
        <v>12</v>
      </c>
      <c r="D16" s="9">
        <v>2</v>
      </c>
      <c r="E16" s="127">
        <v>999999</v>
      </c>
      <c r="F16" s="127">
        <v>999999</v>
      </c>
      <c r="G16" s="127">
        <v>999999</v>
      </c>
      <c r="H16" s="127">
        <v>999999</v>
      </c>
      <c r="I16" s="127">
        <v>999999</v>
      </c>
      <c r="J16" s="127">
        <v>999999</v>
      </c>
      <c r="K16" s="127">
        <v>999999</v>
      </c>
      <c r="L16" s="127">
        <v>999999</v>
      </c>
      <c r="M16" s="127">
        <v>999999</v>
      </c>
      <c r="N16" s="127">
        <v>999999</v>
      </c>
      <c r="O16" s="127">
        <v>999999</v>
      </c>
      <c r="P16" s="127">
        <v>999999</v>
      </c>
      <c r="Q16" s="127">
        <v>999999</v>
      </c>
      <c r="R16" s="127">
        <v>999999</v>
      </c>
      <c r="S16" s="127">
        <v>999999</v>
      </c>
      <c r="T16" s="127">
        <v>999999</v>
      </c>
      <c r="U16" s="127">
        <v>999999</v>
      </c>
      <c r="V16" s="127">
        <v>999999</v>
      </c>
      <c r="W16" s="127">
        <v>999999</v>
      </c>
      <c r="X16" s="127">
        <v>999999</v>
      </c>
      <c r="Y16" s="127">
        <v>999999</v>
      </c>
      <c r="Z16" s="127">
        <v>999999</v>
      </c>
      <c r="AA16" s="127">
        <v>999999</v>
      </c>
      <c r="AB16" s="127">
        <v>999999</v>
      </c>
      <c r="AC16" s="127">
        <v>999999</v>
      </c>
      <c r="AD16" s="127">
        <v>999999</v>
      </c>
      <c r="AE16" s="127">
        <v>999999</v>
      </c>
      <c r="AF16" s="127">
        <v>999999</v>
      </c>
      <c r="AG16" s="127">
        <v>999999</v>
      </c>
      <c r="AH16" s="127">
        <v>999999</v>
      </c>
      <c r="AI16" s="127">
        <v>999999</v>
      </c>
    </row>
    <row r="17" spans="1:48" s="10" customFormat="1">
      <c r="A17" s="10" t="s">
        <v>120</v>
      </c>
      <c r="B17" s="11" t="s">
        <v>36</v>
      </c>
      <c r="C17" s="11" t="s">
        <v>127</v>
      </c>
      <c r="D17" s="9">
        <v>2</v>
      </c>
      <c r="E17" s="10">
        <v>1</v>
      </c>
      <c r="F17" s="10">
        <v>1</v>
      </c>
      <c r="G17" s="10">
        <v>1</v>
      </c>
      <c r="H17" s="10">
        <v>1</v>
      </c>
      <c r="I17" s="10">
        <v>1</v>
      </c>
      <c r="J17" s="10">
        <v>1</v>
      </c>
      <c r="K17" s="10">
        <v>1</v>
      </c>
      <c r="L17" s="10">
        <v>1</v>
      </c>
      <c r="M17" s="10">
        <v>1</v>
      </c>
      <c r="N17" s="10">
        <v>1</v>
      </c>
      <c r="O17" s="10">
        <v>1</v>
      </c>
      <c r="P17" s="10">
        <v>1</v>
      </c>
      <c r="Q17" s="10">
        <v>1</v>
      </c>
      <c r="R17" s="10">
        <v>1</v>
      </c>
      <c r="S17" s="10">
        <v>1</v>
      </c>
      <c r="T17" s="10">
        <v>1</v>
      </c>
      <c r="U17" s="10">
        <v>1</v>
      </c>
      <c r="V17" s="10">
        <v>1</v>
      </c>
      <c r="W17" s="10">
        <v>1</v>
      </c>
      <c r="X17" s="10">
        <v>1</v>
      </c>
      <c r="Y17" s="10">
        <v>1</v>
      </c>
      <c r="Z17" s="10">
        <v>1</v>
      </c>
      <c r="AA17" s="10">
        <v>1</v>
      </c>
      <c r="AB17" s="10">
        <v>1</v>
      </c>
      <c r="AC17" s="10">
        <v>1</v>
      </c>
      <c r="AD17" s="10">
        <v>1</v>
      </c>
      <c r="AE17" s="10">
        <v>1</v>
      </c>
      <c r="AF17" s="10">
        <v>1</v>
      </c>
      <c r="AG17" s="10">
        <v>1</v>
      </c>
      <c r="AH17" s="10">
        <v>1</v>
      </c>
      <c r="AI17" s="10">
        <v>1</v>
      </c>
    </row>
    <row r="18" spans="1:48" s="237" customFormat="1"/>
    <row r="19" spans="1:48" s="217" customFormat="1">
      <c r="A19" s="214" t="s">
        <v>66</v>
      </c>
      <c r="B19" s="215"/>
      <c r="C19" s="216"/>
      <c r="D19" s="216"/>
    </row>
    <row r="20" spans="1:48">
      <c r="A20" s="3" t="s">
        <v>116</v>
      </c>
      <c r="B20" s="8" t="s">
        <v>11</v>
      </c>
      <c r="C20" s="8" t="s">
        <v>117</v>
      </c>
      <c r="D20" s="8" t="s">
        <v>607</v>
      </c>
      <c r="E20" s="3">
        <v>2020</v>
      </c>
      <c r="F20" s="3">
        <v>2021</v>
      </c>
      <c r="G20" s="3">
        <v>2022</v>
      </c>
      <c r="H20" s="3">
        <v>2023</v>
      </c>
      <c r="I20" s="3">
        <v>2024</v>
      </c>
      <c r="J20" s="3">
        <v>2025</v>
      </c>
      <c r="K20" s="3">
        <v>2026</v>
      </c>
      <c r="L20" s="3">
        <v>2027</v>
      </c>
      <c r="M20" s="3">
        <v>2028</v>
      </c>
      <c r="N20" s="3">
        <v>2029</v>
      </c>
      <c r="O20" s="3">
        <v>2030</v>
      </c>
      <c r="P20" s="3">
        <v>2031</v>
      </c>
      <c r="Q20" s="3">
        <v>2032</v>
      </c>
      <c r="R20" s="3">
        <v>2033</v>
      </c>
      <c r="S20" s="3">
        <v>2034</v>
      </c>
      <c r="T20" s="3">
        <v>2035</v>
      </c>
      <c r="U20" s="3">
        <v>2036</v>
      </c>
      <c r="V20" s="3">
        <v>2037</v>
      </c>
      <c r="W20" s="3">
        <v>2038</v>
      </c>
      <c r="X20" s="3">
        <v>2039</v>
      </c>
      <c r="Y20" s="3">
        <v>2040</v>
      </c>
      <c r="Z20" s="3">
        <v>2041</v>
      </c>
      <c r="AA20" s="3">
        <v>2042</v>
      </c>
      <c r="AB20" s="3">
        <v>2043</v>
      </c>
      <c r="AC20" s="3">
        <v>2044</v>
      </c>
      <c r="AD20" s="3">
        <v>2045</v>
      </c>
      <c r="AE20" s="3">
        <v>2046</v>
      </c>
      <c r="AF20" s="3">
        <v>2047</v>
      </c>
      <c r="AG20" s="3">
        <v>2048</v>
      </c>
      <c r="AH20" s="3">
        <v>2049</v>
      </c>
      <c r="AI20" s="3">
        <v>2050</v>
      </c>
    </row>
    <row r="21" spans="1:48">
      <c r="A21" t="s">
        <v>129</v>
      </c>
      <c r="B21" s="9" t="s">
        <v>36</v>
      </c>
      <c r="C21" s="9" t="s">
        <v>127</v>
      </c>
      <c r="D21" s="9">
        <v>2</v>
      </c>
      <c r="E21">
        <v>1</v>
      </c>
      <c r="F21">
        <v>1</v>
      </c>
      <c r="G21">
        <v>1</v>
      </c>
      <c r="H21">
        <v>1</v>
      </c>
      <c r="I21">
        <v>1</v>
      </c>
      <c r="J21">
        <v>1</v>
      </c>
      <c r="K21">
        <v>1</v>
      </c>
      <c r="L21">
        <v>1</v>
      </c>
      <c r="M21">
        <v>1</v>
      </c>
      <c r="N21">
        <v>1</v>
      </c>
      <c r="O21">
        <v>1</v>
      </c>
      <c r="P21">
        <v>1</v>
      </c>
      <c r="Q21">
        <v>1</v>
      </c>
      <c r="R21">
        <v>1</v>
      </c>
      <c r="S21">
        <v>1</v>
      </c>
      <c r="T21">
        <v>1</v>
      </c>
      <c r="U21">
        <v>1</v>
      </c>
      <c r="V21">
        <v>1</v>
      </c>
      <c r="W21">
        <v>1</v>
      </c>
      <c r="X21">
        <v>1</v>
      </c>
      <c r="Y21">
        <v>1</v>
      </c>
      <c r="Z21">
        <v>1</v>
      </c>
      <c r="AA21">
        <v>1</v>
      </c>
      <c r="AB21">
        <v>1</v>
      </c>
      <c r="AC21">
        <v>1</v>
      </c>
      <c r="AD21">
        <v>1</v>
      </c>
      <c r="AE21">
        <v>1</v>
      </c>
      <c r="AF21">
        <v>1</v>
      </c>
      <c r="AG21">
        <v>1</v>
      </c>
      <c r="AH21">
        <v>1</v>
      </c>
      <c r="AI21">
        <v>1</v>
      </c>
    </row>
    <row r="22" spans="1:48" s="10" customFormat="1">
      <c r="A22" s="10" t="s">
        <v>129</v>
      </c>
      <c r="B22" s="11" t="s">
        <v>58</v>
      </c>
      <c r="C22" s="11" t="s">
        <v>130</v>
      </c>
      <c r="D22" s="9">
        <v>2</v>
      </c>
      <c r="E22">
        <v>1</v>
      </c>
      <c r="F22">
        <v>1</v>
      </c>
      <c r="G22">
        <v>1</v>
      </c>
      <c r="H22">
        <v>1</v>
      </c>
      <c r="I22">
        <v>1</v>
      </c>
      <c r="J22">
        <v>1</v>
      </c>
      <c r="K22">
        <v>1</v>
      </c>
      <c r="L22">
        <v>1</v>
      </c>
      <c r="M22">
        <v>1</v>
      </c>
      <c r="N22">
        <v>1</v>
      </c>
      <c r="O22">
        <v>1</v>
      </c>
      <c r="P22">
        <v>1</v>
      </c>
      <c r="Q22">
        <v>1</v>
      </c>
      <c r="R22">
        <v>1</v>
      </c>
      <c r="S22">
        <v>1</v>
      </c>
      <c r="T22">
        <v>1</v>
      </c>
      <c r="U22">
        <v>1</v>
      </c>
      <c r="V22">
        <v>1</v>
      </c>
      <c r="W22">
        <v>1</v>
      </c>
      <c r="X22">
        <v>1</v>
      </c>
      <c r="Y22">
        <v>1</v>
      </c>
      <c r="Z22">
        <v>1</v>
      </c>
      <c r="AA22">
        <v>1</v>
      </c>
      <c r="AB22">
        <v>1</v>
      </c>
      <c r="AC22">
        <v>1</v>
      </c>
      <c r="AD22">
        <v>1</v>
      </c>
      <c r="AE22">
        <v>1</v>
      </c>
      <c r="AF22">
        <v>1</v>
      </c>
      <c r="AG22">
        <v>1</v>
      </c>
      <c r="AH22">
        <v>1</v>
      </c>
      <c r="AI22">
        <v>1</v>
      </c>
    </row>
    <row r="23" spans="1:48" s="10" customFormat="1">
      <c r="A23" s="10" t="s">
        <v>120</v>
      </c>
      <c r="B23" s="11" t="s">
        <v>38</v>
      </c>
      <c r="C23" s="11" t="s">
        <v>127</v>
      </c>
      <c r="D23" s="9">
        <v>2</v>
      </c>
      <c r="E23" s="10">
        <v>1</v>
      </c>
      <c r="F23" s="10">
        <v>1</v>
      </c>
      <c r="G23" s="10">
        <v>1</v>
      </c>
      <c r="H23" s="10">
        <v>1</v>
      </c>
      <c r="I23" s="10">
        <v>1</v>
      </c>
      <c r="J23" s="10">
        <v>1</v>
      </c>
      <c r="K23" s="10">
        <v>1</v>
      </c>
      <c r="L23" s="10">
        <v>1</v>
      </c>
      <c r="M23" s="10">
        <v>1</v>
      </c>
      <c r="N23" s="10">
        <v>1</v>
      </c>
      <c r="O23" s="10">
        <v>1</v>
      </c>
      <c r="P23" s="10">
        <v>1</v>
      </c>
      <c r="Q23" s="10">
        <v>1</v>
      </c>
      <c r="R23" s="10">
        <v>1</v>
      </c>
      <c r="S23" s="10">
        <v>1</v>
      </c>
      <c r="T23" s="10">
        <v>1</v>
      </c>
      <c r="U23" s="10">
        <v>1</v>
      </c>
      <c r="V23" s="10">
        <v>1</v>
      </c>
      <c r="W23" s="10">
        <v>1</v>
      </c>
      <c r="X23" s="10">
        <v>1</v>
      </c>
      <c r="Y23" s="10">
        <v>1</v>
      </c>
      <c r="Z23" s="10">
        <v>1</v>
      </c>
      <c r="AA23" s="10">
        <v>1</v>
      </c>
      <c r="AB23" s="10">
        <v>1</v>
      </c>
      <c r="AC23" s="10">
        <v>1</v>
      </c>
      <c r="AD23" s="10">
        <v>1</v>
      </c>
      <c r="AE23" s="10">
        <v>1</v>
      </c>
      <c r="AF23" s="10">
        <v>1</v>
      </c>
      <c r="AG23" s="10">
        <v>1</v>
      </c>
      <c r="AH23" s="10">
        <v>1</v>
      </c>
      <c r="AI23" s="10">
        <v>1</v>
      </c>
    </row>
    <row r="24" spans="1:48" s="10" customFormat="1">
      <c r="A24" s="10" t="s">
        <v>120</v>
      </c>
      <c r="B24" s="11" t="s">
        <v>54</v>
      </c>
      <c r="C24" s="11" t="s">
        <v>130</v>
      </c>
      <c r="D24" s="241" t="s">
        <v>661</v>
      </c>
      <c r="E24" s="113">
        <v>0.71</v>
      </c>
      <c r="F24" s="113">
        <v>0.71</v>
      </c>
      <c r="G24" s="113">
        <v>0.71</v>
      </c>
      <c r="H24" s="113">
        <v>0.71</v>
      </c>
      <c r="I24" s="113">
        <v>0.71</v>
      </c>
      <c r="J24" s="113">
        <v>0.71</v>
      </c>
      <c r="K24" s="113">
        <v>0.71</v>
      </c>
      <c r="L24" s="113">
        <v>0.71</v>
      </c>
      <c r="M24" s="113">
        <v>0.71</v>
      </c>
      <c r="N24" s="113">
        <v>0.71</v>
      </c>
      <c r="O24" s="113">
        <v>0.71</v>
      </c>
      <c r="P24" s="113">
        <v>0.71</v>
      </c>
      <c r="Q24" s="113">
        <v>0.71</v>
      </c>
      <c r="R24" s="113">
        <v>0.71</v>
      </c>
      <c r="S24" s="113">
        <v>0.71</v>
      </c>
      <c r="T24" s="113">
        <v>0.71</v>
      </c>
      <c r="U24" s="113">
        <v>0.71</v>
      </c>
      <c r="V24" s="113">
        <v>0.71</v>
      </c>
      <c r="W24" s="113">
        <v>0.71</v>
      </c>
      <c r="X24" s="113">
        <v>0.71</v>
      </c>
      <c r="Y24" s="113">
        <v>0.71</v>
      </c>
      <c r="Z24" s="113">
        <v>0.71</v>
      </c>
      <c r="AA24" s="113">
        <v>0.71</v>
      </c>
      <c r="AB24" s="113">
        <v>0.71</v>
      </c>
      <c r="AC24" s="113">
        <v>0.71</v>
      </c>
      <c r="AD24" s="113">
        <v>0.71</v>
      </c>
      <c r="AE24" s="113">
        <v>0.71</v>
      </c>
      <c r="AF24" s="113">
        <v>0.71</v>
      </c>
      <c r="AG24" s="113">
        <v>0.71</v>
      </c>
      <c r="AH24" s="113">
        <v>0.71</v>
      </c>
      <c r="AI24" s="113">
        <v>0.71</v>
      </c>
    </row>
    <row r="25" spans="1:48" s="10" customFormat="1">
      <c r="A25" s="10" t="s">
        <v>120</v>
      </c>
      <c r="B25" s="11" t="s">
        <v>59</v>
      </c>
      <c r="C25" s="11" t="s">
        <v>130</v>
      </c>
      <c r="D25" s="241"/>
      <c r="E25" s="113">
        <v>0.26500000000000001</v>
      </c>
      <c r="F25" s="113">
        <v>0.26500000000000001</v>
      </c>
      <c r="G25" s="113">
        <v>0.26500000000000001</v>
      </c>
      <c r="H25" s="113">
        <v>0.26500000000000001</v>
      </c>
      <c r="I25" s="113">
        <v>0.26500000000000001</v>
      </c>
      <c r="J25" s="113">
        <v>0.26500000000000001</v>
      </c>
      <c r="K25" s="113">
        <v>0.26500000000000001</v>
      </c>
      <c r="L25" s="113">
        <v>0.26500000000000001</v>
      </c>
      <c r="M25" s="113">
        <v>0.26500000000000001</v>
      </c>
      <c r="N25" s="113">
        <v>0.26500000000000001</v>
      </c>
      <c r="O25" s="113">
        <v>0.26500000000000001</v>
      </c>
      <c r="P25" s="113">
        <v>0.26500000000000001</v>
      </c>
      <c r="Q25" s="113">
        <v>0.26500000000000001</v>
      </c>
      <c r="R25" s="113">
        <v>0.26500000000000001</v>
      </c>
      <c r="S25" s="113">
        <v>0.26500000000000001</v>
      </c>
      <c r="T25" s="113">
        <v>0.26500000000000001</v>
      </c>
      <c r="U25" s="113">
        <v>0.26500000000000001</v>
      </c>
      <c r="V25" s="113">
        <v>0.26500000000000001</v>
      </c>
      <c r="W25" s="113">
        <v>0.26500000000000001</v>
      </c>
      <c r="X25" s="113">
        <v>0.26500000000000001</v>
      </c>
      <c r="Y25" s="113">
        <v>0.26500000000000001</v>
      </c>
      <c r="Z25" s="113">
        <v>0.26500000000000001</v>
      </c>
      <c r="AA25" s="113">
        <v>0.26500000000000001</v>
      </c>
      <c r="AB25" s="113">
        <v>0.26500000000000001</v>
      </c>
      <c r="AC25" s="113">
        <v>0.26500000000000001</v>
      </c>
      <c r="AD25" s="113">
        <v>0.26500000000000001</v>
      </c>
      <c r="AE25" s="113">
        <v>0.26500000000000001</v>
      </c>
      <c r="AF25" s="113">
        <v>0.26500000000000001</v>
      </c>
      <c r="AG25" s="113">
        <v>0.26500000000000001</v>
      </c>
      <c r="AH25" s="113">
        <v>0.26500000000000001</v>
      </c>
      <c r="AI25" s="113">
        <v>0.26500000000000001</v>
      </c>
    </row>
    <row r="26" spans="1:48" s="10" customFormat="1">
      <c r="A26" s="10" t="s">
        <v>120</v>
      </c>
      <c r="B26" s="11" t="s">
        <v>56</v>
      </c>
      <c r="C26" s="11" t="s">
        <v>130</v>
      </c>
      <c r="D26" s="241"/>
      <c r="E26" s="113">
        <v>2.5000000000000001E-2</v>
      </c>
      <c r="F26" s="113">
        <v>2.5000000000000001E-2</v>
      </c>
      <c r="G26" s="113">
        <v>2.5000000000000001E-2</v>
      </c>
      <c r="H26" s="113">
        <v>2.5000000000000001E-2</v>
      </c>
      <c r="I26" s="113">
        <v>2.5000000000000001E-2</v>
      </c>
      <c r="J26" s="113">
        <v>2.5000000000000001E-2</v>
      </c>
      <c r="K26" s="113">
        <v>2.5000000000000001E-2</v>
      </c>
      <c r="L26" s="113">
        <v>2.5000000000000001E-2</v>
      </c>
      <c r="M26" s="113">
        <v>2.5000000000000001E-2</v>
      </c>
      <c r="N26" s="113">
        <v>2.5000000000000001E-2</v>
      </c>
      <c r="O26" s="113">
        <v>2.5000000000000001E-2</v>
      </c>
      <c r="P26" s="113">
        <v>2.5000000000000001E-2</v>
      </c>
      <c r="Q26" s="113">
        <v>2.5000000000000001E-2</v>
      </c>
      <c r="R26" s="113">
        <v>2.5000000000000001E-2</v>
      </c>
      <c r="S26" s="113">
        <v>2.5000000000000001E-2</v>
      </c>
      <c r="T26" s="113">
        <v>2.5000000000000001E-2</v>
      </c>
      <c r="U26" s="113">
        <v>2.5000000000000001E-2</v>
      </c>
      <c r="V26" s="113">
        <v>2.5000000000000001E-2</v>
      </c>
      <c r="W26" s="113">
        <v>2.5000000000000001E-2</v>
      </c>
      <c r="X26" s="113">
        <v>2.5000000000000001E-2</v>
      </c>
      <c r="Y26" s="113">
        <v>2.5000000000000001E-2</v>
      </c>
      <c r="Z26" s="113">
        <v>2.5000000000000001E-2</v>
      </c>
      <c r="AA26" s="113">
        <v>2.5000000000000001E-2</v>
      </c>
      <c r="AB26" s="113">
        <v>2.5000000000000001E-2</v>
      </c>
      <c r="AC26" s="113">
        <v>2.5000000000000001E-2</v>
      </c>
      <c r="AD26" s="113">
        <v>2.5000000000000001E-2</v>
      </c>
      <c r="AE26" s="113">
        <v>2.5000000000000001E-2</v>
      </c>
      <c r="AF26" s="113">
        <v>2.5000000000000001E-2</v>
      </c>
      <c r="AG26" s="113">
        <v>2.5000000000000001E-2</v>
      </c>
      <c r="AH26" s="113">
        <v>2.5000000000000001E-2</v>
      </c>
      <c r="AI26" s="113">
        <v>2.5000000000000001E-2</v>
      </c>
    </row>
    <row r="27" spans="1:48" s="10" customFormat="1">
      <c r="A27" s="10" t="s">
        <v>608</v>
      </c>
      <c r="B27" s="11" t="s">
        <v>119</v>
      </c>
      <c r="C27" s="11" t="s">
        <v>132</v>
      </c>
      <c r="D27" s="241"/>
      <c r="E27" s="128">
        <v>6.4</v>
      </c>
      <c r="F27" s="128">
        <v>6.4</v>
      </c>
      <c r="G27" s="128">
        <v>6.4</v>
      </c>
      <c r="H27" s="128">
        <v>6.4</v>
      </c>
      <c r="I27" s="128">
        <v>6.4</v>
      </c>
      <c r="J27" s="128">
        <v>6.4</v>
      </c>
      <c r="K27" s="128">
        <v>6.4</v>
      </c>
      <c r="L27" s="128">
        <v>6.4</v>
      </c>
      <c r="M27" s="128">
        <v>6.4</v>
      </c>
      <c r="N27" s="128">
        <v>6.4</v>
      </c>
      <c r="O27" s="128">
        <v>6.4</v>
      </c>
      <c r="P27" s="128">
        <v>6.4</v>
      </c>
      <c r="Q27" s="128">
        <v>6.4</v>
      </c>
      <c r="R27" s="128">
        <v>6.4</v>
      </c>
      <c r="S27" s="128">
        <v>6.4</v>
      </c>
      <c r="T27" s="128">
        <v>6.4</v>
      </c>
      <c r="U27" s="128">
        <v>6.4</v>
      </c>
      <c r="V27" s="128">
        <v>6.4</v>
      </c>
      <c r="W27" s="128">
        <v>6.4</v>
      </c>
      <c r="X27" s="128">
        <v>6.4</v>
      </c>
      <c r="Y27" s="128">
        <v>6.4</v>
      </c>
      <c r="Z27" s="128">
        <v>6.4</v>
      </c>
      <c r="AA27" s="128">
        <v>6.4</v>
      </c>
      <c r="AB27" s="128">
        <v>6.4</v>
      </c>
      <c r="AC27" s="128">
        <v>6.4</v>
      </c>
      <c r="AD27" s="128">
        <v>6.4</v>
      </c>
      <c r="AE27" s="128">
        <v>6.4</v>
      </c>
      <c r="AF27" s="128">
        <v>6.4</v>
      </c>
      <c r="AG27" s="128">
        <v>6.4</v>
      </c>
      <c r="AH27" s="128">
        <v>6.4</v>
      </c>
      <c r="AI27" s="128">
        <v>6.4</v>
      </c>
    </row>
    <row r="28" spans="1:48" s="10" customFormat="1">
      <c r="A28" s="10" t="s">
        <v>126</v>
      </c>
      <c r="B28" s="11"/>
      <c r="C28" s="11"/>
      <c r="D28" s="9">
        <v>2</v>
      </c>
      <c r="E28" s="129">
        <v>999999</v>
      </c>
      <c r="F28" s="129">
        <v>999999</v>
      </c>
      <c r="G28" s="129">
        <v>999999</v>
      </c>
      <c r="H28" s="129">
        <v>999999</v>
      </c>
      <c r="I28" s="129">
        <v>999999</v>
      </c>
      <c r="J28" s="129">
        <v>999999</v>
      </c>
      <c r="K28" s="129">
        <v>999999</v>
      </c>
      <c r="L28" s="129">
        <v>999999</v>
      </c>
      <c r="M28" s="129">
        <v>999999</v>
      </c>
      <c r="N28" s="129">
        <v>999999</v>
      </c>
      <c r="O28" s="129">
        <v>999999</v>
      </c>
      <c r="P28" s="129">
        <v>999999</v>
      </c>
      <c r="Q28" s="129">
        <v>999999</v>
      </c>
      <c r="R28" s="129">
        <v>999999</v>
      </c>
      <c r="S28" s="129">
        <v>999999</v>
      </c>
      <c r="T28" s="129">
        <v>999999</v>
      </c>
      <c r="U28" s="129">
        <v>999999</v>
      </c>
      <c r="V28" s="129">
        <v>999999</v>
      </c>
      <c r="W28" s="129">
        <v>999999</v>
      </c>
      <c r="X28" s="129">
        <v>999999</v>
      </c>
      <c r="Y28" s="129">
        <v>999999</v>
      </c>
      <c r="Z28" s="129">
        <v>999999</v>
      </c>
      <c r="AA28" s="129">
        <v>999999</v>
      </c>
      <c r="AB28" s="129">
        <v>999999</v>
      </c>
      <c r="AC28" s="129">
        <v>999999</v>
      </c>
      <c r="AD28" s="129">
        <v>999999</v>
      </c>
      <c r="AE28" s="129">
        <v>999999</v>
      </c>
      <c r="AF28" s="129">
        <v>999999</v>
      </c>
      <c r="AG28" s="129">
        <v>999999</v>
      </c>
      <c r="AH28" s="129">
        <v>999999</v>
      </c>
      <c r="AI28" s="129">
        <v>999999</v>
      </c>
    </row>
    <row r="29" spans="1:48" s="10" customFormat="1">
      <c r="A29" s="10" t="s">
        <v>128</v>
      </c>
      <c r="B29" s="11" t="s">
        <v>119</v>
      </c>
      <c r="C29" s="11" t="s">
        <v>7</v>
      </c>
      <c r="D29" s="9">
        <v>2</v>
      </c>
      <c r="E29" s="130">
        <v>-0.2</v>
      </c>
      <c r="F29" s="130">
        <v>-0.2</v>
      </c>
      <c r="G29" s="130">
        <v>-0.2</v>
      </c>
      <c r="H29" s="130">
        <v>-0.2</v>
      </c>
      <c r="I29" s="130">
        <v>-0.2</v>
      </c>
      <c r="J29" s="130">
        <v>-0.2</v>
      </c>
      <c r="K29" s="130">
        <v>-0.2</v>
      </c>
      <c r="L29" s="130">
        <v>-0.2</v>
      </c>
      <c r="M29" s="130">
        <v>-0.2</v>
      </c>
      <c r="N29" s="130">
        <v>-0.2</v>
      </c>
      <c r="O29" s="130">
        <v>-0.2</v>
      </c>
      <c r="P29" s="130">
        <v>-0.2</v>
      </c>
      <c r="Q29" s="130">
        <v>-0.2</v>
      </c>
      <c r="R29" s="130">
        <v>-0.2</v>
      </c>
      <c r="S29" s="130">
        <v>-0.2</v>
      </c>
      <c r="T29" s="130">
        <v>-0.2</v>
      </c>
      <c r="U29" s="130">
        <v>-0.2</v>
      </c>
      <c r="V29" s="130">
        <v>-0.2</v>
      </c>
      <c r="W29" s="130">
        <v>-0.2</v>
      </c>
      <c r="X29" s="130">
        <v>-0.2</v>
      </c>
      <c r="Y29" s="130">
        <v>-0.2</v>
      </c>
      <c r="Z29" s="130">
        <v>-0.2</v>
      </c>
      <c r="AA29" s="130">
        <v>-0.2</v>
      </c>
      <c r="AB29" s="130">
        <v>-0.2</v>
      </c>
      <c r="AC29" s="130">
        <v>-0.2</v>
      </c>
      <c r="AD29" s="130">
        <v>-0.2</v>
      </c>
      <c r="AE29" s="130">
        <v>-0.2</v>
      </c>
      <c r="AF29" s="130">
        <v>-0.2</v>
      </c>
      <c r="AG29" s="130">
        <v>-0.2</v>
      </c>
      <c r="AH29" s="130">
        <v>-0.2</v>
      </c>
      <c r="AI29" s="130">
        <v>-0.2</v>
      </c>
    </row>
    <row r="30" spans="1:48">
      <c r="A30" t="s">
        <v>135</v>
      </c>
      <c r="B30" s="9">
        <v>1</v>
      </c>
      <c r="C30" s="9" t="s">
        <v>127</v>
      </c>
      <c r="D30" s="9">
        <v>2</v>
      </c>
      <c r="E30">
        <v>1</v>
      </c>
      <c r="F30">
        <v>1</v>
      </c>
      <c r="G30">
        <v>1</v>
      </c>
      <c r="H30">
        <v>1</v>
      </c>
      <c r="I30">
        <v>1</v>
      </c>
      <c r="J30">
        <v>1</v>
      </c>
      <c r="K30">
        <v>1</v>
      </c>
      <c r="L30">
        <v>1</v>
      </c>
      <c r="M30">
        <v>1</v>
      </c>
      <c r="N30">
        <v>1</v>
      </c>
      <c r="O30">
        <v>1</v>
      </c>
      <c r="P30">
        <v>1</v>
      </c>
      <c r="Q30">
        <v>1</v>
      </c>
      <c r="R30">
        <v>1</v>
      </c>
      <c r="S30">
        <v>1</v>
      </c>
      <c r="T30">
        <v>1</v>
      </c>
      <c r="U30">
        <v>1</v>
      </c>
      <c r="V30">
        <v>1</v>
      </c>
      <c r="W30">
        <v>1</v>
      </c>
      <c r="X30">
        <v>1</v>
      </c>
      <c r="Y30">
        <v>1</v>
      </c>
      <c r="Z30">
        <v>1</v>
      </c>
      <c r="AA30">
        <v>1</v>
      </c>
      <c r="AB30">
        <v>1</v>
      </c>
      <c r="AC30">
        <v>1</v>
      </c>
      <c r="AD30">
        <v>1</v>
      </c>
      <c r="AE30">
        <v>1</v>
      </c>
      <c r="AF30">
        <v>1</v>
      </c>
      <c r="AG30">
        <v>1</v>
      </c>
      <c r="AH30">
        <v>1</v>
      </c>
      <c r="AI30">
        <v>1</v>
      </c>
    </row>
    <row r="31" spans="1:48" s="44" customFormat="1">
      <c r="A31" t="s">
        <v>136</v>
      </c>
      <c r="B31" s="9">
        <v>15</v>
      </c>
      <c r="C31" s="9" t="s">
        <v>137</v>
      </c>
      <c r="D31" s="9">
        <v>2</v>
      </c>
      <c r="E31">
        <v>1</v>
      </c>
      <c r="F31">
        <v>1</v>
      </c>
      <c r="G31">
        <v>1</v>
      </c>
      <c r="H31">
        <v>1</v>
      </c>
      <c r="I31">
        <v>1</v>
      </c>
      <c r="J31">
        <v>1</v>
      </c>
      <c r="K31">
        <v>1</v>
      </c>
      <c r="L31">
        <v>1</v>
      </c>
      <c r="M31">
        <v>1</v>
      </c>
      <c r="N31">
        <v>1</v>
      </c>
      <c r="O31">
        <v>1</v>
      </c>
      <c r="P31">
        <v>1</v>
      </c>
      <c r="Q31">
        <v>1</v>
      </c>
      <c r="R31">
        <v>1</v>
      </c>
      <c r="S31">
        <v>1</v>
      </c>
      <c r="T31">
        <v>1</v>
      </c>
      <c r="U31">
        <v>1</v>
      </c>
      <c r="V31">
        <v>1</v>
      </c>
      <c r="W31">
        <v>1</v>
      </c>
      <c r="X31">
        <v>1</v>
      </c>
      <c r="Y31">
        <v>1</v>
      </c>
      <c r="Z31">
        <v>1</v>
      </c>
      <c r="AA31">
        <v>1</v>
      </c>
      <c r="AB31">
        <v>1</v>
      </c>
      <c r="AC31">
        <v>1</v>
      </c>
      <c r="AD31">
        <v>1</v>
      </c>
      <c r="AE31">
        <v>1</v>
      </c>
      <c r="AF31">
        <v>1</v>
      </c>
      <c r="AG31">
        <v>1</v>
      </c>
      <c r="AH31">
        <v>1</v>
      </c>
      <c r="AI31">
        <v>1</v>
      </c>
      <c r="AJ31"/>
      <c r="AK31"/>
      <c r="AL31"/>
      <c r="AM31"/>
      <c r="AN31"/>
      <c r="AO31"/>
      <c r="AP31"/>
      <c r="AQ31"/>
      <c r="AR31"/>
      <c r="AS31"/>
      <c r="AT31"/>
      <c r="AU31"/>
      <c r="AV31"/>
    </row>
    <row r="32" spans="1:48" s="237" customFormat="1"/>
    <row r="33" spans="1:35" s="217" customFormat="1">
      <c r="A33" s="214" t="s">
        <v>14</v>
      </c>
      <c r="B33" s="215"/>
      <c r="C33" s="216"/>
      <c r="D33" s="216"/>
    </row>
    <row r="34" spans="1:35">
      <c r="A34" s="3" t="s">
        <v>116</v>
      </c>
      <c r="B34" s="8" t="s">
        <v>11</v>
      </c>
      <c r="C34" s="8" t="s">
        <v>117</v>
      </c>
      <c r="D34" s="8" t="s">
        <v>607</v>
      </c>
      <c r="E34" s="3">
        <v>2020</v>
      </c>
      <c r="F34" s="3">
        <v>2021</v>
      </c>
      <c r="G34" s="3">
        <v>2022</v>
      </c>
      <c r="H34" s="3">
        <v>2023</v>
      </c>
      <c r="I34" s="3">
        <v>2024</v>
      </c>
      <c r="J34" s="3">
        <v>2025</v>
      </c>
      <c r="K34" s="3">
        <v>2026</v>
      </c>
      <c r="L34" s="3">
        <v>2027</v>
      </c>
      <c r="M34" s="3">
        <v>2028</v>
      </c>
      <c r="N34" s="3">
        <v>2029</v>
      </c>
      <c r="O34" s="3">
        <v>2030</v>
      </c>
      <c r="P34" s="3">
        <v>2031</v>
      </c>
      <c r="Q34" s="3">
        <v>2032</v>
      </c>
      <c r="R34" s="3">
        <v>2033</v>
      </c>
      <c r="S34" s="3">
        <v>2034</v>
      </c>
      <c r="T34" s="3">
        <v>2035</v>
      </c>
      <c r="U34" s="3">
        <v>2036</v>
      </c>
      <c r="V34" s="3">
        <v>2037</v>
      </c>
      <c r="W34" s="3">
        <v>2038</v>
      </c>
      <c r="X34" s="3">
        <v>2039</v>
      </c>
      <c r="Y34" s="3">
        <v>2040</v>
      </c>
      <c r="Z34" s="3">
        <v>2041</v>
      </c>
      <c r="AA34" s="3">
        <v>2042</v>
      </c>
      <c r="AB34" s="3">
        <v>2043</v>
      </c>
      <c r="AC34" s="3">
        <v>2044</v>
      </c>
      <c r="AD34" s="3">
        <v>2045</v>
      </c>
      <c r="AE34" s="3">
        <v>2046</v>
      </c>
      <c r="AF34" s="3">
        <v>2047</v>
      </c>
      <c r="AG34" s="3">
        <v>2048</v>
      </c>
      <c r="AH34" s="3">
        <v>2049</v>
      </c>
      <c r="AI34" s="3">
        <v>2050</v>
      </c>
    </row>
    <row r="35" spans="1:35">
      <c r="A35" t="s">
        <v>129</v>
      </c>
      <c r="B35" s="9" t="s">
        <v>36</v>
      </c>
      <c r="C35" s="9" t="s">
        <v>127</v>
      </c>
      <c r="D35" s="9">
        <v>2</v>
      </c>
      <c r="E35">
        <v>1</v>
      </c>
      <c r="F35">
        <v>1</v>
      </c>
      <c r="G35">
        <v>1</v>
      </c>
      <c r="H35">
        <v>1</v>
      </c>
      <c r="I35">
        <v>1</v>
      </c>
      <c r="J35">
        <v>1</v>
      </c>
      <c r="K35">
        <v>1</v>
      </c>
      <c r="L35">
        <v>1</v>
      </c>
      <c r="M35">
        <v>1</v>
      </c>
      <c r="N35">
        <v>1</v>
      </c>
      <c r="O35">
        <v>1</v>
      </c>
      <c r="P35">
        <v>1</v>
      </c>
      <c r="Q35">
        <v>1</v>
      </c>
      <c r="R35">
        <v>1</v>
      </c>
      <c r="S35">
        <v>1</v>
      </c>
      <c r="T35">
        <v>1</v>
      </c>
      <c r="U35">
        <v>1</v>
      </c>
      <c r="V35">
        <v>1</v>
      </c>
      <c r="W35">
        <v>1</v>
      </c>
      <c r="X35">
        <v>1</v>
      </c>
      <c r="Y35">
        <v>1</v>
      </c>
      <c r="Z35">
        <v>1</v>
      </c>
      <c r="AA35">
        <v>1</v>
      </c>
      <c r="AB35">
        <v>1</v>
      </c>
      <c r="AC35">
        <v>1</v>
      </c>
      <c r="AD35">
        <v>1</v>
      </c>
      <c r="AE35">
        <v>1</v>
      </c>
      <c r="AF35">
        <v>1</v>
      </c>
      <c r="AG35">
        <v>1</v>
      </c>
      <c r="AH35">
        <v>1</v>
      </c>
      <c r="AI35">
        <v>1</v>
      </c>
    </row>
    <row r="36" spans="1:35">
      <c r="A36" t="s">
        <v>129</v>
      </c>
      <c r="B36" s="9" t="s">
        <v>114</v>
      </c>
      <c r="C36" s="11" t="s">
        <v>130</v>
      </c>
      <c r="D36" s="9">
        <v>2</v>
      </c>
      <c r="E36" s="10">
        <v>1</v>
      </c>
      <c r="F36" s="10">
        <v>1</v>
      </c>
      <c r="G36" s="10">
        <v>1</v>
      </c>
      <c r="H36" s="10">
        <v>1</v>
      </c>
      <c r="I36" s="10">
        <v>1</v>
      </c>
      <c r="J36" s="10">
        <v>1</v>
      </c>
      <c r="K36" s="10">
        <v>1</v>
      </c>
      <c r="L36" s="10">
        <v>1</v>
      </c>
      <c r="M36" s="10">
        <v>1</v>
      </c>
      <c r="N36" s="10">
        <v>1</v>
      </c>
      <c r="O36" s="10">
        <v>1</v>
      </c>
      <c r="P36" s="10">
        <v>1</v>
      </c>
      <c r="Q36" s="10">
        <v>1</v>
      </c>
      <c r="R36" s="10">
        <v>1</v>
      </c>
      <c r="S36" s="10">
        <v>1</v>
      </c>
      <c r="T36" s="10">
        <v>1</v>
      </c>
      <c r="U36" s="10">
        <v>1</v>
      </c>
      <c r="V36" s="10">
        <v>1</v>
      </c>
      <c r="W36" s="10">
        <v>1</v>
      </c>
      <c r="X36" s="10">
        <v>1</v>
      </c>
      <c r="Y36" s="10">
        <v>1</v>
      </c>
      <c r="Z36" s="10">
        <v>1</v>
      </c>
      <c r="AA36" s="10">
        <v>1</v>
      </c>
      <c r="AB36" s="10">
        <v>1</v>
      </c>
      <c r="AC36" s="10">
        <v>1</v>
      </c>
      <c r="AD36" s="10">
        <v>1</v>
      </c>
      <c r="AE36" s="10">
        <v>1</v>
      </c>
      <c r="AF36" s="10">
        <v>1</v>
      </c>
      <c r="AG36" s="10">
        <v>1</v>
      </c>
      <c r="AH36" s="10">
        <v>1</v>
      </c>
      <c r="AI36" s="10">
        <v>1</v>
      </c>
    </row>
    <row r="37" spans="1:35">
      <c r="A37" t="s">
        <v>120</v>
      </c>
      <c r="B37" s="9" t="s">
        <v>40</v>
      </c>
      <c r="C37" s="9" t="s">
        <v>127</v>
      </c>
      <c r="D37" s="9">
        <v>2</v>
      </c>
      <c r="E37">
        <v>1</v>
      </c>
      <c r="F37">
        <v>1</v>
      </c>
      <c r="G37">
        <v>1</v>
      </c>
      <c r="H37">
        <v>1</v>
      </c>
      <c r="I37">
        <v>1</v>
      </c>
      <c r="J37">
        <v>1</v>
      </c>
      <c r="K37">
        <v>1</v>
      </c>
      <c r="L37">
        <v>1</v>
      </c>
      <c r="M37">
        <v>1</v>
      </c>
      <c r="N37">
        <v>1</v>
      </c>
      <c r="O37">
        <v>1</v>
      </c>
      <c r="P37">
        <v>1</v>
      </c>
      <c r="Q37">
        <v>1</v>
      </c>
      <c r="R37">
        <v>1</v>
      </c>
      <c r="S37">
        <v>1</v>
      </c>
      <c r="T37">
        <v>1</v>
      </c>
      <c r="U37">
        <v>1</v>
      </c>
      <c r="V37">
        <v>1</v>
      </c>
      <c r="W37">
        <v>1</v>
      </c>
      <c r="X37">
        <v>1</v>
      </c>
      <c r="Y37">
        <v>1</v>
      </c>
      <c r="Z37">
        <v>1</v>
      </c>
      <c r="AA37">
        <v>1</v>
      </c>
      <c r="AB37">
        <v>1</v>
      </c>
      <c r="AC37">
        <v>1</v>
      </c>
      <c r="AD37">
        <v>1</v>
      </c>
      <c r="AE37">
        <v>1</v>
      </c>
      <c r="AF37">
        <v>1</v>
      </c>
      <c r="AG37">
        <v>1</v>
      </c>
      <c r="AH37">
        <v>1</v>
      </c>
      <c r="AI37">
        <v>1</v>
      </c>
    </row>
    <row r="38" spans="1:35" s="10" customFormat="1">
      <c r="A38" s="10" t="s">
        <v>120</v>
      </c>
      <c r="B38" s="11" t="s">
        <v>54</v>
      </c>
      <c r="C38" s="11" t="s">
        <v>130</v>
      </c>
      <c r="D38" s="241" t="s">
        <v>661</v>
      </c>
      <c r="E38" s="121">
        <v>0.63</v>
      </c>
      <c r="F38" s="121">
        <v>0.63</v>
      </c>
      <c r="G38" s="121">
        <v>0.63</v>
      </c>
      <c r="H38" s="121">
        <v>0.63</v>
      </c>
      <c r="I38" s="121">
        <v>0.63</v>
      </c>
      <c r="J38" s="121">
        <v>0.63</v>
      </c>
      <c r="K38" s="121">
        <v>0.63</v>
      </c>
      <c r="L38" s="121">
        <v>0.63</v>
      </c>
      <c r="M38" s="121">
        <v>0.63</v>
      </c>
      <c r="N38" s="121">
        <v>0.63</v>
      </c>
      <c r="O38" s="121">
        <v>0.63</v>
      </c>
      <c r="P38" s="121">
        <v>0.63</v>
      </c>
      <c r="Q38" s="121">
        <v>0.63</v>
      </c>
      <c r="R38" s="121">
        <v>0.63</v>
      </c>
      <c r="S38" s="121">
        <v>0.63</v>
      </c>
      <c r="T38" s="121">
        <v>0.63</v>
      </c>
      <c r="U38" s="121">
        <v>0.63</v>
      </c>
      <c r="V38" s="121">
        <v>0.63</v>
      </c>
      <c r="W38" s="121">
        <v>0.63</v>
      </c>
      <c r="X38" s="121">
        <v>0.63</v>
      </c>
      <c r="Y38" s="121">
        <v>0.63</v>
      </c>
      <c r="Z38" s="121">
        <v>0.63</v>
      </c>
      <c r="AA38" s="121">
        <v>0.63</v>
      </c>
      <c r="AB38" s="121">
        <v>0.63</v>
      </c>
      <c r="AC38" s="121">
        <v>0.63</v>
      </c>
      <c r="AD38" s="121">
        <v>0.63</v>
      </c>
      <c r="AE38" s="121">
        <v>0.63</v>
      </c>
      <c r="AF38" s="121">
        <v>0.63</v>
      </c>
      <c r="AG38" s="121">
        <v>0.63</v>
      </c>
      <c r="AH38" s="121">
        <v>0.63</v>
      </c>
      <c r="AI38" s="121">
        <v>0.63</v>
      </c>
    </row>
    <row r="39" spans="1:35" s="10" customFormat="1">
      <c r="A39" s="10" t="s">
        <v>120</v>
      </c>
      <c r="B39" s="11" t="s">
        <v>59</v>
      </c>
      <c r="C39" s="11" t="s">
        <v>130</v>
      </c>
      <c r="D39" s="241"/>
      <c r="E39" s="113">
        <v>0.34</v>
      </c>
      <c r="F39" s="113">
        <v>0.34</v>
      </c>
      <c r="G39" s="113">
        <v>0.34</v>
      </c>
      <c r="H39" s="113">
        <v>0.34</v>
      </c>
      <c r="I39" s="113">
        <v>0.34</v>
      </c>
      <c r="J39" s="113">
        <v>0.34</v>
      </c>
      <c r="K39" s="113">
        <v>0.34</v>
      </c>
      <c r="L39" s="113">
        <v>0.34</v>
      </c>
      <c r="M39" s="113">
        <v>0.34</v>
      </c>
      <c r="N39" s="113">
        <v>0.34</v>
      </c>
      <c r="O39" s="113">
        <v>0.34</v>
      </c>
      <c r="P39" s="113">
        <v>0.34</v>
      </c>
      <c r="Q39" s="113">
        <v>0.34</v>
      </c>
      <c r="R39" s="113">
        <v>0.34</v>
      </c>
      <c r="S39" s="113">
        <v>0.34</v>
      </c>
      <c r="T39" s="113">
        <v>0.34</v>
      </c>
      <c r="U39" s="113">
        <v>0.34</v>
      </c>
      <c r="V39" s="113">
        <v>0.34</v>
      </c>
      <c r="W39" s="113">
        <v>0.34</v>
      </c>
      <c r="X39" s="113">
        <v>0.34</v>
      </c>
      <c r="Y39" s="113">
        <v>0.34</v>
      </c>
      <c r="Z39" s="113">
        <v>0.34</v>
      </c>
      <c r="AA39" s="113">
        <v>0.34</v>
      </c>
      <c r="AB39" s="113">
        <v>0.34</v>
      </c>
      <c r="AC39" s="113">
        <v>0.34</v>
      </c>
      <c r="AD39" s="113">
        <v>0.34</v>
      </c>
      <c r="AE39" s="113">
        <v>0.34</v>
      </c>
      <c r="AF39" s="113">
        <v>0.34</v>
      </c>
      <c r="AG39" s="113">
        <v>0.34</v>
      </c>
      <c r="AH39" s="113">
        <v>0.34</v>
      </c>
      <c r="AI39" s="113">
        <v>0.34</v>
      </c>
    </row>
    <row r="40" spans="1:35" s="10" customFormat="1">
      <c r="A40" s="10" t="s">
        <v>120</v>
      </c>
      <c r="B40" s="11" t="s">
        <v>56</v>
      </c>
      <c r="C40" s="11" t="s">
        <v>130</v>
      </c>
      <c r="D40" s="241"/>
      <c r="E40" s="113">
        <v>0.03</v>
      </c>
      <c r="F40" s="113">
        <v>0.03</v>
      </c>
      <c r="G40" s="113">
        <v>0.03</v>
      </c>
      <c r="H40" s="113">
        <v>0.03</v>
      </c>
      <c r="I40" s="113">
        <v>0.03</v>
      </c>
      <c r="J40" s="113">
        <v>0.03</v>
      </c>
      <c r="K40" s="113">
        <v>0.03</v>
      </c>
      <c r="L40" s="113">
        <v>0.03</v>
      </c>
      <c r="M40" s="113">
        <v>0.03</v>
      </c>
      <c r="N40" s="113">
        <v>0.03</v>
      </c>
      <c r="O40" s="113">
        <v>0.03</v>
      </c>
      <c r="P40" s="113">
        <v>0.03</v>
      </c>
      <c r="Q40" s="113">
        <v>0.03</v>
      </c>
      <c r="R40" s="113">
        <v>0.03</v>
      </c>
      <c r="S40" s="113">
        <v>0.03</v>
      </c>
      <c r="T40" s="113">
        <v>0.03</v>
      </c>
      <c r="U40" s="113">
        <v>0.03</v>
      </c>
      <c r="V40" s="113">
        <v>0.03</v>
      </c>
      <c r="W40" s="113">
        <v>0.03</v>
      </c>
      <c r="X40" s="113">
        <v>0.03</v>
      </c>
      <c r="Y40" s="113">
        <v>0.03</v>
      </c>
      <c r="Z40" s="113">
        <v>0.03</v>
      </c>
      <c r="AA40" s="113">
        <v>0.03</v>
      </c>
      <c r="AB40" s="113">
        <v>0.03</v>
      </c>
      <c r="AC40" s="113">
        <v>0.03</v>
      </c>
      <c r="AD40" s="113">
        <v>0.03</v>
      </c>
      <c r="AE40" s="113">
        <v>0.03</v>
      </c>
      <c r="AF40" s="113">
        <v>0.03</v>
      </c>
      <c r="AG40" s="113">
        <v>0.03</v>
      </c>
      <c r="AH40" s="113">
        <v>0.03</v>
      </c>
      <c r="AI40" s="113">
        <v>0.03</v>
      </c>
    </row>
    <row r="41" spans="1:35" s="10" customFormat="1">
      <c r="A41" s="10" t="s">
        <v>128</v>
      </c>
      <c r="B41" s="11" t="s">
        <v>119</v>
      </c>
      <c r="C41" s="11" t="s">
        <v>5</v>
      </c>
      <c r="D41" s="9">
        <v>2</v>
      </c>
      <c r="E41" s="74">
        <v>2</v>
      </c>
      <c r="F41" s="74">
        <v>2</v>
      </c>
      <c r="G41" s="74">
        <v>2</v>
      </c>
      <c r="H41" s="74">
        <v>2</v>
      </c>
      <c r="I41" s="74">
        <v>2</v>
      </c>
      <c r="J41" s="74">
        <v>2</v>
      </c>
      <c r="K41" s="74">
        <v>2</v>
      </c>
      <c r="L41" s="74">
        <v>2</v>
      </c>
      <c r="M41" s="74">
        <v>2</v>
      </c>
      <c r="N41" s="74">
        <v>2</v>
      </c>
      <c r="O41" s="74">
        <v>2</v>
      </c>
      <c r="P41" s="74">
        <v>2</v>
      </c>
      <c r="Q41" s="74">
        <v>2</v>
      </c>
      <c r="R41" s="74">
        <v>2</v>
      </c>
      <c r="S41" s="74">
        <v>2</v>
      </c>
      <c r="T41" s="74">
        <v>2</v>
      </c>
      <c r="U41" s="74">
        <v>2</v>
      </c>
      <c r="V41" s="74">
        <v>2</v>
      </c>
      <c r="W41" s="74">
        <v>2</v>
      </c>
      <c r="X41" s="74">
        <v>2</v>
      </c>
      <c r="Y41" s="74">
        <v>2</v>
      </c>
      <c r="Z41" s="74">
        <v>2</v>
      </c>
      <c r="AA41" s="74">
        <v>2</v>
      </c>
      <c r="AB41" s="74">
        <v>2</v>
      </c>
      <c r="AC41" s="74">
        <v>2</v>
      </c>
      <c r="AD41" s="74">
        <v>2</v>
      </c>
      <c r="AE41" s="74">
        <v>2</v>
      </c>
      <c r="AF41" s="74">
        <v>2</v>
      </c>
      <c r="AG41" s="74">
        <v>2</v>
      </c>
      <c r="AH41" s="74">
        <v>2</v>
      </c>
      <c r="AI41" s="74">
        <v>2</v>
      </c>
    </row>
    <row r="42" spans="1:35">
      <c r="A42" t="s">
        <v>149</v>
      </c>
      <c r="B42" s="9">
        <v>1</v>
      </c>
      <c r="C42" s="9" t="s">
        <v>127</v>
      </c>
      <c r="D42" s="9">
        <v>2</v>
      </c>
    </row>
    <row r="43" spans="1:35">
      <c r="A43" s="10" t="s">
        <v>136</v>
      </c>
      <c r="B43" s="11">
        <v>1</v>
      </c>
      <c r="C43" s="11" t="s">
        <v>137</v>
      </c>
      <c r="D43" s="9">
        <v>2</v>
      </c>
    </row>
    <row r="44" spans="1:35" s="237" customFormat="1"/>
    <row r="45" spans="1:35" s="217" customFormat="1">
      <c r="A45" s="214" t="s">
        <v>123</v>
      </c>
      <c r="B45" s="215"/>
      <c r="C45" s="216"/>
      <c r="D45" s="216"/>
    </row>
    <row r="46" spans="1:35">
      <c r="A46" s="3" t="s">
        <v>116</v>
      </c>
      <c r="B46" s="8" t="s">
        <v>11</v>
      </c>
      <c r="C46" s="8" t="s">
        <v>117</v>
      </c>
      <c r="D46" s="8" t="s">
        <v>607</v>
      </c>
      <c r="E46" s="3">
        <v>2020</v>
      </c>
      <c r="F46" s="3">
        <v>2021</v>
      </c>
      <c r="G46" s="3">
        <v>2022</v>
      </c>
      <c r="H46" s="3">
        <v>2023</v>
      </c>
      <c r="I46" s="3">
        <v>2024</v>
      </c>
      <c r="J46" s="3">
        <v>2025</v>
      </c>
      <c r="K46" s="3">
        <v>2026</v>
      </c>
      <c r="L46" s="3">
        <v>2027</v>
      </c>
      <c r="M46" s="3">
        <v>2028</v>
      </c>
      <c r="N46" s="3">
        <v>2029</v>
      </c>
      <c r="O46" s="3">
        <v>2030</v>
      </c>
      <c r="P46" s="3">
        <v>2031</v>
      </c>
      <c r="Q46" s="3">
        <v>2032</v>
      </c>
      <c r="R46" s="3">
        <v>2033</v>
      </c>
      <c r="S46" s="3">
        <v>2034</v>
      </c>
      <c r="T46" s="3">
        <v>2035</v>
      </c>
      <c r="U46" s="3">
        <v>2036</v>
      </c>
      <c r="V46" s="3">
        <v>2037</v>
      </c>
      <c r="W46" s="3">
        <v>2038</v>
      </c>
      <c r="X46" s="3">
        <v>2039</v>
      </c>
      <c r="Y46" s="3">
        <v>2040</v>
      </c>
      <c r="Z46" s="3">
        <v>2041</v>
      </c>
      <c r="AA46" s="3">
        <v>2042</v>
      </c>
      <c r="AB46" s="3">
        <v>2043</v>
      </c>
      <c r="AC46" s="3">
        <v>2044</v>
      </c>
      <c r="AD46" s="3">
        <v>2045</v>
      </c>
      <c r="AE46" s="3">
        <v>2046</v>
      </c>
      <c r="AF46" s="3">
        <v>2047</v>
      </c>
      <c r="AG46" s="3">
        <v>2048</v>
      </c>
      <c r="AH46" s="3">
        <v>2049</v>
      </c>
      <c r="AI46" s="3">
        <v>2050</v>
      </c>
    </row>
    <row r="47" spans="1:35">
      <c r="A47" t="s">
        <v>129</v>
      </c>
      <c r="B47" s="9" t="s">
        <v>36</v>
      </c>
      <c r="C47" s="9" t="s">
        <v>127</v>
      </c>
      <c r="D47" s="9">
        <v>2</v>
      </c>
      <c r="E47">
        <v>1</v>
      </c>
      <c r="F47">
        <v>1</v>
      </c>
      <c r="G47">
        <v>1</v>
      </c>
      <c r="H47">
        <v>1</v>
      </c>
      <c r="I47">
        <v>1</v>
      </c>
      <c r="J47">
        <v>1</v>
      </c>
      <c r="K47">
        <v>1</v>
      </c>
      <c r="L47">
        <v>1</v>
      </c>
      <c r="M47">
        <v>1</v>
      </c>
      <c r="N47">
        <v>1</v>
      </c>
      <c r="O47">
        <v>1</v>
      </c>
      <c r="P47">
        <v>1</v>
      </c>
      <c r="Q47">
        <v>1</v>
      </c>
      <c r="R47">
        <v>1</v>
      </c>
      <c r="S47">
        <v>1</v>
      </c>
      <c r="T47">
        <v>1</v>
      </c>
      <c r="U47">
        <v>1</v>
      </c>
      <c r="V47">
        <v>1</v>
      </c>
      <c r="W47">
        <v>1</v>
      </c>
      <c r="X47">
        <v>1</v>
      </c>
      <c r="Y47">
        <v>1</v>
      </c>
      <c r="Z47">
        <v>1</v>
      </c>
      <c r="AA47">
        <v>1</v>
      </c>
      <c r="AB47">
        <v>1</v>
      </c>
      <c r="AC47">
        <v>1</v>
      </c>
      <c r="AD47">
        <v>1</v>
      </c>
      <c r="AE47">
        <v>1</v>
      </c>
      <c r="AF47">
        <v>1</v>
      </c>
      <c r="AG47">
        <v>1</v>
      </c>
      <c r="AH47">
        <v>1</v>
      </c>
      <c r="AI47">
        <v>1</v>
      </c>
    </row>
    <row r="48" spans="1:35">
      <c r="A48" t="s">
        <v>129</v>
      </c>
      <c r="B48" s="9" t="s">
        <v>114</v>
      </c>
      <c r="C48" s="11" t="s">
        <v>130</v>
      </c>
      <c r="D48" s="9">
        <v>2</v>
      </c>
      <c r="E48" s="10">
        <v>1</v>
      </c>
      <c r="F48" s="10">
        <v>1</v>
      </c>
      <c r="G48" s="10">
        <v>1</v>
      </c>
      <c r="H48" s="10">
        <v>1</v>
      </c>
      <c r="I48" s="10">
        <v>1</v>
      </c>
      <c r="J48" s="10">
        <v>1</v>
      </c>
      <c r="K48" s="10">
        <v>1</v>
      </c>
      <c r="L48" s="10">
        <v>1</v>
      </c>
      <c r="M48" s="10">
        <v>1</v>
      </c>
      <c r="N48" s="10">
        <v>1</v>
      </c>
      <c r="O48" s="10">
        <v>1</v>
      </c>
      <c r="P48" s="10">
        <v>1</v>
      </c>
      <c r="Q48" s="10">
        <v>1</v>
      </c>
      <c r="R48" s="10">
        <v>1</v>
      </c>
      <c r="S48" s="10">
        <v>1</v>
      </c>
      <c r="T48" s="10">
        <v>1</v>
      </c>
      <c r="U48" s="10">
        <v>1</v>
      </c>
      <c r="V48" s="10">
        <v>1</v>
      </c>
      <c r="W48" s="10">
        <v>1</v>
      </c>
      <c r="X48" s="10">
        <v>1</v>
      </c>
      <c r="Y48" s="10">
        <v>1</v>
      </c>
      <c r="Z48" s="10">
        <v>1</v>
      </c>
      <c r="AA48" s="10">
        <v>1</v>
      </c>
      <c r="AB48" s="10">
        <v>1</v>
      </c>
      <c r="AC48" s="10">
        <v>1</v>
      </c>
      <c r="AD48" s="10">
        <v>1</v>
      </c>
      <c r="AE48" s="10">
        <v>1</v>
      </c>
      <c r="AF48" s="10">
        <v>1</v>
      </c>
      <c r="AG48" s="10">
        <v>1</v>
      </c>
      <c r="AH48" s="10">
        <v>1</v>
      </c>
      <c r="AI48" s="10">
        <v>1</v>
      </c>
    </row>
    <row r="49" spans="1:35">
      <c r="A49" t="s">
        <v>120</v>
      </c>
      <c r="B49" s="9" t="s">
        <v>41</v>
      </c>
      <c r="C49" s="9" t="s">
        <v>127</v>
      </c>
      <c r="D49" s="9">
        <v>2</v>
      </c>
      <c r="E49">
        <v>1</v>
      </c>
      <c r="F49">
        <v>1</v>
      </c>
      <c r="G49">
        <v>1</v>
      </c>
      <c r="H49">
        <v>1</v>
      </c>
      <c r="I49">
        <v>1</v>
      </c>
      <c r="J49">
        <v>1</v>
      </c>
      <c r="K49">
        <v>1</v>
      </c>
      <c r="L49">
        <v>1</v>
      </c>
      <c r="M49">
        <v>1</v>
      </c>
      <c r="N49">
        <v>1</v>
      </c>
      <c r="O49">
        <v>1</v>
      </c>
      <c r="P49">
        <v>1</v>
      </c>
      <c r="Q49">
        <v>1</v>
      </c>
      <c r="R49">
        <v>1</v>
      </c>
      <c r="S49">
        <v>1</v>
      </c>
      <c r="T49">
        <v>1</v>
      </c>
      <c r="U49">
        <v>1</v>
      </c>
      <c r="V49">
        <v>1</v>
      </c>
      <c r="W49">
        <v>1</v>
      </c>
      <c r="X49">
        <v>1</v>
      </c>
      <c r="Y49">
        <v>1</v>
      </c>
      <c r="Z49">
        <v>1</v>
      </c>
      <c r="AA49">
        <v>1</v>
      </c>
      <c r="AB49">
        <v>1</v>
      </c>
      <c r="AC49">
        <v>1</v>
      </c>
      <c r="AD49">
        <v>1</v>
      </c>
      <c r="AE49">
        <v>1</v>
      </c>
      <c r="AF49">
        <v>1</v>
      </c>
      <c r="AG49">
        <v>1</v>
      </c>
      <c r="AH49">
        <v>1</v>
      </c>
      <c r="AI49">
        <v>1</v>
      </c>
    </row>
    <row r="50" spans="1:35" s="10" customFormat="1">
      <c r="A50" s="10" t="s">
        <v>120</v>
      </c>
      <c r="B50" s="11" t="s">
        <v>54</v>
      </c>
      <c r="C50" s="11" t="s">
        <v>130</v>
      </c>
      <c r="D50" s="241" t="s">
        <v>661</v>
      </c>
      <c r="E50" s="121">
        <v>0.33</v>
      </c>
      <c r="F50" s="121">
        <v>0.33</v>
      </c>
      <c r="G50" s="121">
        <v>0.33</v>
      </c>
      <c r="H50" s="121">
        <v>0.33</v>
      </c>
      <c r="I50" s="121">
        <v>0.33</v>
      </c>
      <c r="J50" s="121">
        <v>0.33</v>
      </c>
      <c r="K50" s="121">
        <v>0.33</v>
      </c>
      <c r="L50" s="121">
        <v>0.33</v>
      </c>
      <c r="M50" s="121">
        <v>0.33</v>
      </c>
      <c r="N50" s="121">
        <v>0.33</v>
      </c>
      <c r="O50" s="121">
        <v>0.33</v>
      </c>
      <c r="P50" s="121">
        <v>0.33</v>
      </c>
      <c r="Q50" s="121">
        <v>0.33</v>
      </c>
      <c r="R50" s="121">
        <v>0.33</v>
      </c>
      <c r="S50" s="121">
        <v>0.33</v>
      </c>
      <c r="T50" s="121">
        <v>0.33</v>
      </c>
      <c r="U50" s="121">
        <v>0.33</v>
      </c>
      <c r="V50" s="121">
        <v>0.33</v>
      </c>
      <c r="W50" s="121">
        <v>0.33</v>
      </c>
      <c r="X50" s="121">
        <v>0.33</v>
      </c>
      <c r="Y50" s="121">
        <v>0.33</v>
      </c>
      <c r="Z50" s="121">
        <v>0.33</v>
      </c>
      <c r="AA50" s="121">
        <v>0.33</v>
      </c>
      <c r="AB50" s="121">
        <v>0.33</v>
      </c>
      <c r="AC50" s="121">
        <v>0.33</v>
      </c>
      <c r="AD50" s="121">
        <v>0.33</v>
      </c>
      <c r="AE50" s="121">
        <v>0.33</v>
      </c>
      <c r="AF50" s="121">
        <v>0.33</v>
      </c>
      <c r="AG50" s="121">
        <v>0.33</v>
      </c>
      <c r="AH50" s="121">
        <v>0.33</v>
      </c>
      <c r="AI50" s="121">
        <v>0.33</v>
      </c>
    </row>
    <row r="51" spans="1:35" s="10" customFormat="1">
      <c r="A51" s="10" t="s">
        <v>120</v>
      </c>
      <c r="B51" s="11" t="s">
        <v>59</v>
      </c>
      <c r="C51" s="11" t="s">
        <v>130</v>
      </c>
      <c r="D51" s="241"/>
      <c r="E51" s="113">
        <v>0.6</v>
      </c>
      <c r="F51" s="113">
        <v>0.6</v>
      </c>
      <c r="G51" s="113">
        <v>0.6</v>
      </c>
      <c r="H51" s="113">
        <v>0.6</v>
      </c>
      <c r="I51" s="113">
        <v>0.6</v>
      </c>
      <c r="J51" s="113">
        <v>0.6</v>
      </c>
      <c r="K51" s="113">
        <v>0.6</v>
      </c>
      <c r="L51" s="113">
        <v>0.6</v>
      </c>
      <c r="M51" s="113">
        <v>0.6</v>
      </c>
      <c r="N51" s="113">
        <v>0.6</v>
      </c>
      <c r="O51" s="113">
        <v>0.6</v>
      </c>
      <c r="P51" s="113">
        <v>0.6</v>
      </c>
      <c r="Q51" s="113">
        <v>0.6</v>
      </c>
      <c r="R51" s="113">
        <v>0.6</v>
      </c>
      <c r="S51" s="113">
        <v>0.6</v>
      </c>
      <c r="T51" s="113">
        <v>0.6</v>
      </c>
      <c r="U51" s="113">
        <v>0.6</v>
      </c>
      <c r="V51" s="113">
        <v>0.6</v>
      </c>
      <c r="W51" s="113">
        <v>0.6</v>
      </c>
      <c r="X51" s="113">
        <v>0.6</v>
      </c>
      <c r="Y51" s="113">
        <v>0.6</v>
      </c>
      <c r="Z51" s="113">
        <v>0.6</v>
      </c>
      <c r="AA51" s="113">
        <v>0.6</v>
      </c>
      <c r="AB51" s="113">
        <v>0.6</v>
      </c>
      <c r="AC51" s="113">
        <v>0.6</v>
      </c>
      <c r="AD51" s="113">
        <v>0.6</v>
      </c>
      <c r="AE51" s="113">
        <v>0.6</v>
      </c>
      <c r="AF51" s="113">
        <v>0.6</v>
      </c>
      <c r="AG51" s="113">
        <v>0.6</v>
      </c>
      <c r="AH51" s="113">
        <v>0.6</v>
      </c>
      <c r="AI51" s="113">
        <v>0.6</v>
      </c>
    </row>
    <row r="52" spans="1:35" s="10" customFormat="1">
      <c r="A52" s="10" t="s">
        <v>120</v>
      </c>
      <c r="B52" s="11" t="s">
        <v>56</v>
      </c>
      <c r="C52" s="11" t="s">
        <v>130</v>
      </c>
      <c r="D52" s="241"/>
      <c r="E52" s="113">
        <v>7.0000000000000007E-2</v>
      </c>
      <c r="F52" s="113">
        <v>7.0000000000000007E-2</v>
      </c>
      <c r="G52" s="113">
        <v>7.0000000000000007E-2</v>
      </c>
      <c r="H52" s="113">
        <v>7.0000000000000007E-2</v>
      </c>
      <c r="I52" s="113">
        <v>7.0000000000000007E-2</v>
      </c>
      <c r="J52" s="113">
        <v>7.0000000000000007E-2</v>
      </c>
      <c r="K52" s="113">
        <v>7.0000000000000007E-2</v>
      </c>
      <c r="L52" s="113">
        <v>7.0000000000000007E-2</v>
      </c>
      <c r="M52" s="113">
        <v>7.0000000000000007E-2</v>
      </c>
      <c r="N52" s="113">
        <v>7.0000000000000007E-2</v>
      </c>
      <c r="O52" s="113">
        <v>7.0000000000000007E-2</v>
      </c>
      <c r="P52" s="113">
        <v>7.0000000000000007E-2</v>
      </c>
      <c r="Q52" s="113">
        <v>7.0000000000000007E-2</v>
      </c>
      <c r="R52" s="113">
        <v>7.0000000000000007E-2</v>
      </c>
      <c r="S52" s="113">
        <v>7.0000000000000007E-2</v>
      </c>
      <c r="T52" s="113">
        <v>7.0000000000000007E-2</v>
      </c>
      <c r="U52" s="113">
        <v>7.0000000000000007E-2</v>
      </c>
      <c r="V52" s="113">
        <v>7.0000000000000007E-2</v>
      </c>
      <c r="W52" s="113">
        <v>7.0000000000000007E-2</v>
      </c>
      <c r="X52" s="113">
        <v>7.0000000000000007E-2</v>
      </c>
      <c r="Y52" s="113">
        <v>7.0000000000000007E-2</v>
      </c>
      <c r="Z52" s="113">
        <v>7.0000000000000007E-2</v>
      </c>
      <c r="AA52" s="113">
        <v>7.0000000000000007E-2</v>
      </c>
      <c r="AB52" s="113">
        <v>7.0000000000000007E-2</v>
      </c>
      <c r="AC52" s="113">
        <v>7.0000000000000007E-2</v>
      </c>
      <c r="AD52" s="113">
        <v>7.0000000000000007E-2</v>
      </c>
      <c r="AE52" s="113">
        <v>7.0000000000000007E-2</v>
      </c>
      <c r="AF52" s="113">
        <v>7.0000000000000007E-2</v>
      </c>
      <c r="AG52" s="113">
        <v>7.0000000000000007E-2</v>
      </c>
      <c r="AH52" s="113">
        <v>7.0000000000000007E-2</v>
      </c>
      <c r="AI52" s="113">
        <v>7.0000000000000007E-2</v>
      </c>
    </row>
    <row r="53" spans="1:35" s="10" customFormat="1">
      <c r="A53" s="10" t="s">
        <v>128</v>
      </c>
      <c r="B53" s="11" t="s">
        <v>119</v>
      </c>
      <c r="C53" s="11" t="s">
        <v>5</v>
      </c>
      <c r="D53" s="9">
        <v>2</v>
      </c>
      <c r="E53" s="74">
        <v>2</v>
      </c>
      <c r="F53" s="113">
        <v>2</v>
      </c>
      <c r="G53" s="113">
        <v>2</v>
      </c>
      <c r="H53" s="113">
        <v>2</v>
      </c>
      <c r="I53" s="113">
        <v>2</v>
      </c>
      <c r="J53" s="113">
        <v>2</v>
      </c>
      <c r="K53" s="113">
        <v>2</v>
      </c>
      <c r="L53" s="113">
        <v>2</v>
      </c>
      <c r="M53" s="113">
        <v>2</v>
      </c>
      <c r="N53" s="113">
        <v>2</v>
      </c>
      <c r="O53" s="113">
        <v>2</v>
      </c>
      <c r="P53" s="113">
        <v>2</v>
      </c>
      <c r="Q53" s="113">
        <v>2</v>
      </c>
      <c r="R53" s="113">
        <v>2</v>
      </c>
      <c r="S53" s="113">
        <v>2</v>
      </c>
      <c r="T53" s="113">
        <v>2</v>
      </c>
      <c r="U53" s="113">
        <v>2</v>
      </c>
      <c r="V53" s="113">
        <v>2</v>
      </c>
      <c r="W53" s="113">
        <v>2</v>
      </c>
      <c r="X53" s="113">
        <v>2</v>
      </c>
      <c r="Y53" s="113">
        <v>2</v>
      </c>
      <c r="Z53" s="113">
        <v>2</v>
      </c>
      <c r="AA53" s="113">
        <v>2</v>
      </c>
      <c r="AB53" s="113">
        <v>2</v>
      </c>
      <c r="AC53" s="113">
        <v>2</v>
      </c>
      <c r="AD53" s="113">
        <v>2</v>
      </c>
      <c r="AE53" s="113">
        <v>2</v>
      </c>
      <c r="AF53" s="113">
        <v>2</v>
      </c>
      <c r="AG53" s="113">
        <v>2</v>
      </c>
      <c r="AH53" s="113">
        <v>2</v>
      </c>
      <c r="AI53" s="113">
        <v>2</v>
      </c>
    </row>
    <row r="54" spans="1:35">
      <c r="A54" t="s">
        <v>149</v>
      </c>
      <c r="B54" s="9">
        <v>1</v>
      </c>
      <c r="C54" s="9" t="s">
        <v>127</v>
      </c>
      <c r="D54" s="9">
        <v>2</v>
      </c>
    </row>
    <row r="55" spans="1:35">
      <c r="A55" s="10" t="s">
        <v>136</v>
      </c>
      <c r="B55" s="11">
        <v>1</v>
      </c>
      <c r="C55" s="11" t="s">
        <v>137</v>
      </c>
      <c r="D55" s="9">
        <v>2</v>
      </c>
    </row>
    <row r="56" spans="1:35" s="240" customFormat="1"/>
    <row r="57" spans="1:35" s="217" customFormat="1">
      <c r="A57" s="214" t="s">
        <v>67</v>
      </c>
      <c r="B57" s="215"/>
      <c r="C57" s="216"/>
      <c r="D57" s="216"/>
    </row>
    <row r="58" spans="1:35">
      <c r="A58" s="3" t="s">
        <v>116</v>
      </c>
      <c r="B58" s="8" t="s">
        <v>11</v>
      </c>
      <c r="C58" s="8" t="s">
        <v>117</v>
      </c>
      <c r="D58" s="8" t="s">
        <v>607</v>
      </c>
      <c r="E58" s="3">
        <v>2020</v>
      </c>
      <c r="F58" s="3">
        <v>2021</v>
      </c>
      <c r="G58" s="3">
        <v>2022</v>
      </c>
      <c r="H58" s="3">
        <v>2023</v>
      </c>
      <c r="I58" s="3">
        <v>2024</v>
      </c>
      <c r="J58" s="3">
        <v>2025</v>
      </c>
      <c r="K58" s="3">
        <v>2026</v>
      </c>
      <c r="L58" s="3">
        <v>2027</v>
      </c>
      <c r="M58" s="3">
        <v>2028</v>
      </c>
      <c r="N58" s="3">
        <v>2029</v>
      </c>
      <c r="O58" s="3">
        <v>2030</v>
      </c>
      <c r="P58" s="3">
        <v>2031</v>
      </c>
      <c r="Q58" s="3">
        <v>2032</v>
      </c>
      <c r="R58" s="3">
        <v>2033</v>
      </c>
      <c r="S58" s="3">
        <v>2034</v>
      </c>
      <c r="T58" s="3">
        <v>2035</v>
      </c>
      <c r="U58" s="3">
        <v>2036</v>
      </c>
      <c r="V58" s="3">
        <v>2037</v>
      </c>
      <c r="W58" s="3">
        <v>2038</v>
      </c>
      <c r="X58" s="3">
        <v>2039</v>
      </c>
      <c r="Y58" s="3">
        <v>2040</v>
      </c>
      <c r="Z58" s="3">
        <v>2041</v>
      </c>
      <c r="AA58" s="3">
        <v>2042</v>
      </c>
      <c r="AB58" s="3">
        <v>2043</v>
      </c>
      <c r="AC58" s="3">
        <v>2044</v>
      </c>
      <c r="AD58" s="3">
        <v>2045</v>
      </c>
      <c r="AE58" s="3">
        <v>2046</v>
      </c>
      <c r="AF58" s="3">
        <v>2047</v>
      </c>
      <c r="AG58" s="3">
        <v>2048</v>
      </c>
      <c r="AH58" s="3">
        <v>2049</v>
      </c>
      <c r="AI58" s="3">
        <v>2050</v>
      </c>
    </row>
    <row r="59" spans="1:35">
      <c r="A59" t="s">
        <v>129</v>
      </c>
      <c r="B59" s="9" t="s">
        <v>36</v>
      </c>
      <c r="C59" s="9" t="s">
        <v>127</v>
      </c>
      <c r="D59" s="9">
        <v>2</v>
      </c>
      <c r="E59">
        <v>1</v>
      </c>
      <c r="F59">
        <v>1</v>
      </c>
      <c r="G59">
        <v>1</v>
      </c>
      <c r="H59">
        <v>1</v>
      </c>
      <c r="I59">
        <v>1</v>
      </c>
      <c r="J59">
        <v>1</v>
      </c>
      <c r="K59">
        <v>1</v>
      </c>
      <c r="L59">
        <v>1</v>
      </c>
      <c r="M59">
        <v>1</v>
      </c>
      <c r="N59">
        <v>1</v>
      </c>
      <c r="O59">
        <v>1</v>
      </c>
      <c r="P59">
        <v>1</v>
      </c>
      <c r="Q59">
        <v>1</v>
      </c>
      <c r="R59">
        <v>1</v>
      </c>
      <c r="S59">
        <v>1</v>
      </c>
      <c r="T59">
        <v>1</v>
      </c>
      <c r="U59">
        <v>1</v>
      </c>
      <c r="V59">
        <v>1</v>
      </c>
      <c r="W59">
        <v>1</v>
      </c>
      <c r="X59">
        <v>1</v>
      </c>
      <c r="Y59">
        <v>1</v>
      </c>
      <c r="Z59">
        <v>1</v>
      </c>
      <c r="AA59">
        <v>1</v>
      </c>
      <c r="AB59">
        <v>1</v>
      </c>
      <c r="AC59">
        <v>1</v>
      </c>
      <c r="AD59">
        <v>1</v>
      </c>
      <c r="AE59">
        <v>1</v>
      </c>
      <c r="AF59">
        <v>1</v>
      </c>
      <c r="AG59">
        <v>1</v>
      </c>
      <c r="AH59">
        <v>1</v>
      </c>
      <c r="AI59">
        <v>1</v>
      </c>
    </row>
    <row r="60" spans="1:35" s="10" customFormat="1">
      <c r="A60" s="10" t="s">
        <v>129</v>
      </c>
      <c r="B60" s="11" t="s">
        <v>58</v>
      </c>
      <c r="C60" s="11" t="s">
        <v>130</v>
      </c>
      <c r="D60" s="9">
        <v>2</v>
      </c>
      <c r="E60" s="10">
        <v>1</v>
      </c>
      <c r="F60" s="10">
        <v>1</v>
      </c>
      <c r="G60" s="10">
        <v>1</v>
      </c>
      <c r="H60" s="10">
        <v>1</v>
      </c>
      <c r="I60" s="10">
        <v>1</v>
      </c>
      <c r="J60" s="10">
        <v>1</v>
      </c>
      <c r="K60" s="10">
        <v>1</v>
      </c>
      <c r="L60" s="10">
        <v>1</v>
      </c>
      <c r="M60" s="10">
        <v>1</v>
      </c>
      <c r="N60" s="10">
        <v>1</v>
      </c>
      <c r="O60" s="10">
        <v>1</v>
      </c>
      <c r="P60" s="10">
        <v>1</v>
      </c>
      <c r="Q60" s="10">
        <v>1</v>
      </c>
      <c r="R60" s="10">
        <v>1</v>
      </c>
      <c r="S60" s="10">
        <v>1</v>
      </c>
      <c r="T60" s="10">
        <v>1</v>
      </c>
      <c r="U60" s="10">
        <v>1</v>
      </c>
      <c r="V60" s="10">
        <v>1</v>
      </c>
      <c r="W60" s="10">
        <v>1</v>
      </c>
      <c r="X60" s="10">
        <v>1</v>
      </c>
      <c r="Y60" s="10">
        <v>1</v>
      </c>
      <c r="Z60" s="10">
        <v>1</v>
      </c>
      <c r="AA60" s="10">
        <v>1</v>
      </c>
      <c r="AB60" s="10">
        <v>1</v>
      </c>
      <c r="AC60" s="10">
        <v>1</v>
      </c>
      <c r="AD60" s="10">
        <v>1</v>
      </c>
      <c r="AE60" s="10">
        <v>1</v>
      </c>
      <c r="AF60" s="10">
        <v>1</v>
      </c>
      <c r="AG60" s="10">
        <v>1</v>
      </c>
      <c r="AH60" s="10">
        <v>1</v>
      </c>
      <c r="AI60" s="10">
        <v>1</v>
      </c>
    </row>
    <row r="61" spans="1:35" s="10" customFormat="1">
      <c r="A61" s="10" t="s">
        <v>120</v>
      </c>
      <c r="B61" s="11" t="s">
        <v>43</v>
      </c>
      <c r="C61" s="11" t="s">
        <v>127</v>
      </c>
      <c r="D61" s="9">
        <v>2</v>
      </c>
      <c r="E61" s="10">
        <v>1</v>
      </c>
      <c r="F61" s="10">
        <v>1</v>
      </c>
      <c r="G61" s="10">
        <v>1</v>
      </c>
      <c r="H61" s="10">
        <v>1</v>
      </c>
      <c r="I61" s="10">
        <v>1</v>
      </c>
      <c r="J61" s="10">
        <v>1</v>
      </c>
      <c r="K61" s="10">
        <v>1</v>
      </c>
      <c r="L61" s="10">
        <v>1</v>
      </c>
      <c r="M61" s="10">
        <v>1</v>
      </c>
      <c r="N61" s="10">
        <v>1</v>
      </c>
      <c r="O61" s="10">
        <v>1</v>
      </c>
      <c r="P61" s="10">
        <v>1</v>
      </c>
      <c r="Q61" s="10">
        <v>1</v>
      </c>
      <c r="R61" s="10">
        <v>1</v>
      </c>
      <c r="S61" s="10">
        <v>1</v>
      </c>
      <c r="T61" s="10">
        <v>1</v>
      </c>
      <c r="U61" s="10">
        <v>1</v>
      </c>
      <c r="V61" s="10">
        <v>1</v>
      </c>
      <c r="W61" s="10">
        <v>1</v>
      </c>
      <c r="X61" s="10">
        <v>1</v>
      </c>
      <c r="Y61" s="10">
        <v>1</v>
      </c>
      <c r="Z61" s="10">
        <v>1</v>
      </c>
      <c r="AA61" s="10">
        <v>1</v>
      </c>
      <c r="AB61" s="10">
        <v>1</v>
      </c>
      <c r="AC61" s="10">
        <v>1</v>
      </c>
      <c r="AD61" s="10">
        <v>1</v>
      </c>
      <c r="AE61" s="10">
        <v>1</v>
      </c>
      <c r="AF61" s="10">
        <v>1</v>
      </c>
      <c r="AG61" s="10">
        <v>1</v>
      </c>
      <c r="AH61" s="10">
        <v>1</v>
      </c>
      <c r="AI61" s="10">
        <v>1</v>
      </c>
    </row>
    <row r="62" spans="1:35" s="10" customFormat="1">
      <c r="A62" s="10" t="s">
        <v>120</v>
      </c>
      <c r="B62" s="11" t="s">
        <v>54</v>
      </c>
      <c r="C62" s="11" t="s">
        <v>130</v>
      </c>
      <c r="D62" s="241" t="s">
        <v>661</v>
      </c>
      <c r="E62" s="113">
        <v>0.71</v>
      </c>
      <c r="F62" s="113">
        <v>0.71</v>
      </c>
      <c r="G62" s="113">
        <v>0.71</v>
      </c>
      <c r="H62" s="113">
        <v>0.71</v>
      </c>
      <c r="I62" s="113">
        <v>0.71</v>
      </c>
      <c r="J62" s="113">
        <v>0.71</v>
      </c>
      <c r="K62" s="113">
        <v>0.71</v>
      </c>
      <c r="L62" s="113">
        <v>0.71</v>
      </c>
      <c r="M62" s="113">
        <v>0.71</v>
      </c>
      <c r="N62" s="113">
        <v>0.71</v>
      </c>
      <c r="O62" s="113">
        <v>0.71</v>
      </c>
      <c r="P62" s="113">
        <v>0.71</v>
      </c>
      <c r="Q62" s="113">
        <v>0.71</v>
      </c>
      <c r="R62" s="113">
        <v>0.71</v>
      </c>
      <c r="S62" s="113">
        <v>0.71</v>
      </c>
      <c r="T62" s="113">
        <v>0.71</v>
      </c>
      <c r="U62" s="113">
        <v>0.71</v>
      </c>
      <c r="V62" s="113">
        <v>0.71</v>
      </c>
      <c r="W62" s="113">
        <v>0.71</v>
      </c>
      <c r="X62" s="113">
        <v>0.71</v>
      </c>
      <c r="Y62" s="113">
        <v>0.71</v>
      </c>
      <c r="Z62" s="113">
        <v>0.71</v>
      </c>
      <c r="AA62" s="113">
        <v>0.71</v>
      </c>
      <c r="AB62" s="113">
        <v>0.71</v>
      </c>
      <c r="AC62" s="113">
        <v>0.71</v>
      </c>
      <c r="AD62" s="113">
        <v>0.71</v>
      </c>
      <c r="AE62" s="113">
        <v>0.71</v>
      </c>
      <c r="AF62" s="113">
        <v>0.71</v>
      </c>
      <c r="AG62" s="113">
        <v>0.71</v>
      </c>
      <c r="AH62" s="113">
        <v>0.71</v>
      </c>
      <c r="AI62" s="113">
        <v>0.71</v>
      </c>
    </row>
    <row r="63" spans="1:35" s="10" customFormat="1">
      <c r="A63" s="10" t="s">
        <v>120</v>
      </c>
      <c r="B63" s="11" t="s">
        <v>59</v>
      </c>
      <c r="C63" s="11" t="s">
        <v>130</v>
      </c>
      <c r="D63" s="241"/>
      <c r="E63" s="113">
        <v>0.27</v>
      </c>
      <c r="F63" s="113">
        <v>0.27</v>
      </c>
      <c r="G63" s="113">
        <v>0.27</v>
      </c>
      <c r="H63" s="113">
        <v>0.27</v>
      </c>
      <c r="I63" s="113">
        <v>0.27</v>
      </c>
      <c r="J63" s="113">
        <v>0.27</v>
      </c>
      <c r="K63" s="113">
        <v>0.27</v>
      </c>
      <c r="L63" s="113">
        <v>0.27</v>
      </c>
      <c r="M63" s="113">
        <v>0.27</v>
      </c>
      <c r="N63" s="113">
        <v>0.27</v>
      </c>
      <c r="O63" s="113">
        <v>0.27</v>
      </c>
      <c r="P63" s="113">
        <v>0.27</v>
      </c>
      <c r="Q63" s="113">
        <v>0.27</v>
      </c>
      <c r="R63" s="113">
        <v>0.27</v>
      </c>
      <c r="S63" s="113">
        <v>0.27</v>
      </c>
      <c r="T63" s="113">
        <v>0.27</v>
      </c>
      <c r="U63" s="113">
        <v>0.27</v>
      </c>
      <c r="V63" s="113">
        <v>0.27</v>
      </c>
      <c r="W63" s="113">
        <v>0.27</v>
      </c>
      <c r="X63" s="113">
        <v>0.27</v>
      </c>
      <c r="Y63" s="113">
        <v>0.27</v>
      </c>
      <c r="Z63" s="113">
        <v>0.27</v>
      </c>
      <c r="AA63" s="113">
        <v>0.27</v>
      </c>
      <c r="AB63" s="113">
        <v>0.27</v>
      </c>
      <c r="AC63" s="113">
        <v>0.27</v>
      </c>
      <c r="AD63" s="113">
        <v>0.27</v>
      </c>
      <c r="AE63" s="113">
        <v>0.27</v>
      </c>
      <c r="AF63" s="113">
        <v>0.27</v>
      </c>
      <c r="AG63" s="113">
        <v>0.27</v>
      </c>
      <c r="AH63" s="113">
        <v>0.27</v>
      </c>
      <c r="AI63" s="113">
        <v>0.27</v>
      </c>
    </row>
    <row r="64" spans="1:35" s="10" customFormat="1">
      <c r="A64" s="10" t="s">
        <v>120</v>
      </c>
      <c r="B64" s="11" t="s">
        <v>56</v>
      </c>
      <c r="C64" s="11" t="s">
        <v>130</v>
      </c>
      <c r="D64" s="241"/>
      <c r="E64" s="113">
        <v>0.02</v>
      </c>
      <c r="F64" s="113">
        <v>0.02</v>
      </c>
      <c r="G64" s="113">
        <v>0.02</v>
      </c>
      <c r="H64" s="113">
        <v>0.02</v>
      </c>
      <c r="I64" s="113">
        <v>0.02</v>
      </c>
      <c r="J64" s="113">
        <v>0.02</v>
      </c>
      <c r="K64" s="113">
        <v>0.02</v>
      </c>
      <c r="L64" s="113">
        <v>0.02</v>
      </c>
      <c r="M64" s="113">
        <v>0.02</v>
      </c>
      <c r="N64" s="113">
        <v>0.02</v>
      </c>
      <c r="O64" s="113">
        <v>0.02</v>
      </c>
      <c r="P64" s="113">
        <v>0.02</v>
      </c>
      <c r="Q64" s="113">
        <v>0.02</v>
      </c>
      <c r="R64" s="113">
        <v>0.02</v>
      </c>
      <c r="S64" s="113">
        <v>0.02</v>
      </c>
      <c r="T64" s="113">
        <v>0.02</v>
      </c>
      <c r="U64" s="113">
        <v>0.02</v>
      </c>
      <c r="V64" s="113">
        <v>0.02</v>
      </c>
      <c r="W64" s="113">
        <v>0.02</v>
      </c>
      <c r="X64" s="113">
        <v>0.02</v>
      </c>
      <c r="Y64" s="113">
        <v>0.02</v>
      </c>
      <c r="Z64" s="113">
        <v>0.02</v>
      </c>
      <c r="AA64" s="113">
        <v>0.02</v>
      </c>
      <c r="AB64" s="113">
        <v>0.02</v>
      </c>
      <c r="AC64" s="113">
        <v>0.02</v>
      </c>
      <c r="AD64" s="113">
        <v>0.02</v>
      </c>
      <c r="AE64" s="113">
        <v>0.02</v>
      </c>
      <c r="AF64" s="113">
        <v>0.02</v>
      </c>
      <c r="AG64" s="113">
        <v>0.02</v>
      </c>
      <c r="AH64" s="113">
        <v>0.02</v>
      </c>
      <c r="AI64" s="113">
        <v>0.02</v>
      </c>
    </row>
    <row r="65" spans="1:35">
      <c r="A65" t="s">
        <v>149</v>
      </c>
      <c r="B65" s="9">
        <v>1</v>
      </c>
      <c r="C65" s="9" t="s">
        <v>127</v>
      </c>
      <c r="D65" s="9">
        <v>2</v>
      </c>
    </row>
    <row r="66" spans="1:35">
      <c r="A66" s="10" t="s">
        <v>136</v>
      </c>
      <c r="B66" s="11">
        <v>1</v>
      </c>
      <c r="C66" s="11" t="s">
        <v>137</v>
      </c>
      <c r="D66" s="9">
        <v>2</v>
      </c>
    </row>
    <row r="67" spans="1:35" s="237" customFormat="1"/>
    <row r="68" spans="1:35" s="217" customFormat="1">
      <c r="A68" s="214" t="s">
        <v>63</v>
      </c>
      <c r="B68" s="215"/>
      <c r="C68" s="216"/>
      <c r="D68" s="216"/>
    </row>
    <row r="69" spans="1:35">
      <c r="A69" s="3" t="s">
        <v>116</v>
      </c>
      <c r="B69" s="8" t="s">
        <v>11</v>
      </c>
      <c r="C69" s="8" t="s">
        <v>117</v>
      </c>
      <c r="D69" s="8" t="s">
        <v>607</v>
      </c>
      <c r="E69" s="3">
        <v>2020</v>
      </c>
      <c r="F69" s="3">
        <v>2021</v>
      </c>
      <c r="G69" s="3">
        <v>2022</v>
      </c>
      <c r="H69" s="3">
        <v>2023</v>
      </c>
      <c r="I69" s="3">
        <v>2024</v>
      </c>
      <c r="J69" s="3">
        <v>2025</v>
      </c>
      <c r="K69" s="3">
        <v>2026</v>
      </c>
      <c r="L69" s="3">
        <v>2027</v>
      </c>
      <c r="M69" s="3">
        <v>2028</v>
      </c>
      <c r="N69" s="3">
        <v>2029</v>
      </c>
      <c r="O69" s="3">
        <v>2030</v>
      </c>
      <c r="P69" s="3">
        <v>2031</v>
      </c>
      <c r="Q69" s="3">
        <v>2032</v>
      </c>
      <c r="R69" s="3">
        <v>2033</v>
      </c>
      <c r="S69" s="3">
        <v>2034</v>
      </c>
      <c r="T69" s="3">
        <v>2035</v>
      </c>
      <c r="U69" s="3">
        <v>2036</v>
      </c>
      <c r="V69" s="3">
        <v>2037</v>
      </c>
      <c r="W69" s="3">
        <v>2038</v>
      </c>
      <c r="X69" s="3">
        <v>2039</v>
      </c>
      <c r="Y69" s="3">
        <v>2040</v>
      </c>
      <c r="Z69" s="3">
        <v>2041</v>
      </c>
      <c r="AA69" s="3">
        <v>2042</v>
      </c>
      <c r="AB69" s="3">
        <v>2043</v>
      </c>
      <c r="AC69" s="3">
        <v>2044</v>
      </c>
      <c r="AD69" s="3">
        <v>2045</v>
      </c>
      <c r="AE69" s="3">
        <v>2046</v>
      </c>
      <c r="AF69" s="3">
        <v>2047</v>
      </c>
      <c r="AG69" s="3">
        <v>2048</v>
      </c>
      <c r="AH69" s="3">
        <v>2049</v>
      </c>
      <c r="AI69" s="3">
        <v>2050</v>
      </c>
    </row>
    <row r="70" spans="1:35">
      <c r="A70" t="s">
        <v>129</v>
      </c>
      <c r="B70" s="9" t="s">
        <v>36</v>
      </c>
      <c r="C70" s="9" t="s">
        <v>127</v>
      </c>
      <c r="D70" s="9">
        <v>2</v>
      </c>
      <c r="E70">
        <v>1</v>
      </c>
      <c r="F70">
        <v>1</v>
      </c>
      <c r="G70">
        <v>1</v>
      </c>
      <c r="H70">
        <v>1</v>
      </c>
      <c r="I70">
        <v>1</v>
      </c>
      <c r="J70">
        <v>1</v>
      </c>
      <c r="K70">
        <v>1</v>
      </c>
      <c r="L70">
        <v>1</v>
      </c>
      <c r="M70">
        <v>1</v>
      </c>
      <c r="N70">
        <v>1</v>
      </c>
      <c r="O70">
        <v>1</v>
      </c>
      <c r="P70">
        <v>1</v>
      </c>
      <c r="Q70">
        <v>1</v>
      </c>
      <c r="R70">
        <v>1</v>
      </c>
      <c r="S70">
        <v>1</v>
      </c>
      <c r="T70">
        <v>1</v>
      </c>
      <c r="U70">
        <v>1</v>
      </c>
      <c r="V70">
        <v>1</v>
      </c>
      <c r="W70">
        <v>1</v>
      </c>
      <c r="X70">
        <v>1</v>
      </c>
      <c r="Y70">
        <v>1</v>
      </c>
      <c r="Z70">
        <v>1</v>
      </c>
      <c r="AA70">
        <v>1</v>
      </c>
      <c r="AB70">
        <v>1</v>
      </c>
      <c r="AC70">
        <v>1</v>
      </c>
      <c r="AD70">
        <v>1</v>
      </c>
      <c r="AE70">
        <v>1</v>
      </c>
      <c r="AF70">
        <v>1</v>
      </c>
      <c r="AG70">
        <v>1</v>
      </c>
      <c r="AH70">
        <v>1</v>
      </c>
      <c r="AI70">
        <v>1</v>
      </c>
    </row>
    <row r="71" spans="1:35" s="10" customFormat="1">
      <c r="A71" s="10" t="s">
        <v>129</v>
      </c>
      <c r="B71" s="11" t="s">
        <v>58</v>
      </c>
      <c r="C71" s="11" t="s">
        <v>130</v>
      </c>
      <c r="D71" s="9">
        <v>2</v>
      </c>
      <c r="E71" s="10">
        <v>1</v>
      </c>
      <c r="F71" s="10">
        <v>1</v>
      </c>
      <c r="G71" s="10">
        <v>1</v>
      </c>
      <c r="H71" s="10">
        <v>1</v>
      </c>
      <c r="I71" s="10">
        <v>1</v>
      </c>
      <c r="J71" s="10">
        <v>1</v>
      </c>
      <c r="K71" s="10">
        <v>1</v>
      </c>
      <c r="L71" s="10">
        <v>1</v>
      </c>
      <c r="M71" s="10">
        <v>1</v>
      </c>
      <c r="N71" s="10">
        <v>1</v>
      </c>
      <c r="O71" s="10">
        <v>1</v>
      </c>
      <c r="P71" s="10">
        <v>1</v>
      </c>
      <c r="Q71" s="10">
        <v>1</v>
      </c>
      <c r="R71" s="10">
        <v>1</v>
      </c>
      <c r="S71" s="10">
        <v>1</v>
      </c>
      <c r="T71" s="10">
        <v>1</v>
      </c>
      <c r="U71" s="10">
        <v>1</v>
      </c>
      <c r="V71" s="10">
        <v>1</v>
      </c>
      <c r="W71" s="10">
        <v>1</v>
      </c>
      <c r="X71" s="10">
        <v>1</v>
      </c>
      <c r="Y71" s="10">
        <v>1</v>
      </c>
      <c r="Z71" s="10">
        <v>1</v>
      </c>
      <c r="AA71" s="10">
        <v>1</v>
      </c>
      <c r="AB71" s="10">
        <v>1</v>
      </c>
      <c r="AC71" s="10">
        <v>1</v>
      </c>
      <c r="AD71" s="10">
        <v>1</v>
      </c>
      <c r="AE71" s="10">
        <v>1</v>
      </c>
      <c r="AF71" s="10">
        <v>1</v>
      </c>
      <c r="AG71" s="10">
        <v>1</v>
      </c>
      <c r="AH71" s="10">
        <v>1</v>
      </c>
      <c r="AI71" s="10">
        <v>1</v>
      </c>
    </row>
    <row r="72" spans="1:35" s="10" customFormat="1">
      <c r="A72" s="10" t="s">
        <v>129</v>
      </c>
      <c r="B72" s="11" t="s">
        <v>51</v>
      </c>
      <c r="C72" s="11" t="s">
        <v>130</v>
      </c>
      <c r="D72" s="241" t="s">
        <v>661</v>
      </c>
      <c r="E72" s="10">
        <v>1.177</v>
      </c>
      <c r="F72" s="10">
        <v>1.177</v>
      </c>
      <c r="G72" s="10">
        <v>1.177</v>
      </c>
      <c r="H72" s="10">
        <v>1.177</v>
      </c>
      <c r="I72" s="10">
        <v>1.177</v>
      </c>
      <c r="J72" s="10">
        <v>1.177</v>
      </c>
      <c r="K72" s="10">
        <v>1.177</v>
      </c>
      <c r="L72" s="10">
        <v>1.177</v>
      </c>
      <c r="M72" s="10">
        <v>1.177</v>
      </c>
      <c r="N72" s="10">
        <v>1.177</v>
      </c>
      <c r="O72" s="10">
        <v>1.177</v>
      </c>
      <c r="P72" s="10">
        <v>1.177</v>
      </c>
      <c r="Q72" s="10">
        <v>1.177</v>
      </c>
      <c r="R72" s="10">
        <v>1.177</v>
      </c>
      <c r="S72" s="10">
        <v>1.177</v>
      </c>
      <c r="T72" s="10">
        <v>1.177</v>
      </c>
      <c r="U72" s="10">
        <v>1.177</v>
      </c>
      <c r="V72" s="10">
        <v>1.177</v>
      </c>
      <c r="W72" s="10">
        <v>1.177</v>
      </c>
      <c r="X72" s="10">
        <v>1.177</v>
      </c>
      <c r="Y72" s="10">
        <v>1.177</v>
      </c>
      <c r="Z72" s="10">
        <v>1.177</v>
      </c>
      <c r="AA72" s="10">
        <v>1.177</v>
      </c>
      <c r="AB72" s="10">
        <v>1.177</v>
      </c>
      <c r="AC72" s="10">
        <v>1.177</v>
      </c>
      <c r="AD72" s="10">
        <v>1.177</v>
      </c>
      <c r="AE72" s="10">
        <v>1.177</v>
      </c>
      <c r="AF72" s="10">
        <v>1.177</v>
      </c>
      <c r="AG72" s="10">
        <v>1.177</v>
      </c>
      <c r="AH72" s="10">
        <v>1.177</v>
      </c>
      <c r="AI72" s="10">
        <v>1.177</v>
      </c>
    </row>
    <row r="73" spans="1:35" s="10" customFormat="1">
      <c r="A73" s="10" t="s">
        <v>129</v>
      </c>
      <c r="B73" s="11" t="s">
        <v>19</v>
      </c>
      <c r="C73" s="11" t="s">
        <v>139</v>
      </c>
      <c r="D73" s="241"/>
      <c r="E73" s="121">
        <v>0.12</v>
      </c>
      <c r="F73" s="121">
        <v>0.12</v>
      </c>
      <c r="G73" s="121">
        <v>0.12</v>
      </c>
      <c r="H73" s="121">
        <v>0.12</v>
      </c>
      <c r="I73" s="121">
        <v>0.12</v>
      </c>
      <c r="J73" s="121">
        <v>0.12</v>
      </c>
      <c r="K73" s="121">
        <v>0.12</v>
      </c>
      <c r="L73" s="121">
        <v>0.12</v>
      </c>
      <c r="M73" s="121">
        <v>0.12</v>
      </c>
      <c r="N73" s="121">
        <v>0.12</v>
      </c>
      <c r="O73" s="121">
        <v>0.12</v>
      </c>
      <c r="P73" s="121">
        <v>0.12</v>
      </c>
      <c r="Q73" s="121">
        <v>0.12</v>
      </c>
      <c r="R73" s="121">
        <v>0.12</v>
      </c>
      <c r="S73" s="121">
        <v>0.12</v>
      </c>
      <c r="T73" s="121">
        <v>0.12</v>
      </c>
      <c r="U73" s="121">
        <v>0.12</v>
      </c>
      <c r="V73" s="121">
        <v>0.12</v>
      </c>
      <c r="W73" s="121">
        <v>0.12</v>
      </c>
      <c r="X73" s="121">
        <v>0.12</v>
      </c>
      <c r="Y73" s="121">
        <v>0.12</v>
      </c>
      <c r="Z73" s="121">
        <v>0.12</v>
      </c>
      <c r="AA73" s="121">
        <v>0.12</v>
      </c>
      <c r="AB73" s="121">
        <v>0.12</v>
      </c>
      <c r="AC73" s="121">
        <v>0.12</v>
      </c>
      <c r="AD73" s="121">
        <v>0.12</v>
      </c>
      <c r="AE73" s="121">
        <v>0.12</v>
      </c>
      <c r="AF73" s="121">
        <v>0.12</v>
      </c>
      <c r="AG73" s="121">
        <v>0.12</v>
      </c>
      <c r="AH73" s="121">
        <v>0.12</v>
      </c>
      <c r="AI73" s="121">
        <v>0.12</v>
      </c>
    </row>
    <row r="74" spans="1:35" s="10" customFormat="1">
      <c r="A74" s="10" t="s">
        <v>120</v>
      </c>
      <c r="B74" s="11" t="s">
        <v>24</v>
      </c>
      <c r="C74" s="11" t="s">
        <v>131</v>
      </c>
      <c r="D74" s="241"/>
      <c r="E74" s="74">
        <v>9.1999999999999998E-2</v>
      </c>
      <c r="F74" s="74">
        <v>9.1999999999999998E-2</v>
      </c>
      <c r="G74" s="74">
        <v>9.1999999999999998E-2</v>
      </c>
      <c r="H74" s="74">
        <v>9.1999999999999998E-2</v>
      </c>
      <c r="I74" s="74">
        <v>9.1999999999999998E-2</v>
      </c>
      <c r="J74" s="74">
        <v>9.1999999999999998E-2</v>
      </c>
      <c r="K74" s="74">
        <v>9.1999999999999998E-2</v>
      </c>
      <c r="L74" s="74">
        <v>9.1999999999999998E-2</v>
      </c>
      <c r="M74" s="74">
        <v>9.1999999999999998E-2</v>
      </c>
      <c r="N74" s="74">
        <v>9.1999999999999998E-2</v>
      </c>
      <c r="O74" s="74">
        <v>9.1999999999999998E-2</v>
      </c>
      <c r="P74" s="74">
        <v>9.1999999999999998E-2</v>
      </c>
      <c r="Q74" s="74">
        <v>9.1999999999999998E-2</v>
      </c>
      <c r="R74" s="74">
        <v>9.1999999999999998E-2</v>
      </c>
      <c r="S74" s="74">
        <v>9.1999999999999998E-2</v>
      </c>
      <c r="T74" s="74">
        <v>9.1999999999999998E-2</v>
      </c>
      <c r="U74" s="74">
        <v>9.1999999999999998E-2</v>
      </c>
      <c r="V74" s="74">
        <v>9.1999999999999998E-2</v>
      </c>
      <c r="W74" s="74">
        <v>9.1999999999999998E-2</v>
      </c>
      <c r="X74" s="74">
        <v>9.1999999999999998E-2</v>
      </c>
      <c r="Y74" s="74">
        <v>9.1999999999999998E-2</v>
      </c>
      <c r="Z74" s="74">
        <v>9.1999999999999998E-2</v>
      </c>
      <c r="AA74" s="74">
        <v>9.1999999999999998E-2</v>
      </c>
      <c r="AB74" s="74">
        <v>9.1999999999999998E-2</v>
      </c>
      <c r="AC74" s="74">
        <v>9.1999999999999998E-2</v>
      </c>
      <c r="AD74" s="74">
        <v>9.1999999999999998E-2</v>
      </c>
      <c r="AE74" s="74">
        <v>9.1999999999999998E-2</v>
      </c>
      <c r="AF74" s="74">
        <v>9.1999999999999998E-2</v>
      </c>
      <c r="AG74" s="74">
        <v>9.1999999999999998E-2</v>
      </c>
      <c r="AH74" s="74">
        <v>9.1999999999999998E-2</v>
      </c>
      <c r="AI74" s="74">
        <v>9.1999999999999998E-2</v>
      </c>
    </row>
    <row r="75" spans="1:35" s="10" customFormat="1">
      <c r="A75" s="10" t="s">
        <v>120</v>
      </c>
      <c r="B75" s="11" t="s">
        <v>54</v>
      </c>
      <c r="C75" s="11" t="s">
        <v>130</v>
      </c>
      <c r="D75" s="241"/>
      <c r="E75" s="10">
        <v>0.33</v>
      </c>
      <c r="F75" s="10">
        <v>0.33</v>
      </c>
      <c r="G75" s="10">
        <v>0.33</v>
      </c>
      <c r="H75" s="10">
        <v>0.33</v>
      </c>
      <c r="I75" s="10">
        <v>0.33</v>
      </c>
      <c r="J75" s="10">
        <v>0.33</v>
      </c>
      <c r="K75" s="10">
        <v>0.33</v>
      </c>
      <c r="L75" s="10">
        <v>0.33</v>
      </c>
      <c r="M75" s="10">
        <v>0.33</v>
      </c>
      <c r="N75" s="10">
        <v>0.33</v>
      </c>
      <c r="O75" s="10">
        <v>0.33</v>
      </c>
      <c r="P75" s="10">
        <v>0.33</v>
      </c>
      <c r="Q75" s="10">
        <v>0.33</v>
      </c>
      <c r="R75" s="10">
        <v>0.33</v>
      </c>
      <c r="S75" s="10">
        <v>0.33</v>
      </c>
      <c r="T75" s="10">
        <v>0.33</v>
      </c>
      <c r="U75" s="10">
        <v>0.33</v>
      </c>
      <c r="V75" s="10">
        <v>0.33</v>
      </c>
      <c r="W75" s="10">
        <v>0.33</v>
      </c>
      <c r="X75" s="10">
        <v>0.33</v>
      </c>
      <c r="Y75" s="10">
        <v>0.33</v>
      </c>
      <c r="Z75" s="10">
        <v>0.33</v>
      </c>
      <c r="AA75" s="10">
        <v>0.33</v>
      </c>
      <c r="AB75" s="10">
        <v>0.33</v>
      </c>
      <c r="AC75" s="10">
        <v>0.33</v>
      </c>
      <c r="AD75" s="10">
        <v>0.33</v>
      </c>
      <c r="AE75" s="10">
        <v>0.33</v>
      </c>
      <c r="AF75" s="10">
        <v>0.33</v>
      </c>
      <c r="AG75" s="10">
        <v>0.33</v>
      </c>
      <c r="AH75" s="10">
        <v>0.33</v>
      </c>
      <c r="AI75" s="10">
        <v>0.33</v>
      </c>
    </row>
    <row r="76" spans="1:35" s="10" customFormat="1">
      <c r="A76" s="10" t="s">
        <v>120</v>
      </c>
      <c r="B76" s="11" t="s">
        <v>59</v>
      </c>
      <c r="C76" s="11" t="s">
        <v>130</v>
      </c>
      <c r="D76" s="241"/>
      <c r="E76" s="10">
        <v>0.63600000000000001</v>
      </c>
      <c r="F76" s="10">
        <v>0.63600000000000001</v>
      </c>
      <c r="G76" s="10">
        <v>0.63600000000000001</v>
      </c>
      <c r="H76" s="10">
        <v>0.63600000000000001</v>
      </c>
      <c r="I76" s="10">
        <v>0.63600000000000001</v>
      </c>
      <c r="J76" s="10">
        <v>0.63600000000000001</v>
      </c>
      <c r="K76" s="10">
        <v>0.63600000000000001</v>
      </c>
      <c r="L76" s="10">
        <v>0.63600000000000001</v>
      </c>
      <c r="M76" s="10">
        <v>0.63600000000000001</v>
      </c>
      <c r="N76" s="10">
        <v>0.63600000000000001</v>
      </c>
      <c r="O76" s="10">
        <v>0.63600000000000001</v>
      </c>
      <c r="P76" s="10">
        <v>0.63600000000000001</v>
      </c>
      <c r="Q76" s="10">
        <v>0.63600000000000001</v>
      </c>
      <c r="R76" s="10">
        <v>0.63600000000000001</v>
      </c>
      <c r="S76" s="10">
        <v>0.63600000000000001</v>
      </c>
      <c r="T76" s="10">
        <v>0.63600000000000001</v>
      </c>
      <c r="U76" s="10">
        <v>0.63600000000000001</v>
      </c>
      <c r="V76" s="10">
        <v>0.63600000000000001</v>
      </c>
      <c r="W76" s="10">
        <v>0.63600000000000001</v>
      </c>
      <c r="X76" s="10">
        <v>0.63600000000000001</v>
      </c>
      <c r="Y76" s="10">
        <v>0.63600000000000001</v>
      </c>
      <c r="Z76" s="10">
        <v>0.63600000000000001</v>
      </c>
      <c r="AA76" s="10">
        <v>0.63600000000000001</v>
      </c>
      <c r="AB76" s="10">
        <v>0.63600000000000001</v>
      </c>
      <c r="AC76" s="10">
        <v>0.63600000000000001</v>
      </c>
      <c r="AD76" s="10">
        <v>0.63600000000000001</v>
      </c>
      <c r="AE76" s="10">
        <v>0.63600000000000001</v>
      </c>
      <c r="AF76" s="10">
        <v>0.63600000000000001</v>
      </c>
      <c r="AG76" s="10">
        <v>0.63600000000000001</v>
      </c>
      <c r="AH76" s="10">
        <v>0.63600000000000001</v>
      </c>
      <c r="AI76" s="10">
        <v>0.63600000000000001</v>
      </c>
    </row>
    <row r="77" spans="1:35" s="10" customFormat="1">
      <c r="A77" s="10" t="s">
        <v>120</v>
      </c>
      <c r="B77" s="11" t="s">
        <v>56</v>
      </c>
      <c r="C77" s="11" t="s">
        <v>130</v>
      </c>
      <c r="D77" s="241"/>
      <c r="E77" s="10">
        <v>3.4000000000000002E-2</v>
      </c>
      <c r="F77" s="10">
        <v>3.4000000000000002E-2</v>
      </c>
      <c r="G77" s="10">
        <v>3.4000000000000002E-2</v>
      </c>
      <c r="H77" s="10">
        <v>3.4000000000000002E-2</v>
      </c>
      <c r="I77" s="10">
        <v>3.4000000000000002E-2</v>
      </c>
      <c r="J77" s="10">
        <v>3.4000000000000002E-2</v>
      </c>
      <c r="K77" s="10">
        <v>3.4000000000000002E-2</v>
      </c>
      <c r="L77" s="10">
        <v>3.4000000000000002E-2</v>
      </c>
      <c r="M77" s="10">
        <v>3.4000000000000002E-2</v>
      </c>
      <c r="N77" s="10">
        <v>3.4000000000000002E-2</v>
      </c>
      <c r="O77" s="10">
        <v>3.4000000000000002E-2</v>
      </c>
      <c r="P77" s="10">
        <v>3.4000000000000002E-2</v>
      </c>
      <c r="Q77" s="10">
        <v>3.4000000000000002E-2</v>
      </c>
      <c r="R77" s="10">
        <v>3.4000000000000002E-2</v>
      </c>
      <c r="S77" s="10">
        <v>3.4000000000000002E-2</v>
      </c>
      <c r="T77" s="10">
        <v>3.4000000000000002E-2</v>
      </c>
      <c r="U77" s="10">
        <v>3.4000000000000002E-2</v>
      </c>
      <c r="V77" s="10">
        <v>3.4000000000000002E-2</v>
      </c>
      <c r="W77" s="10">
        <v>3.4000000000000002E-2</v>
      </c>
      <c r="X77" s="10">
        <v>3.4000000000000002E-2</v>
      </c>
      <c r="Y77" s="10">
        <v>3.4000000000000002E-2</v>
      </c>
      <c r="Z77" s="10">
        <v>3.4000000000000002E-2</v>
      </c>
      <c r="AA77" s="10">
        <v>3.4000000000000002E-2</v>
      </c>
      <c r="AB77" s="10">
        <v>3.4000000000000002E-2</v>
      </c>
      <c r="AC77" s="10">
        <v>3.4000000000000002E-2</v>
      </c>
      <c r="AD77" s="10">
        <v>3.4000000000000002E-2</v>
      </c>
      <c r="AE77" s="10">
        <v>3.4000000000000002E-2</v>
      </c>
      <c r="AF77" s="10">
        <v>3.4000000000000002E-2</v>
      </c>
      <c r="AG77" s="10">
        <v>3.4000000000000002E-2</v>
      </c>
      <c r="AH77" s="10">
        <v>3.4000000000000002E-2</v>
      </c>
      <c r="AI77" s="10">
        <v>3.4000000000000002E-2</v>
      </c>
    </row>
    <row r="78" spans="1:35" s="10" customFormat="1">
      <c r="A78" s="10" t="s">
        <v>609</v>
      </c>
      <c r="B78" s="11" t="s">
        <v>119</v>
      </c>
      <c r="C78" s="11" t="s">
        <v>12</v>
      </c>
      <c r="D78" s="241"/>
      <c r="E78" s="110">
        <v>8.9529999999999994</v>
      </c>
      <c r="F78" s="110">
        <v>8.3559999999999999</v>
      </c>
      <c r="G78" s="110">
        <v>7.7590000000000003</v>
      </c>
      <c r="H78" s="110">
        <v>7.1619999999999999</v>
      </c>
      <c r="I78" s="110">
        <v>6.5659999999999998</v>
      </c>
      <c r="J78" s="110">
        <v>5.9690000000000003</v>
      </c>
      <c r="K78" s="110">
        <v>5.3719999999999999</v>
      </c>
      <c r="L78" s="110">
        <v>4.7750000000000004</v>
      </c>
      <c r="M78" s="110">
        <v>4.1779999999999999</v>
      </c>
      <c r="N78" s="110">
        <v>3.581</v>
      </c>
      <c r="O78" s="110">
        <v>2.984</v>
      </c>
      <c r="P78" s="110">
        <v>2.387</v>
      </c>
      <c r="Q78" s="110">
        <v>1.7909999999999999</v>
      </c>
      <c r="R78" s="110">
        <v>1.194</v>
      </c>
      <c r="S78" s="110">
        <v>0.59699999999999998</v>
      </c>
      <c r="T78" s="132">
        <v>0</v>
      </c>
      <c r="U78" s="132">
        <v>0</v>
      </c>
      <c r="V78" s="132">
        <v>0</v>
      </c>
      <c r="W78" s="132">
        <v>0</v>
      </c>
      <c r="X78" s="132">
        <v>0</v>
      </c>
      <c r="Y78" s="132">
        <v>0</v>
      </c>
      <c r="Z78" s="132">
        <v>0</v>
      </c>
      <c r="AA78" s="132">
        <v>0</v>
      </c>
      <c r="AB78" s="132">
        <v>0</v>
      </c>
      <c r="AC78" s="132">
        <v>0</v>
      </c>
      <c r="AD78" s="132">
        <v>0</v>
      </c>
      <c r="AE78" s="132">
        <v>0</v>
      </c>
      <c r="AF78" s="132">
        <v>0</v>
      </c>
      <c r="AG78" s="132">
        <v>0</v>
      </c>
      <c r="AH78" s="132">
        <v>0</v>
      </c>
      <c r="AI78" s="132">
        <v>0</v>
      </c>
    </row>
    <row r="79" spans="1:35">
      <c r="A79" s="10" t="s">
        <v>140</v>
      </c>
      <c r="B79" s="9" t="s">
        <v>119</v>
      </c>
      <c r="C79" s="9" t="s">
        <v>12</v>
      </c>
      <c r="D79" s="9">
        <v>2</v>
      </c>
      <c r="E79" s="115">
        <v>999999</v>
      </c>
      <c r="F79" s="115">
        <v>999999</v>
      </c>
      <c r="G79" s="115">
        <v>999999</v>
      </c>
      <c r="H79" s="115">
        <v>999999</v>
      </c>
      <c r="I79" s="115">
        <v>999999</v>
      </c>
      <c r="J79" s="115">
        <v>999999</v>
      </c>
      <c r="K79" s="115">
        <v>999999</v>
      </c>
      <c r="L79" s="115">
        <v>999999</v>
      </c>
      <c r="M79" s="115">
        <v>999999</v>
      </c>
      <c r="N79" s="115">
        <v>999999</v>
      </c>
      <c r="O79" s="115">
        <v>999999</v>
      </c>
      <c r="P79" s="115">
        <v>999999</v>
      </c>
      <c r="Q79" s="115">
        <v>999999</v>
      </c>
      <c r="R79" s="115">
        <v>999999</v>
      </c>
      <c r="S79" s="115">
        <v>999999</v>
      </c>
      <c r="T79" s="115">
        <v>999999</v>
      </c>
      <c r="U79" s="115">
        <v>999999</v>
      </c>
      <c r="V79" s="115">
        <v>999999</v>
      </c>
      <c r="W79" s="115">
        <v>999999</v>
      </c>
      <c r="X79" s="115">
        <v>999999</v>
      </c>
      <c r="Y79" s="115">
        <v>999999</v>
      </c>
      <c r="Z79" s="115">
        <v>999999</v>
      </c>
      <c r="AA79" s="115">
        <v>999999</v>
      </c>
      <c r="AB79" s="115">
        <v>999999</v>
      </c>
      <c r="AC79" s="115">
        <v>999999</v>
      </c>
      <c r="AD79" s="115">
        <v>999999</v>
      </c>
      <c r="AE79" s="115">
        <v>999999</v>
      </c>
      <c r="AF79" s="115">
        <v>999999</v>
      </c>
      <c r="AG79" s="115">
        <v>999999</v>
      </c>
      <c r="AH79" s="115">
        <v>999999</v>
      </c>
      <c r="AI79" s="115">
        <v>999999</v>
      </c>
    </row>
    <row r="80" spans="1:35">
      <c r="A80" s="10" t="s">
        <v>126</v>
      </c>
      <c r="B80" s="11" t="s">
        <v>119</v>
      </c>
      <c r="C80" s="9" t="s">
        <v>12</v>
      </c>
      <c r="D80" s="9">
        <v>2</v>
      </c>
      <c r="E80" s="115">
        <v>999999</v>
      </c>
      <c r="F80" s="115">
        <v>999999</v>
      </c>
      <c r="G80" s="115">
        <v>999999</v>
      </c>
      <c r="H80" s="115">
        <v>999999</v>
      </c>
      <c r="I80" s="115">
        <v>999999</v>
      </c>
      <c r="J80" s="115">
        <v>999999</v>
      </c>
      <c r="K80" s="115">
        <v>999999</v>
      </c>
      <c r="L80" s="115">
        <v>999999</v>
      </c>
      <c r="M80" s="115">
        <v>999999</v>
      </c>
      <c r="N80" s="115">
        <v>999999</v>
      </c>
      <c r="O80" s="115">
        <v>999999</v>
      </c>
      <c r="P80" s="115">
        <v>999999</v>
      </c>
      <c r="Q80" s="115">
        <v>999999</v>
      </c>
      <c r="R80" s="115">
        <v>999999</v>
      </c>
      <c r="S80" s="115">
        <v>999999</v>
      </c>
      <c r="T80" s="115">
        <v>999999</v>
      </c>
      <c r="U80" s="115">
        <v>999999</v>
      </c>
      <c r="V80" s="115">
        <v>999999</v>
      </c>
      <c r="W80" s="115">
        <v>999999</v>
      </c>
      <c r="X80" s="115">
        <v>999999</v>
      </c>
      <c r="Y80" s="115">
        <v>999999</v>
      </c>
      <c r="Z80" s="115">
        <v>999999</v>
      </c>
      <c r="AA80" s="115">
        <v>999999</v>
      </c>
      <c r="AB80" s="115">
        <v>999999</v>
      </c>
      <c r="AC80" s="115">
        <v>999999</v>
      </c>
      <c r="AD80" s="115">
        <v>999999</v>
      </c>
      <c r="AE80" s="115">
        <v>999999</v>
      </c>
      <c r="AF80" s="115">
        <v>999999</v>
      </c>
      <c r="AG80" s="115">
        <v>999999</v>
      </c>
      <c r="AH80" s="115">
        <v>999999</v>
      </c>
      <c r="AI80" s="115">
        <v>999999</v>
      </c>
    </row>
    <row r="81" spans="1:35" s="10" customFormat="1">
      <c r="A81" s="10" t="s">
        <v>133</v>
      </c>
      <c r="B81" s="9" t="s">
        <v>119</v>
      </c>
      <c r="C81" s="11" t="s">
        <v>7</v>
      </c>
      <c r="D81" s="9">
        <v>2</v>
      </c>
      <c r="E81" s="110">
        <v>80</v>
      </c>
      <c r="F81" s="110">
        <v>80</v>
      </c>
      <c r="G81" s="110">
        <v>80</v>
      </c>
      <c r="H81" s="110">
        <v>80</v>
      </c>
      <c r="I81" s="110">
        <v>80</v>
      </c>
      <c r="J81" s="110">
        <v>80</v>
      </c>
      <c r="K81" s="110">
        <v>80</v>
      </c>
      <c r="L81" s="110">
        <v>80</v>
      </c>
      <c r="M81" s="110">
        <v>80</v>
      </c>
      <c r="N81" s="110">
        <v>80</v>
      </c>
      <c r="O81" s="110">
        <v>80</v>
      </c>
      <c r="P81" s="110">
        <v>80</v>
      </c>
      <c r="Q81" s="110">
        <v>80</v>
      </c>
      <c r="R81" s="110">
        <v>80</v>
      </c>
      <c r="S81" s="110">
        <v>80</v>
      </c>
      <c r="T81" s="110">
        <v>80</v>
      </c>
      <c r="U81" s="110">
        <v>80</v>
      </c>
      <c r="V81" s="110">
        <v>80</v>
      </c>
      <c r="W81" s="110">
        <v>80</v>
      </c>
      <c r="X81" s="110">
        <v>80</v>
      </c>
      <c r="Y81" s="110">
        <v>80</v>
      </c>
      <c r="Z81" s="110">
        <v>80</v>
      </c>
      <c r="AA81" s="110">
        <v>80</v>
      </c>
      <c r="AB81" s="110">
        <v>80</v>
      </c>
      <c r="AC81" s="110">
        <v>80</v>
      </c>
      <c r="AD81" s="110">
        <v>80</v>
      </c>
      <c r="AE81" s="110">
        <v>80</v>
      </c>
      <c r="AF81" s="110">
        <v>80</v>
      </c>
      <c r="AG81" s="110">
        <v>80</v>
      </c>
      <c r="AH81" s="110">
        <v>80</v>
      </c>
      <c r="AI81" s="110">
        <v>80</v>
      </c>
    </row>
    <row r="82" spans="1:35">
      <c r="A82" t="s">
        <v>136</v>
      </c>
      <c r="B82" s="11">
        <v>15</v>
      </c>
      <c r="C82" s="11" t="s">
        <v>137</v>
      </c>
      <c r="D82" s="9">
        <v>2</v>
      </c>
    </row>
    <row r="83" spans="1:35" s="237" customFormat="1"/>
    <row r="84" spans="1:35" s="217" customFormat="1">
      <c r="A84" s="214" t="s">
        <v>62</v>
      </c>
      <c r="B84" s="215"/>
      <c r="C84" s="216"/>
      <c r="D84" s="216"/>
    </row>
    <row r="85" spans="1:35">
      <c r="A85" s="3" t="s">
        <v>116</v>
      </c>
      <c r="B85" s="8" t="s">
        <v>11</v>
      </c>
      <c r="C85" s="8" t="s">
        <v>117</v>
      </c>
      <c r="D85" s="8" t="s">
        <v>607</v>
      </c>
      <c r="E85" s="3">
        <v>2020</v>
      </c>
      <c r="F85" s="3">
        <v>2021</v>
      </c>
      <c r="G85" s="3">
        <v>2022</v>
      </c>
      <c r="H85" s="3">
        <v>2023</v>
      </c>
      <c r="I85" s="3">
        <v>2024</v>
      </c>
      <c r="J85" s="3">
        <v>2025</v>
      </c>
      <c r="K85" s="3">
        <v>2026</v>
      </c>
      <c r="L85" s="3">
        <v>2027</v>
      </c>
      <c r="M85" s="3">
        <v>2028</v>
      </c>
      <c r="N85" s="3">
        <v>2029</v>
      </c>
      <c r="O85" s="3">
        <v>2030</v>
      </c>
      <c r="P85" s="3">
        <v>2031</v>
      </c>
      <c r="Q85" s="3">
        <v>2032</v>
      </c>
      <c r="R85" s="3">
        <v>2033</v>
      </c>
      <c r="S85" s="3">
        <v>2034</v>
      </c>
      <c r="T85" s="3">
        <v>2035</v>
      </c>
      <c r="U85" s="3">
        <v>2036</v>
      </c>
      <c r="V85" s="3">
        <v>2037</v>
      </c>
      <c r="W85" s="3">
        <v>2038</v>
      </c>
      <c r="X85" s="3">
        <v>2039</v>
      </c>
      <c r="Y85" s="3">
        <v>2040</v>
      </c>
      <c r="Z85" s="3">
        <v>2041</v>
      </c>
      <c r="AA85" s="3">
        <v>2042</v>
      </c>
      <c r="AB85" s="3">
        <v>2043</v>
      </c>
      <c r="AC85" s="3">
        <v>2044</v>
      </c>
      <c r="AD85" s="3">
        <v>2045</v>
      </c>
      <c r="AE85" s="3">
        <v>2046</v>
      </c>
      <c r="AF85" s="3">
        <v>2047</v>
      </c>
      <c r="AG85" s="3">
        <v>2048</v>
      </c>
      <c r="AH85" s="3">
        <v>2049</v>
      </c>
      <c r="AI85" s="3">
        <v>2050</v>
      </c>
    </row>
    <row r="86" spans="1:35">
      <c r="A86" t="s">
        <v>129</v>
      </c>
      <c r="B86" s="9" t="s">
        <v>36</v>
      </c>
      <c r="C86" s="9" t="s">
        <v>127</v>
      </c>
      <c r="D86" s="9">
        <v>2</v>
      </c>
      <c r="E86">
        <v>1</v>
      </c>
      <c r="F86">
        <v>1</v>
      </c>
      <c r="G86">
        <v>1</v>
      </c>
      <c r="H86">
        <v>1</v>
      </c>
      <c r="I86">
        <v>1</v>
      </c>
      <c r="J86">
        <v>1</v>
      </c>
      <c r="K86">
        <v>1</v>
      </c>
      <c r="L86">
        <v>1</v>
      </c>
      <c r="M86">
        <v>1</v>
      </c>
      <c r="N86">
        <v>1</v>
      </c>
      <c r="O86">
        <v>1</v>
      </c>
      <c r="P86">
        <v>1</v>
      </c>
      <c r="Q86">
        <v>1</v>
      </c>
      <c r="R86">
        <v>1</v>
      </c>
      <c r="S86">
        <v>1</v>
      </c>
      <c r="T86">
        <v>1</v>
      </c>
      <c r="U86">
        <v>1</v>
      </c>
      <c r="V86">
        <v>1</v>
      </c>
      <c r="W86">
        <v>1</v>
      </c>
      <c r="X86">
        <v>1</v>
      </c>
      <c r="Y86">
        <v>1</v>
      </c>
      <c r="Z86">
        <v>1</v>
      </c>
      <c r="AA86">
        <v>1</v>
      </c>
      <c r="AB86">
        <v>1</v>
      </c>
      <c r="AC86">
        <v>1</v>
      </c>
      <c r="AD86">
        <v>1</v>
      </c>
      <c r="AE86">
        <v>1</v>
      </c>
      <c r="AF86">
        <v>1</v>
      </c>
      <c r="AG86">
        <v>1</v>
      </c>
      <c r="AH86">
        <v>1</v>
      </c>
      <c r="AI86">
        <v>1</v>
      </c>
    </row>
    <row r="87" spans="1:35" s="10" customFormat="1">
      <c r="A87" s="10" t="s">
        <v>129</v>
      </c>
      <c r="B87" s="11" t="s">
        <v>58</v>
      </c>
      <c r="C87" s="11" t="s">
        <v>130</v>
      </c>
      <c r="D87" s="9">
        <v>2</v>
      </c>
      <c r="E87" s="10">
        <v>1</v>
      </c>
      <c r="F87" s="10">
        <v>1</v>
      </c>
      <c r="G87" s="10">
        <v>1</v>
      </c>
      <c r="H87" s="10">
        <v>1</v>
      </c>
      <c r="I87" s="10">
        <v>1</v>
      </c>
      <c r="J87" s="10">
        <v>1</v>
      </c>
      <c r="K87" s="10">
        <v>1</v>
      </c>
      <c r="L87" s="10">
        <v>1</v>
      </c>
      <c r="M87" s="10">
        <v>1</v>
      </c>
      <c r="N87" s="10">
        <v>1</v>
      </c>
      <c r="O87" s="10">
        <v>1</v>
      </c>
      <c r="P87" s="10">
        <v>1</v>
      </c>
      <c r="Q87" s="10">
        <v>1</v>
      </c>
      <c r="R87" s="10">
        <v>1</v>
      </c>
      <c r="S87" s="10">
        <v>1</v>
      </c>
      <c r="T87" s="10">
        <v>1</v>
      </c>
      <c r="U87" s="10">
        <v>1</v>
      </c>
      <c r="V87" s="10">
        <v>1</v>
      </c>
      <c r="W87" s="10">
        <v>1</v>
      </c>
      <c r="X87" s="10">
        <v>1</v>
      </c>
      <c r="Y87" s="10">
        <v>1</v>
      </c>
      <c r="Z87" s="10">
        <v>1</v>
      </c>
      <c r="AA87" s="10">
        <v>1</v>
      </c>
      <c r="AB87" s="10">
        <v>1</v>
      </c>
      <c r="AC87" s="10">
        <v>1</v>
      </c>
      <c r="AD87" s="10">
        <v>1</v>
      </c>
      <c r="AE87" s="10">
        <v>1</v>
      </c>
      <c r="AF87" s="10">
        <v>1</v>
      </c>
      <c r="AG87" s="10">
        <v>1</v>
      </c>
      <c r="AH87" s="10">
        <v>1</v>
      </c>
      <c r="AI87" s="10">
        <v>1</v>
      </c>
    </row>
    <row r="88" spans="1:35" s="10" customFormat="1">
      <c r="A88" s="10" t="s">
        <v>129</v>
      </c>
      <c r="B88" s="11" t="s">
        <v>19</v>
      </c>
      <c r="C88" s="11" t="s">
        <v>139</v>
      </c>
      <c r="D88" s="241" t="s">
        <v>661</v>
      </c>
      <c r="E88" s="121">
        <v>0.08</v>
      </c>
      <c r="F88" s="121">
        <v>0.08</v>
      </c>
      <c r="G88" s="121">
        <v>0.08</v>
      </c>
      <c r="H88" s="121">
        <v>0.08</v>
      </c>
      <c r="I88" s="121">
        <v>0.08</v>
      </c>
      <c r="J88" s="121">
        <v>0.08</v>
      </c>
      <c r="K88" s="121">
        <v>0.08</v>
      </c>
      <c r="L88" s="121">
        <v>0.08</v>
      </c>
      <c r="M88" s="121">
        <v>0.08</v>
      </c>
      <c r="N88" s="121">
        <v>0.08</v>
      </c>
      <c r="O88" s="121">
        <v>0.08</v>
      </c>
      <c r="P88" s="121">
        <v>0.08</v>
      </c>
      <c r="Q88" s="121">
        <v>0.08</v>
      </c>
      <c r="R88" s="121">
        <v>0.08</v>
      </c>
      <c r="S88" s="121">
        <v>0.08</v>
      </c>
      <c r="T88" s="121">
        <v>0.08</v>
      </c>
      <c r="U88" s="121">
        <v>0.08</v>
      </c>
      <c r="V88" s="121">
        <v>0.08</v>
      </c>
      <c r="W88" s="121">
        <v>0.08</v>
      </c>
      <c r="X88" s="121">
        <v>0.08</v>
      </c>
      <c r="Y88" s="121">
        <v>0.08</v>
      </c>
      <c r="Z88" s="121">
        <v>0.08</v>
      </c>
      <c r="AA88" s="121">
        <v>0.08</v>
      </c>
      <c r="AB88" s="121">
        <v>0.08</v>
      </c>
      <c r="AC88" s="121">
        <v>0.08</v>
      </c>
      <c r="AD88" s="121">
        <v>0.08</v>
      </c>
      <c r="AE88" s="121">
        <v>0.08</v>
      </c>
      <c r="AF88" s="121">
        <v>0.08</v>
      </c>
      <c r="AG88" s="121">
        <v>0.08</v>
      </c>
      <c r="AH88" s="121">
        <v>0.08</v>
      </c>
      <c r="AI88" s="121">
        <v>0.08</v>
      </c>
    </row>
    <row r="89" spans="1:35" s="10" customFormat="1">
      <c r="A89" s="10" t="s">
        <v>120</v>
      </c>
      <c r="B89" s="11" t="s">
        <v>24</v>
      </c>
      <c r="C89" s="11" t="s">
        <v>131</v>
      </c>
      <c r="D89" s="241"/>
      <c r="E89" s="74">
        <v>0.95099999999999996</v>
      </c>
      <c r="F89" s="74">
        <v>0.95099999999999996</v>
      </c>
      <c r="G89" s="74">
        <v>0.95099999999999996</v>
      </c>
      <c r="H89" s="74">
        <v>0.95099999999999996</v>
      </c>
      <c r="I89" s="74">
        <v>0.95099999999999996</v>
      </c>
      <c r="J89" s="74">
        <v>0.95099999999999996</v>
      </c>
      <c r="K89" s="74">
        <v>0.95099999999999996</v>
      </c>
      <c r="L89" s="74">
        <v>0.95099999999999996</v>
      </c>
      <c r="M89" s="74">
        <v>0.95099999999999996</v>
      </c>
      <c r="N89" s="74">
        <v>0.95099999999999996</v>
      </c>
      <c r="O89" s="74">
        <v>0.95099999999999996</v>
      </c>
      <c r="P89" s="74">
        <v>0.95099999999999996</v>
      </c>
      <c r="Q89" s="74">
        <v>0.95099999999999996</v>
      </c>
      <c r="R89" s="74">
        <v>0.95099999999999996</v>
      </c>
      <c r="S89" s="74">
        <v>0.95099999999999996</v>
      </c>
      <c r="T89" s="74">
        <v>0.95099999999999996</v>
      </c>
      <c r="U89" s="74">
        <v>0.95099999999999996</v>
      </c>
      <c r="V89" s="74">
        <v>0.95099999999999996</v>
      </c>
      <c r="W89" s="74">
        <v>0.95099999999999996</v>
      </c>
      <c r="X89" s="74">
        <v>0.95099999999999996</v>
      </c>
      <c r="Y89" s="74">
        <v>0.95099999999999996</v>
      </c>
      <c r="Z89" s="74">
        <v>0.95099999999999996</v>
      </c>
      <c r="AA89" s="74">
        <v>0.95099999999999996</v>
      </c>
      <c r="AB89" s="74">
        <v>0.95099999999999996</v>
      </c>
      <c r="AC89" s="74">
        <v>0.95099999999999996</v>
      </c>
      <c r="AD89" s="74">
        <v>0.95099999999999996</v>
      </c>
      <c r="AE89" s="74">
        <v>0.95099999999999996</v>
      </c>
      <c r="AF89" s="74">
        <v>0.95099999999999996</v>
      </c>
      <c r="AG89" s="74">
        <v>0.95099999999999996</v>
      </c>
      <c r="AH89" s="74">
        <v>0.95099999999999996</v>
      </c>
      <c r="AI89" s="74">
        <v>0.95099999999999996</v>
      </c>
    </row>
    <row r="90" spans="1:35" s="10" customFormat="1">
      <c r="A90" s="10" t="s">
        <v>120</v>
      </c>
      <c r="B90" s="11" t="s">
        <v>54</v>
      </c>
      <c r="C90" s="11" t="s">
        <v>130</v>
      </c>
      <c r="D90" s="241"/>
      <c r="E90" s="10">
        <v>0.3</v>
      </c>
      <c r="F90" s="10">
        <v>0.3</v>
      </c>
      <c r="G90" s="10">
        <v>0.3</v>
      </c>
      <c r="H90" s="10">
        <v>0.3</v>
      </c>
      <c r="I90" s="10">
        <v>0.3</v>
      </c>
      <c r="J90" s="10">
        <v>0.3</v>
      </c>
      <c r="K90" s="10">
        <v>0.3</v>
      </c>
      <c r="L90" s="10">
        <v>0.3</v>
      </c>
      <c r="M90" s="10">
        <v>0.3</v>
      </c>
      <c r="N90" s="10">
        <v>0.3</v>
      </c>
      <c r="O90" s="10">
        <v>0.3</v>
      </c>
      <c r="P90" s="10">
        <v>0.3</v>
      </c>
      <c r="Q90" s="10">
        <v>0.3</v>
      </c>
      <c r="R90" s="10">
        <v>0.3</v>
      </c>
      <c r="S90" s="10">
        <v>0.3</v>
      </c>
      <c r="T90" s="10">
        <v>0.3</v>
      </c>
      <c r="U90" s="10">
        <v>0.3</v>
      </c>
      <c r="V90" s="10">
        <v>0.3</v>
      </c>
      <c r="W90" s="10">
        <v>0.3</v>
      </c>
      <c r="X90" s="10">
        <v>0.3</v>
      </c>
      <c r="Y90" s="10">
        <v>0.3</v>
      </c>
      <c r="Z90" s="10">
        <v>0.3</v>
      </c>
      <c r="AA90" s="10">
        <v>0.3</v>
      </c>
      <c r="AB90" s="10">
        <v>0.3</v>
      </c>
      <c r="AC90" s="10">
        <v>0.3</v>
      </c>
      <c r="AD90" s="10">
        <v>0.3</v>
      </c>
      <c r="AE90" s="10">
        <v>0.3</v>
      </c>
      <c r="AF90" s="10">
        <v>0.3</v>
      </c>
      <c r="AG90" s="10">
        <v>0.3</v>
      </c>
      <c r="AH90" s="10">
        <v>0.3</v>
      </c>
      <c r="AI90" s="10">
        <v>0.3</v>
      </c>
    </row>
    <row r="91" spans="1:35" s="10" customFormat="1">
      <c r="A91" s="10" t="s">
        <v>120</v>
      </c>
      <c r="B91" s="11" t="s">
        <v>59</v>
      </c>
      <c r="C91" s="11" t="s">
        <v>130</v>
      </c>
      <c r="D91" s="241"/>
      <c r="E91" s="10">
        <v>0.66500000000000004</v>
      </c>
      <c r="F91" s="10">
        <v>0.66500000000000004</v>
      </c>
      <c r="G91" s="10">
        <v>0.66500000000000004</v>
      </c>
      <c r="H91" s="10">
        <v>0.66500000000000004</v>
      </c>
      <c r="I91" s="10">
        <v>0.66500000000000004</v>
      </c>
      <c r="J91" s="10">
        <v>0.66500000000000004</v>
      </c>
      <c r="K91" s="10">
        <v>0.66500000000000004</v>
      </c>
      <c r="L91" s="10">
        <v>0.66500000000000004</v>
      </c>
      <c r="M91" s="10">
        <v>0.66500000000000004</v>
      </c>
      <c r="N91" s="10">
        <v>0.66500000000000004</v>
      </c>
      <c r="O91" s="10">
        <v>0.66500000000000004</v>
      </c>
      <c r="P91" s="10">
        <v>0.66500000000000004</v>
      </c>
      <c r="Q91" s="10">
        <v>0.66500000000000004</v>
      </c>
      <c r="R91" s="10">
        <v>0.66500000000000004</v>
      </c>
      <c r="S91" s="10">
        <v>0.66500000000000004</v>
      </c>
      <c r="T91" s="10">
        <v>0.66500000000000004</v>
      </c>
      <c r="U91" s="10">
        <v>0.66500000000000004</v>
      </c>
      <c r="V91" s="10">
        <v>0.66500000000000004</v>
      </c>
      <c r="W91" s="10">
        <v>0.66500000000000004</v>
      </c>
      <c r="X91" s="10">
        <v>0.66500000000000004</v>
      </c>
      <c r="Y91" s="10">
        <v>0.66500000000000004</v>
      </c>
      <c r="Z91" s="10">
        <v>0.66500000000000004</v>
      </c>
      <c r="AA91" s="10">
        <v>0.66500000000000004</v>
      </c>
      <c r="AB91" s="10">
        <v>0.66500000000000004</v>
      </c>
      <c r="AC91" s="10">
        <v>0.66500000000000004</v>
      </c>
      <c r="AD91" s="10">
        <v>0.66500000000000004</v>
      </c>
      <c r="AE91" s="10">
        <v>0.66500000000000004</v>
      </c>
      <c r="AF91" s="10">
        <v>0.66500000000000004</v>
      </c>
      <c r="AG91" s="10">
        <v>0.66500000000000004</v>
      </c>
      <c r="AH91" s="10">
        <v>0.66500000000000004</v>
      </c>
      <c r="AI91" s="10">
        <v>0.66500000000000004</v>
      </c>
    </row>
    <row r="92" spans="1:35" s="10" customFormat="1">
      <c r="A92" s="10" t="s">
        <v>120</v>
      </c>
      <c r="B92" s="11" t="s">
        <v>56</v>
      </c>
      <c r="C92" s="11" t="s">
        <v>130</v>
      </c>
      <c r="D92" s="241"/>
      <c r="E92" s="10">
        <v>3.5000000000000003E-2</v>
      </c>
      <c r="F92" s="10">
        <v>3.5000000000000003E-2</v>
      </c>
      <c r="G92" s="10">
        <v>3.5000000000000003E-2</v>
      </c>
      <c r="H92" s="10">
        <v>3.5000000000000003E-2</v>
      </c>
      <c r="I92" s="10">
        <v>3.5000000000000003E-2</v>
      </c>
      <c r="J92" s="10">
        <v>3.5000000000000003E-2</v>
      </c>
      <c r="K92" s="10">
        <v>3.5000000000000003E-2</v>
      </c>
      <c r="L92" s="10">
        <v>3.5000000000000003E-2</v>
      </c>
      <c r="M92" s="10">
        <v>3.5000000000000003E-2</v>
      </c>
      <c r="N92" s="10">
        <v>3.5000000000000003E-2</v>
      </c>
      <c r="O92" s="10">
        <v>3.5000000000000003E-2</v>
      </c>
      <c r="P92" s="10">
        <v>3.5000000000000003E-2</v>
      </c>
      <c r="Q92" s="10">
        <v>3.5000000000000003E-2</v>
      </c>
      <c r="R92" s="10">
        <v>3.5000000000000003E-2</v>
      </c>
      <c r="S92" s="10">
        <v>3.5000000000000003E-2</v>
      </c>
      <c r="T92" s="10">
        <v>3.5000000000000003E-2</v>
      </c>
      <c r="U92" s="10">
        <v>3.5000000000000003E-2</v>
      </c>
      <c r="V92" s="10">
        <v>3.5000000000000003E-2</v>
      </c>
      <c r="W92" s="10">
        <v>3.5000000000000003E-2</v>
      </c>
      <c r="X92" s="10">
        <v>3.5000000000000003E-2</v>
      </c>
      <c r="Y92" s="10">
        <v>3.5000000000000003E-2</v>
      </c>
      <c r="Z92" s="10">
        <v>3.5000000000000003E-2</v>
      </c>
      <c r="AA92" s="10">
        <v>3.5000000000000003E-2</v>
      </c>
      <c r="AB92" s="10">
        <v>3.5000000000000003E-2</v>
      </c>
      <c r="AC92" s="10">
        <v>3.5000000000000003E-2</v>
      </c>
      <c r="AD92" s="10">
        <v>3.5000000000000003E-2</v>
      </c>
      <c r="AE92" s="10">
        <v>3.5000000000000003E-2</v>
      </c>
      <c r="AF92" s="10">
        <v>3.5000000000000003E-2</v>
      </c>
      <c r="AG92" s="10">
        <v>3.5000000000000003E-2</v>
      </c>
      <c r="AH92" s="10">
        <v>3.5000000000000003E-2</v>
      </c>
      <c r="AI92" s="10">
        <v>3.5000000000000003E-2</v>
      </c>
    </row>
    <row r="93" spans="1:35" s="10" customFormat="1">
      <c r="A93" s="10" t="s">
        <v>609</v>
      </c>
      <c r="B93" s="11" t="s">
        <v>119</v>
      </c>
      <c r="C93" s="11" t="s">
        <v>12</v>
      </c>
      <c r="D93" s="241"/>
      <c r="E93" s="110">
        <v>0.34699999999999998</v>
      </c>
      <c r="F93" s="110">
        <v>0.32400000000000001</v>
      </c>
      <c r="G93" s="110">
        <v>0.30099999999999999</v>
      </c>
      <c r="H93" s="110">
        <v>0.27800000000000002</v>
      </c>
      <c r="I93" s="110">
        <v>0.254</v>
      </c>
      <c r="J93" s="110">
        <v>0.23100000000000001</v>
      </c>
      <c r="K93" s="110">
        <v>0.20799999999999999</v>
      </c>
      <c r="L93" s="110">
        <v>0.185</v>
      </c>
      <c r="M93" s="110">
        <v>0.16200000000000001</v>
      </c>
      <c r="N93" s="110">
        <v>0.13900000000000001</v>
      </c>
      <c r="O93" s="110">
        <v>0.11600000000000001</v>
      </c>
      <c r="P93" s="110">
        <v>9.2999999999999999E-2</v>
      </c>
      <c r="Q93" s="110">
        <v>6.9000000000000006E-2</v>
      </c>
      <c r="R93" s="110">
        <v>4.5999999999999999E-2</v>
      </c>
      <c r="S93" s="110">
        <v>2.3E-2</v>
      </c>
      <c r="T93" s="132">
        <v>0</v>
      </c>
      <c r="U93" s="132">
        <v>0</v>
      </c>
      <c r="V93" s="132">
        <v>0</v>
      </c>
      <c r="W93" s="132">
        <v>0</v>
      </c>
      <c r="X93" s="132">
        <v>0</v>
      </c>
      <c r="Y93" s="132">
        <v>0</v>
      </c>
      <c r="Z93" s="132">
        <v>0</v>
      </c>
      <c r="AA93" s="132">
        <v>0</v>
      </c>
      <c r="AB93" s="132">
        <v>0</v>
      </c>
      <c r="AC93" s="132">
        <v>0</v>
      </c>
      <c r="AD93" s="132">
        <v>0</v>
      </c>
      <c r="AE93" s="132">
        <v>0</v>
      </c>
      <c r="AF93" s="132">
        <v>0</v>
      </c>
      <c r="AG93" s="132">
        <v>0</v>
      </c>
      <c r="AH93" s="132">
        <v>0</v>
      </c>
      <c r="AI93" s="132">
        <v>0</v>
      </c>
    </row>
    <row r="94" spans="1:35">
      <c r="A94" s="10" t="s">
        <v>140</v>
      </c>
      <c r="B94" s="9" t="s">
        <v>119</v>
      </c>
      <c r="C94" s="9" t="s">
        <v>12</v>
      </c>
      <c r="D94" s="9">
        <v>2</v>
      </c>
      <c r="E94" s="115">
        <v>999999</v>
      </c>
      <c r="F94" s="115">
        <v>999999</v>
      </c>
      <c r="G94" s="115">
        <v>999999</v>
      </c>
      <c r="H94" s="115">
        <v>999999</v>
      </c>
      <c r="I94" s="115">
        <v>999999</v>
      </c>
      <c r="J94" s="115">
        <v>999999</v>
      </c>
      <c r="K94" s="115">
        <v>999999</v>
      </c>
      <c r="L94" s="115">
        <v>999999</v>
      </c>
      <c r="M94" s="115">
        <v>999999</v>
      </c>
      <c r="N94" s="115">
        <v>999999</v>
      </c>
      <c r="O94" s="115">
        <v>999999</v>
      </c>
      <c r="P94" s="115">
        <v>999999</v>
      </c>
      <c r="Q94" s="115">
        <v>999999</v>
      </c>
      <c r="R94" s="115">
        <v>999999</v>
      </c>
      <c r="S94" s="115">
        <v>999999</v>
      </c>
      <c r="T94" s="115">
        <v>999999</v>
      </c>
      <c r="U94" s="115">
        <v>999999</v>
      </c>
      <c r="V94" s="115">
        <v>999999</v>
      </c>
      <c r="W94" s="115">
        <v>999999</v>
      </c>
      <c r="X94" s="115">
        <v>999999</v>
      </c>
      <c r="Y94" s="115">
        <v>999999</v>
      </c>
      <c r="Z94" s="115">
        <v>999999</v>
      </c>
      <c r="AA94" s="115">
        <v>999999</v>
      </c>
      <c r="AB94" s="115">
        <v>999999</v>
      </c>
      <c r="AC94" s="115">
        <v>999999</v>
      </c>
      <c r="AD94" s="115">
        <v>999999</v>
      </c>
      <c r="AE94" s="115">
        <v>999999</v>
      </c>
      <c r="AF94" s="115">
        <v>999999</v>
      </c>
      <c r="AG94" s="115">
        <v>999999</v>
      </c>
      <c r="AH94" s="115">
        <v>999999</v>
      </c>
      <c r="AI94" s="115">
        <v>999999</v>
      </c>
    </row>
    <row r="95" spans="1:35">
      <c r="A95" s="10" t="s">
        <v>126</v>
      </c>
      <c r="B95" s="9" t="s">
        <v>119</v>
      </c>
      <c r="C95" s="9" t="s">
        <v>12</v>
      </c>
      <c r="D95" s="9">
        <v>2</v>
      </c>
      <c r="E95" s="115">
        <v>999999</v>
      </c>
      <c r="F95" s="115">
        <v>999999</v>
      </c>
      <c r="G95" s="115">
        <v>999999</v>
      </c>
      <c r="H95" s="115">
        <v>999999</v>
      </c>
      <c r="I95" s="115">
        <v>999999</v>
      </c>
      <c r="J95" s="115">
        <v>999999</v>
      </c>
      <c r="K95" s="115">
        <v>999999</v>
      </c>
      <c r="L95" s="115">
        <v>999999</v>
      </c>
      <c r="M95" s="115">
        <v>999999</v>
      </c>
      <c r="N95" s="115">
        <v>999999</v>
      </c>
      <c r="O95" s="115">
        <v>999999</v>
      </c>
      <c r="P95" s="115">
        <v>999999</v>
      </c>
      <c r="Q95" s="115">
        <v>999999</v>
      </c>
      <c r="R95" s="115">
        <v>999999</v>
      </c>
      <c r="S95" s="115">
        <v>999999</v>
      </c>
      <c r="T95" s="115">
        <v>999999</v>
      </c>
      <c r="U95" s="115">
        <v>999999</v>
      </c>
      <c r="V95" s="115">
        <v>999999</v>
      </c>
      <c r="W95" s="115">
        <v>999999</v>
      </c>
      <c r="X95" s="115">
        <v>999999</v>
      </c>
      <c r="Y95" s="115">
        <v>999999</v>
      </c>
      <c r="Z95" s="115">
        <v>999999</v>
      </c>
      <c r="AA95" s="115">
        <v>999999</v>
      </c>
      <c r="AB95" s="115">
        <v>999999</v>
      </c>
      <c r="AC95" s="115">
        <v>999999</v>
      </c>
      <c r="AD95" s="115">
        <v>999999</v>
      </c>
      <c r="AE95" s="115">
        <v>999999</v>
      </c>
      <c r="AF95" s="115">
        <v>999999</v>
      </c>
      <c r="AG95" s="115">
        <v>999999</v>
      </c>
      <c r="AH95" s="115">
        <v>999999</v>
      </c>
      <c r="AI95" s="115">
        <v>999999</v>
      </c>
    </row>
    <row r="96" spans="1:35" s="10" customFormat="1">
      <c r="A96" s="10" t="s">
        <v>133</v>
      </c>
      <c r="B96" s="11" t="s">
        <v>119</v>
      </c>
      <c r="C96" s="11" t="s">
        <v>7</v>
      </c>
      <c r="D96" s="9">
        <v>2</v>
      </c>
      <c r="E96" s="110">
        <v>10</v>
      </c>
      <c r="F96" s="110">
        <v>11</v>
      </c>
      <c r="G96" s="110">
        <v>12</v>
      </c>
      <c r="H96" s="110">
        <v>13</v>
      </c>
      <c r="I96" s="110">
        <v>14</v>
      </c>
      <c r="J96" s="110">
        <v>15</v>
      </c>
      <c r="K96" s="110">
        <v>16</v>
      </c>
      <c r="L96" s="110">
        <v>17</v>
      </c>
      <c r="M96" s="110">
        <v>18</v>
      </c>
      <c r="N96" s="110">
        <v>19</v>
      </c>
      <c r="O96" s="110">
        <v>20</v>
      </c>
      <c r="P96" s="110">
        <v>21</v>
      </c>
      <c r="Q96" s="110">
        <v>22</v>
      </c>
      <c r="R96" s="110">
        <v>23</v>
      </c>
      <c r="S96" s="110">
        <v>24</v>
      </c>
      <c r="T96" s="110">
        <v>25</v>
      </c>
      <c r="U96" s="110">
        <v>26</v>
      </c>
      <c r="V96" s="110">
        <v>27</v>
      </c>
      <c r="W96" s="110">
        <v>28</v>
      </c>
      <c r="X96" s="110">
        <v>29</v>
      </c>
      <c r="Y96" s="110">
        <v>30</v>
      </c>
      <c r="Z96" s="110">
        <v>31</v>
      </c>
      <c r="AA96" s="110">
        <v>32</v>
      </c>
      <c r="AB96" s="110">
        <v>33</v>
      </c>
      <c r="AC96" s="110">
        <v>34</v>
      </c>
      <c r="AD96" s="110">
        <v>35</v>
      </c>
      <c r="AE96" s="110">
        <v>36</v>
      </c>
      <c r="AF96" s="110">
        <v>37</v>
      </c>
      <c r="AG96" s="110">
        <v>38</v>
      </c>
      <c r="AH96" s="110">
        <v>39</v>
      </c>
      <c r="AI96" s="110">
        <v>40</v>
      </c>
    </row>
    <row r="97" spans="1:35">
      <c r="A97" t="s">
        <v>136</v>
      </c>
      <c r="B97" s="11">
        <v>15</v>
      </c>
      <c r="C97" s="11" t="s">
        <v>137</v>
      </c>
      <c r="D97" s="9">
        <v>2</v>
      </c>
    </row>
    <row r="98" spans="1:35" s="237" customFormat="1"/>
    <row r="99" spans="1:35" s="217" customFormat="1">
      <c r="A99" s="214" t="s">
        <v>64</v>
      </c>
      <c r="B99" s="215"/>
      <c r="C99" s="216"/>
      <c r="D99" s="216"/>
    </row>
    <row r="100" spans="1:35">
      <c r="A100" s="3" t="s">
        <v>116</v>
      </c>
      <c r="B100" s="8" t="s">
        <v>11</v>
      </c>
      <c r="C100" s="8" t="s">
        <v>117</v>
      </c>
      <c r="D100" s="8" t="s">
        <v>607</v>
      </c>
      <c r="E100" s="3">
        <v>2020</v>
      </c>
      <c r="F100" s="3">
        <v>2021</v>
      </c>
      <c r="G100" s="3">
        <v>2022</v>
      </c>
      <c r="H100" s="3">
        <v>2023</v>
      </c>
      <c r="I100" s="3">
        <v>2024</v>
      </c>
      <c r="J100" s="3">
        <v>2025</v>
      </c>
      <c r="K100" s="3">
        <v>2026</v>
      </c>
      <c r="L100" s="3">
        <v>2027</v>
      </c>
      <c r="M100" s="3">
        <v>2028</v>
      </c>
      <c r="N100" s="3">
        <v>2029</v>
      </c>
      <c r="O100" s="3">
        <v>2030</v>
      </c>
      <c r="P100" s="3">
        <v>2031</v>
      </c>
      <c r="Q100" s="3">
        <v>2032</v>
      </c>
      <c r="R100" s="3">
        <v>2033</v>
      </c>
      <c r="S100" s="3">
        <v>2034</v>
      </c>
      <c r="T100" s="3">
        <v>2035</v>
      </c>
      <c r="U100" s="3">
        <v>2036</v>
      </c>
      <c r="V100" s="3">
        <v>2037</v>
      </c>
      <c r="W100" s="3">
        <v>2038</v>
      </c>
      <c r="X100" s="3">
        <v>2039</v>
      </c>
      <c r="Y100" s="3">
        <v>2040</v>
      </c>
      <c r="Z100" s="3">
        <v>2041</v>
      </c>
      <c r="AA100" s="3">
        <v>2042</v>
      </c>
      <c r="AB100" s="3">
        <v>2043</v>
      </c>
      <c r="AC100" s="3">
        <v>2044</v>
      </c>
      <c r="AD100" s="3">
        <v>2045</v>
      </c>
      <c r="AE100" s="3">
        <v>2046</v>
      </c>
      <c r="AF100" s="3">
        <v>2047</v>
      </c>
      <c r="AG100" s="3">
        <v>2048</v>
      </c>
      <c r="AH100" s="3">
        <v>2049</v>
      </c>
      <c r="AI100" s="3">
        <v>2050</v>
      </c>
    </row>
    <row r="101" spans="1:35">
      <c r="A101" t="s">
        <v>129</v>
      </c>
      <c r="B101" s="9" t="s">
        <v>36</v>
      </c>
      <c r="C101" s="9" t="s">
        <v>127</v>
      </c>
      <c r="D101" s="9">
        <v>2</v>
      </c>
      <c r="E101">
        <v>1</v>
      </c>
      <c r="F101">
        <v>1</v>
      </c>
      <c r="G101">
        <v>1</v>
      </c>
      <c r="H101">
        <v>1</v>
      </c>
      <c r="I101">
        <v>1</v>
      </c>
      <c r="J101">
        <v>1</v>
      </c>
      <c r="K101">
        <v>1</v>
      </c>
      <c r="L101">
        <v>1</v>
      </c>
      <c r="M101">
        <v>1</v>
      </c>
      <c r="N101">
        <v>1</v>
      </c>
      <c r="O101">
        <v>1</v>
      </c>
      <c r="P101">
        <v>1</v>
      </c>
      <c r="Q101">
        <v>1</v>
      </c>
      <c r="R101">
        <v>1</v>
      </c>
      <c r="S101">
        <v>1</v>
      </c>
      <c r="T101">
        <v>1</v>
      </c>
      <c r="U101">
        <v>1</v>
      </c>
      <c r="V101">
        <v>1</v>
      </c>
      <c r="W101">
        <v>1</v>
      </c>
      <c r="X101">
        <v>1</v>
      </c>
      <c r="Y101">
        <v>1</v>
      </c>
      <c r="Z101">
        <v>1</v>
      </c>
      <c r="AA101">
        <v>1</v>
      </c>
      <c r="AB101">
        <v>1</v>
      </c>
      <c r="AC101">
        <v>1</v>
      </c>
      <c r="AD101">
        <v>1</v>
      </c>
      <c r="AE101">
        <v>1</v>
      </c>
      <c r="AF101">
        <v>1</v>
      </c>
      <c r="AG101">
        <v>1</v>
      </c>
      <c r="AH101">
        <v>1</v>
      </c>
      <c r="AI101">
        <v>1</v>
      </c>
    </row>
    <row r="102" spans="1:35" s="10" customFormat="1">
      <c r="A102" s="10" t="s">
        <v>129</v>
      </c>
      <c r="B102" s="11" t="s">
        <v>58</v>
      </c>
      <c r="C102" s="11" t="s">
        <v>130</v>
      </c>
      <c r="D102" s="9">
        <v>2</v>
      </c>
      <c r="E102" s="10">
        <v>1</v>
      </c>
      <c r="F102" s="10">
        <v>0.442</v>
      </c>
      <c r="G102" s="10">
        <v>0.442</v>
      </c>
      <c r="H102" s="10">
        <v>0.442</v>
      </c>
      <c r="I102" s="10">
        <v>0.442</v>
      </c>
      <c r="J102" s="10">
        <v>0.442</v>
      </c>
      <c r="K102" s="10">
        <v>0.442</v>
      </c>
      <c r="L102" s="10">
        <v>0.442</v>
      </c>
      <c r="M102" s="10">
        <v>0.442</v>
      </c>
      <c r="N102" s="10">
        <v>0.442</v>
      </c>
      <c r="O102" s="10">
        <v>0.442</v>
      </c>
      <c r="P102" s="10">
        <v>0.442</v>
      </c>
      <c r="Q102" s="10">
        <v>0.442</v>
      </c>
      <c r="R102" s="10">
        <v>0.442</v>
      </c>
      <c r="S102" s="10">
        <v>0.442</v>
      </c>
      <c r="T102" s="10">
        <v>0.442</v>
      </c>
      <c r="U102" s="10">
        <v>0.442</v>
      </c>
      <c r="V102" s="10">
        <v>0.442</v>
      </c>
      <c r="W102" s="10">
        <v>0.442</v>
      </c>
      <c r="X102" s="10">
        <v>0.442</v>
      </c>
      <c r="Y102" s="10">
        <v>0.442</v>
      </c>
      <c r="Z102" s="10">
        <v>0.442</v>
      </c>
      <c r="AA102" s="10">
        <v>0.442</v>
      </c>
      <c r="AB102" s="10">
        <v>0.442</v>
      </c>
      <c r="AC102" s="10">
        <v>0.442</v>
      </c>
      <c r="AD102" s="10">
        <v>0.442</v>
      </c>
      <c r="AE102" s="10">
        <v>0.442</v>
      </c>
      <c r="AF102" s="10">
        <v>0.442</v>
      </c>
      <c r="AG102" s="10">
        <v>0.442</v>
      </c>
      <c r="AH102" s="10">
        <v>0.442</v>
      </c>
      <c r="AI102" s="10">
        <v>0.442</v>
      </c>
    </row>
    <row r="103" spans="1:35" s="10" customFormat="1">
      <c r="A103" s="10" t="s">
        <v>129</v>
      </c>
      <c r="B103" s="11" t="s">
        <v>19</v>
      </c>
      <c r="C103" s="11" t="s">
        <v>139</v>
      </c>
      <c r="D103" s="241" t="s">
        <v>661</v>
      </c>
      <c r="E103" s="121">
        <v>0.08</v>
      </c>
      <c r="F103" s="121">
        <v>0.12</v>
      </c>
      <c r="G103" s="121">
        <v>0.12</v>
      </c>
      <c r="H103" s="121">
        <v>0.12</v>
      </c>
      <c r="I103" s="121">
        <v>0.12</v>
      </c>
      <c r="J103" s="121">
        <v>0.12</v>
      </c>
      <c r="K103" s="121">
        <v>0.12</v>
      </c>
      <c r="L103" s="121">
        <v>0.12</v>
      </c>
      <c r="M103" s="121">
        <v>0.12</v>
      </c>
      <c r="N103" s="121">
        <v>0.12</v>
      </c>
      <c r="O103" s="121">
        <v>0.12</v>
      </c>
      <c r="P103" s="121">
        <v>0.12</v>
      </c>
      <c r="Q103" s="121">
        <v>0.12</v>
      </c>
      <c r="R103" s="121">
        <v>0.12</v>
      </c>
      <c r="S103" s="121">
        <v>0.12</v>
      </c>
      <c r="T103" s="121">
        <v>0.12</v>
      </c>
      <c r="U103" s="121">
        <v>0.12</v>
      </c>
      <c r="V103" s="121">
        <v>0.12</v>
      </c>
      <c r="W103" s="121">
        <v>0.12</v>
      </c>
      <c r="X103" s="121">
        <v>0.12</v>
      </c>
      <c r="Y103" s="121">
        <v>0.12</v>
      </c>
      <c r="Z103" s="121">
        <v>0.12</v>
      </c>
      <c r="AA103" s="121">
        <v>0.12</v>
      </c>
      <c r="AB103" s="121">
        <v>0.12</v>
      </c>
      <c r="AC103" s="121">
        <v>0.12</v>
      </c>
      <c r="AD103" s="121">
        <v>0.12</v>
      </c>
      <c r="AE103" s="121">
        <v>0.12</v>
      </c>
      <c r="AF103" s="121">
        <v>0.12</v>
      </c>
      <c r="AG103" s="121">
        <v>0.12</v>
      </c>
      <c r="AH103" s="121">
        <v>0.12</v>
      </c>
      <c r="AI103" s="121">
        <v>0.12</v>
      </c>
    </row>
    <row r="104" spans="1:35" s="10" customFormat="1">
      <c r="A104" s="10" t="s">
        <v>120</v>
      </c>
      <c r="B104" s="11" t="s">
        <v>25</v>
      </c>
      <c r="C104" s="11" t="s">
        <v>131</v>
      </c>
      <c r="D104" s="241"/>
      <c r="E104" s="74">
        <v>1.528</v>
      </c>
      <c r="F104" s="74">
        <v>0.91900000000000004</v>
      </c>
      <c r="G104" s="74">
        <v>0.91900000000000004</v>
      </c>
      <c r="H104" s="74">
        <v>0.91900000000000004</v>
      </c>
      <c r="I104" s="74">
        <v>0.91900000000000004</v>
      </c>
      <c r="J104" s="74">
        <v>0.91900000000000004</v>
      </c>
      <c r="K104" s="74">
        <v>0.91900000000000004</v>
      </c>
      <c r="L104" s="74">
        <v>0.91900000000000004</v>
      </c>
      <c r="M104" s="74">
        <v>0.91900000000000004</v>
      </c>
      <c r="N104" s="74">
        <v>0.91900000000000004</v>
      </c>
      <c r="O104" s="74">
        <v>0.91900000000000004</v>
      </c>
      <c r="P104" s="74">
        <v>0.91900000000000004</v>
      </c>
      <c r="Q104" s="74">
        <v>0.91900000000000004</v>
      </c>
      <c r="R104" s="74">
        <v>0.91900000000000004</v>
      </c>
      <c r="S104" s="74">
        <v>0.91900000000000004</v>
      </c>
      <c r="T104" s="74">
        <v>0.91900000000000004</v>
      </c>
      <c r="U104" s="74">
        <v>0.91900000000000004</v>
      </c>
      <c r="V104" s="74">
        <v>0.91900000000000004</v>
      </c>
      <c r="W104" s="74">
        <v>0.91900000000000004</v>
      </c>
      <c r="X104" s="74">
        <v>0.91900000000000004</v>
      </c>
      <c r="Y104" s="74">
        <v>0.91900000000000004</v>
      </c>
      <c r="Z104" s="74">
        <v>0.91900000000000004</v>
      </c>
      <c r="AA104" s="74">
        <v>0.91900000000000004</v>
      </c>
      <c r="AB104" s="74">
        <v>0.91900000000000004</v>
      </c>
      <c r="AC104" s="74">
        <v>0.91900000000000004</v>
      </c>
      <c r="AD104" s="74">
        <v>0.91900000000000004</v>
      </c>
      <c r="AE104" s="74">
        <v>0.91900000000000004</v>
      </c>
      <c r="AF104" s="74">
        <v>0.91900000000000004</v>
      </c>
      <c r="AG104" s="74">
        <v>0.91900000000000004</v>
      </c>
      <c r="AH104" s="74">
        <v>0.91900000000000004</v>
      </c>
      <c r="AI104" s="74">
        <v>0.91900000000000004</v>
      </c>
    </row>
    <row r="105" spans="1:35" s="10" customFormat="1">
      <c r="A105" s="10" t="s">
        <v>120</v>
      </c>
      <c r="B105" s="11" t="s">
        <v>54</v>
      </c>
      <c r="C105" s="11" t="s">
        <v>130</v>
      </c>
      <c r="D105" s="241"/>
      <c r="E105" s="10">
        <v>0.42</v>
      </c>
      <c r="F105" s="10">
        <v>0.14499999999999999</v>
      </c>
      <c r="G105" s="10">
        <v>0.14499999999999999</v>
      </c>
      <c r="H105" s="10">
        <v>0.14499999999999999</v>
      </c>
      <c r="I105" s="10">
        <v>0.14499999999999999</v>
      </c>
      <c r="J105" s="10">
        <v>0.14499999999999999</v>
      </c>
      <c r="K105" s="10">
        <v>0.14499999999999999</v>
      </c>
      <c r="L105" s="10">
        <v>0.14499999999999999</v>
      </c>
      <c r="M105" s="10">
        <v>0.14499999999999999</v>
      </c>
      <c r="N105" s="10">
        <v>0.14499999999999999</v>
      </c>
      <c r="O105" s="10">
        <v>0.14499999999999999</v>
      </c>
      <c r="P105" s="10">
        <v>0.14499999999999999</v>
      </c>
      <c r="Q105" s="10">
        <v>0.14499999999999999</v>
      </c>
      <c r="R105" s="10">
        <v>0.14499999999999999</v>
      </c>
      <c r="S105" s="10">
        <v>0.14499999999999999</v>
      </c>
      <c r="T105" s="10">
        <v>0.14499999999999999</v>
      </c>
      <c r="U105" s="10">
        <v>0.14499999999999999</v>
      </c>
      <c r="V105" s="10">
        <v>0.14499999999999999</v>
      </c>
      <c r="W105" s="10">
        <v>0.14499999999999999</v>
      </c>
      <c r="X105" s="10">
        <v>0.14499999999999999</v>
      </c>
      <c r="Y105" s="10">
        <v>0.14499999999999999</v>
      </c>
      <c r="Z105" s="10">
        <v>0.14499999999999999</v>
      </c>
      <c r="AA105" s="10">
        <v>0.14499999999999999</v>
      </c>
      <c r="AB105" s="10">
        <v>0.14499999999999999</v>
      </c>
      <c r="AC105" s="10">
        <v>0.14499999999999999</v>
      </c>
      <c r="AD105" s="10">
        <v>0.14499999999999999</v>
      </c>
      <c r="AE105" s="10">
        <v>0.14499999999999999</v>
      </c>
      <c r="AF105" s="10">
        <v>0.14499999999999999</v>
      </c>
      <c r="AG105" s="10">
        <v>0.14499999999999999</v>
      </c>
      <c r="AH105" s="10">
        <v>0.14499999999999999</v>
      </c>
      <c r="AI105" s="10">
        <v>0.14499999999999999</v>
      </c>
    </row>
    <row r="106" spans="1:35" s="10" customFormat="1">
      <c r="A106" s="10" t="s">
        <v>120</v>
      </c>
      <c r="B106" s="11" t="s">
        <v>59</v>
      </c>
      <c r="C106" s="11" t="s">
        <v>130</v>
      </c>
      <c r="D106" s="241"/>
      <c r="E106" s="10">
        <v>0.52</v>
      </c>
      <c r="F106" s="10">
        <v>0.68200000000000005</v>
      </c>
      <c r="G106" s="10">
        <v>0.68200000000000005</v>
      </c>
      <c r="H106" s="10">
        <v>0.68200000000000005</v>
      </c>
      <c r="I106" s="10">
        <v>0.68200000000000005</v>
      </c>
      <c r="J106" s="10">
        <v>0.68200000000000005</v>
      </c>
      <c r="K106" s="10">
        <v>0.68200000000000005</v>
      </c>
      <c r="L106" s="10">
        <v>0.68200000000000005</v>
      </c>
      <c r="M106" s="10">
        <v>0.68200000000000005</v>
      </c>
      <c r="N106" s="10">
        <v>0.68200000000000005</v>
      </c>
      <c r="O106" s="10">
        <v>0.68200000000000005</v>
      </c>
      <c r="P106" s="10">
        <v>0.68200000000000005</v>
      </c>
      <c r="Q106" s="10">
        <v>0.68200000000000005</v>
      </c>
      <c r="R106" s="10">
        <v>0.68200000000000005</v>
      </c>
      <c r="S106" s="10">
        <v>0.68200000000000005</v>
      </c>
      <c r="T106" s="10">
        <v>0.68200000000000005</v>
      </c>
      <c r="U106" s="10">
        <v>0.68200000000000005</v>
      </c>
      <c r="V106" s="10">
        <v>0.68200000000000005</v>
      </c>
      <c r="W106" s="10">
        <v>0.68200000000000005</v>
      </c>
      <c r="X106" s="10">
        <v>0.68200000000000005</v>
      </c>
      <c r="Y106" s="10">
        <v>0.68200000000000005</v>
      </c>
      <c r="Z106" s="10">
        <v>0.68200000000000005</v>
      </c>
      <c r="AA106" s="10">
        <v>0.68200000000000005</v>
      </c>
      <c r="AB106" s="10">
        <v>0.68200000000000005</v>
      </c>
      <c r="AC106" s="10">
        <v>0.68200000000000005</v>
      </c>
      <c r="AD106" s="10">
        <v>0.68200000000000005</v>
      </c>
      <c r="AE106" s="10">
        <v>0.68200000000000005</v>
      </c>
      <c r="AF106" s="10">
        <v>0.68200000000000005</v>
      </c>
      <c r="AG106" s="10">
        <v>0.68200000000000005</v>
      </c>
      <c r="AH106" s="10">
        <v>0.68200000000000005</v>
      </c>
      <c r="AI106" s="10">
        <v>0.68200000000000005</v>
      </c>
    </row>
    <row r="107" spans="1:35" s="10" customFormat="1">
      <c r="A107" s="10" t="s">
        <v>120</v>
      </c>
      <c r="B107" s="11" t="s">
        <v>56</v>
      </c>
      <c r="C107" s="11" t="s">
        <v>130</v>
      </c>
      <c r="D107" s="241"/>
      <c r="E107" s="10">
        <v>0.06</v>
      </c>
      <c r="F107" s="10">
        <v>0.68200000000000005</v>
      </c>
      <c r="G107" s="10">
        <v>0.68200000000000005</v>
      </c>
      <c r="H107" s="10">
        <v>0.68200000000000005</v>
      </c>
      <c r="I107" s="10">
        <v>0.68200000000000005</v>
      </c>
      <c r="J107" s="10">
        <v>0.68200000000000005</v>
      </c>
      <c r="K107" s="10">
        <v>0.68200000000000005</v>
      </c>
      <c r="L107" s="10">
        <v>0.68200000000000005</v>
      </c>
      <c r="M107" s="10">
        <v>0.68200000000000005</v>
      </c>
      <c r="N107" s="10">
        <v>0.68200000000000005</v>
      </c>
      <c r="O107" s="10">
        <v>0.68200000000000005</v>
      </c>
      <c r="P107" s="10">
        <v>0.68200000000000005</v>
      </c>
      <c r="Q107" s="10">
        <v>0.68200000000000005</v>
      </c>
      <c r="R107" s="10">
        <v>0.68200000000000005</v>
      </c>
      <c r="S107" s="10">
        <v>0.68200000000000005</v>
      </c>
      <c r="T107" s="10">
        <v>0.68200000000000005</v>
      </c>
      <c r="U107" s="10">
        <v>0.68200000000000005</v>
      </c>
      <c r="V107" s="10">
        <v>0.68200000000000005</v>
      </c>
      <c r="W107" s="10">
        <v>0.68200000000000005</v>
      </c>
      <c r="X107" s="10">
        <v>0.68200000000000005</v>
      </c>
      <c r="Y107" s="10">
        <v>0.68200000000000005</v>
      </c>
      <c r="Z107" s="10">
        <v>0.68200000000000005</v>
      </c>
      <c r="AA107" s="10">
        <v>0.68200000000000005</v>
      </c>
      <c r="AB107" s="10">
        <v>0.68200000000000005</v>
      </c>
      <c r="AC107" s="10">
        <v>0.68200000000000005</v>
      </c>
      <c r="AD107" s="10">
        <v>0.68200000000000005</v>
      </c>
      <c r="AE107" s="10">
        <v>0.68200000000000005</v>
      </c>
      <c r="AF107" s="10">
        <v>0.68200000000000005</v>
      </c>
      <c r="AG107" s="10">
        <v>0.68200000000000005</v>
      </c>
      <c r="AH107" s="10">
        <v>0.68200000000000005</v>
      </c>
      <c r="AI107" s="10">
        <v>0.68200000000000005</v>
      </c>
    </row>
    <row r="108" spans="1:35" s="10" customFormat="1">
      <c r="A108" s="10" t="s">
        <v>609</v>
      </c>
      <c r="B108" s="11" t="s">
        <v>119</v>
      </c>
      <c r="C108" s="11" t="s">
        <v>12</v>
      </c>
      <c r="D108" s="241"/>
      <c r="E108" s="110">
        <v>0.53300000000000003</v>
      </c>
      <c r="F108" s="110">
        <v>0.498</v>
      </c>
      <c r="G108" s="110">
        <v>0.46200000000000002</v>
      </c>
      <c r="H108" s="110">
        <v>0.42699999999999999</v>
      </c>
      <c r="I108" s="110">
        <v>0.39100000000000001</v>
      </c>
      <c r="J108" s="110">
        <v>0.35599999999999998</v>
      </c>
      <c r="K108" s="110">
        <v>0.32</v>
      </c>
      <c r="L108" s="110">
        <v>0.28499999999999998</v>
      </c>
      <c r="M108" s="110">
        <v>0.249</v>
      </c>
      <c r="N108" s="110">
        <v>0.21299999999999999</v>
      </c>
      <c r="O108" s="110">
        <v>0.17799999999999999</v>
      </c>
      <c r="P108" s="110">
        <v>0.14199999999999999</v>
      </c>
      <c r="Q108" s="110">
        <v>0.107</v>
      </c>
      <c r="R108" s="110">
        <v>7.0999999999999994E-2</v>
      </c>
      <c r="S108" s="110">
        <v>3.5999999999999997E-2</v>
      </c>
      <c r="T108" s="132">
        <v>0</v>
      </c>
      <c r="U108" s="132">
        <v>0</v>
      </c>
      <c r="V108" s="132">
        <v>0</v>
      </c>
      <c r="W108" s="132">
        <v>0</v>
      </c>
      <c r="X108" s="132">
        <v>0</v>
      </c>
      <c r="Y108" s="132">
        <v>0</v>
      </c>
      <c r="Z108" s="132">
        <v>0</v>
      </c>
      <c r="AA108" s="132">
        <v>0</v>
      </c>
      <c r="AB108" s="132">
        <v>0</v>
      </c>
      <c r="AC108" s="132">
        <v>0</v>
      </c>
      <c r="AD108" s="132">
        <v>0</v>
      </c>
      <c r="AE108" s="132">
        <v>0</v>
      </c>
      <c r="AF108" s="132">
        <v>0</v>
      </c>
      <c r="AG108" s="132">
        <v>0</v>
      </c>
      <c r="AH108" s="132">
        <v>0</v>
      </c>
      <c r="AI108" s="132">
        <v>0</v>
      </c>
    </row>
    <row r="109" spans="1:35">
      <c r="A109" s="10" t="s">
        <v>140</v>
      </c>
      <c r="B109" s="9" t="s">
        <v>119</v>
      </c>
      <c r="C109" s="9" t="s">
        <v>12</v>
      </c>
      <c r="D109" s="9">
        <v>2</v>
      </c>
      <c r="E109" s="115">
        <v>999999</v>
      </c>
      <c r="F109" s="115">
        <v>999999</v>
      </c>
      <c r="G109" s="115">
        <v>999999</v>
      </c>
      <c r="H109" s="115">
        <v>999999</v>
      </c>
      <c r="I109" s="115">
        <v>999999</v>
      </c>
      <c r="J109" s="115">
        <v>999999</v>
      </c>
      <c r="K109" s="115">
        <v>999999</v>
      </c>
      <c r="L109" s="115">
        <v>999999</v>
      </c>
      <c r="M109" s="115">
        <v>999999</v>
      </c>
      <c r="N109" s="115">
        <v>999999</v>
      </c>
      <c r="O109" s="115">
        <v>999999</v>
      </c>
      <c r="P109" s="115">
        <v>999999</v>
      </c>
      <c r="Q109" s="115">
        <v>999999</v>
      </c>
      <c r="R109" s="115">
        <v>999999</v>
      </c>
      <c r="S109" s="115">
        <v>999999</v>
      </c>
      <c r="T109" s="115">
        <v>999999</v>
      </c>
      <c r="U109" s="115">
        <v>999999</v>
      </c>
      <c r="V109" s="115">
        <v>999999</v>
      </c>
      <c r="W109" s="115">
        <v>999999</v>
      </c>
      <c r="X109" s="115">
        <v>999999</v>
      </c>
      <c r="Y109" s="115">
        <v>999999</v>
      </c>
      <c r="Z109" s="115">
        <v>999999</v>
      </c>
      <c r="AA109" s="115">
        <v>999999</v>
      </c>
      <c r="AB109" s="115">
        <v>999999</v>
      </c>
      <c r="AC109" s="115">
        <v>999999</v>
      </c>
      <c r="AD109" s="115">
        <v>999999</v>
      </c>
      <c r="AE109" s="115">
        <v>999999</v>
      </c>
      <c r="AF109" s="115">
        <v>999999</v>
      </c>
      <c r="AG109" s="115">
        <v>999999</v>
      </c>
      <c r="AH109" s="115">
        <v>999999</v>
      </c>
      <c r="AI109" s="115">
        <v>999999</v>
      </c>
    </row>
    <row r="110" spans="1:35">
      <c r="A110" s="10" t="s">
        <v>126</v>
      </c>
      <c r="B110" s="9" t="s">
        <v>119</v>
      </c>
      <c r="C110" s="9" t="s">
        <v>12</v>
      </c>
      <c r="D110" s="9">
        <v>2</v>
      </c>
      <c r="E110" s="115">
        <v>999999</v>
      </c>
      <c r="F110" s="115">
        <v>999999</v>
      </c>
      <c r="G110" s="115">
        <v>999999</v>
      </c>
      <c r="H110" s="115">
        <v>999999</v>
      </c>
      <c r="I110" s="115">
        <v>999999</v>
      </c>
      <c r="J110" s="115">
        <v>999999</v>
      </c>
      <c r="K110" s="115">
        <v>999999</v>
      </c>
      <c r="L110" s="115">
        <v>999999</v>
      </c>
      <c r="M110" s="115">
        <v>999999</v>
      </c>
      <c r="N110" s="115">
        <v>999999</v>
      </c>
      <c r="O110" s="115">
        <v>999999</v>
      </c>
      <c r="P110" s="115">
        <v>999999</v>
      </c>
      <c r="Q110" s="115">
        <v>999999</v>
      </c>
      <c r="R110" s="115">
        <v>999999</v>
      </c>
      <c r="S110" s="115">
        <v>999999</v>
      </c>
      <c r="T110" s="115">
        <v>999999</v>
      </c>
      <c r="U110" s="115">
        <v>999999</v>
      </c>
      <c r="V110" s="115">
        <v>999999</v>
      </c>
      <c r="W110" s="115">
        <v>999999</v>
      </c>
      <c r="X110" s="115">
        <v>999999</v>
      </c>
      <c r="Y110" s="115">
        <v>999999</v>
      </c>
      <c r="Z110" s="115">
        <v>999999</v>
      </c>
      <c r="AA110" s="115">
        <v>999999</v>
      </c>
      <c r="AB110" s="115">
        <v>999999</v>
      </c>
      <c r="AC110" s="115">
        <v>999999</v>
      </c>
      <c r="AD110" s="115">
        <v>999999</v>
      </c>
      <c r="AE110" s="115">
        <v>999999</v>
      </c>
      <c r="AF110" s="115">
        <v>999999</v>
      </c>
      <c r="AG110" s="115">
        <v>999999</v>
      </c>
      <c r="AH110" s="115">
        <v>999999</v>
      </c>
      <c r="AI110" s="115">
        <v>999999</v>
      </c>
    </row>
    <row r="111" spans="1:35" s="10" customFormat="1">
      <c r="A111" s="10" t="s">
        <v>133</v>
      </c>
      <c r="B111" s="11" t="s">
        <v>119</v>
      </c>
      <c r="C111" s="11" t="s">
        <v>7</v>
      </c>
      <c r="D111" s="9">
        <v>2</v>
      </c>
      <c r="E111" s="110">
        <v>10</v>
      </c>
      <c r="F111" s="110">
        <v>11</v>
      </c>
      <c r="G111" s="110">
        <v>12</v>
      </c>
      <c r="H111" s="110">
        <v>13</v>
      </c>
      <c r="I111" s="110">
        <v>14</v>
      </c>
      <c r="J111" s="110">
        <v>15</v>
      </c>
      <c r="K111" s="110">
        <v>16</v>
      </c>
      <c r="L111" s="110">
        <v>17</v>
      </c>
      <c r="M111" s="110">
        <v>18</v>
      </c>
      <c r="N111" s="110">
        <v>19</v>
      </c>
      <c r="O111" s="110">
        <v>20</v>
      </c>
      <c r="P111" s="110">
        <v>21</v>
      </c>
      <c r="Q111" s="110">
        <v>22</v>
      </c>
      <c r="R111" s="110">
        <v>23</v>
      </c>
      <c r="S111" s="110">
        <v>24</v>
      </c>
      <c r="T111" s="110">
        <v>25</v>
      </c>
      <c r="U111" s="110">
        <v>26</v>
      </c>
      <c r="V111" s="110">
        <v>27</v>
      </c>
      <c r="W111" s="110">
        <v>28</v>
      </c>
      <c r="X111" s="110">
        <v>29</v>
      </c>
      <c r="Y111" s="110">
        <v>30</v>
      </c>
      <c r="Z111" s="110">
        <v>31</v>
      </c>
      <c r="AA111" s="110">
        <v>32</v>
      </c>
      <c r="AB111" s="110">
        <v>33</v>
      </c>
      <c r="AC111" s="110">
        <v>34</v>
      </c>
      <c r="AD111" s="110">
        <v>35</v>
      </c>
      <c r="AE111" s="110">
        <v>36</v>
      </c>
      <c r="AF111" s="110">
        <v>37</v>
      </c>
      <c r="AG111" s="110">
        <v>38</v>
      </c>
      <c r="AH111" s="110">
        <v>39</v>
      </c>
      <c r="AI111" s="110">
        <v>40</v>
      </c>
    </row>
    <row r="112" spans="1:35">
      <c r="A112" t="s">
        <v>136</v>
      </c>
      <c r="B112" s="11">
        <v>15</v>
      </c>
      <c r="C112" s="11" t="s">
        <v>137</v>
      </c>
      <c r="D112" s="9">
        <v>2</v>
      </c>
    </row>
    <row r="113" spans="1:35" s="237" customFormat="1"/>
    <row r="114" spans="1:35" s="217" customFormat="1">
      <c r="A114" s="214" t="s">
        <v>65</v>
      </c>
      <c r="B114" s="215"/>
      <c r="C114" s="216"/>
      <c r="D114" s="216"/>
    </row>
    <row r="115" spans="1:35">
      <c r="A115" s="3" t="s">
        <v>116</v>
      </c>
      <c r="B115" s="8" t="s">
        <v>11</v>
      </c>
      <c r="C115" s="8" t="s">
        <v>117</v>
      </c>
      <c r="D115" s="8" t="s">
        <v>607</v>
      </c>
      <c r="E115" s="3">
        <v>2020</v>
      </c>
      <c r="F115" s="3">
        <v>2021</v>
      </c>
      <c r="G115" s="3">
        <v>2022</v>
      </c>
      <c r="H115" s="3">
        <v>2023</v>
      </c>
      <c r="I115" s="3">
        <v>2024</v>
      </c>
      <c r="J115" s="3">
        <v>2025</v>
      </c>
      <c r="K115" s="3">
        <v>2026</v>
      </c>
      <c r="L115" s="3">
        <v>2027</v>
      </c>
      <c r="M115" s="3">
        <v>2028</v>
      </c>
      <c r="N115" s="3">
        <v>2029</v>
      </c>
      <c r="O115" s="3">
        <v>2030</v>
      </c>
      <c r="P115" s="3">
        <v>2031</v>
      </c>
      <c r="Q115" s="3">
        <v>2032</v>
      </c>
      <c r="R115" s="3">
        <v>2033</v>
      </c>
      <c r="S115" s="3">
        <v>2034</v>
      </c>
      <c r="T115" s="3">
        <v>2035</v>
      </c>
      <c r="U115" s="3">
        <v>2036</v>
      </c>
      <c r="V115" s="3">
        <v>2037</v>
      </c>
      <c r="W115" s="3">
        <v>2038</v>
      </c>
      <c r="X115" s="3">
        <v>2039</v>
      </c>
      <c r="Y115" s="3">
        <v>2040</v>
      </c>
      <c r="Z115" s="3">
        <v>2041</v>
      </c>
      <c r="AA115" s="3">
        <v>2042</v>
      </c>
      <c r="AB115" s="3">
        <v>2043</v>
      </c>
      <c r="AC115" s="3">
        <v>2044</v>
      </c>
      <c r="AD115" s="3">
        <v>2045</v>
      </c>
      <c r="AE115" s="3">
        <v>2046</v>
      </c>
      <c r="AF115" s="3">
        <v>2047</v>
      </c>
      <c r="AG115" s="3">
        <v>2048</v>
      </c>
      <c r="AH115" s="3">
        <v>2049</v>
      </c>
      <c r="AI115" s="3">
        <v>2050</v>
      </c>
    </row>
    <row r="116" spans="1:35">
      <c r="A116" t="s">
        <v>129</v>
      </c>
      <c r="B116" s="9" t="s">
        <v>36</v>
      </c>
      <c r="C116" s="9" t="s">
        <v>127</v>
      </c>
      <c r="D116" s="9">
        <v>2</v>
      </c>
      <c r="E116" s="47">
        <v>1</v>
      </c>
      <c r="F116" s="47">
        <v>1</v>
      </c>
      <c r="G116" s="47">
        <v>1</v>
      </c>
      <c r="H116" s="47">
        <v>1</v>
      </c>
      <c r="I116" s="47">
        <v>1</v>
      </c>
      <c r="J116" s="47">
        <v>1</v>
      </c>
      <c r="K116" s="47">
        <v>1</v>
      </c>
      <c r="L116" s="47">
        <v>1</v>
      </c>
      <c r="M116" s="47">
        <v>1</v>
      </c>
      <c r="N116" s="47">
        <v>1</v>
      </c>
      <c r="O116" s="47">
        <v>1</v>
      </c>
      <c r="P116" s="47">
        <v>1</v>
      </c>
      <c r="Q116" s="47">
        <v>1</v>
      </c>
      <c r="R116" s="47">
        <v>1</v>
      </c>
      <c r="S116" s="47">
        <v>1</v>
      </c>
      <c r="T116" s="47">
        <v>1</v>
      </c>
      <c r="U116" s="47">
        <v>1</v>
      </c>
      <c r="V116" s="47">
        <v>1</v>
      </c>
      <c r="W116" s="47">
        <v>1</v>
      </c>
      <c r="X116" s="47">
        <v>1</v>
      </c>
      <c r="Y116" s="47">
        <v>1</v>
      </c>
      <c r="Z116" s="47">
        <v>1</v>
      </c>
      <c r="AA116" s="47">
        <v>1</v>
      </c>
      <c r="AB116" s="47">
        <v>1</v>
      </c>
      <c r="AC116" s="47">
        <v>1</v>
      </c>
      <c r="AD116" s="47">
        <v>1</v>
      </c>
      <c r="AE116" s="47">
        <v>1</v>
      </c>
      <c r="AF116" s="47">
        <v>1</v>
      </c>
      <c r="AG116" s="47">
        <v>1</v>
      </c>
      <c r="AH116" s="47">
        <v>1</v>
      </c>
      <c r="AI116" s="47">
        <v>1</v>
      </c>
    </row>
    <row r="117" spans="1:35" s="10" customFormat="1">
      <c r="A117" s="10" t="s">
        <v>129</v>
      </c>
      <c r="B117" s="11" t="s">
        <v>58</v>
      </c>
      <c r="C117" s="11" t="s">
        <v>130</v>
      </c>
      <c r="D117" s="9">
        <v>2</v>
      </c>
      <c r="E117" s="124">
        <v>1</v>
      </c>
      <c r="F117" s="124">
        <v>1</v>
      </c>
      <c r="G117" s="124">
        <v>1</v>
      </c>
      <c r="H117" s="124">
        <v>1</v>
      </c>
      <c r="I117" s="124">
        <v>1</v>
      </c>
      <c r="J117" s="124">
        <v>1</v>
      </c>
      <c r="K117" s="124">
        <v>1</v>
      </c>
      <c r="L117" s="124">
        <v>1</v>
      </c>
      <c r="M117" s="124">
        <v>1</v>
      </c>
      <c r="N117" s="124">
        <v>1</v>
      </c>
      <c r="O117" s="124">
        <v>1</v>
      </c>
      <c r="P117" s="124">
        <v>1</v>
      </c>
      <c r="Q117" s="124">
        <v>1</v>
      </c>
      <c r="R117" s="124">
        <v>1</v>
      </c>
      <c r="S117" s="124">
        <v>1</v>
      </c>
      <c r="T117" s="124">
        <v>1</v>
      </c>
      <c r="U117" s="124">
        <v>1</v>
      </c>
      <c r="V117" s="124">
        <v>1</v>
      </c>
      <c r="W117" s="124">
        <v>1</v>
      </c>
      <c r="X117" s="124">
        <v>1</v>
      </c>
      <c r="Y117" s="124">
        <v>1</v>
      </c>
      <c r="Z117" s="124">
        <v>1</v>
      </c>
      <c r="AA117" s="124">
        <v>1</v>
      </c>
      <c r="AB117" s="124">
        <v>1</v>
      </c>
      <c r="AC117" s="124">
        <v>1</v>
      </c>
      <c r="AD117" s="124">
        <v>1</v>
      </c>
      <c r="AE117" s="124">
        <v>1</v>
      </c>
      <c r="AF117" s="124">
        <v>1</v>
      </c>
      <c r="AG117" s="124">
        <v>1</v>
      </c>
      <c r="AH117" s="124">
        <v>1</v>
      </c>
      <c r="AI117" s="124">
        <v>1</v>
      </c>
    </row>
    <row r="118" spans="1:35" s="10" customFormat="1">
      <c r="A118" s="10" t="s">
        <v>129</v>
      </c>
      <c r="B118" s="11" t="s">
        <v>51</v>
      </c>
      <c r="C118" s="11" t="s">
        <v>130</v>
      </c>
      <c r="D118" s="241" t="s">
        <v>661</v>
      </c>
      <c r="E118" s="124">
        <v>1.177</v>
      </c>
      <c r="F118" s="124">
        <v>1.177</v>
      </c>
      <c r="G118" s="124">
        <v>1.177</v>
      </c>
      <c r="H118" s="124">
        <v>1.177</v>
      </c>
      <c r="I118" s="124">
        <v>1.177</v>
      </c>
      <c r="J118" s="124">
        <v>1.177</v>
      </c>
      <c r="K118" s="124">
        <v>1.177</v>
      </c>
      <c r="L118" s="124">
        <v>1.177</v>
      </c>
      <c r="M118" s="124">
        <v>1.177</v>
      </c>
      <c r="N118" s="124">
        <v>1.177</v>
      </c>
      <c r="O118" s="124">
        <v>1.177</v>
      </c>
      <c r="P118" s="124">
        <v>1.177</v>
      </c>
      <c r="Q118" s="124">
        <v>1.177</v>
      </c>
      <c r="R118" s="124">
        <v>1.177</v>
      </c>
      <c r="S118" s="124">
        <v>1.177</v>
      </c>
      <c r="T118" s="124">
        <v>1.177</v>
      </c>
      <c r="U118" s="124">
        <v>1.177</v>
      </c>
      <c r="V118" s="124">
        <v>1.177</v>
      </c>
      <c r="W118" s="124">
        <v>1.177</v>
      </c>
      <c r="X118" s="124">
        <v>1.177</v>
      </c>
      <c r="Y118" s="124">
        <v>1.177</v>
      </c>
      <c r="Z118" s="124">
        <v>1.177</v>
      </c>
      <c r="AA118" s="124">
        <v>1.177</v>
      </c>
      <c r="AB118" s="124">
        <v>1.177</v>
      </c>
      <c r="AC118" s="124">
        <v>1.177</v>
      </c>
      <c r="AD118" s="124">
        <v>1.177</v>
      </c>
      <c r="AE118" s="124">
        <v>1.177</v>
      </c>
      <c r="AF118" s="124">
        <v>1.177</v>
      </c>
      <c r="AG118" s="124">
        <v>1.177</v>
      </c>
      <c r="AH118" s="124">
        <v>1.177</v>
      </c>
      <c r="AI118" s="124">
        <v>1.177</v>
      </c>
    </row>
    <row r="119" spans="1:35" s="10" customFormat="1">
      <c r="A119" s="10" t="s">
        <v>129</v>
      </c>
      <c r="B119" s="11" t="s">
        <v>19</v>
      </c>
      <c r="C119" s="11" t="s">
        <v>139</v>
      </c>
      <c r="D119" s="241"/>
      <c r="E119" s="134">
        <v>0.12</v>
      </c>
      <c r="F119" s="134">
        <v>0.12</v>
      </c>
      <c r="G119" s="134">
        <v>0.12</v>
      </c>
      <c r="H119" s="134">
        <v>0.12</v>
      </c>
      <c r="I119" s="134">
        <v>0.12</v>
      </c>
      <c r="J119" s="134">
        <v>0.12</v>
      </c>
      <c r="K119" s="134">
        <v>0.12</v>
      </c>
      <c r="L119" s="134">
        <v>0.12</v>
      </c>
      <c r="M119" s="134">
        <v>0.12</v>
      </c>
      <c r="N119" s="134">
        <v>0.12</v>
      </c>
      <c r="O119" s="134">
        <v>0.12</v>
      </c>
      <c r="P119" s="134">
        <v>0.12</v>
      </c>
      <c r="Q119" s="134">
        <v>0.12</v>
      </c>
      <c r="R119" s="134">
        <v>0.12</v>
      </c>
      <c r="S119" s="134">
        <v>0.12</v>
      </c>
      <c r="T119" s="134">
        <v>0.12</v>
      </c>
      <c r="U119" s="134">
        <v>0.12</v>
      </c>
      <c r="V119" s="134">
        <v>0.12</v>
      </c>
      <c r="W119" s="134">
        <v>0.12</v>
      </c>
      <c r="X119" s="134">
        <v>0.12</v>
      </c>
      <c r="Y119" s="134">
        <v>0.12</v>
      </c>
      <c r="Z119" s="134">
        <v>0.12</v>
      </c>
      <c r="AA119" s="134">
        <v>0.12</v>
      </c>
      <c r="AB119" s="134">
        <v>0.12</v>
      </c>
      <c r="AC119" s="134">
        <v>0.12</v>
      </c>
      <c r="AD119" s="134">
        <v>0.12</v>
      </c>
      <c r="AE119" s="134">
        <v>0.12</v>
      </c>
      <c r="AF119" s="134">
        <v>0.12</v>
      </c>
      <c r="AG119" s="134">
        <v>0.12</v>
      </c>
      <c r="AH119" s="134">
        <v>0.12</v>
      </c>
      <c r="AI119" s="134">
        <v>0.12</v>
      </c>
    </row>
    <row r="120" spans="1:35" s="10" customFormat="1">
      <c r="A120" s="10" t="s">
        <v>120</v>
      </c>
      <c r="B120" s="11" t="s">
        <v>25</v>
      </c>
      <c r="C120" s="11" t="s">
        <v>131</v>
      </c>
      <c r="D120" s="241"/>
      <c r="E120" s="135">
        <v>0.14799999999999999</v>
      </c>
      <c r="F120" s="135">
        <v>0.14799999999999999</v>
      </c>
      <c r="G120" s="135">
        <v>0.14799999999999999</v>
      </c>
      <c r="H120" s="135">
        <v>0.14799999999999999</v>
      </c>
      <c r="I120" s="135">
        <v>0.14799999999999999</v>
      </c>
      <c r="J120" s="135">
        <v>0.14799999999999999</v>
      </c>
      <c r="K120" s="135">
        <v>0.14799999999999999</v>
      </c>
      <c r="L120" s="135">
        <v>0.14799999999999999</v>
      </c>
      <c r="M120" s="135">
        <v>0.14799999999999999</v>
      </c>
      <c r="N120" s="135">
        <v>0.14799999999999999</v>
      </c>
      <c r="O120" s="135">
        <v>0.14799999999999999</v>
      </c>
      <c r="P120" s="135">
        <v>0.14799999999999999</v>
      </c>
      <c r="Q120" s="135">
        <v>0.14799999999999999</v>
      </c>
      <c r="R120" s="135">
        <v>0.14799999999999999</v>
      </c>
      <c r="S120" s="135">
        <v>0.14799999999999999</v>
      </c>
      <c r="T120" s="135">
        <v>0.14799999999999999</v>
      </c>
      <c r="U120" s="135">
        <v>0.14799999999999999</v>
      </c>
      <c r="V120" s="135">
        <v>0.14799999999999999</v>
      </c>
      <c r="W120" s="135">
        <v>0.14799999999999999</v>
      </c>
      <c r="X120" s="135">
        <v>0.14799999999999999</v>
      </c>
      <c r="Y120" s="135">
        <v>0.14799999999999999</v>
      </c>
      <c r="Z120" s="135">
        <v>0.14799999999999999</v>
      </c>
      <c r="AA120" s="135">
        <v>0.14799999999999999</v>
      </c>
      <c r="AB120" s="135">
        <v>0.14799999999999999</v>
      </c>
      <c r="AC120" s="135">
        <v>0.14799999999999999</v>
      </c>
      <c r="AD120" s="135">
        <v>0.14799999999999999</v>
      </c>
      <c r="AE120" s="135">
        <v>0.14799999999999999</v>
      </c>
      <c r="AF120" s="135">
        <v>0.14799999999999999</v>
      </c>
      <c r="AG120" s="135">
        <v>0.14799999999999999</v>
      </c>
      <c r="AH120" s="135">
        <v>0.14799999999999999</v>
      </c>
      <c r="AI120" s="135">
        <v>0.14799999999999999</v>
      </c>
    </row>
    <row r="121" spans="1:35" s="10" customFormat="1">
      <c r="A121" s="10" t="s">
        <v>120</v>
      </c>
      <c r="B121" s="11" t="s">
        <v>54</v>
      </c>
      <c r="C121" s="11" t="s">
        <v>130</v>
      </c>
      <c r="D121" s="241"/>
      <c r="E121" s="124">
        <v>0.42</v>
      </c>
      <c r="F121" s="124">
        <v>0.42</v>
      </c>
      <c r="G121" s="124">
        <v>0.42</v>
      </c>
      <c r="H121" s="124">
        <v>0.42</v>
      </c>
      <c r="I121" s="124">
        <v>0.42</v>
      </c>
      <c r="J121" s="124">
        <v>0.42</v>
      </c>
      <c r="K121" s="124">
        <v>0.42</v>
      </c>
      <c r="L121" s="124">
        <v>0.42</v>
      </c>
      <c r="M121" s="124">
        <v>0.42</v>
      </c>
      <c r="N121" s="124">
        <v>0.42</v>
      </c>
      <c r="O121" s="124">
        <v>0.42</v>
      </c>
      <c r="P121" s="124">
        <v>0.42</v>
      </c>
      <c r="Q121" s="124">
        <v>0.42</v>
      </c>
      <c r="R121" s="124">
        <v>0.42</v>
      </c>
      <c r="S121" s="124">
        <v>0.42</v>
      </c>
      <c r="T121" s="124">
        <v>0.42</v>
      </c>
      <c r="U121" s="124">
        <v>0.42</v>
      </c>
      <c r="V121" s="124">
        <v>0.42</v>
      </c>
      <c r="W121" s="124">
        <v>0.42</v>
      </c>
      <c r="X121" s="124">
        <v>0.42</v>
      </c>
      <c r="Y121" s="124">
        <v>0.42</v>
      </c>
      <c r="Z121" s="124">
        <v>0.42</v>
      </c>
      <c r="AA121" s="124">
        <v>0.42</v>
      </c>
      <c r="AB121" s="124">
        <v>0.42</v>
      </c>
      <c r="AC121" s="124">
        <v>0.42</v>
      </c>
      <c r="AD121" s="124">
        <v>0.42</v>
      </c>
      <c r="AE121" s="124">
        <v>0.42</v>
      </c>
      <c r="AF121" s="124">
        <v>0.42</v>
      </c>
      <c r="AG121" s="124">
        <v>0.42</v>
      </c>
      <c r="AH121" s="124">
        <v>0.42</v>
      </c>
      <c r="AI121" s="124">
        <v>0.42</v>
      </c>
    </row>
    <row r="122" spans="1:35" s="10" customFormat="1">
      <c r="A122" s="10" t="s">
        <v>120</v>
      </c>
      <c r="B122" s="11" t="s">
        <v>59</v>
      </c>
      <c r="C122" s="11" t="s">
        <v>130</v>
      </c>
      <c r="D122" s="241"/>
      <c r="E122" s="124">
        <v>0.52</v>
      </c>
      <c r="F122" s="124">
        <v>0.52</v>
      </c>
      <c r="G122" s="124">
        <v>0.52</v>
      </c>
      <c r="H122" s="124">
        <v>0.52</v>
      </c>
      <c r="I122" s="124">
        <v>0.52</v>
      </c>
      <c r="J122" s="124">
        <v>0.52</v>
      </c>
      <c r="K122" s="124">
        <v>0.52</v>
      </c>
      <c r="L122" s="124">
        <v>0.52</v>
      </c>
      <c r="M122" s="124">
        <v>0.52</v>
      </c>
      <c r="N122" s="124">
        <v>0.52</v>
      </c>
      <c r="O122" s="124">
        <v>0.52</v>
      </c>
      <c r="P122" s="124">
        <v>0.52</v>
      </c>
      <c r="Q122" s="124">
        <v>0.52</v>
      </c>
      <c r="R122" s="124">
        <v>0.52</v>
      </c>
      <c r="S122" s="124">
        <v>0.52</v>
      </c>
      <c r="T122" s="124">
        <v>0.52</v>
      </c>
      <c r="U122" s="124">
        <v>0.52</v>
      </c>
      <c r="V122" s="124">
        <v>0.52</v>
      </c>
      <c r="W122" s="124">
        <v>0.52</v>
      </c>
      <c r="X122" s="124">
        <v>0.52</v>
      </c>
      <c r="Y122" s="124">
        <v>0.52</v>
      </c>
      <c r="Z122" s="124">
        <v>0.52</v>
      </c>
      <c r="AA122" s="124">
        <v>0.52</v>
      </c>
      <c r="AB122" s="124">
        <v>0.52</v>
      </c>
      <c r="AC122" s="124">
        <v>0.52</v>
      </c>
      <c r="AD122" s="124">
        <v>0.52</v>
      </c>
      <c r="AE122" s="124">
        <v>0.52</v>
      </c>
      <c r="AF122" s="124">
        <v>0.52</v>
      </c>
      <c r="AG122" s="124">
        <v>0.52</v>
      </c>
      <c r="AH122" s="124">
        <v>0.52</v>
      </c>
      <c r="AI122" s="124">
        <v>0.52</v>
      </c>
    </row>
    <row r="123" spans="1:35" s="10" customFormat="1">
      <c r="A123" s="10" t="s">
        <v>120</v>
      </c>
      <c r="B123" s="11" t="s">
        <v>56</v>
      </c>
      <c r="C123" s="11" t="s">
        <v>130</v>
      </c>
      <c r="D123" s="241"/>
      <c r="E123" s="124">
        <v>0.06</v>
      </c>
      <c r="F123" s="124">
        <v>0.06</v>
      </c>
      <c r="G123" s="124">
        <v>0.06</v>
      </c>
      <c r="H123" s="124">
        <v>0.06</v>
      </c>
      <c r="I123" s="124">
        <v>0.06</v>
      </c>
      <c r="J123" s="124">
        <v>0.06</v>
      </c>
      <c r="K123" s="124">
        <v>0.06</v>
      </c>
      <c r="L123" s="124">
        <v>0.06</v>
      </c>
      <c r="M123" s="124">
        <v>0.06</v>
      </c>
      <c r="N123" s="124">
        <v>0.06</v>
      </c>
      <c r="O123" s="124">
        <v>0.06</v>
      </c>
      <c r="P123" s="124">
        <v>0.06</v>
      </c>
      <c r="Q123" s="124">
        <v>0.06</v>
      </c>
      <c r="R123" s="124">
        <v>0.06</v>
      </c>
      <c r="S123" s="124">
        <v>0.06</v>
      </c>
      <c r="T123" s="124">
        <v>0.06</v>
      </c>
      <c r="U123" s="124">
        <v>0.06</v>
      </c>
      <c r="V123" s="124">
        <v>0.06</v>
      </c>
      <c r="W123" s="124">
        <v>0.06</v>
      </c>
      <c r="X123" s="124">
        <v>0.06</v>
      </c>
      <c r="Y123" s="124">
        <v>0.06</v>
      </c>
      <c r="Z123" s="124">
        <v>0.06</v>
      </c>
      <c r="AA123" s="124">
        <v>0.06</v>
      </c>
      <c r="AB123" s="124">
        <v>0.06</v>
      </c>
      <c r="AC123" s="124">
        <v>0.06</v>
      </c>
      <c r="AD123" s="124">
        <v>0.06</v>
      </c>
      <c r="AE123" s="124">
        <v>0.06</v>
      </c>
      <c r="AF123" s="124">
        <v>0.06</v>
      </c>
      <c r="AG123" s="124">
        <v>0.06</v>
      </c>
      <c r="AH123" s="124">
        <v>0.06</v>
      </c>
      <c r="AI123" s="124">
        <v>0.06</v>
      </c>
    </row>
    <row r="124" spans="1:35" s="10" customFormat="1">
      <c r="A124" s="10" t="s">
        <v>609</v>
      </c>
      <c r="B124" s="11" t="s">
        <v>119</v>
      </c>
      <c r="C124" s="11" t="s">
        <v>12</v>
      </c>
      <c r="D124" s="241"/>
      <c r="E124" s="136">
        <v>13.769</v>
      </c>
      <c r="F124" s="136">
        <v>12.851000000000001</v>
      </c>
      <c r="G124" s="136">
        <v>11.933</v>
      </c>
      <c r="H124" s="136">
        <v>11.015000000000001</v>
      </c>
      <c r="I124" s="136">
        <v>10.097</v>
      </c>
      <c r="J124" s="136">
        <v>9.1790000000000003</v>
      </c>
      <c r="K124" s="136">
        <v>8.2609999999999992</v>
      </c>
      <c r="L124" s="136">
        <v>7.343</v>
      </c>
      <c r="M124" s="136">
        <v>6.4260000000000002</v>
      </c>
      <c r="N124" s="136">
        <v>5.508</v>
      </c>
      <c r="O124" s="136">
        <v>4.59</v>
      </c>
      <c r="P124" s="136">
        <v>3.6720000000000002</v>
      </c>
      <c r="Q124" s="136">
        <v>2.754</v>
      </c>
      <c r="R124" s="136">
        <v>1.8360000000000001</v>
      </c>
      <c r="S124" s="136">
        <v>0.91800000000000004</v>
      </c>
      <c r="T124" s="137">
        <v>0</v>
      </c>
      <c r="U124" s="137">
        <v>0</v>
      </c>
      <c r="V124" s="137">
        <v>0</v>
      </c>
      <c r="W124" s="137">
        <v>0</v>
      </c>
      <c r="X124" s="137">
        <v>0</v>
      </c>
      <c r="Y124" s="137">
        <v>0</v>
      </c>
      <c r="Z124" s="137">
        <v>0</v>
      </c>
      <c r="AA124" s="137">
        <v>0</v>
      </c>
      <c r="AB124" s="137">
        <v>0</v>
      </c>
      <c r="AC124" s="137">
        <v>0</v>
      </c>
      <c r="AD124" s="137">
        <v>0</v>
      </c>
      <c r="AE124" s="137">
        <v>0</v>
      </c>
      <c r="AF124" s="137">
        <v>0</v>
      </c>
      <c r="AG124" s="137">
        <v>0</v>
      </c>
      <c r="AH124" s="137">
        <v>0</v>
      </c>
      <c r="AI124" s="137">
        <v>0</v>
      </c>
    </row>
    <row r="125" spans="1:35">
      <c r="A125" s="10" t="s">
        <v>140</v>
      </c>
      <c r="B125" s="9" t="s">
        <v>119</v>
      </c>
      <c r="C125" s="9" t="s">
        <v>12</v>
      </c>
      <c r="D125" s="9">
        <v>2</v>
      </c>
      <c r="E125" s="138">
        <v>999999</v>
      </c>
      <c r="F125" s="138">
        <v>999999</v>
      </c>
      <c r="G125" s="138">
        <v>999999</v>
      </c>
      <c r="H125" s="138">
        <v>999999</v>
      </c>
      <c r="I125" s="138">
        <v>999999</v>
      </c>
      <c r="J125" s="138">
        <v>999999</v>
      </c>
      <c r="K125" s="138">
        <v>999999</v>
      </c>
      <c r="L125" s="138">
        <v>999999</v>
      </c>
      <c r="M125" s="138">
        <v>999999</v>
      </c>
      <c r="N125" s="138">
        <v>999999</v>
      </c>
      <c r="O125" s="138">
        <v>999999</v>
      </c>
      <c r="P125" s="138">
        <v>999999</v>
      </c>
      <c r="Q125" s="138">
        <v>999999</v>
      </c>
      <c r="R125" s="138">
        <v>999999</v>
      </c>
      <c r="S125" s="138">
        <v>999999</v>
      </c>
      <c r="T125" s="138">
        <v>999999</v>
      </c>
      <c r="U125" s="138">
        <v>999999</v>
      </c>
      <c r="V125" s="138">
        <v>999999</v>
      </c>
      <c r="W125" s="138">
        <v>999999</v>
      </c>
      <c r="X125" s="138">
        <v>999999</v>
      </c>
      <c r="Y125" s="138">
        <v>999999</v>
      </c>
      <c r="Z125" s="138">
        <v>999999</v>
      </c>
      <c r="AA125" s="138">
        <v>999999</v>
      </c>
      <c r="AB125" s="138">
        <v>999999</v>
      </c>
      <c r="AC125" s="138">
        <v>999999</v>
      </c>
      <c r="AD125" s="138">
        <v>999999</v>
      </c>
      <c r="AE125" s="138">
        <v>999999</v>
      </c>
      <c r="AF125" s="138">
        <v>999999</v>
      </c>
      <c r="AG125" s="138">
        <v>999999</v>
      </c>
      <c r="AH125" s="138">
        <v>999999</v>
      </c>
      <c r="AI125" s="138">
        <v>999999</v>
      </c>
    </row>
    <row r="126" spans="1:35">
      <c r="A126" s="10" t="s">
        <v>126</v>
      </c>
      <c r="B126" s="9" t="s">
        <v>119</v>
      </c>
      <c r="C126" s="9" t="s">
        <v>12</v>
      </c>
      <c r="D126" s="9">
        <v>2</v>
      </c>
      <c r="E126" s="138">
        <v>999999</v>
      </c>
      <c r="F126" s="138">
        <v>999999</v>
      </c>
      <c r="G126" s="138">
        <v>999999</v>
      </c>
      <c r="H126" s="138">
        <v>999999</v>
      </c>
      <c r="I126" s="138">
        <v>999999</v>
      </c>
      <c r="J126" s="138">
        <v>999999</v>
      </c>
      <c r="K126" s="138">
        <v>999999</v>
      </c>
      <c r="L126" s="138">
        <v>999999</v>
      </c>
      <c r="M126" s="138">
        <v>999999</v>
      </c>
      <c r="N126" s="138">
        <v>999999</v>
      </c>
      <c r="O126" s="138">
        <v>999999</v>
      </c>
      <c r="P126" s="138">
        <v>999999</v>
      </c>
      <c r="Q126" s="138">
        <v>999999</v>
      </c>
      <c r="R126" s="138">
        <v>999999</v>
      </c>
      <c r="S126" s="138">
        <v>999999</v>
      </c>
      <c r="T126" s="138">
        <v>999999</v>
      </c>
      <c r="U126" s="138">
        <v>999999</v>
      </c>
      <c r="V126" s="138">
        <v>999999</v>
      </c>
      <c r="W126" s="138">
        <v>999999</v>
      </c>
      <c r="X126" s="138">
        <v>999999</v>
      </c>
      <c r="Y126" s="138">
        <v>999999</v>
      </c>
      <c r="Z126" s="138">
        <v>999999</v>
      </c>
      <c r="AA126" s="138">
        <v>999999</v>
      </c>
      <c r="AB126" s="138">
        <v>999999</v>
      </c>
      <c r="AC126" s="138">
        <v>999999</v>
      </c>
      <c r="AD126" s="138">
        <v>999999</v>
      </c>
      <c r="AE126" s="138">
        <v>999999</v>
      </c>
      <c r="AF126" s="138">
        <v>999999</v>
      </c>
      <c r="AG126" s="138">
        <v>999999</v>
      </c>
      <c r="AH126" s="138">
        <v>999999</v>
      </c>
      <c r="AI126" s="138">
        <v>999999</v>
      </c>
    </row>
    <row r="127" spans="1:35" s="10" customFormat="1">
      <c r="A127" s="10" t="s">
        <v>133</v>
      </c>
      <c r="B127" s="11" t="s">
        <v>119</v>
      </c>
      <c r="C127" s="11" t="s">
        <v>7</v>
      </c>
      <c r="D127" s="9">
        <v>2</v>
      </c>
      <c r="E127" s="136">
        <v>80</v>
      </c>
      <c r="F127" s="136">
        <v>81</v>
      </c>
      <c r="G127" s="136">
        <v>82</v>
      </c>
      <c r="H127" s="136">
        <v>83</v>
      </c>
      <c r="I127" s="136">
        <v>84</v>
      </c>
      <c r="J127" s="136">
        <v>85</v>
      </c>
      <c r="K127" s="136">
        <v>86</v>
      </c>
      <c r="L127" s="136">
        <v>87</v>
      </c>
      <c r="M127" s="136">
        <v>88</v>
      </c>
      <c r="N127" s="136">
        <v>89</v>
      </c>
      <c r="O127" s="136">
        <v>90</v>
      </c>
      <c r="P127" s="136">
        <v>91</v>
      </c>
      <c r="Q127" s="136">
        <v>92</v>
      </c>
      <c r="R127" s="136">
        <v>93</v>
      </c>
      <c r="S127" s="136">
        <v>94</v>
      </c>
      <c r="T127" s="136">
        <v>95</v>
      </c>
      <c r="U127" s="136">
        <v>96</v>
      </c>
      <c r="V127" s="136">
        <v>97</v>
      </c>
      <c r="W127" s="136">
        <v>98</v>
      </c>
      <c r="X127" s="136">
        <v>99</v>
      </c>
      <c r="Y127" s="136">
        <v>100</v>
      </c>
      <c r="Z127" s="136">
        <v>101</v>
      </c>
      <c r="AA127" s="136">
        <v>102</v>
      </c>
      <c r="AB127" s="136">
        <v>103</v>
      </c>
      <c r="AC127" s="136">
        <v>104</v>
      </c>
      <c r="AD127" s="136">
        <v>105</v>
      </c>
      <c r="AE127" s="136">
        <v>106</v>
      </c>
      <c r="AF127" s="136">
        <v>107</v>
      </c>
      <c r="AG127" s="136">
        <v>108</v>
      </c>
      <c r="AH127" s="136">
        <v>109</v>
      </c>
      <c r="AI127" s="136">
        <v>110</v>
      </c>
    </row>
    <row r="128" spans="1:35">
      <c r="A128" t="s">
        <v>136</v>
      </c>
      <c r="B128" s="11">
        <v>15</v>
      </c>
      <c r="C128" s="11" t="s">
        <v>137</v>
      </c>
      <c r="D128" s="11">
        <v>2</v>
      </c>
      <c r="E128" s="47"/>
      <c r="F128" s="47"/>
      <c r="G128" s="47"/>
      <c r="H128" s="47"/>
      <c r="I128" s="47"/>
      <c r="J128" s="47"/>
      <c r="K128" s="47"/>
      <c r="L128" s="47"/>
      <c r="M128" s="47"/>
      <c r="N128" s="47"/>
      <c r="O128" s="47"/>
      <c r="P128" s="47"/>
      <c r="Q128" s="47"/>
      <c r="R128" s="47"/>
      <c r="S128" s="47"/>
      <c r="T128" s="47"/>
      <c r="U128" s="47"/>
      <c r="V128" s="47"/>
      <c r="W128" s="47"/>
      <c r="X128" s="47"/>
      <c r="Y128" s="47"/>
      <c r="Z128" s="47"/>
      <c r="AA128" s="47"/>
      <c r="AB128" s="47"/>
      <c r="AC128" s="47"/>
      <c r="AD128" s="47"/>
      <c r="AE128" s="47"/>
      <c r="AF128" s="47"/>
      <c r="AG128" s="47"/>
      <c r="AH128" s="47"/>
      <c r="AI128" s="47"/>
    </row>
    <row r="129" spans="1:35" s="237" customFormat="1"/>
    <row r="130" spans="1:35" s="217" customFormat="1">
      <c r="A130" s="214" t="s">
        <v>572</v>
      </c>
      <c r="B130" s="215"/>
      <c r="C130" s="216"/>
      <c r="D130" s="216"/>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row>
    <row r="131" spans="1:35">
      <c r="A131" s="3" t="s">
        <v>116</v>
      </c>
      <c r="B131" s="8" t="s">
        <v>11</v>
      </c>
      <c r="C131" s="8" t="s">
        <v>117</v>
      </c>
      <c r="D131" s="8" t="s">
        <v>607</v>
      </c>
      <c r="E131" s="139">
        <v>2020</v>
      </c>
      <c r="F131" s="139">
        <v>2021</v>
      </c>
      <c r="G131" s="139">
        <v>2022</v>
      </c>
      <c r="H131" s="139">
        <v>2023</v>
      </c>
      <c r="I131" s="139">
        <v>2024</v>
      </c>
      <c r="J131" s="139">
        <v>2025</v>
      </c>
      <c r="K131" s="139">
        <v>2026</v>
      </c>
      <c r="L131" s="139">
        <v>2027</v>
      </c>
      <c r="M131" s="139">
        <v>2028</v>
      </c>
      <c r="N131" s="139">
        <v>2029</v>
      </c>
      <c r="O131" s="139">
        <v>2030</v>
      </c>
      <c r="P131" s="139">
        <v>2031</v>
      </c>
      <c r="Q131" s="139">
        <v>2032</v>
      </c>
      <c r="R131" s="139">
        <v>2033</v>
      </c>
      <c r="S131" s="139">
        <v>2034</v>
      </c>
      <c r="T131" s="139">
        <v>2035</v>
      </c>
      <c r="U131" s="139">
        <v>2036</v>
      </c>
      <c r="V131" s="139">
        <v>2037</v>
      </c>
      <c r="W131" s="139">
        <v>2038</v>
      </c>
      <c r="X131" s="139">
        <v>2039</v>
      </c>
      <c r="Y131" s="139">
        <v>2040</v>
      </c>
      <c r="Z131" s="139">
        <v>2041</v>
      </c>
      <c r="AA131" s="139">
        <v>2042</v>
      </c>
      <c r="AB131" s="139">
        <v>2043</v>
      </c>
      <c r="AC131" s="139">
        <v>2044</v>
      </c>
      <c r="AD131" s="139">
        <v>2045</v>
      </c>
      <c r="AE131" s="139">
        <v>2046</v>
      </c>
      <c r="AF131" s="139">
        <v>2047</v>
      </c>
      <c r="AG131" s="139">
        <v>2048</v>
      </c>
      <c r="AH131" s="139">
        <v>2049</v>
      </c>
      <c r="AI131" s="139">
        <v>2050</v>
      </c>
    </row>
    <row r="132" spans="1:35" s="144" customFormat="1">
      <c r="A132" s="144" t="s">
        <v>129</v>
      </c>
      <c r="B132" s="145" t="s">
        <v>36</v>
      </c>
      <c r="C132" s="145" t="s">
        <v>127</v>
      </c>
      <c r="D132" s="11">
        <v>2</v>
      </c>
      <c r="E132" s="146">
        <v>1</v>
      </c>
      <c r="F132" s="146">
        <v>1</v>
      </c>
      <c r="G132" s="146">
        <v>1</v>
      </c>
      <c r="H132" s="146">
        <v>1</v>
      </c>
      <c r="I132" s="146">
        <v>1</v>
      </c>
      <c r="J132" s="146">
        <v>1</v>
      </c>
      <c r="K132" s="146">
        <v>1</v>
      </c>
      <c r="L132" s="146">
        <v>1</v>
      </c>
      <c r="M132" s="146">
        <v>1</v>
      </c>
      <c r="N132" s="146">
        <v>1</v>
      </c>
      <c r="O132" s="146">
        <v>1</v>
      </c>
      <c r="P132" s="146">
        <v>1</v>
      </c>
      <c r="Q132" s="146">
        <v>1</v>
      </c>
      <c r="R132" s="146">
        <v>1</v>
      </c>
      <c r="S132" s="146">
        <v>1</v>
      </c>
      <c r="T132" s="146">
        <v>1</v>
      </c>
      <c r="U132" s="146">
        <v>1</v>
      </c>
      <c r="V132" s="146">
        <v>1</v>
      </c>
      <c r="W132" s="146">
        <v>1</v>
      </c>
      <c r="X132" s="146">
        <v>1</v>
      </c>
      <c r="Y132" s="146">
        <v>1</v>
      </c>
      <c r="Z132" s="146">
        <v>1</v>
      </c>
      <c r="AA132" s="146">
        <v>1</v>
      </c>
      <c r="AB132" s="146">
        <v>1</v>
      </c>
      <c r="AC132" s="146">
        <v>1</v>
      </c>
      <c r="AD132" s="146">
        <v>1</v>
      </c>
      <c r="AE132" s="146">
        <v>1</v>
      </c>
      <c r="AF132" s="146">
        <v>1</v>
      </c>
      <c r="AG132" s="146">
        <v>1</v>
      </c>
      <c r="AH132" s="146">
        <v>1</v>
      </c>
      <c r="AI132" s="146">
        <v>1</v>
      </c>
    </row>
    <row r="133" spans="1:35" s="133" customFormat="1">
      <c r="A133" s="133" t="s">
        <v>129</v>
      </c>
      <c r="B133" s="11" t="s">
        <v>58</v>
      </c>
      <c r="C133" s="11" t="s">
        <v>130</v>
      </c>
      <c r="D133" s="11">
        <v>2</v>
      </c>
      <c r="E133" s="124">
        <v>1</v>
      </c>
      <c r="F133" s="124">
        <v>1</v>
      </c>
      <c r="G133" s="124">
        <v>1</v>
      </c>
      <c r="H133" s="124">
        <v>1</v>
      </c>
      <c r="I133" s="124">
        <v>1</v>
      </c>
      <c r="J133" s="124">
        <v>1</v>
      </c>
      <c r="K133" s="124">
        <v>1</v>
      </c>
      <c r="L133" s="124">
        <v>1</v>
      </c>
      <c r="M133" s="124">
        <v>1</v>
      </c>
      <c r="N133" s="124">
        <v>1</v>
      </c>
      <c r="O133" s="124">
        <v>1</v>
      </c>
      <c r="P133" s="124">
        <v>1</v>
      </c>
      <c r="Q133" s="124">
        <v>1</v>
      </c>
      <c r="R133" s="124">
        <v>1</v>
      </c>
      <c r="S133" s="124">
        <v>1</v>
      </c>
      <c r="T133" s="124">
        <v>1</v>
      </c>
      <c r="U133" s="124">
        <v>1</v>
      </c>
      <c r="V133" s="124">
        <v>1</v>
      </c>
      <c r="W133" s="124">
        <v>1</v>
      </c>
      <c r="X133" s="124">
        <v>1</v>
      </c>
      <c r="Y133" s="124">
        <v>1</v>
      </c>
      <c r="Z133" s="124">
        <v>1</v>
      </c>
      <c r="AA133" s="124">
        <v>1</v>
      </c>
      <c r="AB133" s="124">
        <v>1</v>
      </c>
      <c r="AC133" s="124">
        <v>1</v>
      </c>
      <c r="AD133" s="124">
        <v>1</v>
      </c>
      <c r="AE133" s="124">
        <v>1</v>
      </c>
      <c r="AF133" s="124">
        <v>1</v>
      </c>
      <c r="AG133" s="124">
        <v>1</v>
      </c>
      <c r="AH133" s="124">
        <v>1</v>
      </c>
      <c r="AI133" s="124">
        <v>1</v>
      </c>
    </row>
    <row r="134" spans="1:35" s="133" customFormat="1">
      <c r="A134" s="133" t="s">
        <v>129</v>
      </c>
      <c r="B134" s="11" t="s">
        <v>19</v>
      </c>
      <c r="C134" s="11" t="s">
        <v>139</v>
      </c>
      <c r="D134" s="241" t="s">
        <v>661</v>
      </c>
      <c r="E134" s="124">
        <v>0.08</v>
      </c>
      <c r="F134" s="124">
        <v>0.08</v>
      </c>
      <c r="G134" s="124">
        <v>0.08</v>
      </c>
      <c r="H134" s="124">
        <v>0.08</v>
      </c>
      <c r="I134" s="124">
        <v>0.08</v>
      </c>
      <c r="J134" s="124">
        <v>0.08</v>
      </c>
      <c r="K134" s="124">
        <v>0.08</v>
      </c>
      <c r="L134" s="124">
        <v>0.08</v>
      </c>
      <c r="M134" s="124">
        <v>0.08</v>
      </c>
      <c r="N134" s="124">
        <v>0.08</v>
      </c>
      <c r="O134" s="124">
        <v>0.08</v>
      </c>
      <c r="P134" s="124">
        <v>0.08</v>
      </c>
      <c r="Q134" s="124">
        <v>0.08</v>
      </c>
      <c r="R134" s="124">
        <v>0.08</v>
      </c>
      <c r="S134" s="124">
        <v>0.08</v>
      </c>
      <c r="T134" s="124">
        <v>0.08</v>
      </c>
      <c r="U134" s="124">
        <v>0.08</v>
      </c>
      <c r="V134" s="124">
        <v>0.08</v>
      </c>
      <c r="W134" s="124">
        <v>0.08</v>
      </c>
      <c r="X134" s="124">
        <v>0.08</v>
      </c>
      <c r="Y134" s="124">
        <v>0.08</v>
      </c>
      <c r="Z134" s="124">
        <v>0.08</v>
      </c>
      <c r="AA134" s="124">
        <v>0.08</v>
      </c>
      <c r="AB134" s="124">
        <v>0.08</v>
      </c>
      <c r="AC134" s="124">
        <v>0.08</v>
      </c>
      <c r="AD134" s="124">
        <v>0.08</v>
      </c>
      <c r="AE134" s="124">
        <v>0.08</v>
      </c>
      <c r="AF134" s="124">
        <v>0.08</v>
      </c>
      <c r="AG134" s="124">
        <v>0.08</v>
      </c>
      <c r="AH134" s="124">
        <v>0.08</v>
      </c>
      <c r="AI134" s="124">
        <v>0.08</v>
      </c>
    </row>
    <row r="135" spans="1:35" s="133" customFormat="1">
      <c r="A135" s="133" t="s">
        <v>120</v>
      </c>
      <c r="B135" s="11" t="s">
        <v>551</v>
      </c>
      <c r="C135" s="11" t="s">
        <v>131</v>
      </c>
      <c r="D135" s="241"/>
      <c r="E135" s="124">
        <v>76.427000000000007</v>
      </c>
      <c r="F135" s="124">
        <v>76.427000000000007</v>
      </c>
      <c r="G135" s="124">
        <v>76.427000000000007</v>
      </c>
      <c r="H135" s="124">
        <v>76.427000000000007</v>
      </c>
      <c r="I135" s="124">
        <v>76.427000000000007</v>
      </c>
      <c r="J135" s="124">
        <v>76.427000000000007</v>
      </c>
      <c r="K135" s="124">
        <v>76.427000000000007</v>
      </c>
      <c r="L135" s="124">
        <v>76.427000000000007</v>
      </c>
      <c r="M135" s="124">
        <v>76.427000000000007</v>
      </c>
      <c r="N135" s="124">
        <v>76.427000000000007</v>
      </c>
      <c r="O135" s="124">
        <v>76.427000000000007</v>
      </c>
      <c r="P135" s="124">
        <v>76.427000000000007</v>
      </c>
      <c r="Q135" s="124">
        <v>76.427000000000007</v>
      </c>
      <c r="R135" s="124">
        <v>76.427000000000007</v>
      </c>
      <c r="S135" s="124">
        <v>76.427000000000007</v>
      </c>
      <c r="T135" s="124">
        <v>76.427000000000007</v>
      </c>
      <c r="U135" s="124">
        <v>76.427000000000007</v>
      </c>
      <c r="V135" s="124">
        <v>76.427000000000007</v>
      </c>
      <c r="W135" s="124">
        <v>76.427000000000007</v>
      </c>
      <c r="X135" s="124">
        <v>76.427000000000007</v>
      </c>
      <c r="Y135" s="124">
        <v>76.427000000000007</v>
      </c>
      <c r="Z135" s="124">
        <v>76.427000000000007</v>
      </c>
      <c r="AA135" s="124">
        <v>76.427000000000007</v>
      </c>
      <c r="AB135" s="124">
        <v>76.427000000000007</v>
      </c>
      <c r="AC135" s="124">
        <v>76.427000000000007</v>
      </c>
      <c r="AD135" s="124">
        <v>76.427000000000007</v>
      </c>
      <c r="AE135" s="124">
        <v>76.427000000000007</v>
      </c>
      <c r="AF135" s="124">
        <v>76.427000000000007</v>
      </c>
      <c r="AG135" s="124">
        <v>76.427000000000007</v>
      </c>
      <c r="AH135" s="124">
        <v>76.427000000000007</v>
      </c>
      <c r="AI135" s="124">
        <v>76.427000000000007</v>
      </c>
    </row>
    <row r="136" spans="1:35" s="133" customFormat="1">
      <c r="A136" s="133" t="s">
        <v>120</v>
      </c>
      <c r="B136" s="11" t="s">
        <v>54</v>
      </c>
      <c r="C136" s="11" t="s">
        <v>130</v>
      </c>
      <c r="D136" s="241"/>
      <c r="E136" s="124">
        <v>0.42</v>
      </c>
      <c r="F136" s="124">
        <v>0.42</v>
      </c>
      <c r="G136" s="124">
        <v>0.42</v>
      </c>
      <c r="H136" s="124">
        <v>0.42</v>
      </c>
      <c r="I136" s="124">
        <v>0.42</v>
      </c>
      <c r="J136" s="124">
        <v>0.42</v>
      </c>
      <c r="K136" s="124">
        <v>0.42</v>
      </c>
      <c r="L136" s="124">
        <v>0.42</v>
      </c>
      <c r="M136" s="124">
        <v>0.42</v>
      </c>
      <c r="N136" s="124">
        <v>0.42</v>
      </c>
      <c r="O136" s="124">
        <v>0.42</v>
      </c>
      <c r="P136" s="124">
        <v>0.42</v>
      </c>
      <c r="Q136" s="124">
        <v>0.42</v>
      </c>
      <c r="R136" s="124">
        <v>0.42</v>
      </c>
      <c r="S136" s="124">
        <v>0.42</v>
      </c>
      <c r="T136" s="124">
        <v>0.42</v>
      </c>
      <c r="U136" s="124">
        <v>0.42</v>
      </c>
      <c r="V136" s="124">
        <v>0.42</v>
      </c>
      <c r="W136" s="124">
        <v>0.42</v>
      </c>
      <c r="X136" s="124">
        <v>0.42</v>
      </c>
      <c r="Y136" s="124">
        <v>0.42</v>
      </c>
      <c r="Z136" s="124">
        <v>0.42</v>
      </c>
      <c r="AA136" s="124">
        <v>0.42</v>
      </c>
      <c r="AB136" s="124">
        <v>0.42</v>
      </c>
      <c r="AC136" s="124">
        <v>0.42</v>
      </c>
      <c r="AD136" s="124">
        <v>0.42</v>
      </c>
      <c r="AE136" s="124">
        <v>0.42</v>
      </c>
      <c r="AF136" s="124">
        <v>0.42</v>
      </c>
      <c r="AG136" s="124">
        <v>0.42</v>
      </c>
      <c r="AH136" s="124">
        <v>0.42</v>
      </c>
      <c r="AI136" s="124">
        <v>0.42</v>
      </c>
    </row>
    <row r="137" spans="1:35" s="133" customFormat="1">
      <c r="A137" s="133" t="s">
        <v>120</v>
      </c>
      <c r="B137" s="11" t="s">
        <v>59</v>
      </c>
      <c r="C137" s="11" t="s">
        <v>130</v>
      </c>
      <c r="D137" s="241"/>
      <c r="E137" s="124">
        <v>0.52</v>
      </c>
      <c r="F137" s="124">
        <v>0.52</v>
      </c>
      <c r="G137" s="124">
        <v>0.52</v>
      </c>
      <c r="H137" s="124">
        <v>0.52</v>
      </c>
      <c r="I137" s="124">
        <v>0.52</v>
      </c>
      <c r="J137" s="124">
        <v>0.52</v>
      </c>
      <c r="K137" s="124">
        <v>0.52</v>
      </c>
      <c r="L137" s="124">
        <v>0.52</v>
      </c>
      <c r="M137" s="124">
        <v>0.52</v>
      </c>
      <c r="N137" s="124">
        <v>0.52</v>
      </c>
      <c r="O137" s="124">
        <v>0.52</v>
      </c>
      <c r="P137" s="124">
        <v>0.52</v>
      </c>
      <c r="Q137" s="124">
        <v>0.52</v>
      </c>
      <c r="R137" s="124">
        <v>0.52</v>
      </c>
      <c r="S137" s="124">
        <v>0.52</v>
      </c>
      <c r="T137" s="124">
        <v>0.52</v>
      </c>
      <c r="U137" s="124">
        <v>0.52</v>
      </c>
      <c r="V137" s="124">
        <v>0.52</v>
      </c>
      <c r="W137" s="124">
        <v>0.52</v>
      </c>
      <c r="X137" s="124">
        <v>0.52</v>
      </c>
      <c r="Y137" s="124">
        <v>0.52</v>
      </c>
      <c r="Z137" s="124">
        <v>0.52</v>
      </c>
      <c r="AA137" s="124">
        <v>0.52</v>
      </c>
      <c r="AB137" s="124">
        <v>0.52</v>
      </c>
      <c r="AC137" s="124">
        <v>0.52</v>
      </c>
      <c r="AD137" s="124">
        <v>0.52</v>
      </c>
      <c r="AE137" s="124">
        <v>0.52</v>
      </c>
      <c r="AF137" s="124">
        <v>0.52</v>
      </c>
      <c r="AG137" s="124">
        <v>0.52</v>
      </c>
      <c r="AH137" s="124">
        <v>0.52</v>
      </c>
      <c r="AI137" s="124">
        <v>0.52</v>
      </c>
    </row>
    <row r="138" spans="1:35" s="133" customFormat="1">
      <c r="A138" s="133" t="s">
        <v>120</v>
      </c>
      <c r="B138" s="11" t="s">
        <v>56</v>
      </c>
      <c r="C138" s="11" t="s">
        <v>130</v>
      </c>
      <c r="D138" s="241"/>
      <c r="E138" s="124">
        <v>0.06</v>
      </c>
      <c r="F138" s="124">
        <v>0.06</v>
      </c>
      <c r="G138" s="124">
        <v>0.06</v>
      </c>
      <c r="H138" s="124">
        <v>0.06</v>
      </c>
      <c r="I138" s="124">
        <v>0.06</v>
      </c>
      <c r="J138" s="124">
        <v>0.06</v>
      </c>
      <c r="K138" s="124">
        <v>0.06</v>
      </c>
      <c r="L138" s="124">
        <v>0.06</v>
      </c>
      <c r="M138" s="124">
        <v>0.06</v>
      </c>
      <c r="N138" s="124">
        <v>0.06</v>
      </c>
      <c r="O138" s="124">
        <v>0.06</v>
      </c>
      <c r="P138" s="124">
        <v>0.06</v>
      </c>
      <c r="Q138" s="124">
        <v>0.06</v>
      </c>
      <c r="R138" s="124">
        <v>0.06</v>
      </c>
      <c r="S138" s="124">
        <v>0.06</v>
      </c>
      <c r="T138" s="124">
        <v>0.06</v>
      </c>
      <c r="U138" s="124">
        <v>0.06</v>
      </c>
      <c r="V138" s="124">
        <v>0.06</v>
      </c>
      <c r="W138" s="124">
        <v>0.06</v>
      </c>
      <c r="X138" s="124">
        <v>0.06</v>
      </c>
      <c r="Y138" s="124">
        <v>0.06</v>
      </c>
      <c r="Z138" s="124">
        <v>0.06</v>
      </c>
      <c r="AA138" s="124">
        <v>0.06</v>
      </c>
      <c r="AB138" s="124">
        <v>0.06</v>
      </c>
      <c r="AC138" s="124">
        <v>0.06</v>
      </c>
      <c r="AD138" s="124">
        <v>0.06</v>
      </c>
      <c r="AE138" s="124">
        <v>0.06</v>
      </c>
      <c r="AF138" s="124">
        <v>0.06</v>
      </c>
      <c r="AG138" s="124">
        <v>0.06</v>
      </c>
      <c r="AH138" s="124">
        <v>0.06</v>
      </c>
      <c r="AI138" s="124">
        <v>0.06</v>
      </c>
    </row>
    <row r="139" spans="1:35" s="133" customFormat="1">
      <c r="A139" s="133" t="s">
        <v>609</v>
      </c>
      <c r="B139" s="147" t="s">
        <v>119</v>
      </c>
      <c r="C139" s="11" t="s">
        <v>12</v>
      </c>
      <c r="D139" s="241"/>
      <c r="E139" s="124">
        <v>5.6000000000000001E-2</v>
      </c>
      <c r="F139" s="124">
        <v>5.2999999999999999E-2</v>
      </c>
      <c r="G139" s="124">
        <v>4.9000000000000002E-2</v>
      </c>
      <c r="H139" s="124">
        <v>4.4999999999999998E-2</v>
      </c>
      <c r="I139" s="124">
        <v>4.1000000000000002E-2</v>
      </c>
      <c r="J139" s="124">
        <v>3.7999999999999999E-2</v>
      </c>
      <c r="K139" s="124">
        <v>3.4000000000000002E-2</v>
      </c>
      <c r="L139" s="124">
        <v>0.03</v>
      </c>
      <c r="M139" s="124">
        <v>2.5999999999999999E-2</v>
      </c>
      <c r="N139" s="124">
        <v>2.3E-2</v>
      </c>
      <c r="O139" s="124">
        <v>1.9E-2</v>
      </c>
      <c r="P139" s="124">
        <v>1.4999999999999999E-2</v>
      </c>
      <c r="Q139" s="124">
        <v>1.0999999999999999E-2</v>
      </c>
      <c r="R139" s="124">
        <v>8.0000000000000002E-3</v>
      </c>
      <c r="S139" s="124">
        <v>4.0000000000000001E-3</v>
      </c>
      <c r="T139" s="124">
        <v>0</v>
      </c>
      <c r="U139" s="124">
        <v>0</v>
      </c>
      <c r="V139" s="124">
        <v>0</v>
      </c>
      <c r="W139" s="124">
        <v>0</v>
      </c>
      <c r="X139" s="124">
        <v>0</v>
      </c>
      <c r="Y139" s="124">
        <v>0</v>
      </c>
      <c r="Z139" s="124">
        <v>0</v>
      </c>
      <c r="AA139" s="124">
        <v>0</v>
      </c>
      <c r="AB139" s="124">
        <v>0</v>
      </c>
      <c r="AC139" s="124">
        <v>0</v>
      </c>
      <c r="AD139" s="124">
        <v>0</v>
      </c>
      <c r="AE139" s="124">
        <v>0</v>
      </c>
      <c r="AF139" s="124">
        <v>0</v>
      </c>
      <c r="AG139" s="124">
        <v>0</v>
      </c>
      <c r="AH139" s="124">
        <v>0</v>
      </c>
      <c r="AI139" s="124">
        <v>0</v>
      </c>
    </row>
    <row r="140" spans="1:35" s="144" customFormat="1">
      <c r="A140" s="133" t="s">
        <v>140</v>
      </c>
      <c r="B140" s="148" t="s">
        <v>119</v>
      </c>
      <c r="C140" s="145" t="s">
        <v>12</v>
      </c>
      <c r="D140" s="11">
        <v>2</v>
      </c>
      <c r="E140" s="146">
        <v>999999</v>
      </c>
      <c r="F140" s="146">
        <v>999999</v>
      </c>
      <c r="G140" s="146">
        <v>999999</v>
      </c>
      <c r="H140" s="146">
        <v>999999</v>
      </c>
      <c r="I140" s="146">
        <v>999999</v>
      </c>
      <c r="J140" s="146">
        <v>999999</v>
      </c>
      <c r="K140" s="146">
        <v>999999</v>
      </c>
      <c r="L140" s="146">
        <v>999999</v>
      </c>
      <c r="M140" s="146">
        <v>999999</v>
      </c>
      <c r="N140" s="146">
        <v>999999</v>
      </c>
      <c r="O140" s="146">
        <v>999999</v>
      </c>
      <c r="P140" s="146">
        <v>999999</v>
      </c>
      <c r="Q140" s="146">
        <v>999999</v>
      </c>
      <c r="R140" s="146">
        <v>999999</v>
      </c>
      <c r="S140" s="146">
        <v>999999</v>
      </c>
      <c r="T140" s="146">
        <v>999999</v>
      </c>
      <c r="U140" s="146">
        <v>999999</v>
      </c>
      <c r="V140" s="146">
        <v>999999</v>
      </c>
      <c r="W140" s="146">
        <v>999999</v>
      </c>
      <c r="X140" s="146">
        <v>999999</v>
      </c>
      <c r="Y140" s="146">
        <v>999999</v>
      </c>
      <c r="Z140" s="146">
        <v>999999</v>
      </c>
      <c r="AA140" s="146">
        <v>999999</v>
      </c>
      <c r="AB140" s="146">
        <v>999999</v>
      </c>
      <c r="AC140" s="146">
        <v>999999</v>
      </c>
      <c r="AD140" s="146">
        <v>999999</v>
      </c>
      <c r="AE140" s="146">
        <v>999999</v>
      </c>
      <c r="AF140" s="146">
        <v>999999</v>
      </c>
      <c r="AG140" s="146">
        <v>999999</v>
      </c>
      <c r="AH140" s="146">
        <v>999999</v>
      </c>
      <c r="AI140" s="146">
        <v>999999</v>
      </c>
    </row>
    <row r="141" spans="1:35" s="144" customFormat="1">
      <c r="A141" s="133" t="s">
        <v>126</v>
      </c>
      <c r="B141" s="148" t="s">
        <v>119</v>
      </c>
      <c r="C141" s="145" t="s">
        <v>12</v>
      </c>
      <c r="D141" s="11">
        <v>2</v>
      </c>
      <c r="E141" s="146">
        <v>999999</v>
      </c>
      <c r="F141" s="146">
        <v>999999</v>
      </c>
      <c r="G141" s="146">
        <v>999999</v>
      </c>
      <c r="H141" s="146">
        <v>999999</v>
      </c>
      <c r="I141" s="146">
        <v>999999</v>
      </c>
      <c r="J141" s="146">
        <v>999999</v>
      </c>
      <c r="K141" s="146">
        <v>999999</v>
      </c>
      <c r="L141" s="146">
        <v>999999</v>
      </c>
      <c r="M141" s="146">
        <v>999999</v>
      </c>
      <c r="N141" s="146">
        <v>999999</v>
      </c>
      <c r="O141" s="146">
        <v>999999</v>
      </c>
      <c r="P141" s="146">
        <v>999999</v>
      </c>
      <c r="Q141" s="146">
        <v>999999</v>
      </c>
      <c r="R141" s="146">
        <v>999999</v>
      </c>
      <c r="S141" s="146">
        <v>999999</v>
      </c>
      <c r="T141" s="146">
        <v>999999</v>
      </c>
      <c r="U141" s="146">
        <v>999999</v>
      </c>
      <c r="V141" s="146">
        <v>999999</v>
      </c>
      <c r="W141" s="146">
        <v>999999</v>
      </c>
      <c r="X141" s="146">
        <v>999999</v>
      </c>
      <c r="Y141" s="146">
        <v>999999</v>
      </c>
      <c r="Z141" s="146">
        <v>999999</v>
      </c>
      <c r="AA141" s="146">
        <v>999999</v>
      </c>
      <c r="AB141" s="146">
        <v>999999</v>
      </c>
      <c r="AC141" s="146">
        <v>999999</v>
      </c>
      <c r="AD141" s="146">
        <v>999999</v>
      </c>
      <c r="AE141" s="146">
        <v>999999</v>
      </c>
      <c r="AF141" s="146">
        <v>999999</v>
      </c>
      <c r="AG141" s="146">
        <v>999999</v>
      </c>
      <c r="AH141" s="146">
        <v>999999</v>
      </c>
      <c r="AI141" s="146">
        <v>999999</v>
      </c>
    </row>
    <row r="142" spans="1:35" s="133" customFormat="1">
      <c r="A142" s="133" t="s">
        <v>133</v>
      </c>
      <c r="B142" s="147" t="s">
        <v>119</v>
      </c>
      <c r="C142" s="11" t="s">
        <v>7</v>
      </c>
      <c r="D142" s="11">
        <v>2</v>
      </c>
      <c r="E142" s="124">
        <v>10</v>
      </c>
      <c r="F142" s="124">
        <v>10</v>
      </c>
      <c r="G142" s="124">
        <v>10</v>
      </c>
      <c r="H142" s="124">
        <v>10</v>
      </c>
      <c r="I142" s="124">
        <v>10</v>
      </c>
      <c r="J142" s="124">
        <v>10</v>
      </c>
      <c r="K142" s="124">
        <v>10</v>
      </c>
      <c r="L142" s="124">
        <v>10</v>
      </c>
      <c r="M142" s="124">
        <v>10</v>
      </c>
      <c r="N142" s="124">
        <v>10</v>
      </c>
      <c r="O142" s="124">
        <v>10</v>
      </c>
      <c r="P142" s="124">
        <v>10</v>
      </c>
      <c r="Q142" s="124">
        <v>10</v>
      </c>
      <c r="R142" s="124">
        <v>10</v>
      </c>
      <c r="S142" s="124">
        <v>10</v>
      </c>
      <c r="T142" s="124">
        <v>10</v>
      </c>
      <c r="U142" s="124">
        <v>10</v>
      </c>
      <c r="V142" s="124">
        <v>10</v>
      </c>
      <c r="W142" s="124">
        <v>10</v>
      </c>
      <c r="X142" s="124">
        <v>10</v>
      </c>
      <c r="Y142" s="124">
        <v>10</v>
      </c>
      <c r="Z142" s="124">
        <v>10</v>
      </c>
      <c r="AA142" s="124">
        <v>10</v>
      </c>
      <c r="AB142" s="124">
        <v>10</v>
      </c>
      <c r="AC142" s="124">
        <v>10</v>
      </c>
      <c r="AD142" s="124">
        <v>10</v>
      </c>
      <c r="AE142" s="124">
        <v>10</v>
      </c>
      <c r="AF142" s="124">
        <v>10</v>
      </c>
      <c r="AG142" s="124">
        <v>10</v>
      </c>
      <c r="AH142" s="124">
        <v>10</v>
      </c>
      <c r="AI142" s="124">
        <v>10</v>
      </c>
    </row>
    <row r="143" spans="1:35" s="144" customFormat="1">
      <c r="A143" s="144" t="s">
        <v>136</v>
      </c>
      <c r="B143" s="11">
        <v>15</v>
      </c>
      <c r="C143" s="11" t="s">
        <v>137</v>
      </c>
      <c r="D143" s="11">
        <v>2</v>
      </c>
    </row>
    <row r="144" spans="1:35" s="237" customFormat="1"/>
    <row r="145" spans="1:35" s="220" customFormat="1">
      <c r="A145" s="219" t="s">
        <v>573</v>
      </c>
      <c r="B145" s="219"/>
      <c r="C145" s="216"/>
      <c r="D145" s="216"/>
    </row>
    <row r="146" spans="1:35" s="144" customFormat="1">
      <c r="A146" s="149" t="s">
        <v>116</v>
      </c>
      <c r="B146" s="150" t="s">
        <v>11</v>
      </c>
      <c r="C146" s="150" t="s">
        <v>117</v>
      </c>
      <c r="D146" s="8" t="s">
        <v>607</v>
      </c>
      <c r="E146" s="151">
        <v>2020</v>
      </c>
      <c r="F146" s="151">
        <v>2021</v>
      </c>
      <c r="G146" s="151">
        <v>2022</v>
      </c>
      <c r="H146" s="151">
        <v>2023</v>
      </c>
      <c r="I146" s="151">
        <v>2024</v>
      </c>
      <c r="J146" s="151">
        <v>2025</v>
      </c>
      <c r="K146" s="151">
        <v>2026</v>
      </c>
      <c r="L146" s="151">
        <v>2027</v>
      </c>
      <c r="M146" s="151">
        <v>2028</v>
      </c>
      <c r="N146" s="151">
        <v>2029</v>
      </c>
      <c r="O146" s="151">
        <v>2030</v>
      </c>
      <c r="P146" s="151">
        <v>2031</v>
      </c>
      <c r="Q146" s="151">
        <v>2032</v>
      </c>
      <c r="R146" s="151">
        <v>2033</v>
      </c>
      <c r="S146" s="151">
        <v>2034</v>
      </c>
      <c r="T146" s="151">
        <v>2035</v>
      </c>
      <c r="U146" s="151">
        <v>2036</v>
      </c>
      <c r="V146" s="151">
        <v>2037</v>
      </c>
      <c r="W146" s="151">
        <v>2038</v>
      </c>
      <c r="X146" s="151">
        <v>2039</v>
      </c>
      <c r="Y146" s="151">
        <v>2040</v>
      </c>
      <c r="Z146" s="151">
        <v>2041</v>
      </c>
      <c r="AA146" s="151">
        <v>2042</v>
      </c>
      <c r="AB146" s="151">
        <v>2043</v>
      </c>
      <c r="AC146" s="151">
        <v>2044</v>
      </c>
      <c r="AD146" s="151">
        <v>2045</v>
      </c>
      <c r="AE146" s="151">
        <v>2046</v>
      </c>
      <c r="AF146" s="151">
        <v>2047</v>
      </c>
      <c r="AG146" s="151">
        <v>2048</v>
      </c>
      <c r="AH146" s="151">
        <v>2049</v>
      </c>
      <c r="AI146" s="151">
        <v>2050</v>
      </c>
    </row>
    <row r="147" spans="1:35" s="144" customFormat="1">
      <c r="A147" s="144" t="s">
        <v>129</v>
      </c>
      <c r="B147" s="145" t="s">
        <v>36</v>
      </c>
      <c r="C147" s="145" t="s">
        <v>127</v>
      </c>
      <c r="D147" s="11">
        <v>2</v>
      </c>
      <c r="E147" s="146">
        <v>1</v>
      </c>
      <c r="F147" s="146">
        <v>1</v>
      </c>
      <c r="G147" s="146">
        <v>1</v>
      </c>
      <c r="H147" s="146">
        <v>1</v>
      </c>
      <c r="I147" s="146">
        <v>1</v>
      </c>
      <c r="J147" s="146">
        <v>1</v>
      </c>
      <c r="K147" s="146">
        <v>1</v>
      </c>
      <c r="L147" s="146">
        <v>1</v>
      </c>
      <c r="M147" s="146">
        <v>1</v>
      </c>
      <c r="N147" s="146">
        <v>1</v>
      </c>
      <c r="O147" s="146">
        <v>1</v>
      </c>
      <c r="P147" s="146">
        <v>1</v>
      </c>
      <c r="Q147" s="146">
        <v>1</v>
      </c>
      <c r="R147" s="146">
        <v>1</v>
      </c>
      <c r="S147" s="146">
        <v>1</v>
      </c>
      <c r="T147" s="146">
        <v>1</v>
      </c>
      <c r="U147" s="146">
        <v>1</v>
      </c>
      <c r="V147" s="146">
        <v>1</v>
      </c>
      <c r="W147" s="146">
        <v>1</v>
      </c>
      <c r="X147" s="146">
        <v>1</v>
      </c>
      <c r="Y147" s="146">
        <v>1</v>
      </c>
      <c r="Z147" s="146">
        <v>1</v>
      </c>
      <c r="AA147" s="146">
        <v>1</v>
      </c>
      <c r="AB147" s="146">
        <v>1</v>
      </c>
      <c r="AC147" s="146">
        <v>1</v>
      </c>
      <c r="AD147" s="146">
        <v>1</v>
      </c>
      <c r="AE147" s="146">
        <v>1</v>
      </c>
      <c r="AF147" s="146">
        <v>1</v>
      </c>
      <c r="AG147" s="146">
        <v>1</v>
      </c>
      <c r="AH147" s="146">
        <v>1</v>
      </c>
      <c r="AI147" s="146">
        <v>1</v>
      </c>
    </row>
    <row r="148" spans="1:35" s="133" customFormat="1">
      <c r="A148" s="133" t="s">
        <v>129</v>
      </c>
      <c r="B148" s="11" t="s">
        <v>58</v>
      </c>
      <c r="C148" s="11" t="s">
        <v>130</v>
      </c>
      <c r="D148" s="11">
        <v>2</v>
      </c>
      <c r="E148" s="124">
        <v>1</v>
      </c>
      <c r="F148" s="124">
        <v>1</v>
      </c>
      <c r="G148" s="124">
        <v>1</v>
      </c>
      <c r="H148" s="124">
        <v>1</v>
      </c>
      <c r="I148" s="124">
        <v>1</v>
      </c>
      <c r="J148" s="124">
        <v>1</v>
      </c>
      <c r="K148" s="124">
        <v>1</v>
      </c>
      <c r="L148" s="124">
        <v>1</v>
      </c>
      <c r="M148" s="124">
        <v>1</v>
      </c>
      <c r="N148" s="124">
        <v>1</v>
      </c>
      <c r="O148" s="124">
        <v>1</v>
      </c>
      <c r="P148" s="124">
        <v>1</v>
      </c>
      <c r="Q148" s="124">
        <v>1</v>
      </c>
      <c r="R148" s="124">
        <v>1</v>
      </c>
      <c r="S148" s="124">
        <v>1</v>
      </c>
      <c r="T148" s="124">
        <v>1</v>
      </c>
      <c r="U148" s="124">
        <v>1</v>
      </c>
      <c r="V148" s="124">
        <v>1</v>
      </c>
      <c r="W148" s="124">
        <v>1</v>
      </c>
      <c r="X148" s="124">
        <v>1</v>
      </c>
      <c r="Y148" s="124">
        <v>1</v>
      </c>
      <c r="Z148" s="124">
        <v>1</v>
      </c>
      <c r="AA148" s="124">
        <v>1</v>
      </c>
      <c r="AB148" s="124">
        <v>1</v>
      </c>
      <c r="AC148" s="124">
        <v>1</v>
      </c>
      <c r="AD148" s="124">
        <v>1</v>
      </c>
      <c r="AE148" s="124">
        <v>1</v>
      </c>
      <c r="AF148" s="124">
        <v>1</v>
      </c>
      <c r="AG148" s="124">
        <v>1</v>
      </c>
      <c r="AH148" s="124">
        <v>1</v>
      </c>
      <c r="AI148" s="124">
        <v>1</v>
      </c>
    </row>
    <row r="149" spans="1:35" s="133" customFormat="1">
      <c r="A149" s="133" t="s">
        <v>129</v>
      </c>
      <c r="B149" s="11" t="s">
        <v>51</v>
      </c>
      <c r="C149" s="11" t="s">
        <v>130</v>
      </c>
      <c r="D149" s="241" t="s">
        <v>661</v>
      </c>
      <c r="E149" s="124">
        <v>1.177</v>
      </c>
      <c r="F149" s="124">
        <v>1.177</v>
      </c>
      <c r="G149" s="124">
        <v>1.177</v>
      </c>
      <c r="H149" s="124">
        <v>1.177</v>
      </c>
      <c r="I149" s="124">
        <v>1.177</v>
      </c>
      <c r="J149" s="124">
        <v>1.177</v>
      </c>
      <c r="K149" s="124">
        <v>1.177</v>
      </c>
      <c r="L149" s="124">
        <v>1.177</v>
      </c>
      <c r="M149" s="124">
        <v>1.177</v>
      </c>
      <c r="N149" s="124">
        <v>1.177</v>
      </c>
      <c r="O149" s="124">
        <v>1.177</v>
      </c>
      <c r="P149" s="124">
        <v>1.177</v>
      </c>
      <c r="Q149" s="124">
        <v>1.177</v>
      </c>
      <c r="R149" s="124">
        <v>1.177</v>
      </c>
      <c r="S149" s="124">
        <v>1.177</v>
      </c>
      <c r="T149" s="124">
        <v>1.177</v>
      </c>
      <c r="U149" s="124">
        <v>1.177</v>
      </c>
      <c r="V149" s="124">
        <v>1.177</v>
      </c>
      <c r="W149" s="124">
        <v>1.177</v>
      </c>
      <c r="X149" s="124">
        <v>1.177</v>
      </c>
      <c r="Y149" s="124">
        <v>1.177</v>
      </c>
      <c r="Z149" s="124">
        <v>1.177</v>
      </c>
      <c r="AA149" s="124">
        <v>1.177</v>
      </c>
      <c r="AB149" s="124">
        <v>1.177</v>
      </c>
      <c r="AC149" s="124">
        <v>1.177</v>
      </c>
      <c r="AD149" s="124">
        <v>1.177</v>
      </c>
      <c r="AE149" s="124">
        <v>1.177</v>
      </c>
      <c r="AF149" s="124">
        <v>1.177</v>
      </c>
      <c r="AG149" s="124">
        <v>1.177</v>
      </c>
      <c r="AH149" s="124">
        <v>1.177</v>
      </c>
      <c r="AI149" s="124">
        <v>1.177</v>
      </c>
    </row>
    <row r="150" spans="1:35" s="133" customFormat="1">
      <c r="A150" s="133" t="s">
        <v>129</v>
      </c>
      <c r="B150" s="11" t="s">
        <v>19</v>
      </c>
      <c r="C150" s="11" t="s">
        <v>139</v>
      </c>
      <c r="D150" s="241"/>
      <c r="E150" s="124">
        <v>0.12</v>
      </c>
      <c r="F150" s="124">
        <v>0.12</v>
      </c>
      <c r="G150" s="124">
        <v>0.12</v>
      </c>
      <c r="H150" s="124">
        <v>0.12</v>
      </c>
      <c r="I150" s="124">
        <v>0.12</v>
      </c>
      <c r="J150" s="124">
        <v>0.12</v>
      </c>
      <c r="K150" s="124">
        <v>0.12</v>
      </c>
      <c r="L150" s="124">
        <v>0.12</v>
      </c>
      <c r="M150" s="124">
        <v>0.12</v>
      </c>
      <c r="N150" s="124">
        <v>0.12</v>
      </c>
      <c r="O150" s="124">
        <v>0.12</v>
      </c>
      <c r="P150" s="124">
        <v>0.12</v>
      </c>
      <c r="Q150" s="124">
        <v>0.12</v>
      </c>
      <c r="R150" s="124">
        <v>0.12</v>
      </c>
      <c r="S150" s="124">
        <v>0.12</v>
      </c>
      <c r="T150" s="124">
        <v>0.12</v>
      </c>
      <c r="U150" s="124">
        <v>0.12</v>
      </c>
      <c r="V150" s="124">
        <v>0.12</v>
      </c>
      <c r="W150" s="124">
        <v>0.12</v>
      </c>
      <c r="X150" s="124">
        <v>0.12</v>
      </c>
      <c r="Y150" s="124">
        <v>0.12</v>
      </c>
      <c r="Z150" s="124">
        <v>0.12</v>
      </c>
      <c r="AA150" s="124">
        <v>0.12</v>
      </c>
      <c r="AB150" s="124">
        <v>0.12</v>
      </c>
      <c r="AC150" s="124">
        <v>0.12</v>
      </c>
      <c r="AD150" s="124">
        <v>0.12</v>
      </c>
      <c r="AE150" s="124">
        <v>0.12</v>
      </c>
      <c r="AF150" s="124">
        <v>0.12</v>
      </c>
      <c r="AG150" s="124">
        <v>0.12</v>
      </c>
      <c r="AH150" s="124">
        <v>0.12</v>
      </c>
      <c r="AI150" s="124">
        <v>0.12</v>
      </c>
    </row>
    <row r="151" spans="1:35" s="133" customFormat="1">
      <c r="A151" s="133" t="s">
        <v>120</v>
      </c>
      <c r="B151" s="11" t="s">
        <v>551</v>
      </c>
      <c r="C151" s="11" t="s">
        <v>131</v>
      </c>
      <c r="D151" s="241"/>
      <c r="E151" s="124">
        <v>7.42</v>
      </c>
      <c r="F151" s="124">
        <v>7.42</v>
      </c>
      <c r="G151" s="124">
        <v>7.42</v>
      </c>
      <c r="H151" s="124">
        <v>7.42</v>
      </c>
      <c r="I151" s="124">
        <v>7.42</v>
      </c>
      <c r="J151" s="124">
        <v>7.42</v>
      </c>
      <c r="K151" s="124">
        <v>7.42</v>
      </c>
      <c r="L151" s="124">
        <v>7.42</v>
      </c>
      <c r="M151" s="124">
        <v>7.42</v>
      </c>
      <c r="N151" s="124">
        <v>7.42</v>
      </c>
      <c r="O151" s="124">
        <v>7.42</v>
      </c>
      <c r="P151" s="124">
        <v>7.42</v>
      </c>
      <c r="Q151" s="124">
        <v>7.42</v>
      </c>
      <c r="R151" s="124">
        <v>7.42</v>
      </c>
      <c r="S151" s="124">
        <v>7.42</v>
      </c>
      <c r="T151" s="124">
        <v>7.42</v>
      </c>
      <c r="U151" s="124">
        <v>7.42</v>
      </c>
      <c r="V151" s="124">
        <v>7.42</v>
      </c>
      <c r="W151" s="124">
        <v>7.42</v>
      </c>
      <c r="X151" s="124">
        <v>7.42</v>
      </c>
      <c r="Y151" s="124">
        <v>7.42</v>
      </c>
      <c r="Z151" s="124">
        <v>7.42</v>
      </c>
      <c r="AA151" s="124">
        <v>7.42</v>
      </c>
      <c r="AB151" s="124">
        <v>7.42</v>
      </c>
      <c r="AC151" s="124">
        <v>7.42</v>
      </c>
      <c r="AD151" s="124">
        <v>7.42</v>
      </c>
      <c r="AE151" s="124">
        <v>7.42</v>
      </c>
      <c r="AF151" s="124">
        <v>7.42</v>
      </c>
      <c r="AG151" s="124">
        <v>7.42</v>
      </c>
      <c r="AH151" s="124">
        <v>7.42</v>
      </c>
      <c r="AI151" s="124">
        <v>7.42</v>
      </c>
    </row>
    <row r="152" spans="1:35" s="133" customFormat="1">
      <c r="A152" s="133" t="s">
        <v>120</v>
      </c>
      <c r="B152" s="11" t="s">
        <v>54</v>
      </c>
      <c r="C152" s="11" t="s">
        <v>130</v>
      </c>
      <c r="D152" s="241"/>
      <c r="E152" s="124">
        <v>0.42</v>
      </c>
      <c r="F152" s="124">
        <v>0.42</v>
      </c>
      <c r="G152" s="124">
        <v>0.42</v>
      </c>
      <c r="H152" s="124">
        <v>0.42</v>
      </c>
      <c r="I152" s="124">
        <v>0.42</v>
      </c>
      <c r="J152" s="124">
        <v>0.42</v>
      </c>
      <c r="K152" s="124">
        <v>0.42</v>
      </c>
      <c r="L152" s="124">
        <v>0.42</v>
      </c>
      <c r="M152" s="124">
        <v>0.42</v>
      </c>
      <c r="N152" s="124">
        <v>0.42</v>
      </c>
      <c r="O152" s="124">
        <v>0.42</v>
      </c>
      <c r="P152" s="124">
        <v>0.42</v>
      </c>
      <c r="Q152" s="124">
        <v>0.42</v>
      </c>
      <c r="R152" s="124">
        <v>0.42</v>
      </c>
      <c r="S152" s="124">
        <v>0.42</v>
      </c>
      <c r="T152" s="124">
        <v>0.42</v>
      </c>
      <c r="U152" s="124">
        <v>0.42</v>
      </c>
      <c r="V152" s="124">
        <v>0.42</v>
      </c>
      <c r="W152" s="124">
        <v>0.42</v>
      </c>
      <c r="X152" s="124">
        <v>0.42</v>
      </c>
      <c r="Y152" s="124">
        <v>0.42</v>
      </c>
      <c r="Z152" s="124">
        <v>0.42</v>
      </c>
      <c r="AA152" s="124">
        <v>0.42</v>
      </c>
      <c r="AB152" s="124">
        <v>0.42</v>
      </c>
      <c r="AC152" s="124">
        <v>0.42</v>
      </c>
      <c r="AD152" s="124">
        <v>0.42</v>
      </c>
      <c r="AE152" s="124">
        <v>0.42</v>
      </c>
      <c r="AF152" s="124">
        <v>0.42</v>
      </c>
      <c r="AG152" s="124">
        <v>0.42</v>
      </c>
      <c r="AH152" s="124">
        <v>0.42</v>
      </c>
      <c r="AI152" s="124">
        <v>0.42</v>
      </c>
    </row>
    <row r="153" spans="1:35" s="133" customFormat="1">
      <c r="A153" s="133" t="s">
        <v>120</v>
      </c>
      <c r="B153" s="11" t="s">
        <v>59</v>
      </c>
      <c r="C153" s="11" t="s">
        <v>130</v>
      </c>
      <c r="D153" s="241"/>
      <c r="E153" s="124">
        <v>0.52</v>
      </c>
      <c r="F153" s="124">
        <v>0.52</v>
      </c>
      <c r="G153" s="124">
        <v>0.52</v>
      </c>
      <c r="H153" s="124">
        <v>0.52</v>
      </c>
      <c r="I153" s="124">
        <v>0.52</v>
      </c>
      <c r="J153" s="124">
        <v>0.52</v>
      </c>
      <c r="K153" s="124">
        <v>0.52</v>
      </c>
      <c r="L153" s="124">
        <v>0.52</v>
      </c>
      <c r="M153" s="124">
        <v>0.52</v>
      </c>
      <c r="N153" s="124">
        <v>0.52</v>
      </c>
      <c r="O153" s="124">
        <v>0.52</v>
      </c>
      <c r="P153" s="124">
        <v>0.52</v>
      </c>
      <c r="Q153" s="124">
        <v>0.52</v>
      </c>
      <c r="R153" s="124">
        <v>0.52</v>
      </c>
      <c r="S153" s="124">
        <v>0.52</v>
      </c>
      <c r="T153" s="124">
        <v>0.52</v>
      </c>
      <c r="U153" s="124">
        <v>0.52</v>
      </c>
      <c r="V153" s="124">
        <v>0.52</v>
      </c>
      <c r="W153" s="124">
        <v>0.52</v>
      </c>
      <c r="X153" s="124">
        <v>0.52</v>
      </c>
      <c r="Y153" s="124">
        <v>0.52</v>
      </c>
      <c r="Z153" s="124">
        <v>0.52</v>
      </c>
      <c r="AA153" s="124">
        <v>0.52</v>
      </c>
      <c r="AB153" s="124">
        <v>0.52</v>
      </c>
      <c r="AC153" s="124">
        <v>0.52</v>
      </c>
      <c r="AD153" s="124">
        <v>0.52</v>
      </c>
      <c r="AE153" s="124">
        <v>0.52</v>
      </c>
      <c r="AF153" s="124">
        <v>0.52</v>
      </c>
      <c r="AG153" s="124">
        <v>0.52</v>
      </c>
      <c r="AH153" s="124">
        <v>0.52</v>
      </c>
      <c r="AI153" s="124">
        <v>0.52</v>
      </c>
    </row>
    <row r="154" spans="1:35" s="133" customFormat="1">
      <c r="A154" s="133" t="s">
        <v>120</v>
      </c>
      <c r="B154" s="11" t="s">
        <v>56</v>
      </c>
      <c r="C154" s="11" t="s">
        <v>130</v>
      </c>
      <c r="D154" s="241"/>
      <c r="E154" s="124">
        <v>0.06</v>
      </c>
      <c r="F154" s="124">
        <v>0.06</v>
      </c>
      <c r="G154" s="124">
        <v>0.06</v>
      </c>
      <c r="H154" s="124">
        <v>0.06</v>
      </c>
      <c r="I154" s="124">
        <v>0.06</v>
      </c>
      <c r="J154" s="124">
        <v>0.06</v>
      </c>
      <c r="K154" s="124">
        <v>0.06</v>
      </c>
      <c r="L154" s="124">
        <v>0.06</v>
      </c>
      <c r="M154" s="124">
        <v>0.06</v>
      </c>
      <c r="N154" s="124">
        <v>0.06</v>
      </c>
      <c r="O154" s="124">
        <v>0.06</v>
      </c>
      <c r="P154" s="124">
        <v>0.06</v>
      </c>
      <c r="Q154" s="124">
        <v>0.06</v>
      </c>
      <c r="R154" s="124">
        <v>0.06</v>
      </c>
      <c r="S154" s="124">
        <v>0.06</v>
      </c>
      <c r="T154" s="124">
        <v>0.06</v>
      </c>
      <c r="U154" s="124">
        <v>0.06</v>
      </c>
      <c r="V154" s="124">
        <v>0.06</v>
      </c>
      <c r="W154" s="124">
        <v>0.06</v>
      </c>
      <c r="X154" s="124">
        <v>0.06</v>
      </c>
      <c r="Y154" s="124">
        <v>0.06</v>
      </c>
      <c r="Z154" s="124">
        <v>0.06</v>
      </c>
      <c r="AA154" s="124">
        <v>0.06</v>
      </c>
      <c r="AB154" s="124">
        <v>0.06</v>
      </c>
      <c r="AC154" s="124">
        <v>0.06</v>
      </c>
      <c r="AD154" s="124">
        <v>0.06</v>
      </c>
      <c r="AE154" s="124">
        <v>0.06</v>
      </c>
      <c r="AF154" s="124">
        <v>0.06</v>
      </c>
      <c r="AG154" s="124">
        <v>0.06</v>
      </c>
      <c r="AH154" s="124">
        <v>0.06</v>
      </c>
      <c r="AI154" s="124">
        <v>0.06</v>
      </c>
    </row>
    <row r="155" spans="1:35" s="133" customFormat="1">
      <c r="A155" s="133" t="s">
        <v>609</v>
      </c>
      <c r="B155" s="147" t="s">
        <v>119</v>
      </c>
      <c r="C155" s="11" t="s">
        <v>12</v>
      </c>
      <c r="D155" s="241"/>
      <c r="E155" s="124">
        <v>1.458</v>
      </c>
      <c r="F155" s="124">
        <v>1.361</v>
      </c>
      <c r="G155" s="124">
        <v>1.2629999999999999</v>
      </c>
      <c r="H155" s="124">
        <v>1.1659999999999999</v>
      </c>
      <c r="I155" s="124">
        <v>1.069</v>
      </c>
      <c r="J155" s="124">
        <v>0.97199999999999998</v>
      </c>
      <c r="K155" s="124">
        <v>0.875</v>
      </c>
      <c r="L155" s="124">
        <v>0.77800000000000002</v>
      </c>
      <c r="M155" s="124">
        <v>0.68</v>
      </c>
      <c r="N155" s="124">
        <v>0.58299999999999996</v>
      </c>
      <c r="O155" s="124">
        <v>0.48599999999999999</v>
      </c>
      <c r="P155" s="124">
        <v>0.38900000000000001</v>
      </c>
      <c r="Q155" s="124">
        <v>0.29199999999999998</v>
      </c>
      <c r="R155" s="124">
        <v>0.19400000000000001</v>
      </c>
      <c r="S155" s="124">
        <v>9.7000000000000003E-2</v>
      </c>
      <c r="T155" s="152">
        <v>0</v>
      </c>
      <c r="U155" s="124">
        <v>0</v>
      </c>
      <c r="V155" s="124">
        <v>0</v>
      </c>
      <c r="W155" s="124">
        <v>0</v>
      </c>
      <c r="X155" s="124">
        <v>0</v>
      </c>
      <c r="Y155" s="124">
        <v>0</v>
      </c>
      <c r="Z155" s="124">
        <v>0</v>
      </c>
      <c r="AA155" s="124">
        <v>0</v>
      </c>
      <c r="AB155" s="124">
        <v>0</v>
      </c>
      <c r="AC155" s="124">
        <v>0</v>
      </c>
      <c r="AD155" s="124">
        <v>0</v>
      </c>
      <c r="AE155" s="124">
        <v>0</v>
      </c>
      <c r="AF155" s="124">
        <v>0</v>
      </c>
      <c r="AG155" s="124">
        <v>0</v>
      </c>
      <c r="AH155" s="124">
        <v>0</v>
      </c>
      <c r="AI155" s="124">
        <v>0</v>
      </c>
    </row>
    <row r="156" spans="1:35" s="144" customFormat="1">
      <c r="A156" s="133" t="s">
        <v>140</v>
      </c>
      <c r="B156" s="148" t="s">
        <v>119</v>
      </c>
      <c r="C156" s="145" t="s">
        <v>12</v>
      </c>
      <c r="D156" s="11">
        <v>2</v>
      </c>
      <c r="E156" s="146">
        <v>999999</v>
      </c>
      <c r="F156" s="146">
        <v>999999</v>
      </c>
      <c r="G156" s="146">
        <v>999999</v>
      </c>
      <c r="H156" s="146">
        <v>999999</v>
      </c>
      <c r="I156" s="146">
        <v>999999</v>
      </c>
      <c r="J156" s="146">
        <v>999999</v>
      </c>
      <c r="K156" s="146">
        <v>999999</v>
      </c>
      <c r="L156" s="146">
        <v>999999</v>
      </c>
      <c r="M156" s="146">
        <v>999999</v>
      </c>
      <c r="N156" s="146">
        <v>999999</v>
      </c>
      <c r="O156" s="146">
        <v>999999</v>
      </c>
      <c r="P156" s="146">
        <v>999999</v>
      </c>
      <c r="Q156" s="146">
        <v>999999</v>
      </c>
      <c r="R156" s="146">
        <v>999999</v>
      </c>
      <c r="S156" s="146">
        <v>999999</v>
      </c>
      <c r="T156" s="146">
        <v>999999</v>
      </c>
      <c r="U156" s="146">
        <v>999999</v>
      </c>
      <c r="V156" s="146">
        <v>999999</v>
      </c>
      <c r="W156" s="146">
        <v>999999</v>
      </c>
      <c r="X156" s="146">
        <v>999999</v>
      </c>
      <c r="Y156" s="146">
        <v>999999</v>
      </c>
      <c r="Z156" s="146">
        <v>999999</v>
      </c>
      <c r="AA156" s="146">
        <v>999999</v>
      </c>
      <c r="AB156" s="146">
        <v>999999</v>
      </c>
      <c r="AC156" s="146">
        <v>999999</v>
      </c>
      <c r="AD156" s="146">
        <v>999999</v>
      </c>
      <c r="AE156" s="146">
        <v>999999</v>
      </c>
      <c r="AF156" s="146">
        <v>999999</v>
      </c>
      <c r="AG156" s="146">
        <v>999999</v>
      </c>
      <c r="AH156" s="146">
        <v>999999</v>
      </c>
      <c r="AI156" s="146">
        <v>999999</v>
      </c>
    </row>
    <row r="157" spans="1:35" s="144" customFormat="1">
      <c r="A157" s="133" t="s">
        <v>126</v>
      </c>
      <c r="B157" s="148" t="s">
        <v>119</v>
      </c>
      <c r="C157" s="145" t="s">
        <v>12</v>
      </c>
      <c r="D157" s="11">
        <v>2</v>
      </c>
      <c r="E157" s="146">
        <v>999999</v>
      </c>
      <c r="F157" s="146">
        <v>999999</v>
      </c>
      <c r="G157" s="146">
        <v>999999</v>
      </c>
      <c r="H157" s="146">
        <v>999999</v>
      </c>
      <c r="I157" s="146">
        <v>999999</v>
      </c>
      <c r="J157" s="146">
        <v>999999</v>
      </c>
      <c r="K157" s="146">
        <v>999999</v>
      </c>
      <c r="L157" s="146">
        <v>999999</v>
      </c>
      <c r="M157" s="146">
        <v>999999</v>
      </c>
      <c r="N157" s="146">
        <v>999999</v>
      </c>
      <c r="O157" s="146">
        <v>999999</v>
      </c>
      <c r="P157" s="146">
        <v>999999</v>
      </c>
      <c r="Q157" s="146">
        <v>999999</v>
      </c>
      <c r="R157" s="146">
        <v>999999</v>
      </c>
      <c r="S157" s="146">
        <v>999999</v>
      </c>
      <c r="T157" s="146">
        <v>999999</v>
      </c>
      <c r="U157" s="146">
        <v>999999</v>
      </c>
      <c r="V157" s="146">
        <v>999999</v>
      </c>
      <c r="W157" s="146">
        <v>999999</v>
      </c>
      <c r="X157" s="146">
        <v>999999</v>
      </c>
      <c r="Y157" s="146">
        <v>999999</v>
      </c>
      <c r="Z157" s="146">
        <v>999999</v>
      </c>
      <c r="AA157" s="146">
        <v>999999</v>
      </c>
      <c r="AB157" s="146">
        <v>999999</v>
      </c>
      <c r="AC157" s="146">
        <v>999999</v>
      </c>
      <c r="AD157" s="146">
        <v>999999</v>
      </c>
      <c r="AE157" s="146">
        <v>999999</v>
      </c>
      <c r="AF157" s="146">
        <v>999999</v>
      </c>
      <c r="AG157" s="146">
        <v>999999</v>
      </c>
      <c r="AH157" s="146">
        <v>999999</v>
      </c>
      <c r="AI157" s="146">
        <v>999999</v>
      </c>
    </row>
    <row r="158" spans="1:35" s="133" customFormat="1">
      <c r="A158" s="133" t="s">
        <v>133</v>
      </c>
      <c r="B158" s="147" t="s">
        <v>119</v>
      </c>
      <c r="C158" s="11" t="s">
        <v>7</v>
      </c>
      <c r="D158" s="11">
        <v>2</v>
      </c>
      <c r="E158" s="124">
        <v>80</v>
      </c>
      <c r="F158" s="124">
        <v>80</v>
      </c>
      <c r="G158" s="124">
        <v>80</v>
      </c>
      <c r="H158" s="124">
        <v>80</v>
      </c>
      <c r="I158" s="124">
        <v>80</v>
      </c>
      <c r="J158" s="124">
        <v>80</v>
      </c>
      <c r="K158" s="124">
        <v>80</v>
      </c>
      <c r="L158" s="124">
        <v>80</v>
      </c>
      <c r="M158" s="124">
        <v>80</v>
      </c>
      <c r="N158" s="124">
        <v>80</v>
      </c>
      <c r="O158" s="124">
        <v>80</v>
      </c>
      <c r="P158" s="124">
        <v>80</v>
      </c>
      <c r="Q158" s="124">
        <v>80</v>
      </c>
      <c r="R158" s="124">
        <v>80</v>
      </c>
      <c r="S158" s="124">
        <v>80</v>
      </c>
      <c r="T158" s="124">
        <v>80</v>
      </c>
      <c r="U158" s="124">
        <v>80</v>
      </c>
      <c r="V158" s="124">
        <v>80</v>
      </c>
      <c r="W158" s="124">
        <v>80</v>
      </c>
      <c r="X158" s="124">
        <v>80</v>
      </c>
      <c r="Y158" s="124">
        <v>80</v>
      </c>
      <c r="Z158" s="124">
        <v>80</v>
      </c>
      <c r="AA158" s="124">
        <v>80</v>
      </c>
      <c r="AB158" s="124">
        <v>80</v>
      </c>
      <c r="AC158" s="124">
        <v>80</v>
      </c>
      <c r="AD158" s="124">
        <v>80</v>
      </c>
      <c r="AE158" s="124">
        <v>80</v>
      </c>
      <c r="AF158" s="124">
        <v>80</v>
      </c>
      <c r="AG158" s="124">
        <v>80</v>
      </c>
      <c r="AH158" s="124">
        <v>80</v>
      </c>
      <c r="AI158" s="124">
        <v>80</v>
      </c>
    </row>
    <row r="159" spans="1:35" s="144" customFormat="1">
      <c r="A159" s="144" t="s">
        <v>136</v>
      </c>
      <c r="B159" s="11">
        <v>15</v>
      </c>
      <c r="C159" s="11" t="s">
        <v>137</v>
      </c>
      <c r="D159" s="11">
        <v>2</v>
      </c>
    </row>
    <row r="160" spans="1:35" s="237" customFormat="1"/>
    <row r="161" spans="1:35" s="217" customFormat="1">
      <c r="A161" s="214" t="s">
        <v>570</v>
      </c>
      <c r="B161" s="215"/>
      <c r="C161" s="216"/>
      <c r="D161" s="216"/>
    </row>
    <row r="162" spans="1:35">
      <c r="A162" s="3" t="s">
        <v>116</v>
      </c>
      <c r="B162" s="8" t="s">
        <v>11</v>
      </c>
      <c r="C162" s="8" t="s">
        <v>117</v>
      </c>
      <c r="D162" s="8" t="s">
        <v>607</v>
      </c>
      <c r="E162" s="3">
        <v>2020</v>
      </c>
      <c r="F162" s="3">
        <v>2021</v>
      </c>
      <c r="G162" s="3">
        <v>2022</v>
      </c>
      <c r="H162" s="3">
        <v>2023</v>
      </c>
      <c r="I162" s="3">
        <v>2024</v>
      </c>
      <c r="J162" s="3">
        <v>2025</v>
      </c>
      <c r="K162" s="3">
        <v>2026</v>
      </c>
      <c r="L162" s="3">
        <v>2027</v>
      </c>
      <c r="M162" s="3">
        <v>2028</v>
      </c>
      <c r="N162" s="3">
        <v>2029</v>
      </c>
      <c r="O162" s="3">
        <v>2030</v>
      </c>
      <c r="P162" s="3">
        <v>2031</v>
      </c>
      <c r="Q162" s="3">
        <v>2032</v>
      </c>
      <c r="R162" s="3">
        <v>2033</v>
      </c>
      <c r="S162" s="3">
        <v>2034</v>
      </c>
      <c r="T162" s="3">
        <v>2035</v>
      </c>
      <c r="U162" s="3">
        <v>2036</v>
      </c>
      <c r="V162" s="3">
        <v>2037</v>
      </c>
      <c r="W162" s="3">
        <v>2038</v>
      </c>
      <c r="X162" s="3">
        <v>2039</v>
      </c>
      <c r="Y162" s="3">
        <v>2040</v>
      </c>
      <c r="Z162" s="3">
        <v>2041</v>
      </c>
      <c r="AA162" s="3">
        <v>2042</v>
      </c>
      <c r="AB162" s="3">
        <v>2043</v>
      </c>
      <c r="AC162" s="3">
        <v>2044</v>
      </c>
      <c r="AD162" s="3">
        <v>2045</v>
      </c>
      <c r="AE162" s="3">
        <v>2046</v>
      </c>
      <c r="AF162" s="3">
        <v>2047</v>
      </c>
      <c r="AG162" s="3">
        <v>2048</v>
      </c>
      <c r="AH162" s="3">
        <v>2049</v>
      </c>
      <c r="AI162" s="3">
        <v>2050</v>
      </c>
    </row>
    <row r="163" spans="1:35">
      <c r="A163" t="s">
        <v>129</v>
      </c>
      <c r="B163" s="9" t="s">
        <v>36</v>
      </c>
      <c r="C163" s="9" t="s">
        <v>127</v>
      </c>
      <c r="D163" s="11">
        <v>2</v>
      </c>
      <c r="E163">
        <v>1</v>
      </c>
      <c r="F163">
        <v>1</v>
      </c>
      <c r="G163">
        <v>1</v>
      </c>
      <c r="H163">
        <v>1</v>
      </c>
      <c r="I163">
        <v>1</v>
      </c>
      <c r="J163">
        <v>1</v>
      </c>
      <c r="K163">
        <v>1</v>
      </c>
      <c r="L163">
        <v>1</v>
      </c>
      <c r="M163">
        <v>1</v>
      </c>
      <c r="N163">
        <v>1</v>
      </c>
      <c r="O163">
        <v>1</v>
      </c>
      <c r="P163">
        <v>1</v>
      </c>
      <c r="Q163">
        <v>1</v>
      </c>
      <c r="R163">
        <v>1</v>
      </c>
      <c r="S163">
        <v>1</v>
      </c>
      <c r="T163">
        <v>1</v>
      </c>
      <c r="U163">
        <v>1</v>
      </c>
      <c r="V163">
        <v>1</v>
      </c>
      <c r="W163">
        <v>1</v>
      </c>
      <c r="X163">
        <v>1</v>
      </c>
      <c r="Y163">
        <v>1</v>
      </c>
      <c r="Z163">
        <v>1</v>
      </c>
      <c r="AA163">
        <v>1</v>
      </c>
      <c r="AB163">
        <v>1</v>
      </c>
      <c r="AC163">
        <v>1</v>
      </c>
      <c r="AD163">
        <v>1</v>
      </c>
      <c r="AE163">
        <v>1</v>
      </c>
      <c r="AF163">
        <v>1</v>
      </c>
      <c r="AG163">
        <v>1</v>
      </c>
      <c r="AH163">
        <v>1</v>
      </c>
      <c r="AI163">
        <v>1</v>
      </c>
    </row>
    <row r="164" spans="1:35" s="10" customFormat="1">
      <c r="A164" s="10" t="s">
        <v>129</v>
      </c>
      <c r="B164" s="11" t="s">
        <v>58</v>
      </c>
      <c r="C164" s="11" t="s">
        <v>130</v>
      </c>
      <c r="D164" s="11">
        <v>2</v>
      </c>
      <c r="E164" s="10">
        <v>1</v>
      </c>
      <c r="F164" s="10">
        <v>1</v>
      </c>
      <c r="G164" s="10">
        <v>1</v>
      </c>
      <c r="H164" s="10">
        <v>1</v>
      </c>
      <c r="I164" s="10">
        <v>1</v>
      </c>
      <c r="J164" s="10">
        <v>1</v>
      </c>
      <c r="K164" s="10">
        <v>1</v>
      </c>
      <c r="L164" s="10">
        <v>1</v>
      </c>
      <c r="M164" s="10">
        <v>1</v>
      </c>
      <c r="N164" s="10">
        <v>1</v>
      </c>
      <c r="O164" s="10">
        <v>1</v>
      </c>
      <c r="P164" s="10">
        <v>1</v>
      </c>
      <c r="Q164" s="10">
        <v>1</v>
      </c>
      <c r="R164" s="10">
        <v>1</v>
      </c>
      <c r="S164" s="10">
        <v>1</v>
      </c>
      <c r="T164" s="10">
        <v>1</v>
      </c>
      <c r="U164" s="10">
        <v>1</v>
      </c>
      <c r="V164" s="10">
        <v>1</v>
      </c>
      <c r="W164" s="10">
        <v>1</v>
      </c>
      <c r="X164" s="10">
        <v>1</v>
      </c>
      <c r="Y164" s="10">
        <v>1</v>
      </c>
      <c r="Z164" s="10">
        <v>1</v>
      </c>
      <c r="AA164" s="10">
        <v>1</v>
      </c>
      <c r="AB164" s="10">
        <v>1</v>
      </c>
      <c r="AC164" s="10">
        <v>1</v>
      </c>
      <c r="AD164" s="10">
        <v>1</v>
      </c>
      <c r="AE164" s="10">
        <v>1</v>
      </c>
      <c r="AF164" s="10">
        <v>1</v>
      </c>
      <c r="AG164" s="10">
        <v>1</v>
      </c>
      <c r="AH164" s="10">
        <v>1</v>
      </c>
      <c r="AI164" s="10">
        <v>1</v>
      </c>
    </row>
    <row r="165" spans="1:35" s="10" customFormat="1">
      <c r="A165" s="10" t="s">
        <v>129</v>
      </c>
      <c r="B165" s="11" t="s">
        <v>19</v>
      </c>
      <c r="C165" s="11" t="s">
        <v>139</v>
      </c>
      <c r="D165" s="241" t="s">
        <v>661</v>
      </c>
      <c r="E165" s="121">
        <v>0.08</v>
      </c>
      <c r="F165" s="121">
        <v>0.08</v>
      </c>
      <c r="G165" s="121">
        <v>0.08</v>
      </c>
      <c r="H165" s="121">
        <v>0.08</v>
      </c>
      <c r="I165" s="121">
        <v>0.08</v>
      </c>
      <c r="J165" s="121">
        <v>0.08</v>
      </c>
      <c r="K165" s="121">
        <v>0.08</v>
      </c>
      <c r="L165" s="121">
        <v>0.08</v>
      </c>
      <c r="M165" s="121">
        <v>0.08</v>
      </c>
      <c r="N165" s="121">
        <v>0.08</v>
      </c>
      <c r="O165" s="121">
        <v>0.08</v>
      </c>
      <c r="P165" s="121">
        <v>0.08</v>
      </c>
      <c r="Q165" s="121">
        <v>0.08</v>
      </c>
      <c r="R165" s="121">
        <v>0.08</v>
      </c>
      <c r="S165" s="121">
        <v>0.08</v>
      </c>
      <c r="T165" s="121">
        <v>0.08</v>
      </c>
      <c r="U165" s="121">
        <v>0.08</v>
      </c>
      <c r="V165" s="121">
        <v>0.08</v>
      </c>
      <c r="W165" s="121">
        <v>0.08</v>
      </c>
      <c r="X165" s="121">
        <v>0.08</v>
      </c>
      <c r="Y165" s="121">
        <v>0.08</v>
      </c>
      <c r="Z165" s="121">
        <v>0.08</v>
      </c>
      <c r="AA165" s="121">
        <v>0.08</v>
      </c>
      <c r="AB165" s="121">
        <v>0.08</v>
      </c>
      <c r="AC165" s="121">
        <v>0.08</v>
      </c>
      <c r="AD165" s="121">
        <v>0.08</v>
      </c>
      <c r="AE165" s="121">
        <v>0.08</v>
      </c>
      <c r="AF165" s="121">
        <v>0.08</v>
      </c>
      <c r="AG165" s="121">
        <v>0.08</v>
      </c>
      <c r="AH165" s="121">
        <v>0.08</v>
      </c>
      <c r="AI165" s="121">
        <v>0.08</v>
      </c>
    </row>
    <row r="166" spans="1:35" s="10" customFormat="1">
      <c r="A166" s="10" t="s">
        <v>120</v>
      </c>
      <c r="B166" s="11" t="s">
        <v>553</v>
      </c>
      <c r="C166" s="11" t="s">
        <v>131</v>
      </c>
      <c r="D166" s="241"/>
      <c r="E166" s="74">
        <v>2.77</v>
      </c>
      <c r="F166" s="74">
        <v>2.77</v>
      </c>
      <c r="G166" s="74">
        <v>2.77</v>
      </c>
      <c r="H166" s="74">
        <v>2.77</v>
      </c>
      <c r="I166" s="74">
        <v>2.77</v>
      </c>
      <c r="J166" s="74">
        <v>2.77</v>
      </c>
      <c r="K166" s="74">
        <v>2.77</v>
      </c>
      <c r="L166" s="74">
        <v>2.77</v>
      </c>
      <c r="M166" s="74">
        <v>2.77</v>
      </c>
      <c r="N166" s="74">
        <v>2.77</v>
      </c>
      <c r="O166" s="74">
        <v>2.77</v>
      </c>
      <c r="P166" s="74">
        <v>2.77</v>
      </c>
      <c r="Q166" s="74">
        <v>2.77</v>
      </c>
      <c r="R166" s="74">
        <v>2.77</v>
      </c>
      <c r="S166" s="74">
        <v>2.77</v>
      </c>
      <c r="T166" s="74">
        <v>2.77</v>
      </c>
      <c r="U166" s="74">
        <v>2.77</v>
      </c>
      <c r="V166" s="74">
        <v>2.77</v>
      </c>
      <c r="W166" s="74">
        <v>2.77</v>
      </c>
      <c r="X166" s="74">
        <v>2.77</v>
      </c>
      <c r="Y166" s="74">
        <v>2.77</v>
      </c>
      <c r="Z166" s="74">
        <v>2.77</v>
      </c>
      <c r="AA166" s="74">
        <v>2.77</v>
      </c>
      <c r="AB166" s="74">
        <v>2.77</v>
      </c>
      <c r="AC166" s="74">
        <v>2.77</v>
      </c>
      <c r="AD166" s="74">
        <v>2.77</v>
      </c>
      <c r="AE166" s="74">
        <v>2.77</v>
      </c>
      <c r="AF166" s="74">
        <v>2.77</v>
      </c>
      <c r="AG166" s="74">
        <v>2.77</v>
      </c>
      <c r="AH166" s="74">
        <v>2.77</v>
      </c>
      <c r="AI166" s="74">
        <v>2.77</v>
      </c>
    </row>
    <row r="167" spans="1:35" s="10" customFormat="1">
      <c r="A167" s="10" t="s">
        <v>120</v>
      </c>
      <c r="B167" s="11" t="s">
        <v>54</v>
      </c>
      <c r="C167" s="11" t="s">
        <v>130</v>
      </c>
      <c r="D167" s="241"/>
      <c r="E167" s="10">
        <v>0.42</v>
      </c>
      <c r="F167" s="10">
        <v>0.42</v>
      </c>
      <c r="G167" s="10">
        <v>0.42</v>
      </c>
      <c r="H167" s="10">
        <v>0.42</v>
      </c>
      <c r="I167" s="10">
        <v>0.42</v>
      </c>
      <c r="J167" s="10">
        <v>0.42</v>
      </c>
      <c r="K167" s="10">
        <v>0.42</v>
      </c>
      <c r="L167" s="10">
        <v>0.42</v>
      </c>
      <c r="M167" s="10">
        <v>0.42</v>
      </c>
      <c r="N167" s="10">
        <v>0.42</v>
      </c>
      <c r="O167" s="10">
        <v>0.42</v>
      </c>
      <c r="P167" s="10">
        <v>0.42</v>
      </c>
      <c r="Q167" s="10">
        <v>0.42</v>
      </c>
      <c r="R167" s="10">
        <v>0.42</v>
      </c>
      <c r="S167" s="10">
        <v>0.42</v>
      </c>
      <c r="T167" s="10">
        <v>0.42</v>
      </c>
      <c r="U167" s="10">
        <v>0.42</v>
      </c>
      <c r="V167" s="10">
        <v>0.42</v>
      </c>
      <c r="W167" s="10">
        <v>0.42</v>
      </c>
      <c r="X167" s="10">
        <v>0.42</v>
      </c>
      <c r="Y167" s="10">
        <v>0.42</v>
      </c>
      <c r="Z167" s="10">
        <v>0.42</v>
      </c>
      <c r="AA167" s="10">
        <v>0.42</v>
      </c>
      <c r="AB167" s="10">
        <v>0.42</v>
      </c>
      <c r="AC167" s="10">
        <v>0.42</v>
      </c>
      <c r="AD167" s="10">
        <v>0.42</v>
      </c>
      <c r="AE167" s="10">
        <v>0.42</v>
      </c>
      <c r="AF167" s="10">
        <v>0.42</v>
      </c>
      <c r="AG167" s="10">
        <v>0.42</v>
      </c>
      <c r="AH167" s="10">
        <v>0.42</v>
      </c>
      <c r="AI167" s="10">
        <v>0.42</v>
      </c>
    </row>
    <row r="168" spans="1:35" s="10" customFormat="1">
      <c r="A168" s="10" t="s">
        <v>120</v>
      </c>
      <c r="B168" s="11" t="s">
        <v>59</v>
      </c>
      <c r="C168" s="11" t="s">
        <v>130</v>
      </c>
      <c r="D168" s="241"/>
      <c r="E168" s="10">
        <v>0.52</v>
      </c>
      <c r="F168" s="10">
        <v>0.52</v>
      </c>
      <c r="G168" s="10">
        <v>0.52</v>
      </c>
      <c r="H168" s="10">
        <v>0.52</v>
      </c>
      <c r="I168" s="10">
        <v>0.52</v>
      </c>
      <c r="J168" s="10">
        <v>0.52</v>
      </c>
      <c r="K168" s="10">
        <v>0.52</v>
      </c>
      <c r="L168" s="10">
        <v>0.52</v>
      </c>
      <c r="M168" s="10">
        <v>0.52</v>
      </c>
      <c r="N168" s="10">
        <v>0.52</v>
      </c>
      <c r="O168" s="10">
        <v>0.52</v>
      </c>
      <c r="P168" s="10">
        <v>0.52</v>
      </c>
      <c r="Q168" s="10">
        <v>0.52</v>
      </c>
      <c r="R168" s="10">
        <v>0.52</v>
      </c>
      <c r="S168" s="10">
        <v>0.52</v>
      </c>
      <c r="T168" s="10">
        <v>0.52</v>
      </c>
      <c r="U168" s="10">
        <v>0.52</v>
      </c>
      <c r="V168" s="10">
        <v>0.52</v>
      </c>
      <c r="W168" s="10">
        <v>0.52</v>
      </c>
      <c r="X168" s="10">
        <v>0.52</v>
      </c>
      <c r="Y168" s="10">
        <v>0.52</v>
      </c>
      <c r="Z168" s="10">
        <v>0.52</v>
      </c>
      <c r="AA168" s="10">
        <v>0.52</v>
      </c>
      <c r="AB168" s="10">
        <v>0.52</v>
      </c>
      <c r="AC168" s="10">
        <v>0.52</v>
      </c>
      <c r="AD168" s="10">
        <v>0.52</v>
      </c>
      <c r="AE168" s="10">
        <v>0.52</v>
      </c>
      <c r="AF168" s="10">
        <v>0.52</v>
      </c>
      <c r="AG168" s="10">
        <v>0.52</v>
      </c>
      <c r="AH168" s="10">
        <v>0.52</v>
      </c>
      <c r="AI168" s="10">
        <v>0.52</v>
      </c>
    </row>
    <row r="169" spans="1:35" s="10" customFormat="1">
      <c r="A169" s="10" t="s">
        <v>120</v>
      </c>
      <c r="B169" s="11" t="s">
        <v>56</v>
      </c>
      <c r="C169" s="11" t="s">
        <v>130</v>
      </c>
      <c r="D169" s="241"/>
      <c r="E169" s="10">
        <v>0.06</v>
      </c>
      <c r="F169" s="10">
        <v>0.06</v>
      </c>
      <c r="G169" s="10">
        <v>0.06</v>
      </c>
      <c r="H169" s="10">
        <v>0.06</v>
      </c>
      <c r="I169" s="10">
        <v>0.06</v>
      </c>
      <c r="J169" s="10">
        <v>0.06</v>
      </c>
      <c r="K169" s="10">
        <v>0.06</v>
      </c>
      <c r="L169" s="10">
        <v>0.06</v>
      </c>
      <c r="M169" s="10">
        <v>0.06</v>
      </c>
      <c r="N169" s="10">
        <v>0.06</v>
      </c>
      <c r="O169" s="10">
        <v>0.06</v>
      </c>
      <c r="P169" s="10">
        <v>0.06</v>
      </c>
      <c r="Q169" s="10">
        <v>0.06</v>
      </c>
      <c r="R169" s="10">
        <v>0.06</v>
      </c>
      <c r="S169" s="10">
        <v>0.06</v>
      </c>
      <c r="T169" s="10">
        <v>0.06</v>
      </c>
      <c r="U169" s="10">
        <v>0.06</v>
      </c>
      <c r="V169" s="10">
        <v>0.06</v>
      </c>
      <c r="W169" s="10">
        <v>0.06</v>
      </c>
      <c r="X169" s="10">
        <v>0.06</v>
      </c>
      <c r="Y169" s="10">
        <v>0.06</v>
      </c>
      <c r="Z169" s="10">
        <v>0.06</v>
      </c>
      <c r="AA169" s="10">
        <v>0.06</v>
      </c>
      <c r="AB169" s="10">
        <v>0.06</v>
      </c>
      <c r="AC169" s="10">
        <v>0.06</v>
      </c>
      <c r="AD169" s="10">
        <v>0.06</v>
      </c>
      <c r="AE169" s="10">
        <v>0.06</v>
      </c>
      <c r="AF169" s="10">
        <v>0.06</v>
      </c>
      <c r="AG169" s="10">
        <v>0.06</v>
      </c>
      <c r="AH169" s="10">
        <v>0.06</v>
      </c>
      <c r="AI169" s="10">
        <v>0.06</v>
      </c>
    </row>
    <row r="170" spans="1:35" s="10" customFormat="1">
      <c r="A170" s="10" t="s">
        <v>609</v>
      </c>
      <c r="B170" s="11" t="s">
        <v>119</v>
      </c>
      <c r="C170" s="11" t="s">
        <v>12</v>
      </c>
      <c r="D170" s="241"/>
      <c r="E170" s="110">
        <v>3.2000000000000001E-2</v>
      </c>
      <c r="F170" s="110">
        <v>0.03</v>
      </c>
      <c r="G170" s="110">
        <v>2.8000000000000001E-2</v>
      </c>
      <c r="H170" s="110">
        <v>2.5999999999999999E-2</v>
      </c>
      <c r="I170" s="110">
        <v>2.4E-2</v>
      </c>
      <c r="J170" s="110">
        <v>2.1999999999999999E-2</v>
      </c>
      <c r="K170" s="110">
        <v>1.9E-2</v>
      </c>
      <c r="L170" s="110">
        <v>1.7000000000000001E-2</v>
      </c>
      <c r="M170" s="110">
        <v>1.4999999999999999E-2</v>
      </c>
      <c r="N170" s="110">
        <v>1.2999999999999999E-2</v>
      </c>
      <c r="O170" s="110">
        <v>1.0999999999999999E-2</v>
      </c>
      <c r="P170" s="110">
        <v>8.9999999999999993E-3</v>
      </c>
      <c r="Q170" s="110">
        <v>6.0000000000000001E-3</v>
      </c>
      <c r="R170" s="110">
        <v>4.0000000000000001E-3</v>
      </c>
      <c r="S170" s="110">
        <v>2E-3</v>
      </c>
      <c r="T170" s="131">
        <v>0</v>
      </c>
      <c r="U170" s="131">
        <v>0</v>
      </c>
      <c r="V170" s="131">
        <v>0</v>
      </c>
      <c r="W170" s="131">
        <v>0</v>
      </c>
      <c r="X170" s="131">
        <v>0</v>
      </c>
      <c r="Y170" s="131">
        <v>0</v>
      </c>
      <c r="Z170" s="131">
        <v>0</v>
      </c>
      <c r="AA170" s="131">
        <v>0</v>
      </c>
      <c r="AB170" s="131">
        <v>0</v>
      </c>
      <c r="AC170" s="131">
        <v>0</v>
      </c>
      <c r="AD170" s="131">
        <v>0</v>
      </c>
      <c r="AE170" s="131">
        <v>0</v>
      </c>
      <c r="AF170" s="131">
        <v>0</v>
      </c>
      <c r="AG170" s="131">
        <v>0</v>
      </c>
      <c r="AH170" s="131">
        <v>0</v>
      </c>
      <c r="AI170" s="131">
        <v>0</v>
      </c>
    </row>
    <row r="171" spans="1:35">
      <c r="A171" s="10" t="s">
        <v>140</v>
      </c>
      <c r="B171" s="9" t="s">
        <v>119</v>
      </c>
      <c r="C171" s="9" t="s">
        <v>12</v>
      </c>
      <c r="D171" s="11">
        <v>2</v>
      </c>
      <c r="E171" s="115">
        <v>999999</v>
      </c>
      <c r="F171" s="115">
        <v>999999</v>
      </c>
      <c r="G171" s="115">
        <v>999999</v>
      </c>
      <c r="H171" s="115">
        <v>999999</v>
      </c>
      <c r="I171" s="115">
        <v>999999</v>
      </c>
      <c r="J171" s="115">
        <v>999999</v>
      </c>
      <c r="K171" s="115">
        <v>999999</v>
      </c>
      <c r="L171" s="115">
        <v>999999</v>
      </c>
      <c r="M171" s="115">
        <v>999999</v>
      </c>
      <c r="N171" s="115">
        <v>999999</v>
      </c>
      <c r="O171" s="115">
        <v>999999</v>
      </c>
      <c r="P171" s="115">
        <v>999999</v>
      </c>
      <c r="Q171" s="115">
        <v>999999</v>
      </c>
      <c r="R171" s="115">
        <v>999999</v>
      </c>
      <c r="S171" s="115">
        <v>999999</v>
      </c>
      <c r="T171" s="115">
        <v>999999</v>
      </c>
      <c r="U171" s="115">
        <v>999999</v>
      </c>
      <c r="V171" s="115">
        <v>999999</v>
      </c>
      <c r="W171" s="115">
        <v>999999</v>
      </c>
      <c r="X171" s="115">
        <v>999999</v>
      </c>
      <c r="Y171" s="115">
        <v>999999</v>
      </c>
      <c r="Z171" s="115">
        <v>999999</v>
      </c>
      <c r="AA171" s="115">
        <v>999999</v>
      </c>
      <c r="AB171" s="115">
        <v>999999</v>
      </c>
      <c r="AC171" s="115">
        <v>999999</v>
      </c>
      <c r="AD171" s="115">
        <v>999999</v>
      </c>
      <c r="AE171" s="115">
        <v>999999</v>
      </c>
      <c r="AF171" s="115">
        <v>999999</v>
      </c>
      <c r="AG171" s="115">
        <v>999999</v>
      </c>
      <c r="AH171" s="115">
        <v>999999</v>
      </c>
      <c r="AI171" s="115">
        <v>999999</v>
      </c>
    </row>
    <row r="172" spans="1:35">
      <c r="A172" s="10" t="s">
        <v>126</v>
      </c>
      <c r="B172" s="9" t="s">
        <v>119</v>
      </c>
      <c r="C172" s="9" t="s">
        <v>12</v>
      </c>
      <c r="D172" s="11">
        <v>2</v>
      </c>
      <c r="E172" s="115">
        <v>999999</v>
      </c>
      <c r="F172" s="115">
        <v>999999</v>
      </c>
      <c r="G172" s="115">
        <v>999999</v>
      </c>
      <c r="H172" s="115">
        <v>999999</v>
      </c>
      <c r="I172" s="115">
        <v>999999</v>
      </c>
      <c r="J172" s="115">
        <v>999999</v>
      </c>
      <c r="K172" s="115">
        <v>999999</v>
      </c>
      <c r="L172" s="115">
        <v>999999</v>
      </c>
      <c r="M172" s="115">
        <v>999999</v>
      </c>
      <c r="N172" s="115">
        <v>999999</v>
      </c>
      <c r="O172" s="115">
        <v>999999</v>
      </c>
      <c r="P172" s="115">
        <v>999999</v>
      </c>
      <c r="Q172" s="115">
        <v>999999</v>
      </c>
      <c r="R172" s="115">
        <v>999999</v>
      </c>
      <c r="S172" s="115">
        <v>999999</v>
      </c>
      <c r="T172" s="115">
        <v>999999</v>
      </c>
      <c r="U172" s="115">
        <v>999999</v>
      </c>
      <c r="V172" s="115">
        <v>999999</v>
      </c>
      <c r="W172" s="115">
        <v>999999</v>
      </c>
      <c r="X172" s="115">
        <v>999999</v>
      </c>
      <c r="Y172" s="115">
        <v>999999</v>
      </c>
      <c r="Z172" s="115">
        <v>999999</v>
      </c>
      <c r="AA172" s="115">
        <v>999999</v>
      </c>
      <c r="AB172" s="115">
        <v>999999</v>
      </c>
      <c r="AC172" s="115">
        <v>999999</v>
      </c>
      <c r="AD172" s="115">
        <v>999999</v>
      </c>
      <c r="AE172" s="115">
        <v>999999</v>
      </c>
      <c r="AF172" s="115">
        <v>999999</v>
      </c>
      <c r="AG172" s="115">
        <v>999999</v>
      </c>
      <c r="AH172" s="115">
        <v>999999</v>
      </c>
      <c r="AI172" s="115">
        <v>999999</v>
      </c>
    </row>
    <row r="173" spans="1:35" s="10" customFormat="1">
      <c r="A173" s="10" t="s">
        <v>133</v>
      </c>
      <c r="B173" s="11" t="s">
        <v>119</v>
      </c>
      <c r="C173" s="11" t="s">
        <v>7</v>
      </c>
      <c r="D173" s="11">
        <v>2</v>
      </c>
      <c r="E173" s="110">
        <v>10</v>
      </c>
      <c r="F173" s="110">
        <v>11</v>
      </c>
      <c r="G173" s="110">
        <v>12</v>
      </c>
      <c r="H173" s="110">
        <v>13</v>
      </c>
      <c r="I173" s="110">
        <v>14</v>
      </c>
      <c r="J173" s="110">
        <v>15</v>
      </c>
      <c r="K173" s="110">
        <v>16</v>
      </c>
      <c r="L173" s="110">
        <v>17</v>
      </c>
      <c r="M173" s="110">
        <v>18</v>
      </c>
      <c r="N173" s="110">
        <v>19</v>
      </c>
      <c r="O173" s="110">
        <v>20</v>
      </c>
      <c r="P173" s="110">
        <v>21</v>
      </c>
      <c r="Q173" s="110">
        <v>22</v>
      </c>
      <c r="R173" s="110">
        <v>23</v>
      </c>
      <c r="S173" s="110">
        <v>24</v>
      </c>
      <c r="T173" s="110">
        <v>25</v>
      </c>
      <c r="U173" s="110">
        <v>26</v>
      </c>
      <c r="V173" s="110">
        <v>27</v>
      </c>
      <c r="W173" s="110">
        <v>28</v>
      </c>
      <c r="X173" s="110">
        <v>29</v>
      </c>
      <c r="Y173" s="110">
        <v>30</v>
      </c>
      <c r="Z173" s="110">
        <v>31</v>
      </c>
      <c r="AA173" s="110">
        <v>32</v>
      </c>
      <c r="AB173" s="110">
        <v>33</v>
      </c>
      <c r="AC173" s="110">
        <v>34</v>
      </c>
      <c r="AD173" s="110">
        <v>35</v>
      </c>
      <c r="AE173" s="110">
        <v>36</v>
      </c>
      <c r="AF173" s="110">
        <v>37</v>
      </c>
      <c r="AG173" s="110">
        <v>38</v>
      </c>
      <c r="AH173" s="110">
        <v>39</v>
      </c>
      <c r="AI173" s="110">
        <v>40</v>
      </c>
    </row>
    <row r="174" spans="1:35">
      <c r="A174" t="s">
        <v>136</v>
      </c>
      <c r="B174" s="11">
        <v>15</v>
      </c>
      <c r="C174" s="11" t="s">
        <v>137</v>
      </c>
      <c r="D174" s="11">
        <v>2</v>
      </c>
    </row>
    <row r="175" spans="1:35" s="237" customFormat="1"/>
    <row r="176" spans="1:35" s="217" customFormat="1">
      <c r="A176" s="214" t="s">
        <v>571</v>
      </c>
      <c r="B176" s="215"/>
      <c r="C176" s="216"/>
      <c r="D176" s="216"/>
    </row>
    <row r="177" spans="1:35">
      <c r="A177" s="3" t="s">
        <v>116</v>
      </c>
      <c r="B177" s="8" t="s">
        <v>11</v>
      </c>
      <c r="C177" s="8" t="s">
        <v>117</v>
      </c>
      <c r="D177" s="8" t="s">
        <v>607</v>
      </c>
      <c r="E177" s="3">
        <v>2020</v>
      </c>
      <c r="F177" s="3">
        <v>2021</v>
      </c>
      <c r="G177" s="3">
        <v>2022</v>
      </c>
      <c r="H177" s="3">
        <v>2023</v>
      </c>
      <c r="I177" s="3">
        <v>2024</v>
      </c>
      <c r="J177" s="3">
        <v>2025</v>
      </c>
      <c r="K177" s="3">
        <v>2026</v>
      </c>
      <c r="L177" s="3">
        <v>2027</v>
      </c>
      <c r="M177" s="3">
        <v>2028</v>
      </c>
      <c r="N177" s="3">
        <v>2029</v>
      </c>
      <c r="O177" s="3">
        <v>2030</v>
      </c>
      <c r="P177" s="3">
        <v>2031</v>
      </c>
      <c r="Q177" s="3">
        <v>2032</v>
      </c>
      <c r="R177" s="3">
        <v>2033</v>
      </c>
      <c r="S177" s="3">
        <v>2034</v>
      </c>
      <c r="T177" s="3">
        <v>2035</v>
      </c>
      <c r="U177" s="3">
        <v>2036</v>
      </c>
      <c r="V177" s="3">
        <v>2037</v>
      </c>
      <c r="W177" s="3">
        <v>2038</v>
      </c>
      <c r="X177" s="3">
        <v>2039</v>
      </c>
      <c r="Y177" s="3">
        <v>2040</v>
      </c>
      <c r="Z177" s="3">
        <v>2041</v>
      </c>
      <c r="AA177" s="3">
        <v>2042</v>
      </c>
      <c r="AB177" s="3">
        <v>2043</v>
      </c>
      <c r="AC177" s="3">
        <v>2044</v>
      </c>
      <c r="AD177" s="3">
        <v>2045</v>
      </c>
      <c r="AE177" s="3">
        <v>2046</v>
      </c>
      <c r="AF177" s="3">
        <v>2047</v>
      </c>
      <c r="AG177" s="3">
        <v>2048</v>
      </c>
      <c r="AH177" s="3">
        <v>2049</v>
      </c>
      <c r="AI177" s="3">
        <v>2050</v>
      </c>
    </row>
    <row r="178" spans="1:35">
      <c r="A178" t="s">
        <v>129</v>
      </c>
      <c r="B178" s="9" t="s">
        <v>36</v>
      </c>
      <c r="C178" s="9" t="s">
        <v>127</v>
      </c>
      <c r="D178" s="11">
        <v>2</v>
      </c>
      <c r="E178">
        <v>1</v>
      </c>
      <c r="F178">
        <v>1</v>
      </c>
      <c r="G178">
        <v>1</v>
      </c>
      <c r="H178">
        <v>1</v>
      </c>
      <c r="I178">
        <v>1</v>
      </c>
      <c r="J178">
        <v>1</v>
      </c>
      <c r="K178">
        <v>1</v>
      </c>
      <c r="L178">
        <v>1</v>
      </c>
      <c r="M178">
        <v>1</v>
      </c>
      <c r="N178">
        <v>1</v>
      </c>
      <c r="O178">
        <v>1</v>
      </c>
      <c r="P178">
        <v>1</v>
      </c>
      <c r="Q178">
        <v>1</v>
      </c>
      <c r="R178">
        <v>1</v>
      </c>
      <c r="S178">
        <v>1</v>
      </c>
      <c r="T178">
        <v>1</v>
      </c>
      <c r="U178">
        <v>1</v>
      </c>
      <c r="V178">
        <v>1</v>
      </c>
      <c r="W178">
        <v>1</v>
      </c>
      <c r="X178">
        <v>1</v>
      </c>
      <c r="Y178">
        <v>1</v>
      </c>
      <c r="Z178">
        <v>1</v>
      </c>
      <c r="AA178">
        <v>1</v>
      </c>
      <c r="AB178">
        <v>1</v>
      </c>
      <c r="AC178">
        <v>1</v>
      </c>
      <c r="AD178">
        <v>1</v>
      </c>
      <c r="AE178">
        <v>1</v>
      </c>
      <c r="AF178">
        <v>1</v>
      </c>
      <c r="AG178">
        <v>1</v>
      </c>
      <c r="AH178">
        <v>1</v>
      </c>
      <c r="AI178">
        <v>1</v>
      </c>
    </row>
    <row r="179" spans="1:35" s="10" customFormat="1">
      <c r="A179" s="10" t="s">
        <v>129</v>
      </c>
      <c r="B179" s="11" t="s">
        <v>58</v>
      </c>
      <c r="C179" s="11" t="s">
        <v>130</v>
      </c>
      <c r="D179" s="11">
        <v>2</v>
      </c>
      <c r="E179" s="10">
        <v>1</v>
      </c>
      <c r="F179" s="10">
        <v>1</v>
      </c>
      <c r="G179" s="10">
        <v>1</v>
      </c>
      <c r="H179" s="10">
        <v>1</v>
      </c>
      <c r="I179" s="10">
        <v>1</v>
      </c>
      <c r="J179" s="10">
        <v>1</v>
      </c>
      <c r="K179" s="10">
        <v>1</v>
      </c>
      <c r="L179" s="10">
        <v>1</v>
      </c>
      <c r="M179" s="10">
        <v>1</v>
      </c>
      <c r="N179" s="10">
        <v>1</v>
      </c>
      <c r="O179" s="10">
        <v>1</v>
      </c>
      <c r="P179" s="10">
        <v>1</v>
      </c>
      <c r="Q179" s="10">
        <v>1</v>
      </c>
      <c r="R179" s="10">
        <v>1</v>
      </c>
      <c r="S179" s="10">
        <v>1</v>
      </c>
      <c r="T179" s="10">
        <v>1</v>
      </c>
      <c r="U179" s="10">
        <v>1</v>
      </c>
      <c r="V179" s="10">
        <v>1</v>
      </c>
      <c r="W179" s="10">
        <v>1</v>
      </c>
      <c r="X179" s="10">
        <v>1</v>
      </c>
      <c r="Y179" s="10">
        <v>1</v>
      </c>
      <c r="Z179" s="10">
        <v>1</v>
      </c>
      <c r="AA179" s="10">
        <v>1</v>
      </c>
      <c r="AB179" s="10">
        <v>1</v>
      </c>
      <c r="AC179" s="10">
        <v>1</v>
      </c>
      <c r="AD179" s="10">
        <v>1</v>
      </c>
      <c r="AE179" s="10">
        <v>1</v>
      </c>
      <c r="AF179" s="10">
        <v>1</v>
      </c>
      <c r="AG179" s="10">
        <v>1</v>
      </c>
      <c r="AH179" s="10">
        <v>1</v>
      </c>
      <c r="AI179" s="10">
        <v>1</v>
      </c>
    </row>
    <row r="180" spans="1:35" s="10" customFormat="1">
      <c r="A180" s="10" t="s">
        <v>129</v>
      </c>
      <c r="B180" s="11" t="s">
        <v>51</v>
      </c>
      <c r="C180" s="11" t="s">
        <v>130</v>
      </c>
      <c r="D180" s="241" t="s">
        <v>661</v>
      </c>
      <c r="E180" s="10">
        <v>1.177</v>
      </c>
      <c r="F180" s="10">
        <v>1.177</v>
      </c>
      <c r="G180" s="10">
        <v>1.177</v>
      </c>
      <c r="H180" s="10">
        <v>1.177</v>
      </c>
      <c r="I180" s="10">
        <v>1.177</v>
      </c>
      <c r="J180" s="10">
        <v>1.177</v>
      </c>
      <c r="K180" s="10">
        <v>1.177</v>
      </c>
      <c r="L180" s="10">
        <v>1.177</v>
      </c>
      <c r="M180" s="10">
        <v>1.177</v>
      </c>
      <c r="N180" s="10">
        <v>1.177</v>
      </c>
      <c r="O180" s="10">
        <v>1.177</v>
      </c>
      <c r="P180" s="10">
        <v>1.177</v>
      </c>
      <c r="Q180" s="10">
        <v>1.177</v>
      </c>
      <c r="R180" s="10">
        <v>1.177</v>
      </c>
      <c r="S180" s="10">
        <v>1.177</v>
      </c>
      <c r="T180" s="10">
        <v>1.177</v>
      </c>
      <c r="U180" s="10">
        <v>1.177</v>
      </c>
      <c r="V180" s="10">
        <v>1.177</v>
      </c>
      <c r="W180" s="10">
        <v>1.177</v>
      </c>
      <c r="X180" s="10">
        <v>1.177</v>
      </c>
      <c r="Y180" s="10">
        <v>1.177</v>
      </c>
      <c r="Z180" s="10">
        <v>1.177</v>
      </c>
      <c r="AA180" s="10">
        <v>1.177</v>
      </c>
      <c r="AB180" s="10">
        <v>1.177</v>
      </c>
      <c r="AC180" s="10">
        <v>1.177</v>
      </c>
      <c r="AD180" s="10">
        <v>1.177</v>
      </c>
      <c r="AE180" s="10">
        <v>1.177</v>
      </c>
      <c r="AF180" s="10">
        <v>1.177</v>
      </c>
      <c r="AG180" s="10">
        <v>1.177</v>
      </c>
      <c r="AH180" s="10">
        <v>1.177</v>
      </c>
      <c r="AI180" s="10">
        <v>1.177</v>
      </c>
    </row>
    <row r="181" spans="1:35" s="10" customFormat="1">
      <c r="A181" s="10" t="s">
        <v>129</v>
      </c>
      <c r="B181" s="11" t="s">
        <v>19</v>
      </c>
      <c r="C181" s="11" t="s">
        <v>139</v>
      </c>
      <c r="D181" s="241"/>
      <c r="E181" s="121">
        <v>0.12</v>
      </c>
      <c r="F181" s="121">
        <v>0.12</v>
      </c>
      <c r="G181" s="121">
        <v>0.12</v>
      </c>
      <c r="H181" s="121">
        <v>0.12</v>
      </c>
      <c r="I181" s="121">
        <v>0.12</v>
      </c>
      <c r="J181" s="121">
        <v>0.12</v>
      </c>
      <c r="K181" s="121">
        <v>0.12</v>
      </c>
      <c r="L181" s="121">
        <v>0.12</v>
      </c>
      <c r="M181" s="121">
        <v>0.12</v>
      </c>
      <c r="N181" s="121">
        <v>0.12</v>
      </c>
      <c r="O181" s="121">
        <v>0.12</v>
      </c>
      <c r="P181" s="121">
        <v>0.12</v>
      </c>
      <c r="Q181" s="121">
        <v>0.12</v>
      </c>
      <c r="R181" s="121">
        <v>0.12</v>
      </c>
      <c r="S181" s="121">
        <v>0.12</v>
      </c>
      <c r="T181" s="121">
        <v>0.12</v>
      </c>
      <c r="U181" s="121">
        <v>0.12</v>
      </c>
      <c r="V181" s="121">
        <v>0.12</v>
      </c>
      <c r="W181" s="121">
        <v>0.12</v>
      </c>
      <c r="X181" s="121">
        <v>0.12</v>
      </c>
      <c r="Y181" s="121">
        <v>0.12</v>
      </c>
      <c r="Z181" s="121">
        <v>0.12</v>
      </c>
      <c r="AA181" s="121">
        <v>0.12</v>
      </c>
      <c r="AB181" s="121">
        <v>0.12</v>
      </c>
      <c r="AC181" s="121">
        <v>0.12</v>
      </c>
      <c r="AD181" s="121">
        <v>0.12</v>
      </c>
      <c r="AE181" s="121">
        <v>0.12</v>
      </c>
      <c r="AF181" s="121">
        <v>0.12</v>
      </c>
      <c r="AG181" s="121">
        <v>0.12</v>
      </c>
      <c r="AH181" s="121">
        <v>0.12</v>
      </c>
      <c r="AI181" s="121">
        <v>0.12</v>
      </c>
    </row>
    <row r="182" spans="1:35" s="10" customFormat="1">
      <c r="A182" s="10" t="s">
        <v>120</v>
      </c>
      <c r="B182" s="11" t="s">
        <v>553</v>
      </c>
      <c r="C182" s="11" t="s">
        <v>131</v>
      </c>
      <c r="D182" s="241"/>
      <c r="E182" s="74">
        <v>0.26800000000000002</v>
      </c>
      <c r="F182" s="74">
        <v>0.26800000000000002</v>
      </c>
      <c r="G182" s="74">
        <v>0.26800000000000002</v>
      </c>
      <c r="H182" s="74">
        <v>0.26800000000000002</v>
      </c>
      <c r="I182" s="74">
        <v>0.26800000000000002</v>
      </c>
      <c r="J182" s="74">
        <v>0.26800000000000002</v>
      </c>
      <c r="K182" s="74">
        <v>0.26800000000000002</v>
      </c>
      <c r="L182" s="74">
        <v>0.26800000000000002</v>
      </c>
      <c r="M182" s="74">
        <v>0.26800000000000002</v>
      </c>
      <c r="N182" s="74">
        <v>0.26800000000000002</v>
      </c>
      <c r="O182" s="74">
        <v>0.26800000000000002</v>
      </c>
      <c r="P182" s="74">
        <v>0.26800000000000002</v>
      </c>
      <c r="Q182" s="74">
        <v>0.26800000000000002</v>
      </c>
      <c r="R182" s="74">
        <v>0.26800000000000002</v>
      </c>
      <c r="S182" s="74">
        <v>0.26800000000000002</v>
      </c>
      <c r="T182" s="74">
        <v>0.26800000000000002</v>
      </c>
      <c r="U182" s="74">
        <v>0.26800000000000002</v>
      </c>
      <c r="V182" s="74">
        <v>0.26800000000000002</v>
      </c>
      <c r="W182" s="74">
        <v>0.26800000000000002</v>
      </c>
      <c r="X182" s="74">
        <v>0.26800000000000002</v>
      </c>
      <c r="Y182" s="74">
        <v>0.26800000000000002</v>
      </c>
      <c r="Z182" s="74">
        <v>0.26800000000000002</v>
      </c>
      <c r="AA182" s="74">
        <v>0.26800000000000002</v>
      </c>
      <c r="AB182" s="74">
        <v>0.26800000000000002</v>
      </c>
      <c r="AC182" s="74">
        <v>0.26800000000000002</v>
      </c>
      <c r="AD182" s="74">
        <v>0.26800000000000002</v>
      </c>
      <c r="AE182" s="74">
        <v>0.26800000000000002</v>
      </c>
      <c r="AF182" s="74">
        <v>0.26800000000000002</v>
      </c>
      <c r="AG182" s="74">
        <v>0.26800000000000002</v>
      </c>
      <c r="AH182" s="74">
        <v>0.26800000000000002</v>
      </c>
      <c r="AI182" s="74">
        <v>0.26800000000000002</v>
      </c>
    </row>
    <row r="183" spans="1:35" s="10" customFormat="1">
      <c r="A183" s="10" t="s">
        <v>120</v>
      </c>
      <c r="B183" s="11" t="s">
        <v>54</v>
      </c>
      <c r="C183" s="11" t="s">
        <v>130</v>
      </c>
      <c r="D183" s="241"/>
      <c r="E183" s="10">
        <v>0.42</v>
      </c>
      <c r="F183" s="10">
        <v>0.42</v>
      </c>
      <c r="G183" s="10">
        <v>0.42</v>
      </c>
      <c r="H183" s="10">
        <v>0.42</v>
      </c>
      <c r="I183" s="10">
        <v>0.42</v>
      </c>
      <c r="J183" s="10">
        <v>0.42</v>
      </c>
      <c r="K183" s="10">
        <v>0.42</v>
      </c>
      <c r="L183" s="10">
        <v>0.42</v>
      </c>
      <c r="M183" s="10">
        <v>0.42</v>
      </c>
      <c r="N183" s="10">
        <v>0.42</v>
      </c>
      <c r="O183" s="10">
        <v>0.42</v>
      </c>
      <c r="P183" s="10">
        <v>0.42</v>
      </c>
      <c r="Q183" s="10">
        <v>0.42</v>
      </c>
      <c r="R183" s="10">
        <v>0.42</v>
      </c>
      <c r="S183" s="10">
        <v>0.42</v>
      </c>
      <c r="T183" s="10">
        <v>0.42</v>
      </c>
      <c r="U183" s="10">
        <v>0.42</v>
      </c>
      <c r="V183" s="10">
        <v>0.42</v>
      </c>
      <c r="W183" s="10">
        <v>0.42</v>
      </c>
      <c r="X183" s="10">
        <v>0.42</v>
      </c>
      <c r="Y183" s="10">
        <v>0.42</v>
      </c>
      <c r="Z183" s="10">
        <v>0.42</v>
      </c>
      <c r="AA183" s="10">
        <v>0.42</v>
      </c>
      <c r="AB183" s="10">
        <v>0.42</v>
      </c>
      <c r="AC183" s="10">
        <v>0.42</v>
      </c>
      <c r="AD183" s="10">
        <v>0.42</v>
      </c>
      <c r="AE183" s="10">
        <v>0.42</v>
      </c>
      <c r="AF183" s="10">
        <v>0.42</v>
      </c>
      <c r="AG183" s="10">
        <v>0.42</v>
      </c>
      <c r="AH183" s="10">
        <v>0.42</v>
      </c>
      <c r="AI183" s="10">
        <v>0.42</v>
      </c>
    </row>
    <row r="184" spans="1:35" s="10" customFormat="1">
      <c r="A184" s="10" t="s">
        <v>120</v>
      </c>
      <c r="B184" s="11" t="s">
        <v>59</v>
      </c>
      <c r="C184" s="11" t="s">
        <v>130</v>
      </c>
      <c r="D184" s="241"/>
      <c r="E184" s="10">
        <v>0.52</v>
      </c>
      <c r="F184" s="10">
        <v>0.52</v>
      </c>
      <c r="G184" s="10">
        <v>0.52</v>
      </c>
      <c r="H184" s="10">
        <v>0.52</v>
      </c>
      <c r="I184" s="10">
        <v>0.52</v>
      </c>
      <c r="J184" s="10">
        <v>0.52</v>
      </c>
      <c r="K184" s="10">
        <v>0.52</v>
      </c>
      <c r="L184" s="10">
        <v>0.52</v>
      </c>
      <c r="M184" s="10">
        <v>0.52</v>
      </c>
      <c r="N184" s="10">
        <v>0.52</v>
      </c>
      <c r="O184" s="10">
        <v>0.52</v>
      </c>
      <c r="P184" s="10">
        <v>0.52</v>
      </c>
      <c r="Q184" s="10">
        <v>0.52</v>
      </c>
      <c r="R184" s="10">
        <v>0.52</v>
      </c>
      <c r="S184" s="10">
        <v>0.52</v>
      </c>
      <c r="T184" s="10">
        <v>0.52</v>
      </c>
      <c r="U184" s="10">
        <v>0.52</v>
      </c>
      <c r="V184" s="10">
        <v>0.52</v>
      </c>
      <c r="W184" s="10">
        <v>0.52</v>
      </c>
      <c r="X184" s="10">
        <v>0.52</v>
      </c>
      <c r="Y184" s="10">
        <v>0.52</v>
      </c>
      <c r="Z184" s="10">
        <v>0.52</v>
      </c>
      <c r="AA184" s="10">
        <v>0.52</v>
      </c>
      <c r="AB184" s="10">
        <v>0.52</v>
      </c>
      <c r="AC184" s="10">
        <v>0.52</v>
      </c>
      <c r="AD184" s="10">
        <v>0.52</v>
      </c>
      <c r="AE184" s="10">
        <v>0.52</v>
      </c>
      <c r="AF184" s="10">
        <v>0.52</v>
      </c>
      <c r="AG184" s="10">
        <v>0.52</v>
      </c>
      <c r="AH184" s="10">
        <v>0.52</v>
      </c>
      <c r="AI184" s="10">
        <v>0.52</v>
      </c>
    </row>
    <row r="185" spans="1:35" s="10" customFormat="1">
      <c r="A185" s="10" t="s">
        <v>120</v>
      </c>
      <c r="B185" s="11" t="s">
        <v>56</v>
      </c>
      <c r="C185" s="11" t="s">
        <v>130</v>
      </c>
      <c r="D185" s="241"/>
      <c r="E185" s="10">
        <v>0.06</v>
      </c>
      <c r="F185" s="10">
        <v>0.06</v>
      </c>
      <c r="G185" s="10">
        <v>0.06</v>
      </c>
      <c r="H185" s="10">
        <v>0.06</v>
      </c>
      <c r="I185" s="10">
        <v>0.06</v>
      </c>
      <c r="J185" s="10">
        <v>0.06</v>
      </c>
      <c r="K185" s="10">
        <v>0.06</v>
      </c>
      <c r="L185" s="10">
        <v>0.06</v>
      </c>
      <c r="M185" s="10">
        <v>0.06</v>
      </c>
      <c r="N185" s="10">
        <v>0.06</v>
      </c>
      <c r="O185" s="10">
        <v>0.06</v>
      </c>
      <c r="P185" s="10">
        <v>0.06</v>
      </c>
      <c r="Q185" s="10">
        <v>0.06</v>
      </c>
      <c r="R185" s="10">
        <v>0.06</v>
      </c>
      <c r="S185" s="10">
        <v>0.06</v>
      </c>
      <c r="T185" s="10">
        <v>0.06</v>
      </c>
      <c r="U185" s="10">
        <v>0.06</v>
      </c>
      <c r="V185" s="10">
        <v>0.06</v>
      </c>
      <c r="W185" s="10">
        <v>0.06</v>
      </c>
      <c r="X185" s="10">
        <v>0.06</v>
      </c>
      <c r="Y185" s="10">
        <v>0.06</v>
      </c>
      <c r="Z185" s="10">
        <v>0.06</v>
      </c>
      <c r="AA185" s="10">
        <v>0.06</v>
      </c>
      <c r="AB185" s="10">
        <v>0.06</v>
      </c>
      <c r="AC185" s="10">
        <v>0.06</v>
      </c>
      <c r="AD185" s="10">
        <v>0.06</v>
      </c>
      <c r="AE185" s="10">
        <v>0.06</v>
      </c>
      <c r="AF185" s="10">
        <v>0.06</v>
      </c>
      <c r="AG185" s="10">
        <v>0.06</v>
      </c>
      <c r="AH185" s="10">
        <v>0.06</v>
      </c>
      <c r="AI185" s="10">
        <v>0.06</v>
      </c>
    </row>
    <row r="186" spans="1:35" s="10" customFormat="1">
      <c r="A186" s="10" t="s">
        <v>609</v>
      </c>
      <c r="B186" s="11" t="s">
        <v>119</v>
      </c>
      <c r="C186" s="11" t="s">
        <v>12</v>
      </c>
      <c r="D186" s="241"/>
      <c r="E186" s="110">
        <v>0.83599999999999997</v>
      </c>
      <c r="F186" s="110">
        <v>0.78</v>
      </c>
      <c r="G186" s="110">
        <v>0.72399999999999998</v>
      </c>
      <c r="H186" s="110">
        <v>0.66900000000000004</v>
      </c>
      <c r="I186" s="110">
        <v>0.61299999999999999</v>
      </c>
      <c r="J186" s="110">
        <v>0.55700000000000005</v>
      </c>
      <c r="K186" s="110">
        <v>0.501</v>
      </c>
      <c r="L186" s="110">
        <v>0.44600000000000001</v>
      </c>
      <c r="M186" s="110">
        <v>0.39</v>
      </c>
      <c r="N186" s="110">
        <v>0.33400000000000002</v>
      </c>
      <c r="O186" s="110">
        <v>0.27900000000000003</v>
      </c>
      <c r="P186" s="110">
        <v>0.223</v>
      </c>
      <c r="Q186" s="110">
        <v>0.16700000000000001</v>
      </c>
      <c r="R186" s="110">
        <v>0.111</v>
      </c>
      <c r="S186" s="110">
        <v>5.6000000000000001E-2</v>
      </c>
      <c r="T186" s="131">
        <v>0</v>
      </c>
      <c r="U186" s="131">
        <v>0</v>
      </c>
      <c r="V186" s="131">
        <v>0</v>
      </c>
      <c r="W186" s="131">
        <v>0</v>
      </c>
      <c r="X186" s="131">
        <v>0</v>
      </c>
      <c r="Y186" s="131">
        <v>0</v>
      </c>
      <c r="Z186" s="131">
        <v>0</v>
      </c>
      <c r="AA186" s="131">
        <v>0</v>
      </c>
      <c r="AB186" s="131">
        <v>0</v>
      </c>
      <c r="AC186" s="131">
        <v>0</v>
      </c>
      <c r="AD186" s="131">
        <v>0</v>
      </c>
      <c r="AE186" s="131">
        <v>0</v>
      </c>
      <c r="AF186" s="131">
        <v>0</v>
      </c>
      <c r="AG186" s="131">
        <v>0</v>
      </c>
      <c r="AH186" s="131">
        <v>0</v>
      </c>
      <c r="AI186" s="131">
        <v>0</v>
      </c>
    </row>
    <row r="187" spans="1:35">
      <c r="A187" s="10" t="s">
        <v>140</v>
      </c>
      <c r="B187" s="9" t="s">
        <v>119</v>
      </c>
      <c r="C187" s="9" t="s">
        <v>12</v>
      </c>
      <c r="D187" s="11">
        <v>2</v>
      </c>
      <c r="E187" s="115">
        <v>999999</v>
      </c>
      <c r="F187" s="115">
        <v>999999</v>
      </c>
      <c r="G187" s="115">
        <v>999999</v>
      </c>
      <c r="H187" s="115">
        <v>999999</v>
      </c>
      <c r="I187" s="115">
        <v>999999</v>
      </c>
      <c r="J187" s="115">
        <v>999999</v>
      </c>
      <c r="K187" s="115">
        <v>999999</v>
      </c>
      <c r="L187" s="115">
        <v>999999</v>
      </c>
      <c r="M187" s="115">
        <v>999999</v>
      </c>
      <c r="N187" s="115">
        <v>999999</v>
      </c>
      <c r="O187" s="115">
        <v>999999</v>
      </c>
      <c r="P187" s="115">
        <v>999999</v>
      </c>
      <c r="Q187" s="115">
        <v>999999</v>
      </c>
      <c r="R187" s="115">
        <v>999999</v>
      </c>
      <c r="S187" s="115">
        <v>999999</v>
      </c>
      <c r="T187" s="115">
        <v>999999</v>
      </c>
      <c r="U187" s="115">
        <v>999999</v>
      </c>
      <c r="V187" s="115">
        <v>999999</v>
      </c>
      <c r="W187" s="115">
        <v>999999</v>
      </c>
      <c r="X187" s="115">
        <v>999999</v>
      </c>
      <c r="Y187" s="115">
        <v>999999</v>
      </c>
      <c r="Z187" s="115">
        <v>999999</v>
      </c>
      <c r="AA187" s="115">
        <v>999999</v>
      </c>
      <c r="AB187" s="115">
        <v>999999</v>
      </c>
      <c r="AC187" s="115">
        <v>999999</v>
      </c>
      <c r="AD187" s="115">
        <v>999999</v>
      </c>
      <c r="AE187" s="115">
        <v>999999</v>
      </c>
      <c r="AF187" s="115">
        <v>999999</v>
      </c>
      <c r="AG187" s="115">
        <v>999999</v>
      </c>
      <c r="AH187" s="115">
        <v>999999</v>
      </c>
      <c r="AI187" s="115">
        <v>999999</v>
      </c>
    </row>
    <row r="188" spans="1:35">
      <c r="A188" s="10" t="s">
        <v>126</v>
      </c>
      <c r="B188" s="9" t="s">
        <v>119</v>
      </c>
      <c r="C188" s="9" t="s">
        <v>12</v>
      </c>
      <c r="D188" s="11">
        <v>2</v>
      </c>
      <c r="E188" s="115">
        <v>999999</v>
      </c>
      <c r="F188" s="115">
        <v>999999</v>
      </c>
      <c r="G188" s="115">
        <v>999999</v>
      </c>
      <c r="H188" s="115">
        <v>999999</v>
      </c>
      <c r="I188" s="115">
        <v>999999</v>
      </c>
      <c r="J188" s="115">
        <v>999999</v>
      </c>
      <c r="K188" s="115">
        <v>999999</v>
      </c>
      <c r="L188" s="115">
        <v>999999</v>
      </c>
      <c r="M188" s="115">
        <v>999999</v>
      </c>
      <c r="N188" s="115">
        <v>999999</v>
      </c>
      <c r="O188" s="115">
        <v>999999</v>
      </c>
      <c r="P188" s="115">
        <v>999999</v>
      </c>
      <c r="Q188" s="115">
        <v>999999</v>
      </c>
      <c r="R188" s="115">
        <v>999999</v>
      </c>
      <c r="S188" s="115">
        <v>999999</v>
      </c>
      <c r="T188" s="115">
        <v>999999</v>
      </c>
      <c r="U188" s="115">
        <v>999999</v>
      </c>
      <c r="V188" s="115">
        <v>999999</v>
      </c>
      <c r="W188" s="115">
        <v>999999</v>
      </c>
      <c r="X188" s="115">
        <v>999999</v>
      </c>
      <c r="Y188" s="115">
        <v>999999</v>
      </c>
      <c r="Z188" s="115">
        <v>999999</v>
      </c>
      <c r="AA188" s="115">
        <v>999999</v>
      </c>
      <c r="AB188" s="115">
        <v>999999</v>
      </c>
      <c r="AC188" s="115">
        <v>999999</v>
      </c>
      <c r="AD188" s="115">
        <v>999999</v>
      </c>
      <c r="AE188" s="115">
        <v>999999</v>
      </c>
      <c r="AF188" s="115">
        <v>999999</v>
      </c>
      <c r="AG188" s="115">
        <v>999999</v>
      </c>
      <c r="AH188" s="115">
        <v>999999</v>
      </c>
      <c r="AI188" s="115">
        <v>999999</v>
      </c>
    </row>
    <row r="189" spans="1:35" s="10" customFormat="1">
      <c r="A189" s="10" t="s">
        <v>133</v>
      </c>
      <c r="B189" s="11" t="s">
        <v>119</v>
      </c>
      <c r="C189" s="11" t="s">
        <v>7</v>
      </c>
      <c r="D189" s="11">
        <v>2</v>
      </c>
      <c r="E189" s="110">
        <v>80</v>
      </c>
      <c r="F189" s="110">
        <v>80</v>
      </c>
      <c r="G189" s="110">
        <v>80</v>
      </c>
      <c r="H189" s="110">
        <v>80</v>
      </c>
      <c r="I189" s="110">
        <v>80</v>
      </c>
      <c r="J189" s="110">
        <v>80</v>
      </c>
      <c r="K189" s="110">
        <v>80</v>
      </c>
      <c r="L189" s="110">
        <v>80</v>
      </c>
      <c r="M189" s="110">
        <v>80</v>
      </c>
      <c r="N189" s="110">
        <v>80</v>
      </c>
      <c r="O189" s="110">
        <v>80</v>
      </c>
      <c r="P189" s="110">
        <v>80</v>
      </c>
      <c r="Q189" s="110">
        <v>80</v>
      </c>
      <c r="R189" s="110">
        <v>80</v>
      </c>
      <c r="S189" s="110">
        <v>80</v>
      </c>
      <c r="T189" s="110">
        <v>80</v>
      </c>
      <c r="U189" s="110">
        <v>80</v>
      </c>
      <c r="V189" s="110">
        <v>80</v>
      </c>
      <c r="W189" s="110">
        <v>80</v>
      </c>
      <c r="X189" s="110">
        <v>80</v>
      </c>
      <c r="Y189" s="110">
        <v>80</v>
      </c>
      <c r="Z189" s="110">
        <v>80</v>
      </c>
      <c r="AA189" s="110">
        <v>80</v>
      </c>
      <c r="AB189" s="110">
        <v>80</v>
      </c>
      <c r="AC189" s="110">
        <v>80</v>
      </c>
      <c r="AD189" s="110">
        <v>80</v>
      </c>
      <c r="AE189" s="110">
        <v>80</v>
      </c>
      <c r="AF189" s="110">
        <v>80</v>
      </c>
      <c r="AG189" s="110">
        <v>80</v>
      </c>
      <c r="AH189" s="110">
        <v>80</v>
      </c>
      <c r="AI189" s="110">
        <v>80</v>
      </c>
    </row>
    <row r="190" spans="1:35">
      <c r="A190" t="s">
        <v>136</v>
      </c>
      <c r="B190" s="11">
        <v>15</v>
      </c>
      <c r="C190" s="11" t="s">
        <v>137</v>
      </c>
      <c r="D190" s="11">
        <v>2</v>
      </c>
    </row>
    <row r="191" spans="1:35" s="237" customFormat="1"/>
    <row r="192" spans="1:35" s="217" customFormat="1">
      <c r="A192" s="214" t="s">
        <v>574</v>
      </c>
      <c r="B192" s="215"/>
      <c r="C192" s="216"/>
      <c r="D192" s="216"/>
    </row>
    <row r="193" spans="1:35">
      <c r="A193" s="3" t="s">
        <v>116</v>
      </c>
      <c r="B193" s="8" t="s">
        <v>11</v>
      </c>
      <c r="C193" s="8" t="s">
        <v>117</v>
      </c>
      <c r="D193" s="8" t="s">
        <v>607</v>
      </c>
      <c r="E193" s="3">
        <v>2020</v>
      </c>
      <c r="F193" s="3">
        <v>2021</v>
      </c>
      <c r="G193" s="3">
        <v>2022</v>
      </c>
      <c r="H193" s="3">
        <v>2023</v>
      </c>
      <c r="I193" s="3">
        <v>2024</v>
      </c>
      <c r="J193" s="3">
        <v>2025</v>
      </c>
      <c r="K193" s="3">
        <v>2026</v>
      </c>
      <c r="L193" s="3">
        <v>2027</v>
      </c>
      <c r="M193" s="3">
        <v>2028</v>
      </c>
      <c r="N193" s="3">
        <v>2029</v>
      </c>
      <c r="O193" s="3">
        <v>2030</v>
      </c>
      <c r="P193" s="3">
        <v>2031</v>
      </c>
      <c r="Q193" s="3">
        <v>2032</v>
      </c>
      <c r="R193" s="3">
        <v>2033</v>
      </c>
      <c r="S193" s="3">
        <v>2034</v>
      </c>
      <c r="T193" s="3">
        <v>2035</v>
      </c>
      <c r="U193" s="3">
        <v>2036</v>
      </c>
      <c r="V193" s="3">
        <v>2037</v>
      </c>
      <c r="W193" s="3">
        <v>2038</v>
      </c>
      <c r="X193" s="3">
        <v>2039</v>
      </c>
      <c r="Y193" s="3">
        <v>2040</v>
      </c>
      <c r="Z193" s="3">
        <v>2041</v>
      </c>
      <c r="AA193" s="3">
        <v>2042</v>
      </c>
      <c r="AB193" s="3">
        <v>2043</v>
      </c>
      <c r="AC193" s="3">
        <v>2044</v>
      </c>
      <c r="AD193" s="3">
        <v>2045</v>
      </c>
      <c r="AE193" s="3">
        <v>2046</v>
      </c>
      <c r="AF193" s="3">
        <v>2047</v>
      </c>
      <c r="AG193" s="3">
        <v>2048</v>
      </c>
      <c r="AH193" s="3">
        <v>2049</v>
      </c>
      <c r="AI193" s="3">
        <v>2050</v>
      </c>
    </row>
    <row r="194" spans="1:35" s="143" customFormat="1">
      <c r="A194" s="143" t="s">
        <v>129</v>
      </c>
      <c r="B194" s="145" t="s">
        <v>36</v>
      </c>
      <c r="C194" s="145" t="s">
        <v>127</v>
      </c>
      <c r="D194" s="11">
        <v>2</v>
      </c>
      <c r="E194" s="143">
        <v>1</v>
      </c>
      <c r="F194" s="143">
        <v>1</v>
      </c>
      <c r="G194" s="143">
        <v>1</v>
      </c>
      <c r="H194" s="143">
        <v>1</v>
      </c>
      <c r="I194" s="143">
        <v>1</v>
      </c>
      <c r="J194" s="143">
        <v>1</v>
      </c>
      <c r="K194" s="143">
        <v>1</v>
      </c>
      <c r="L194" s="143">
        <v>1</v>
      </c>
      <c r="M194" s="143">
        <v>1</v>
      </c>
      <c r="N194" s="143">
        <v>1</v>
      </c>
      <c r="O194" s="143">
        <v>1</v>
      </c>
      <c r="P194" s="143">
        <v>1</v>
      </c>
      <c r="Q194" s="143">
        <v>1</v>
      </c>
      <c r="R194" s="143">
        <v>1</v>
      </c>
      <c r="S194" s="143">
        <v>1</v>
      </c>
      <c r="T194" s="143">
        <v>1</v>
      </c>
      <c r="U194" s="143">
        <v>1</v>
      </c>
      <c r="V194" s="143">
        <v>1</v>
      </c>
      <c r="W194" s="143">
        <v>1</v>
      </c>
      <c r="X194" s="143">
        <v>1</v>
      </c>
      <c r="Y194" s="143">
        <v>1</v>
      </c>
      <c r="Z194" s="143">
        <v>1</v>
      </c>
      <c r="AA194" s="143">
        <v>1</v>
      </c>
      <c r="AB194" s="143">
        <v>1</v>
      </c>
      <c r="AC194" s="143">
        <v>1</v>
      </c>
      <c r="AD194" s="143">
        <v>1</v>
      </c>
      <c r="AE194" s="143">
        <v>1</v>
      </c>
      <c r="AF194" s="143">
        <v>1</v>
      </c>
      <c r="AG194" s="143">
        <v>1</v>
      </c>
      <c r="AH194" s="143">
        <v>1</v>
      </c>
      <c r="AI194" s="143">
        <v>1</v>
      </c>
    </row>
    <row r="195" spans="1:35" s="10" customFormat="1">
      <c r="A195" s="10" t="s">
        <v>129</v>
      </c>
      <c r="B195" s="11" t="s">
        <v>58</v>
      </c>
      <c r="C195" s="11" t="s">
        <v>130</v>
      </c>
      <c r="D195" s="11">
        <v>2</v>
      </c>
      <c r="E195" s="10">
        <v>1</v>
      </c>
      <c r="F195" s="10">
        <v>1</v>
      </c>
      <c r="G195" s="10">
        <v>1</v>
      </c>
      <c r="H195" s="10">
        <v>1</v>
      </c>
      <c r="I195" s="10">
        <v>1</v>
      </c>
      <c r="J195" s="10">
        <v>1</v>
      </c>
      <c r="K195" s="10">
        <v>1</v>
      </c>
      <c r="L195" s="10">
        <v>1</v>
      </c>
      <c r="M195" s="10">
        <v>1</v>
      </c>
      <c r="N195" s="10">
        <v>1</v>
      </c>
      <c r="O195" s="10">
        <v>1</v>
      </c>
      <c r="P195" s="10">
        <v>1</v>
      </c>
      <c r="Q195" s="10">
        <v>1</v>
      </c>
      <c r="R195" s="10">
        <v>1</v>
      </c>
      <c r="S195" s="10">
        <v>1</v>
      </c>
      <c r="T195" s="10">
        <v>1</v>
      </c>
      <c r="U195" s="10">
        <v>1</v>
      </c>
      <c r="V195" s="10">
        <v>1</v>
      </c>
      <c r="W195" s="10">
        <v>1</v>
      </c>
      <c r="X195" s="10">
        <v>1</v>
      </c>
      <c r="Y195" s="10">
        <v>1</v>
      </c>
      <c r="Z195" s="10">
        <v>1</v>
      </c>
      <c r="AA195" s="10">
        <v>1</v>
      </c>
      <c r="AB195" s="10">
        <v>1</v>
      </c>
      <c r="AC195" s="10">
        <v>1</v>
      </c>
      <c r="AD195" s="10">
        <v>1</v>
      </c>
      <c r="AE195" s="10">
        <v>1</v>
      </c>
      <c r="AF195" s="10">
        <v>1</v>
      </c>
      <c r="AG195" s="10">
        <v>1</v>
      </c>
      <c r="AH195" s="10">
        <v>1</v>
      </c>
      <c r="AI195" s="10">
        <v>1</v>
      </c>
    </row>
    <row r="196" spans="1:35" s="10" customFormat="1">
      <c r="A196" s="10" t="s">
        <v>129</v>
      </c>
      <c r="B196" s="11" t="s">
        <v>19</v>
      </c>
      <c r="C196" s="11" t="s">
        <v>139</v>
      </c>
      <c r="D196" s="241" t="s">
        <v>661</v>
      </c>
      <c r="E196" s="10">
        <v>0.08</v>
      </c>
      <c r="F196" s="10">
        <v>0.08</v>
      </c>
      <c r="G196" s="10">
        <v>0.08</v>
      </c>
      <c r="H196" s="10">
        <v>0.08</v>
      </c>
      <c r="I196" s="10">
        <v>0.08</v>
      </c>
      <c r="J196" s="10">
        <v>0.08</v>
      </c>
      <c r="K196" s="10">
        <v>0.08</v>
      </c>
      <c r="L196" s="10">
        <v>0.08</v>
      </c>
      <c r="M196" s="10">
        <v>0.08</v>
      </c>
      <c r="N196" s="10">
        <v>0.08</v>
      </c>
      <c r="O196" s="10">
        <v>0.08</v>
      </c>
      <c r="P196" s="10">
        <v>0.08</v>
      </c>
      <c r="Q196" s="10">
        <v>0.08</v>
      </c>
      <c r="R196" s="10">
        <v>0.08</v>
      </c>
      <c r="S196" s="10">
        <v>0.08</v>
      </c>
      <c r="T196" s="10">
        <v>0.08</v>
      </c>
      <c r="U196" s="10">
        <v>0.08</v>
      </c>
      <c r="V196" s="10">
        <v>0.08</v>
      </c>
      <c r="W196" s="10">
        <v>0.08</v>
      </c>
      <c r="X196" s="10">
        <v>0.08</v>
      </c>
      <c r="Y196" s="10">
        <v>0.08</v>
      </c>
      <c r="Z196" s="10">
        <v>0.08</v>
      </c>
      <c r="AA196" s="10">
        <v>0.08</v>
      </c>
      <c r="AB196" s="10">
        <v>0.08</v>
      </c>
      <c r="AC196" s="10">
        <v>0.08</v>
      </c>
      <c r="AD196" s="10">
        <v>0.08</v>
      </c>
      <c r="AE196" s="10">
        <v>0.08</v>
      </c>
      <c r="AF196" s="10">
        <v>0.08</v>
      </c>
      <c r="AG196" s="10">
        <v>0.08</v>
      </c>
      <c r="AH196" s="10">
        <v>0.08</v>
      </c>
      <c r="AI196" s="10">
        <v>0.08</v>
      </c>
    </row>
    <row r="197" spans="1:35" s="10" customFormat="1">
      <c r="A197" s="10" t="s">
        <v>120</v>
      </c>
      <c r="B197" s="11" t="s">
        <v>554</v>
      </c>
      <c r="C197" s="11" t="s">
        <v>131</v>
      </c>
      <c r="D197" s="241"/>
      <c r="E197" s="10">
        <v>3.5249999999999999</v>
      </c>
      <c r="F197" s="10">
        <v>3.5249999999999999</v>
      </c>
      <c r="G197" s="10">
        <v>3.5249999999999999</v>
      </c>
      <c r="H197" s="10">
        <v>3.5249999999999999</v>
      </c>
      <c r="I197" s="10">
        <v>3.5249999999999999</v>
      </c>
      <c r="J197" s="10">
        <v>3.5249999999999999</v>
      </c>
      <c r="K197" s="10">
        <v>3.5249999999999999</v>
      </c>
      <c r="L197" s="10">
        <v>3.5249999999999999</v>
      </c>
      <c r="M197" s="10">
        <v>3.5249999999999999</v>
      </c>
      <c r="N197" s="10">
        <v>3.5249999999999999</v>
      </c>
      <c r="O197" s="10">
        <v>3.5249999999999999</v>
      </c>
      <c r="P197" s="10">
        <v>3.5249999999999999</v>
      </c>
      <c r="Q197" s="10">
        <v>3.5249999999999999</v>
      </c>
      <c r="R197" s="10">
        <v>3.5249999999999999</v>
      </c>
      <c r="S197" s="10">
        <v>3.5249999999999999</v>
      </c>
      <c r="T197" s="10">
        <v>3.5249999999999999</v>
      </c>
      <c r="U197" s="10">
        <v>3.5249999999999999</v>
      </c>
      <c r="V197" s="10">
        <v>3.5249999999999999</v>
      </c>
      <c r="W197" s="10">
        <v>3.5249999999999999</v>
      </c>
      <c r="X197" s="10">
        <v>3.5249999999999999</v>
      </c>
      <c r="Y197" s="10">
        <v>3.5249999999999999</v>
      </c>
      <c r="Z197" s="10">
        <v>3.5249999999999999</v>
      </c>
      <c r="AA197" s="10">
        <v>3.5249999999999999</v>
      </c>
      <c r="AB197" s="10">
        <v>3.5249999999999999</v>
      </c>
      <c r="AC197" s="10">
        <v>3.5249999999999999</v>
      </c>
      <c r="AD197" s="10">
        <v>3.5249999999999999</v>
      </c>
      <c r="AE197" s="10">
        <v>3.5249999999999999</v>
      </c>
      <c r="AF197" s="10">
        <v>3.5249999999999999</v>
      </c>
      <c r="AG197" s="10">
        <v>3.5249999999999999</v>
      </c>
      <c r="AH197" s="10">
        <v>3.5249999999999999</v>
      </c>
      <c r="AI197" s="10">
        <v>3.5249999999999999</v>
      </c>
    </row>
    <row r="198" spans="1:35" s="10" customFormat="1">
      <c r="A198" s="10" t="s">
        <v>120</v>
      </c>
      <c r="B198" s="11" t="s">
        <v>54</v>
      </c>
      <c r="C198" s="11" t="s">
        <v>130</v>
      </c>
      <c r="D198" s="241"/>
      <c r="E198" s="10">
        <v>0.42</v>
      </c>
      <c r="F198" s="10">
        <v>0.42</v>
      </c>
      <c r="G198" s="10">
        <v>0.42</v>
      </c>
      <c r="H198" s="10">
        <v>0.42</v>
      </c>
      <c r="I198" s="10">
        <v>0.42</v>
      </c>
      <c r="J198" s="10">
        <v>0.42</v>
      </c>
      <c r="K198" s="10">
        <v>0.42</v>
      </c>
      <c r="L198" s="10">
        <v>0.42</v>
      </c>
      <c r="M198" s="10">
        <v>0.42</v>
      </c>
      <c r="N198" s="10">
        <v>0.42</v>
      </c>
      <c r="O198" s="10">
        <v>0.42</v>
      </c>
      <c r="P198" s="10">
        <v>0.42</v>
      </c>
      <c r="Q198" s="10">
        <v>0.42</v>
      </c>
      <c r="R198" s="10">
        <v>0.42</v>
      </c>
      <c r="S198" s="10">
        <v>0.42</v>
      </c>
      <c r="T198" s="10">
        <v>0.42</v>
      </c>
      <c r="U198" s="10">
        <v>0.42</v>
      </c>
      <c r="V198" s="10">
        <v>0.42</v>
      </c>
      <c r="W198" s="10">
        <v>0.42</v>
      </c>
      <c r="X198" s="10">
        <v>0.42</v>
      </c>
      <c r="Y198" s="10">
        <v>0.42</v>
      </c>
      <c r="Z198" s="10">
        <v>0.42</v>
      </c>
      <c r="AA198" s="10">
        <v>0.42</v>
      </c>
      <c r="AB198" s="10">
        <v>0.42</v>
      </c>
      <c r="AC198" s="10">
        <v>0.42</v>
      </c>
      <c r="AD198" s="10">
        <v>0.42</v>
      </c>
      <c r="AE198" s="10">
        <v>0.42</v>
      </c>
      <c r="AF198" s="10">
        <v>0.42</v>
      </c>
      <c r="AG198" s="10">
        <v>0.42</v>
      </c>
      <c r="AH198" s="10">
        <v>0.42</v>
      </c>
      <c r="AI198" s="10">
        <v>0.42</v>
      </c>
    </row>
    <row r="199" spans="1:35" s="10" customFormat="1">
      <c r="A199" s="10" t="s">
        <v>120</v>
      </c>
      <c r="B199" s="11" t="s">
        <v>59</v>
      </c>
      <c r="C199" s="11" t="s">
        <v>130</v>
      </c>
      <c r="D199" s="241"/>
      <c r="E199" s="10">
        <v>0.52</v>
      </c>
      <c r="F199" s="10">
        <v>0.52</v>
      </c>
      <c r="G199" s="10">
        <v>0.52</v>
      </c>
      <c r="H199" s="10">
        <v>0.52</v>
      </c>
      <c r="I199" s="10">
        <v>0.52</v>
      </c>
      <c r="J199" s="10">
        <v>0.52</v>
      </c>
      <c r="K199" s="10">
        <v>0.52</v>
      </c>
      <c r="L199" s="10">
        <v>0.52</v>
      </c>
      <c r="M199" s="10">
        <v>0.52</v>
      </c>
      <c r="N199" s="10">
        <v>0.52</v>
      </c>
      <c r="O199" s="10">
        <v>0.52</v>
      </c>
      <c r="P199" s="10">
        <v>0.52</v>
      </c>
      <c r="Q199" s="10">
        <v>0.52</v>
      </c>
      <c r="R199" s="10">
        <v>0.52</v>
      </c>
      <c r="S199" s="10">
        <v>0.52</v>
      </c>
      <c r="T199" s="10">
        <v>0.52</v>
      </c>
      <c r="U199" s="10">
        <v>0.52</v>
      </c>
      <c r="V199" s="10">
        <v>0.52</v>
      </c>
      <c r="W199" s="10">
        <v>0.52</v>
      </c>
      <c r="X199" s="10">
        <v>0.52</v>
      </c>
      <c r="Y199" s="10">
        <v>0.52</v>
      </c>
      <c r="Z199" s="10">
        <v>0.52</v>
      </c>
      <c r="AA199" s="10">
        <v>0.52</v>
      </c>
      <c r="AB199" s="10">
        <v>0.52</v>
      </c>
      <c r="AC199" s="10">
        <v>0.52</v>
      </c>
      <c r="AD199" s="10">
        <v>0.52</v>
      </c>
      <c r="AE199" s="10">
        <v>0.52</v>
      </c>
      <c r="AF199" s="10">
        <v>0.52</v>
      </c>
      <c r="AG199" s="10">
        <v>0.52</v>
      </c>
      <c r="AH199" s="10">
        <v>0.52</v>
      </c>
      <c r="AI199" s="10">
        <v>0.52</v>
      </c>
    </row>
    <row r="200" spans="1:35" s="10" customFormat="1">
      <c r="A200" s="10" t="s">
        <v>120</v>
      </c>
      <c r="B200" s="11" t="s">
        <v>56</v>
      </c>
      <c r="C200" s="11" t="s">
        <v>130</v>
      </c>
      <c r="D200" s="241"/>
      <c r="E200" s="10">
        <v>0.06</v>
      </c>
      <c r="F200" s="10">
        <v>0.06</v>
      </c>
      <c r="G200" s="10">
        <v>0.06</v>
      </c>
      <c r="H200" s="10">
        <v>0.06</v>
      </c>
      <c r="I200" s="10">
        <v>0.06</v>
      </c>
      <c r="J200" s="10">
        <v>0.06</v>
      </c>
      <c r="K200" s="10">
        <v>0.06</v>
      </c>
      <c r="L200" s="10">
        <v>0.06</v>
      </c>
      <c r="M200" s="10">
        <v>0.06</v>
      </c>
      <c r="N200" s="10">
        <v>0.06</v>
      </c>
      <c r="O200" s="10">
        <v>0.06</v>
      </c>
      <c r="P200" s="10">
        <v>0.06</v>
      </c>
      <c r="Q200" s="10">
        <v>0.06</v>
      </c>
      <c r="R200" s="10">
        <v>0.06</v>
      </c>
      <c r="S200" s="10">
        <v>0.06</v>
      </c>
      <c r="T200" s="10">
        <v>0.06</v>
      </c>
      <c r="U200" s="10">
        <v>0.06</v>
      </c>
      <c r="V200" s="10">
        <v>0.06</v>
      </c>
      <c r="W200" s="10">
        <v>0.06</v>
      </c>
      <c r="X200" s="10">
        <v>0.06</v>
      </c>
      <c r="Y200" s="10">
        <v>0.06</v>
      </c>
      <c r="Z200" s="10">
        <v>0.06</v>
      </c>
      <c r="AA200" s="10">
        <v>0.06</v>
      </c>
      <c r="AB200" s="10">
        <v>0.06</v>
      </c>
      <c r="AC200" s="10">
        <v>0.06</v>
      </c>
      <c r="AD200" s="10">
        <v>0.06</v>
      </c>
      <c r="AE200" s="10">
        <v>0.06</v>
      </c>
      <c r="AF200" s="10">
        <v>0.06</v>
      </c>
      <c r="AG200" s="10">
        <v>0.06</v>
      </c>
      <c r="AH200" s="10">
        <v>0.06</v>
      </c>
      <c r="AI200" s="10">
        <v>0.06</v>
      </c>
    </row>
    <row r="201" spans="1:35" s="10" customFormat="1">
      <c r="A201" s="10" t="s">
        <v>609</v>
      </c>
      <c r="B201" s="147" t="s">
        <v>119</v>
      </c>
      <c r="C201" s="11" t="s">
        <v>12</v>
      </c>
      <c r="D201" s="241"/>
      <c r="E201" s="10">
        <v>0.24099999999999999</v>
      </c>
      <c r="F201" s="10">
        <v>0.22500000000000001</v>
      </c>
      <c r="G201" s="10">
        <v>0.20899999999999999</v>
      </c>
      <c r="H201" s="10">
        <v>0.193</v>
      </c>
      <c r="I201" s="10">
        <v>0.17699999999999999</v>
      </c>
      <c r="J201" s="10">
        <v>0.161</v>
      </c>
      <c r="K201" s="10">
        <v>0.14499999999999999</v>
      </c>
      <c r="L201" s="10">
        <v>0.129</v>
      </c>
      <c r="M201" s="10">
        <v>0.113</v>
      </c>
      <c r="N201" s="10">
        <v>9.6000000000000002E-2</v>
      </c>
      <c r="O201" s="10">
        <v>0.08</v>
      </c>
      <c r="P201" s="10">
        <v>6.4000000000000001E-2</v>
      </c>
      <c r="Q201" s="10">
        <v>4.8000000000000001E-2</v>
      </c>
      <c r="R201" s="10">
        <v>3.2000000000000001E-2</v>
      </c>
      <c r="S201" s="10">
        <v>1.6E-2</v>
      </c>
      <c r="T201" s="10">
        <v>0</v>
      </c>
      <c r="U201" s="10">
        <v>0</v>
      </c>
      <c r="V201" s="10">
        <v>0</v>
      </c>
      <c r="W201" s="10">
        <v>0</v>
      </c>
      <c r="X201" s="10" t="s">
        <v>142</v>
      </c>
      <c r="Y201" s="10" t="s">
        <v>142</v>
      </c>
      <c r="Z201" s="10" t="s">
        <v>142</v>
      </c>
      <c r="AA201" s="10" t="s">
        <v>142</v>
      </c>
      <c r="AB201" s="10" t="s">
        <v>142</v>
      </c>
      <c r="AC201" s="10" t="s">
        <v>142</v>
      </c>
      <c r="AD201" s="10" t="s">
        <v>142</v>
      </c>
      <c r="AE201" s="10" t="s">
        <v>142</v>
      </c>
      <c r="AF201" s="10" t="s">
        <v>142</v>
      </c>
      <c r="AG201" s="10" t="s">
        <v>142</v>
      </c>
      <c r="AH201" s="10" t="s">
        <v>142</v>
      </c>
      <c r="AI201" s="10" t="s">
        <v>142</v>
      </c>
    </row>
    <row r="202" spans="1:35" s="143" customFormat="1">
      <c r="A202" s="10" t="s">
        <v>140</v>
      </c>
      <c r="B202" s="148" t="s">
        <v>119</v>
      </c>
      <c r="C202" s="145" t="s">
        <v>12</v>
      </c>
      <c r="D202" s="241"/>
      <c r="E202" s="143">
        <v>999999</v>
      </c>
      <c r="F202" s="143">
        <v>999999</v>
      </c>
      <c r="G202" s="143">
        <v>999999</v>
      </c>
      <c r="H202" s="143">
        <v>999999</v>
      </c>
      <c r="I202" s="143">
        <v>999999</v>
      </c>
      <c r="J202" s="143">
        <v>999999</v>
      </c>
      <c r="K202" s="143">
        <v>999999</v>
      </c>
      <c r="L202" s="143">
        <v>999999</v>
      </c>
      <c r="M202" s="143">
        <v>999999</v>
      </c>
      <c r="N202" s="143">
        <v>999999</v>
      </c>
      <c r="O202" s="143">
        <v>999999</v>
      </c>
      <c r="P202" s="143">
        <v>999999</v>
      </c>
      <c r="Q202" s="143">
        <v>999999</v>
      </c>
      <c r="R202" s="143">
        <v>999999</v>
      </c>
      <c r="S202" s="143">
        <v>999999</v>
      </c>
      <c r="T202" s="143">
        <v>999999</v>
      </c>
      <c r="U202" s="143">
        <v>999999</v>
      </c>
      <c r="V202" s="143">
        <v>999999</v>
      </c>
      <c r="W202" s="143">
        <v>999999</v>
      </c>
      <c r="X202" s="143">
        <v>999999</v>
      </c>
      <c r="Y202" s="143">
        <v>999999</v>
      </c>
      <c r="Z202" s="143">
        <v>999999</v>
      </c>
      <c r="AA202" s="143">
        <v>999999</v>
      </c>
      <c r="AB202" s="143">
        <v>999999</v>
      </c>
      <c r="AC202" s="143">
        <v>999999</v>
      </c>
      <c r="AD202" s="143">
        <v>999999</v>
      </c>
      <c r="AE202" s="143">
        <v>999999</v>
      </c>
      <c r="AF202" s="143">
        <v>999999</v>
      </c>
      <c r="AG202" s="143">
        <v>999999</v>
      </c>
      <c r="AH202" s="143">
        <v>999999</v>
      </c>
      <c r="AI202" s="143">
        <v>999999</v>
      </c>
    </row>
    <row r="203" spans="1:35" s="143" customFormat="1">
      <c r="A203" s="10" t="s">
        <v>126</v>
      </c>
      <c r="B203" s="148" t="s">
        <v>119</v>
      </c>
      <c r="C203" s="145" t="s">
        <v>12</v>
      </c>
      <c r="D203" s="11">
        <v>2</v>
      </c>
      <c r="E203" s="143">
        <v>999999</v>
      </c>
      <c r="F203" s="143">
        <v>999999</v>
      </c>
      <c r="G203" s="143">
        <v>999999</v>
      </c>
      <c r="H203" s="143">
        <v>999999</v>
      </c>
      <c r="I203" s="143">
        <v>999999</v>
      </c>
      <c r="J203" s="143">
        <v>999999</v>
      </c>
      <c r="K203" s="143">
        <v>999999</v>
      </c>
      <c r="L203" s="143">
        <v>999999</v>
      </c>
      <c r="M203" s="143">
        <v>999999</v>
      </c>
      <c r="N203" s="143">
        <v>999999</v>
      </c>
      <c r="O203" s="143">
        <v>999999</v>
      </c>
      <c r="P203" s="143">
        <v>999999</v>
      </c>
      <c r="Q203" s="143">
        <v>999999</v>
      </c>
      <c r="R203" s="143">
        <v>999999</v>
      </c>
      <c r="S203" s="143">
        <v>999999</v>
      </c>
      <c r="T203" s="143">
        <v>999999</v>
      </c>
      <c r="U203" s="143">
        <v>999999</v>
      </c>
      <c r="V203" s="143">
        <v>999999</v>
      </c>
      <c r="W203" s="143">
        <v>999999</v>
      </c>
      <c r="X203" s="143">
        <v>999999</v>
      </c>
      <c r="Y203" s="143">
        <v>999999</v>
      </c>
      <c r="Z203" s="143">
        <v>999999</v>
      </c>
      <c r="AA203" s="143">
        <v>999999</v>
      </c>
      <c r="AB203" s="143">
        <v>999999</v>
      </c>
      <c r="AC203" s="143">
        <v>999999</v>
      </c>
      <c r="AD203" s="143">
        <v>999999</v>
      </c>
      <c r="AE203" s="143">
        <v>999999</v>
      </c>
      <c r="AF203" s="143">
        <v>999999</v>
      </c>
      <c r="AG203" s="143">
        <v>999999</v>
      </c>
      <c r="AH203" s="143">
        <v>999999</v>
      </c>
      <c r="AI203" s="143">
        <v>999999</v>
      </c>
    </row>
    <row r="204" spans="1:35" s="10" customFormat="1">
      <c r="A204" s="10" t="s">
        <v>133</v>
      </c>
      <c r="B204" s="147" t="s">
        <v>119</v>
      </c>
      <c r="C204" s="11" t="s">
        <v>7</v>
      </c>
      <c r="D204" s="11">
        <v>2</v>
      </c>
      <c r="E204" s="10">
        <v>10</v>
      </c>
      <c r="F204" s="10">
        <v>10</v>
      </c>
      <c r="G204" s="10">
        <v>10</v>
      </c>
      <c r="H204" s="10">
        <v>10</v>
      </c>
      <c r="I204" s="10">
        <v>10</v>
      </c>
      <c r="J204" s="10">
        <v>10</v>
      </c>
      <c r="K204" s="10">
        <v>10</v>
      </c>
      <c r="L204" s="10">
        <v>10</v>
      </c>
      <c r="M204" s="10">
        <v>10</v>
      </c>
      <c r="N204" s="10">
        <v>10</v>
      </c>
      <c r="O204" s="10">
        <v>10</v>
      </c>
      <c r="P204" s="10">
        <v>10</v>
      </c>
      <c r="Q204" s="10">
        <v>10</v>
      </c>
      <c r="R204" s="10">
        <v>10</v>
      </c>
      <c r="S204" s="10">
        <v>10</v>
      </c>
      <c r="T204" s="10">
        <v>10</v>
      </c>
      <c r="U204" s="10">
        <v>10</v>
      </c>
      <c r="V204" s="10">
        <v>10</v>
      </c>
      <c r="W204" s="10">
        <v>10</v>
      </c>
      <c r="X204" s="10">
        <v>10</v>
      </c>
      <c r="Y204" s="10">
        <v>10</v>
      </c>
      <c r="Z204" s="10">
        <v>10</v>
      </c>
      <c r="AA204" s="10">
        <v>10</v>
      </c>
      <c r="AB204" s="10">
        <v>10</v>
      </c>
      <c r="AC204" s="10">
        <v>10</v>
      </c>
      <c r="AD204" s="10">
        <v>10</v>
      </c>
      <c r="AE204" s="10">
        <v>10</v>
      </c>
      <c r="AF204" s="10">
        <v>10</v>
      </c>
      <c r="AG204" s="10">
        <v>10</v>
      </c>
      <c r="AH204" s="10">
        <v>10</v>
      </c>
      <c r="AI204" s="10">
        <v>10</v>
      </c>
    </row>
    <row r="205" spans="1:35" s="143" customFormat="1">
      <c r="A205" s="10" t="s">
        <v>141</v>
      </c>
      <c r="B205" s="147" t="s">
        <v>119</v>
      </c>
      <c r="C205" s="11" t="s">
        <v>7</v>
      </c>
      <c r="D205" s="11">
        <v>2</v>
      </c>
      <c r="E205" s="153" t="s">
        <v>143</v>
      </c>
      <c r="F205" s="143" t="s">
        <v>142</v>
      </c>
      <c r="G205" s="143" t="s">
        <v>142</v>
      </c>
      <c r="H205" s="143" t="s">
        <v>142</v>
      </c>
      <c r="I205" s="143" t="s">
        <v>142</v>
      </c>
      <c r="J205" s="143" t="s">
        <v>142</v>
      </c>
      <c r="K205" s="143" t="s">
        <v>142</v>
      </c>
      <c r="L205" s="143" t="s">
        <v>142</v>
      </c>
      <c r="M205" s="143" t="s">
        <v>142</v>
      </c>
      <c r="N205" s="143" t="s">
        <v>142</v>
      </c>
      <c r="O205" s="143" t="s">
        <v>142</v>
      </c>
      <c r="P205" s="143" t="s">
        <v>142</v>
      </c>
      <c r="Q205" s="143" t="s">
        <v>142</v>
      </c>
      <c r="R205" s="143" t="s">
        <v>142</v>
      </c>
      <c r="S205" s="143" t="s">
        <v>142</v>
      </c>
      <c r="T205" s="143" t="s">
        <v>142</v>
      </c>
      <c r="U205" s="143" t="s">
        <v>142</v>
      </c>
      <c r="V205" s="143" t="s">
        <v>142</v>
      </c>
      <c r="W205" s="143" t="s">
        <v>142</v>
      </c>
      <c r="X205" s="143" t="s">
        <v>142</v>
      </c>
      <c r="Y205" s="143" t="s">
        <v>142</v>
      </c>
      <c r="Z205" s="143" t="s">
        <v>142</v>
      </c>
      <c r="AA205" s="143" t="s">
        <v>142</v>
      </c>
      <c r="AB205" s="143" t="s">
        <v>142</v>
      </c>
      <c r="AC205" s="143" t="s">
        <v>142</v>
      </c>
      <c r="AD205" s="143" t="s">
        <v>142</v>
      </c>
      <c r="AE205" s="143" t="s">
        <v>142</v>
      </c>
      <c r="AF205" s="143" t="s">
        <v>142</v>
      </c>
      <c r="AG205" s="143" t="s">
        <v>142</v>
      </c>
      <c r="AH205" s="143" t="s">
        <v>142</v>
      </c>
      <c r="AI205" s="143" t="s">
        <v>142</v>
      </c>
    </row>
    <row r="206" spans="1:35" s="10" customFormat="1">
      <c r="A206" s="10" t="s">
        <v>128</v>
      </c>
      <c r="B206" s="147" t="s">
        <v>119</v>
      </c>
      <c r="C206" s="11" t="s">
        <v>7</v>
      </c>
      <c r="D206" s="11">
        <v>2</v>
      </c>
      <c r="E206" s="154" t="s">
        <v>143</v>
      </c>
      <c r="F206" s="10" t="s">
        <v>142</v>
      </c>
      <c r="G206" s="10" t="s">
        <v>142</v>
      </c>
      <c r="H206" s="10" t="s">
        <v>142</v>
      </c>
      <c r="I206" s="10" t="s">
        <v>142</v>
      </c>
      <c r="J206" s="10" t="s">
        <v>142</v>
      </c>
      <c r="K206" s="10" t="s">
        <v>142</v>
      </c>
      <c r="L206" s="10" t="s">
        <v>142</v>
      </c>
      <c r="M206" s="10" t="s">
        <v>142</v>
      </c>
      <c r="N206" s="10" t="s">
        <v>142</v>
      </c>
      <c r="O206" s="10" t="s">
        <v>142</v>
      </c>
      <c r="P206" s="10" t="s">
        <v>142</v>
      </c>
      <c r="Q206" s="10" t="s">
        <v>142</v>
      </c>
      <c r="R206" s="10" t="s">
        <v>142</v>
      </c>
      <c r="S206" s="10" t="s">
        <v>142</v>
      </c>
      <c r="T206" s="10" t="s">
        <v>142</v>
      </c>
      <c r="U206" s="10" t="s">
        <v>142</v>
      </c>
      <c r="V206" s="10" t="s">
        <v>142</v>
      </c>
      <c r="W206" s="10" t="s">
        <v>142</v>
      </c>
      <c r="X206" s="10" t="s">
        <v>142</v>
      </c>
      <c r="Y206" s="10" t="s">
        <v>142</v>
      </c>
      <c r="Z206" s="10" t="s">
        <v>142</v>
      </c>
      <c r="AA206" s="10" t="s">
        <v>142</v>
      </c>
      <c r="AB206" s="10" t="s">
        <v>142</v>
      </c>
      <c r="AC206" s="10" t="s">
        <v>142</v>
      </c>
      <c r="AD206" s="10" t="s">
        <v>142</v>
      </c>
      <c r="AE206" s="10" t="s">
        <v>142</v>
      </c>
      <c r="AF206" s="10" t="s">
        <v>142</v>
      </c>
      <c r="AG206" s="10" t="s">
        <v>142</v>
      </c>
      <c r="AH206" s="10" t="s">
        <v>142</v>
      </c>
      <c r="AI206" s="10" t="s">
        <v>142</v>
      </c>
    </row>
    <row r="207" spans="1:35" s="143" customFormat="1">
      <c r="A207" s="143" t="s">
        <v>136</v>
      </c>
      <c r="B207" s="11">
        <v>15</v>
      </c>
      <c r="C207" s="11" t="s">
        <v>137</v>
      </c>
      <c r="D207" s="11">
        <v>2</v>
      </c>
    </row>
    <row r="208" spans="1:35" s="237" customFormat="1"/>
    <row r="209" spans="1:35" s="217" customFormat="1">
      <c r="A209" s="214" t="s">
        <v>575</v>
      </c>
      <c r="B209" s="215"/>
      <c r="C209" s="216"/>
      <c r="D209" s="216"/>
    </row>
    <row r="210" spans="1:35">
      <c r="A210" s="3" t="s">
        <v>116</v>
      </c>
      <c r="B210" s="8" t="s">
        <v>11</v>
      </c>
      <c r="C210" s="8" t="s">
        <v>117</v>
      </c>
      <c r="D210" s="8" t="s">
        <v>607</v>
      </c>
      <c r="E210" s="3">
        <v>2020</v>
      </c>
      <c r="F210" s="3">
        <v>2021</v>
      </c>
      <c r="G210" s="3">
        <v>2022</v>
      </c>
      <c r="H210" s="3">
        <v>2023</v>
      </c>
      <c r="I210" s="3">
        <v>2024</v>
      </c>
      <c r="J210" s="3">
        <v>2025</v>
      </c>
      <c r="K210" s="3">
        <v>2026</v>
      </c>
      <c r="L210" s="3">
        <v>2027</v>
      </c>
      <c r="M210" s="3">
        <v>2028</v>
      </c>
      <c r="N210" s="3">
        <v>2029</v>
      </c>
      <c r="O210" s="3">
        <v>2030</v>
      </c>
      <c r="P210" s="3">
        <v>2031</v>
      </c>
      <c r="Q210" s="3">
        <v>2032</v>
      </c>
      <c r="R210" s="3">
        <v>2033</v>
      </c>
      <c r="S210" s="3">
        <v>2034</v>
      </c>
      <c r="T210" s="3">
        <v>2035</v>
      </c>
      <c r="U210" s="3">
        <v>2036</v>
      </c>
      <c r="V210" s="3">
        <v>2037</v>
      </c>
      <c r="W210" s="3">
        <v>2038</v>
      </c>
      <c r="X210" s="3">
        <v>2039</v>
      </c>
      <c r="Y210" s="3">
        <v>2040</v>
      </c>
      <c r="Z210" s="3">
        <v>2041</v>
      </c>
      <c r="AA210" s="3">
        <v>2042</v>
      </c>
      <c r="AB210" s="3">
        <v>2043</v>
      </c>
      <c r="AC210" s="3">
        <v>2044</v>
      </c>
      <c r="AD210" s="3">
        <v>2045</v>
      </c>
      <c r="AE210" s="3">
        <v>2046</v>
      </c>
      <c r="AF210" s="3">
        <v>2047</v>
      </c>
      <c r="AG210" s="3">
        <v>2048</v>
      </c>
      <c r="AH210" s="3">
        <v>2049</v>
      </c>
      <c r="AI210" s="3">
        <v>2050</v>
      </c>
    </row>
    <row r="211" spans="1:35">
      <c r="A211" t="s">
        <v>129</v>
      </c>
      <c r="B211" s="9" t="s">
        <v>36</v>
      </c>
      <c r="C211" s="9" t="s">
        <v>127</v>
      </c>
      <c r="D211" s="11">
        <v>2</v>
      </c>
      <c r="E211">
        <v>1</v>
      </c>
      <c r="F211">
        <v>1</v>
      </c>
      <c r="G211">
        <v>1</v>
      </c>
      <c r="H211">
        <v>1</v>
      </c>
      <c r="I211">
        <v>1</v>
      </c>
      <c r="J211">
        <v>1</v>
      </c>
      <c r="K211">
        <v>1</v>
      </c>
      <c r="L211">
        <v>1</v>
      </c>
      <c r="M211">
        <v>1</v>
      </c>
      <c r="N211">
        <v>1</v>
      </c>
      <c r="O211">
        <v>1</v>
      </c>
      <c r="P211">
        <v>1</v>
      </c>
      <c r="Q211">
        <v>1</v>
      </c>
      <c r="R211">
        <v>1</v>
      </c>
      <c r="S211">
        <v>1</v>
      </c>
      <c r="T211">
        <v>1</v>
      </c>
      <c r="U211">
        <v>1</v>
      </c>
      <c r="V211">
        <v>1</v>
      </c>
      <c r="W211">
        <v>1</v>
      </c>
      <c r="X211">
        <v>1</v>
      </c>
      <c r="Y211">
        <v>1</v>
      </c>
      <c r="Z211">
        <v>1</v>
      </c>
      <c r="AA211">
        <v>1</v>
      </c>
      <c r="AB211">
        <v>1</v>
      </c>
      <c r="AC211">
        <v>1</v>
      </c>
      <c r="AD211">
        <v>1</v>
      </c>
      <c r="AE211">
        <v>1</v>
      </c>
      <c r="AF211">
        <v>1</v>
      </c>
      <c r="AG211">
        <v>1</v>
      </c>
      <c r="AH211">
        <v>1</v>
      </c>
      <c r="AI211">
        <v>1</v>
      </c>
    </row>
    <row r="212" spans="1:35" s="10" customFormat="1">
      <c r="A212" s="10" t="s">
        <v>129</v>
      </c>
      <c r="B212" s="11" t="s">
        <v>58</v>
      </c>
      <c r="C212" s="11" t="s">
        <v>130</v>
      </c>
      <c r="D212" s="11">
        <v>2</v>
      </c>
      <c r="E212">
        <v>1</v>
      </c>
      <c r="F212">
        <v>1</v>
      </c>
      <c r="G212">
        <v>1</v>
      </c>
      <c r="H212">
        <v>1</v>
      </c>
      <c r="I212">
        <v>1</v>
      </c>
      <c r="J212">
        <v>1</v>
      </c>
      <c r="K212">
        <v>1</v>
      </c>
      <c r="L212">
        <v>1</v>
      </c>
      <c r="M212">
        <v>1</v>
      </c>
      <c r="N212">
        <v>1</v>
      </c>
      <c r="O212">
        <v>1</v>
      </c>
      <c r="P212">
        <v>1</v>
      </c>
      <c r="Q212">
        <v>1</v>
      </c>
      <c r="R212">
        <v>1</v>
      </c>
      <c r="S212">
        <v>1</v>
      </c>
      <c r="T212">
        <v>1</v>
      </c>
      <c r="U212">
        <v>1</v>
      </c>
      <c r="V212">
        <v>1</v>
      </c>
      <c r="W212">
        <v>1</v>
      </c>
      <c r="X212">
        <v>1</v>
      </c>
      <c r="Y212">
        <v>1</v>
      </c>
      <c r="Z212">
        <v>1</v>
      </c>
      <c r="AA212">
        <v>1</v>
      </c>
      <c r="AB212">
        <v>1</v>
      </c>
      <c r="AC212">
        <v>1</v>
      </c>
      <c r="AD212">
        <v>1</v>
      </c>
      <c r="AE212">
        <v>1</v>
      </c>
      <c r="AF212">
        <v>1</v>
      </c>
      <c r="AG212">
        <v>1</v>
      </c>
      <c r="AH212">
        <v>1</v>
      </c>
      <c r="AI212">
        <v>1</v>
      </c>
    </row>
    <row r="213" spans="1:35" s="10" customFormat="1">
      <c r="A213" s="10" t="s">
        <v>129</v>
      </c>
      <c r="B213" s="11" t="s">
        <v>51</v>
      </c>
      <c r="C213" s="11" t="s">
        <v>130</v>
      </c>
      <c r="D213" s="241" t="s">
        <v>661</v>
      </c>
      <c r="E213" s="10">
        <v>1.177</v>
      </c>
      <c r="F213" s="10">
        <v>1.177</v>
      </c>
      <c r="G213" s="10">
        <v>1.177</v>
      </c>
      <c r="H213" s="10">
        <v>1.177</v>
      </c>
      <c r="I213" s="10">
        <v>1.177</v>
      </c>
      <c r="J213" s="10">
        <v>1.177</v>
      </c>
      <c r="K213" s="10">
        <v>1.177</v>
      </c>
      <c r="L213" s="10">
        <v>1.177</v>
      </c>
      <c r="M213" s="10">
        <v>1.177</v>
      </c>
      <c r="N213" s="10">
        <v>1.177</v>
      </c>
      <c r="O213" s="10">
        <v>1.177</v>
      </c>
      <c r="P213" s="10">
        <v>1.177</v>
      </c>
      <c r="Q213" s="10">
        <v>1.177</v>
      </c>
      <c r="R213" s="10">
        <v>1.177</v>
      </c>
      <c r="S213" s="10">
        <v>1.177</v>
      </c>
      <c r="T213" s="10">
        <v>1.177</v>
      </c>
      <c r="U213" s="10">
        <v>1.177</v>
      </c>
      <c r="V213" s="10">
        <v>1.177</v>
      </c>
      <c r="W213" s="10">
        <v>1.177</v>
      </c>
      <c r="X213" s="10">
        <v>1.177</v>
      </c>
      <c r="Y213" s="10">
        <v>1.177</v>
      </c>
      <c r="Z213" s="10">
        <v>1.177</v>
      </c>
      <c r="AA213" s="10">
        <v>1.177</v>
      </c>
      <c r="AB213" s="10">
        <v>1.177</v>
      </c>
      <c r="AC213" s="10">
        <v>1.177</v>
      </c>
      <c r="AD213" s="10">
        <v>1.177</v>
      </c>
      <c r="AE213" s="10">
        <v>1.177</v>
      </c>
      <c r="AF213" s="10">
        <v>1.177</v>
      </c>
      <c r="AG213" s="10">
        <v>1.177</v>
      </c>
      <c r="AH213" s="10">
        <v>1.177</v>
      </c>
      <c r="AI213" s="10">
        <v>1.177</v>
      </c>
    </row>
    <row r="214" spans="1:35" s="10" customFormat="1">
      <c r="A214" s="10" t="s">
        <v>129</v>
      </c>
      <c r="B214" s="11" t="s">
        <v>19</v>
      </c>
      <c r="C214" s="11" t="s">
        <v>139</v>
      </c>
      <c r="D214" s="241"/>
      <c r="E214" s="121">
        <v>0.12</v>
      </c>
      <c r="F214" s="121">
        <v>0.12</v>
      </c>
      <c r="G214" s="121">
        <v>0.12</v>
      </c>
      <c r="H214" s="121">
        <v>0.12</v>
      </c>
      <c r="I214" s="121">
        <v>0.12</v>
      </c>
      <c r="J214" s="121">
        <v>0.12</v>
      </c>
      <c r="K214" s="121">
        <v>0.12</v>
      </c>
      <c r="L214" s="121">
        <v>0.12</v>
      </c>
      <c r="M214" s="121">
        <v>0.12</v>
      </c>
      <c r="N214" s="121">
        <v>0.12</v>
      </c>
      <c r="O214" s="121">
        <v>0.12</v>
      </c>
      <c r="P214" s="121">
        <v>0.12</v>
      </c>
      <c r="Q214" s="121">
        <v>0.12</v>
      </c>
      <c r="R214" s="121">
        <v>0.12</v>
      </c>
      <c r="S214" s="121">
        <v>0.12</v>
      </c>
      <c r="T214" s="121">
        <v>0.12</v>
      </c>
      <c r="U214" s="121">
        <v>0.12</v>
      </c>
      <c r="V214" s="121">
        <v>0.12</v>
      </c>
      <c r="W214" s="121">
        <v>0.12</v>
      </c>
      <c r="X214" s="121">
        <v>0.12</v>
      </c>
      <c r="Y214" s="121">
        <v>0.12</v>
      </c>
      <c r="Z214" s="121">
        <v>0.12</v>
      </c>
      <c r="AA214" s="121">
        <v>0.12</v>
      </c>
      <c r="AB214" s="121">
        <v>0.12</v>
      </c>
      <c r="AC214" s="121">
        <v>0.12</v>
      </c>
      <c r="AD214" s="121">
        <v>0.12</v>
      </c>
      <c r="AE214" s="121">
        <v>0.12</v>
      </c>
      <c r="AF214" s="121">
        <v>0.12</v>
      </c>
      <c r="AG214" s="121">
        <v>0.12</v>
      </c>
      <c r="AH214" s="121">
        <v>0.12</v>
      </c>
      <c r="AI214" s="121">
        <v>0.12</v>
      </c>
    </row>
    <row r="215" spans="1:35" s="10" customFormat="1">
      <c r="A215" s="10" t="s">
        <v>120</v>
      </c>
      <c r="B215" s="11" t="s">
        <v>554</v>
      </c>
      <c r="C215" s="11" t="s">
        <v>131</v>
      </c>
      <c r="D215" s="241"/>
      <c r="E215" s="74">
        <v>0.34100000000000003</v>
      </c>
      <c r="F215" s="74">
        <v>0.34100000000000003</v>
      </c>
      <c r="G215" s="74">
        <v>0.34100000000000003</v>
      </c>
      <c r="H215" s="74">
        <v>0.34100000000000003</v>
      </c>
      <c r="I215" s="74">
        <v>0.34100000000000003</v>
      </c>
      <c r="J215" s="74">
        <v>0.34100000000000003</v>
      </c>
      <c r="K215" s="74">
        <v>0.34100000000000003</v>
      </c>
      <c r="L215" s="74">
        <v>0.34100000000000003</v>
      </c>
      <c r="M215" s="74">
        <v>0.34100000000000003</v>
      </c>
      <c r="N215" s="74">
        <v>0.34100000000000003</v>
      </c>
      <c r="O215" s="74">
        <v>0.34100000000000003</v>
      </c>
      <c r="P215" s="74">
        <v>0.34100000000000003</v>
      </c>
      <c r="Q215" s="74">
        <v>0.34100000000000003</v>
      </c>
      <c r="R215" s="74">
        <v>0.34100000000000003</v>
      </c>
      <c r="S215" s="74">
        <v>0.34100000000000003</v>
      </c>
      <c r="T215" s="74">
        <v>0.34100000000000003</v>
      </c>
      <c r="U215" s="74">
        <v>0.34100000000000003</v>
      </c>
      <c r="V215" s="74">
        <v>0.34100000000000003</v>
      </c>
      <c r="W215" s="74">
        <v>0.34100000000000003</v>
      </c>
      <c r="X215" s="74">
        <v>0.34100000000000003</v>
      </c>
      <c r="Y215" s="74">
        <v>0.34100000000000003</v>
      </c>
      <c r="Z215" s="74">
        <v>0.34100000000000003</v>
      </c>
      <c r="AA215" s="74">
        <v>0.34100000000000003</v>
      </c>
      <c r="AB215" s="74">
        <v>0.34100000000000003</v>
      </c>
      <c r="AC215" s="74">
        <v>0.34100000000000003</v>
      </c>
      <c r="AD215" s="74">
        <v>0.34100000000000003</v>
      </c>
      <c r="AE215" s="74">
        <v>0.34100000000000003</v>
      </c>
      <c r="AF215" s="74">
        <v>0.34100000000000003</v>
      </c>
      <c r="AG215" s="74">
        <v>0.34100000000000003</v>
      </c>
      <c r="AH215" s="74">
        <v>0.34100000000000003</v>
      </c>
      <c r="AI215" s="74">
        <v>0.34100000000000003</v>
      </c>
    </row>
    <row r="216" spans="1:35" s="10" customFormat="1">
      <c r="A216" s="10" t="s">
        <v>120</v>
      </c>
      <c r="B216" s="11" t="s">
        <v>54</v>
      </c>
      <c r="C216" s="11" t="s">
        <v>130</v>
      </c>
      <c r="D216" s="241"/>
      <c r="E216" s="10">
        <v>0.42</v>
      </c>
      <c r="F216" s="10">
        <v>0.42</v>
      </c>
      <c r="G216" s="10">
        <v>0.42</v>
      </c>
      <c r="H216" s="10">
        <v>0.42</v>
      </c>
      <c r="I216" s="10">
        <v>0.42</v>
      </c>
      <c r="J216" s="10">
        <v>0.42</v>
      </c>
      <c r="K216" s="10">
        <v>0.42</v>
      </c>
      <c r="L216" s="10">
        <v>0.42</v>
      </c>
      <c r="M216" s="10">
        <v>0.42</v>
      </c>
      <c r="N216" s="10">
        <v>0.42</v>
      </c>
      <c r="O216" s="10">
        <v>0.42</v>
      </c>
      <c r="P216" s="10">
        <v>0.42</v>
      </c>
      <c r="Q216" s="10">
        <v>0.42</v>
      </c>
      <c r="R216" s="10">
        <v>0.42</v>
      </c>
      <c r="S216" s="10">
        <v>0.42</v>
      </c>
      <c r="T216" s="10">
        <v>0.42</v>
      </c>
      <c r="U216" s="10">
        <v>0.42</v>
      </c>
      <c r="V216" s="10">
        <v>0.42</v>
      </c>
      <c r="W216" s="10">
        <v>0.42</v>
      </c>
      <c r="X216" s="10">
        <v>0.42</v>
      </c>
      <c r="Y216" s="10">
        <v>0.42</v>
      </c>
      <c r="Z216" s="10">
        <v>0.42</v>
      </c>
      <c r="AA216" s="10">
        <v>0.42</v>
      </c>
      <c r="AB216" s="10">
        <v>0.42</v>
      </c>
      <c r="AC216" s="10">
        <v>0.42</v>
      </c>
      <c r="AD216" s="10">
        <v>0.42</v>
      </c>
      <c r="AE216" s="10">
        <v>0.42</v>
      </c>
      <c r="AF216" s="10">
        <v>0.42</v>
      </c>
      <c r="AG216" s="10">
        <v>0.42</v>
      </c>
      <c r="AH216" s="10">
        <v>0.42</v>
      </c>
      <c r="AI216" s="10">
        <v>0.42</v>
      </c>
    </row>
    <row r="217" spans="1:35" s="10" customFormat="1">
      <c r="A217" s="10" t="s">
        <v>120</v>
      </c>
      <c r="B217" s="11" t="s">
        <v>59</v>
      </c>
      <c r="C217" s="11" t="s">
        <v>130</v>
      </c>
      <c r="D217" s="241"/>
      <c r="E217" s="10">
        <v>0.52</v>
      </c>
      <c r="F217" s="10">
        <v>0.52</v>
      </c>
      <c r="G217" s="10">
        <v>0.52</v>
      </c>
      <c r="H217" s="10">
        <v>0.52</v>
      </c>
      <c r="I217" s="10">
        <v>0.52</v>
      </c>
      <c r="J217" s="10">
        <v>0.52</v>
      </c>
      <c r="K217" s="10">
        <v>0.52</v>
      </c>
      <c r="L217" s="10">
        <v>0.52</v>
      </c>
      <c r="M217" s="10">
        <v>0.52</v>
      </c>
      <c r="N217" s="10">
        <v>0.52</v>
      </c>
      <c r="O217" s="10">
        <v>0.52</v>
      </c>
      <c r="P217" s="10">
        <v>0.52</v>
      </c>
      <c r="Q217" s="10">
        <v>0.52</v>
      </c>
      <c r="R217" s="10">
        <v>0.52</v>
      </c>
      <c r="S217" s="10">
        <v>0.52</v>
      </c>
      <c r="T217" s="10">
        <v>0.52</v>
      </c>
      <c r="U217" s="10">
        <v>0.52</v>
      </c>
      <c r="V217" s="10">
        <v>0.52</v>
      </c>
      <c r="W217" s="10">
        <v>0.52</v>
      </c>
      <c r="X217" s="10">
        <v>0.52</v>
      </c>
      <c r="Y217" s="10">
        <v>0.52</v>
      </c>
      <c r="Z217" s="10">
        <v>0.52</v>
      </c>
      <c r="AA217" s="10">
        <v>0.52</v>
      </c>
      <c r="AB217" s="10">
        <v>0.52</v>
      </c>
      <c r="AC217" s="10">
        <v>0.52</v>
      </c>
      <c r="AD217" s="10">
        <v>0.52</v>
      </c>
      <c r="AE217" s="10">
        <v>0.52</v>
      </c>
      <c r="AF217" s="10">
        <v>0.52</v>
      </c>
      <c r="AG217" s="10">
        <v>0.52</v>
      </c>
      <c r="AH217" s="10">
        <v>0.52</v>
      </c>
      <c r="AI217" s="10">
        <v>0.52</v>
      </c>
    </row>
    <row r="218" spans="1:35" s="10" customFormat="1">
      <c r="A218" s="10" t="s">
        <v>120</v>
      </c>
      <c r="B218" s="11" t="s">
        <v>56</v>
      </c>
      <c r="C218" s="11" t="s">
        <v>130</v>
      </c>
      <c r="D218" s="241"/>
      <c r="E218" s="10">
        <v>0.06</v>
      </c>
      <c r="F218" s="10">
        <v>0.06</v>
      </c>
      <c r="G218" s="10">
        <v>0.06</v>
      </c>
      <c r="H218" s="10">
        <v>0.06</v>
      </c>
      <c r="I218" s="10">
        <v>0.06</v>
      </c>
      <c r="J218" s="10">
        <v>0.06</v>
      </c>
      <c r="K218" s="10">
        <v>0.06</v>
      </c>
      <c r="L218" s="10">
        <v>0.06</v>
      </c>
      <c r="M218" s="10">
        <v>0.06</v>
      </c>
      <c r="N218" s="10">
        <v>0.06</v>
      </c>
      <c r="O218" s="10">
        <v>0.06</v>
      </c>
      <c r="P218" s="10">
        <v>0.06</v>
      </c>
      <c r="Q218" s="10">
        <v>0.06</v>
      </c>
      <c r="R218" s="10">
        <v>0.06</v>
      </c>
      <c r="S218" s="10">
        <v>0.06</v>
      </c>
      <c r="T218" s="10">
        <v>0.06</v>
      </c>
      <c r="U218" s="10">
        <v>0.06</v>
      </c>
      <c r="V218" s="10">
        <v>0.06</v>
      </c>
      <c r="W218" s="10">
        <v>0.06</v>
      </c>
      <c r="X218" s="10">
        <v>0.06</v>
      </c>
      <c r="Y218" s="10">
        <v>0.06</v>
      </c>
      <c r="Z218" s="10">
        <v>0.06</v>
      </c>
      <c r="AA218" s="10">
        <v>0.06</v>
      </c>
      <c r="AB218" s="10">
        <v>0.06</v>
      </c>
      <c r="AC218" s="10">
        <v>0.06</v>
      </c>
      <c r="AD218" s="10">
        <v>0.06</v>
      </c>
      <c r="AE218" s="10">
        <v>0.06</v>
      </c>
      <c r="AF218" s="10">
        <v>0.06</v>
      </c>
      <c r="AG218" s="10">
        <v>0.06</v>
      </c>
      <c r="AH218" s="10">
        <v>0.06</v>
      </c>
      <c r="AI218" s="10">
        <v>0.06</v>
      </c>
    </row>
    <row r="219" spans="1:35" s="10" customFormat="1">
      <c r="A219" s="10" t="s">
        <v>609</v>
      </c>
      <c r="B219" s="11" t="s">
        <v>119</v>
      </c>
      <c r="C219" s="11" t="s">
        <v>12</v>
      </c>
      <c r="D219" s="241"/>
      <c r="E219" s="110">
        <v>6.2220000000000004</v>
      </c>
      <c r="F219" s="110">
        <v>5.8070000000000004</v>
      </c>
      <c r="G219" s="110">
        <v>5.3929999999999998</v>
      </c>
      <c r="H219" s="110">
        <v>4.9779999999999998</v>
      </c>
      <c r="I219" s="110">
        <v>4.5629999999999997</v>
      </c>
      <c r="J219" s="110">
        <v>4.1479999999999997</v>
      </c>
      <c r="K219" s="110">
        <v>3.7330000000000001</v>
      </c>
      <c r="L219" s="110">
        <v>3.3180000000000001</v>
      </c>
      <c r="M219" s="110">
        <v>2.9039999999999999</v>
      </c>
      <c r="N219" s="110">
        <v>2.4889999999999999</v>
      </c>
      <c r="O219" s="110">
        <v>2.0739999999999998</v>
      </c>
      <c r="P219" s="110">
        <v>1.659</v>
      </c>
      <c r="Q219" s="110">
        <v>1.244</v>
      </c>
      <c r="R219" s="110">
        <v>0.83</v>
      </c>
      <c r="S219" s="110">
        <v>0.41499999999999998</v>
      </c>
      <c r="T219" s="131">
        <v>0</v>
      </c>
      <c r="U219" s="131">
        <v>0</v>
      </c>
      <c r="V219" s="131">
        <v>0</v>
      </c>
      <c r="W219" s="131">
        <v>0</v>
      </c>
      <c r="X219" s="131">
        <v>0</v>
      </c>
      <c r="Y219" s="131">
        <v>0</v>
      </c>
      <c r="Z219" s="131">
        <v>0</v>
      </c>
      <c r="AA219" s="131">
        <v>0</v>
      </c>
      <c r="AB219" s="131">
        <v>0</v>
      </c>
      <c r="AC219" s="131">
        <v>0</v>
      </c>
      <c r="AD219" s="131">
        <v>0</v>
      </c>
      <c r="AE219" s="131">
        <v>0</v>
      </c>
      <c r="AF219" s="131">
        <v>0</v>
      </c>
      <c r="AG219" s="131">
        <v>0</v>
      </c>
      <c r="AH219" s="131">
        <v>0</v>
      </c>
      <c r="AI219" s="131">
        <v>0</v>
      </c>
    </row>
    <row r="220" spans="1:35">
      <c r="A220" s="10" t="s">
        <v>140</v>
      </c>
      <c r="B220" s="9" t="s">
        <v>119</v>
      </c>
      <c r="C220" s="9" t="s">
        <v>12</v>
      </c>
      <c r="D220" s="11">
        <v>2</v>
      </c>
      <c r="E220" s="115">
        <v>999999</v>
      </c>
      <c r="F220" s="115">
        <v>999999</v>
      </c>
      <c r="G220" s="115">
        <v>999999</v>
      </c>
      <c r="H220" s="115">
        <v>999999</v>
      </c>
      <c r="I220" s="115">
        <v>999999</v>
      </c>
      <c r="J220" s="115">
        <v>999999</v>
      </c>
      <c r="K220" s="115">
        <v>999999</v>
      </c>
      <c r="L220" s="115">
        <v>999999</v>
      </c>
      <c r="M220" s="115">
        <v>999999</v>
      </c>
      <c r="N220" s="115">
        <v>999999</v>
      </c>
      <c r="O220" s="115">
        <v>999999</v>
      </c>
      <c r="P220" s="115">
        <v>999999</v>
      </c>
      <c r="Q220" s="115">
        <v>999999</v>
      </c>
      <c r="R220" s="115">
        <v>999999</v>
      </c>
      <c r="S220" s="115">
        <v>999999</v>
      </c>
      <c r="T220" s="115">
        <v>999999</v>
      </c>
      <c r="U220" s="115">
        <v>999999</v>
      </c>
      <c r="V220" s="115">
        <v>999999</v>
      </c>
      <c r="W220" s="115">
        <v>999999</v>
      </c>
      <c r="X220" s="115">
        <v>999999</v>
      </c>
      <c r="Y220" s="115">
        <v>999999</v>
      </c>
      <c r="Z220" s="115">
        <v>999999</v>
      </c>
      <c r="AA220" s="115">
        <v>999999</v>
      </c>
      <c r="AB220" s="115">
        <v>999999</v>
      </c>
      <c r="AC220" s="115">
        <v>999999</v>
      </c>
      <c r="AD220" s="115">
        <v>999999</v>
      </c>
      <c r="AE220" s="115">
        <v>999999</v>
      </c>
      <c r="AF220" s="115">
        <v>999999</v>
      </c>
      <c r="AG220" s="115">
        <v>999999</v>
      </c>
      <c r="AH220" s="115">
        <v>999999</v>
      </c>
      <c r="AI220" s="115">
        <v>999999</v>
      </c>
    </row>
    <row r="221" spans="1:35">
      <c r="A221" s="10" t="s">
        <v>126</v>
      </c>
      <c r="B221" s="9" t="s">
        <v>119</v>
      </c>
      <c r="C221" s="9" t="s">
        <v>12</v>
      </c>
      <c r="D221" s="11">
        <v>2</v>
      </c>
      <c r="E221" s="115">
        <v>999999</v>
      </c>
      <c r="F221" s="115">
        <v>999999</v>
      </c>
      <c r="G221" s="115">
        <v>999999</v>
      </c>
      <c r="H221" s="115">
        <v>999999</v>
      </c>
      <c r="I221" s="115">
        <v>999999</v>
      </c>
      <c r="J221" s="115">
        <v>999999</v>
      </c>
      <c r="K221" s="115">
        <v>999999</v>
      </c>
      <c r="L221" s="115">
        <v>999999</v>
      </c>
      <c r="M221" s="115">
        <v>999999</v>
      </c>
      <c r="N221" s="115">
        <v>999999</v>
      </c>
      <c r="O221" s="115">
        <v>999999</v>
      </c>
      <c r="P221" s="115">
        <v>999999</v>
      </c>
      <c r="Q221" s="115">
        <v>999999</v>
      </c>
      <c r="R221" s="115">
        <v>999999</v>
      </c>
      <c r="S221" s="115">
        <v>999999</v>
      </c>
      <c r="T221" s="115">
        <v>999999</v>
      </c>
      <c r="U221" s="115">
        <v>999999</v>
      </c>
      <c r="V221" s="115">
        <v>999999</v>
      </c>
      <c r="W221" s="115">
        <v>999999</v>
      </c>
      <c r="X221" s="115">
        <v>999999</v>
      </c>
      <c r="Y221" s="115">
        <v>999999</v>
      </c>
      <c r="Z221" s="115">
        <v>999999</v>
      </c>
      <c r="AA221" s="115">
        <v>999999</v>
      </c>
      <c r="AB221" s="115">
        <v>999999</v>
      </c>
      <c r="AC221" s="115">
        <v>999999</v>
      </c>
      <c r="AD221" s="115">
        <v>999999</v>
      </c>
      <c r="AE221" s="115">
        <v>999999</v>
      </c>
      <c r="AF221" s="115">
        <v>999999</v>
      </c>
      <c r="AG221" s="115">
        <v>999999</v>
      </c>
      <c r="AH221" s="115">
        <v>999999</v>
      </c>
      <c r="AI221" s="115">
        <v>999999</v>
      </c>
    </row>
    <row r="222" spans="1:35" s="10" customFormat="1">
      <c r="A222" s="10" t="s">
        <v>133</v>
      </c>
      <c r="B222" s="11" t="s">
        <v>119</v>
      </c>
      <c r="C222" s="11" t="s">
        <v>7</v>
      </c>
      <c r="D222" s="11">
        <v>2</v>
      </c>
      <c r="E222" s="110">
        <v>80</v>
      </c>
      <c r="F222" s="110">
        <v>80</v>
      </c>
      <c r="G222" s="110">
        <v>80</v>
      </c>
      <c r="H222" s="110">
        <v>80</v>
      </c>
      <c r="I222" s="110">
        <v>80</v>
      </c>
      <c r="J222" s="110">
        <v>80</v>
      </c>
      <c r="K222" s="110">
        <v>80</v>
      </c>
      <c r="L222" s="110">
        <v>80</v>
      </c>
      <c r="M222" s="110">
        <v>80</v>
      </c>
      <c r="N222" s="110">
        <v>80</v>
      </c>
      <c r="O222" s="110">
        <v>80</v>
      </c>
      <c r="P222" s="110">
        <v>80</v>
      </c>
      <c r="Q222" s="110">
        <v>80</v>
      </c>
      <c r="R222" s="110">
        <v>80</v>
      </c>
      <c r="S222" s="110">
        <v>80</v>
      </c>
      <c r="T222" s="110">
        <v>80</v>
      </c>
      <c r="U222" s="110">
        <v>80</v>
      </c>
      <c r="V222" s="110">
        <v>80</v>
      </c>
      <c r="W222" s="110">
        <v>80</v>
      </c>
      <c r="X222" s="110">
        <v>80</v>
      </c>
      <c r="Y222" s="110">
        <v>80</v>
      </c>
      <c r="Z222" s="110">
        <v>80</v>
      </c>
      <c r="AA222" s="110">
        <v>80</v>
      </c>
      <c r="AB222" s="110">
        <v>80</v>
      </c>
      <c r="AC222" s="110">
        <v>80</v>
      </c>
      <c r="AD222" s="110">
        <v>80</v>
      </c>
      <c r="AE222" s="110">
        <v>80</v>
      </c>
      <c r="AF222" s="110">
        <v>80</v>
      </c>
      <c r="AG222" s="110">
        <v>80</v>
      </c>
      <c r="AH222" s="110">
        <v>80</v>
      </c>
      <c r="AI222" s="110">
        <v>80</v>
      </c>
    </row>
    <row r="223" spans="1:35">
      <c r="A223" t="s">
        <v>136</v>
      </c>
      <c r="B223" s="11">
        <v>15</v>
      </c>
      <c r="C223" s="11" t="s">
        <v>137</v>
      </c>
      <c r="D223" s="11">
        <v>2</v>
      </c>
    </row>
    <row r="224" spans="1:35" s="237" customFormat="1"/>
    <row r="225" spans="1:35" s="217" customFormat="1">
      <c r="A225" s="214" t="s">
        <v>144</v>
      </c>
      <c r="B225" s="215"/>
      <c r="C225" s="216"/>
      <c r="D225" s="216"/>
    </row>
    <row r="226" spans="1:35" s="143" customFormat="1">
      <c r="A226" s="155" t="s">
        <v>116</v>
      </c>
      <c r="B226" s="150" t="s">
        <v>11</v>
      </c>
      <c r="C226" s="150" t="s">
        <v>117</v>
      </c>
      <c r="D226" s="8" t="s">
        <v>607</v>
      </c>
      <c r="E226" s="155">
        <v>2020</v>
      </c>
      <c r="F226" s="155">
        <v>2021</v>
      </c>
      <c r="G226" s="155">
        <v>2022</v>
      </c>
      <c r="H226" s="155">
        <v>2023</v>
      </c>
      <c r="I226" s="155">
        <v>2024</v>
      </c>
      <c r="J226" s="155">
        <v>2025</v>
      </c>
      <c r="K226" s="155">
        <v>2026</v>
      </c>
      <c r="L226" s="155">
        <v>2027</v>
      </c>
      <c r="M226" s="155">
        <v>2028</v>
      </c>
      <c r="N226" s="155">
        <v>2029</v>
      </c>
      <c r="O226" s="155">
        <v>2030</v>
      </c>
      <c r="P226" s="155">
        <v>2031</v>
      </c>
      <c r="Q226" s="155">
        <v>2032</v>
      </c>
      <c r="R226" s="155">
        <v>2033</v>
      </c>
      <c r="S226" s="155">
        <v>2034</v>
      </c>
      <c r="T226" s="155">
        <v>2035</v>
      </c>
      <c r="U226" s="155">
        <v>2036</v>
      </c>
      <c r="V226" s="155">
        <v>2037</v>
      </c>
      <c r="W226" s="155">
        <v>2038</v>
      </c>
      <c r="X226" s="155">
        <v>2039</v>
      </c>
      <c r="Y226" s="155">
        <v>2040</v>
      </c>
      <c r="Z226" s="155">
        <v>2041</v>
      </c>
      <c r="AA226" s="155">
        <v>2042</v>
      </c>
      <c r="AB226" s="155">
        <v>2043</v>
      </c>
      <c r="AC226" s="155">
        <v>2044</v>
      </c>
      <c r="AD226" s="155">
        <v>2045</v>
      </c>
      <c r="AE226" s="155">
        <v>2046</v>
      </c>
      <c r="AF226" s="155">
        <v>2047</v>
      </c>
      <c r="AG226" s="155">
        <v>2048</v>
      </c>
      <c r="AH226" s="155">
        <v>2049</v>
      </c>
      <c r="AI226" s="155">
        <v>2050</v>
      </c>
    </row>
    <row r="227" spans="1:35" s="10" customFormat="1">
      <c r="A227" s="10" t="s">
        <v>120</v>
      </c>
      <c r="B227" s="11" t="s">
        <v>24</v>
      </c>
      <c r="C227" s="11" t="s">
        <v>131</v>
      </c>
      <c r="D227" s="11">
        <v>2</v>
      </c>
      <c r="E227" s="10">
        <v>1</v>
      </c>
      <c r="F227" s="10">
        <v>1</v>
      </c>
      <c r="G227" s="10">
        <v>1</v>
      </c>
      <c r="H227" s="10">
        <v>1</v>
      </c>
      <c r="I227" s="10">
        <v>1</v>
      </c>
      <c r="J227" s="10">
        <v>1</v>
      </c>
      <c r="K227" s="10">
        <v>1</v>
      </c>
      <c r="L227" s="10">
        <v>1</v>
      </c>
      <c r="M227" s="10">
        <v>1</v>
      </c>
      <c r="N227" s="10">
        <v>1</v>
      </c>
      <c r="O227" s="10">
        <v>1</v>
      </c>
      <c r="P227" s="10">
        <v>1</v>
      </c>
      <c r="Q227" s="10">
        <v>1</v>
      </c>
      <c r="R227" s="10">
        <v>1</v>
      </c>
      <c r="S227" s="10">
        <v>1</v>
      </c>
      <c r="T227" s="10">
        <v>1</v>
      </c>
      <c r="U227" s="10">
        <v>1</v>
      </c>
      <c r="V227" s="10">
        <v>1</v>
      </c>
      <c r="W227" s="10">
        <v>1</v>
      </c>
      <c r="X227" s="10">
        <v>1</v>
      </c>
      <c r="Y227" s="10">
        <v>1</v>
      </c>
      <c r="Z227" s="10">
        <v>1</v>
      </c>
      <c r="AA227" s="10">
        <v>1</v>
      </c>
      <c r="AB227" s="10">
        <v>1</v>
      </c>
      <c r="AC227" s="10">
        <v>1</v>
      </c>
      <c r="AD227" s="10">
        <v>1</v>
      </c>
      <c r="AE227" s="10">
        <v>1</v>
      </c>
      <c r="AF227" s="10">
        <v>1</v>
      </c>
      <c r="AG227" s="10">
        <v>1</v>
      </c>
      <c r="AH227" s="10">
        <v>1</v>
      </c>
      <c r="AI227" s="10">
        <v>1</v>
      </c>
    </row>
    <row r="228" spans="1:35" s="143" customFormat="1">
      <c r="A228" s="244" t="s">
        <v>145</v>
      </c>
      <c r="B228" s="11" t="s">
        <v>163</v>
      </c>
      <c r="C228" s="145" t="s">
        <v>12</v>
      </c>
      <c r="D228" s="11">
        <v>2</v>
      </c>
      <c r="E228" s="10">
        <v>1</v>
      </c>
      <c r="F228" s="10">
        <v>1</v>
      </c>
      <c r="G228" s="10">
        <v>1</v>
      </c>
      <c r="H228" s="10">
        <v>1</v>
      </c>
      <c r="I228" s="10">
        <v>1</v>
      </c>
      <c r="J228" s="10">
        <v>1</v>
      </c>
      <c r="K228" s="10">
        <v>1</v>
      </c>
      <c r="L228" s="10">
        <v>1</v>
      </c>
      <c r="M228" s="10">
        <v>1</v>
      </c>
      <c r="N228" s="10">
        <v>1</v>
      </c>
      <c r="O228" s="10">
        <v>1</v>
      </c>
      <c r="P228" s="10">
        <v>1</v>
      </c>
      <c r="Q228" s="10">
        <v>1</v>
      </c>
      <c r="R228" s="10">
        <v>1</v>
      </c>
      <c r="S228" s="10">
        <v>1</v>
      </c>
      <c r="T228" s="10">
        <v>1</v>
      </c>
      <c r="U228" s="10">
        <v>1</v>
      </c>
      <c r="V228" s="10">
        <v>1</v>
      </c>
      <c r="W228" s="10">
        <v>1</v>
      </c>
      <c r="X228" s="10">
        <v>1</v>
      </c>
      <c r="Y228" s="10">
        <v>1</v>
      </c>
      <c r="Z228" s="10">
        <v>1</v>
      </c>
      <c r="AA228" s="10">
        <v>1</v>
      </c>
      <c r="AB228" s="10">
        <v>1</v>
      </c>
      <c r="AC228" s="10">
        <v>1</v>
      </c>
      <c r="AD228" s="10">
        <v>1</v>
      </c>
      <c r="AE228" s="10">
        <v>1</v>
      </c>
      <c r="AF228" s="10">
        <v>1</v>
      </c>
      <c r="AG228" s="10">
        <v>1</v>
      </c>
      <c r="AH228" s="10">
        <v>1</v>
      </c>
      <c r="AI228" s="10">
        <v>1</v>
      </c>
    </row>
    <row r="229" spans="1:35" s="143" customFormat="1">
      <c r="A229" s="244"/>
      <c r="B229" s="11" t="s">
        <v>165</v>
      </c>
      <c r="C229" s="145"/>
      <c r="D229" s="11">
        <v>2</v>
      </c>
      <c r="E229" s="10">
        <v>1</v>
      </c>
      <c r="F229" s="10">
        <v>1</v>
      </c>
      <c r="G229" s="10">
        <v>1</v>
      </c>
      <c r="H229" s="10">
        <v>1</v>
      </c>
      <c r="I229" s="10">
        <v>1</v>
      </c>
      <c r="J229" s="10">
        <v>1</v>
      </c>
      <c r="K229" s="10">
        <v>1</v>
      </c>
      <c r="L229" s="10">
        <v>1</v>
      </c>
      <c r="M229" s="10">
        <v>1</v>
      </c>
      <c r="N229" s="10">
        <v>1</v>
      </c>
      <c r="O229" s="10">
        <v>1</v>
      </c>
      <c r="P229" s="10">
        <v>1</v>
      </c>
      <c r="Q229" s="10">
        <v>1</v>
      </c>
      <c r="R229" s="10">
        <v>1</v>
      </c>
      <c r="S229" s="10">
        <v>1</v>
      </c>
      <c r="T229" s="10">
        <v>1</v>
      </c>
      <c r="U229" s="10">
        <v>1</v>
      </c>
      <c r="V229" s="10">
        <v>1</v>
      </c>
      <c r="W229" s="10">
        <v>1</v>
      </c>
      <c r="X229" s="10">
        <v>1</v>
      </c>
      <c r="Y229" s="10">
        <v>1</v>
      </c>
      <c r="Z229" s="10">
        <v>1</v>
      </c>
      <c r="AA229" s="10">
        <v>1</v>
      </c>
      <c r="AB229" s="10">
        <v>1</v>
      </c>
      <c r="AC229" s="10">
        <v>1</v>
      </c>
      <c r="AD229" s="10">
        <v>1</v>
      </c>
      <c r="AE229" s="10">
        <v>1</v>
      </c>
      <c r="AF229" s="10">
        <v>1</v>
      </c>
      <c r="AG229" s="10">
        <v>1</v>
      </c>
      <c r="AH229" s="10">
        <v>1</v>
      </c>
      <c r="AI229" s="10">
        <v>1</v>
      </c>
    </row>
    <row r="230" spans="1:35" s="143" customFormat="1">
      <c r="A230" s="244"/>
      <c r="B230" s="11" t="s">
        <v>166</v>
      </c>
      <c r="C230" s="145"/>
      <c r="D230" s="11">
        <v>2</v>
      </c>
      <c r="E230" s="10">
        <v>1</v>
      </c>
      <c r="F230" s="10">
        <v>1</v>
      </c>
      <c r="G230" s="10">
        <v>1</v>
      </c>
      <c r="H230" s="10">
        <v>1</v>
      </c>
      <c r="I230" s="10">
        <v>1</v>
      </c>
      <c r="J230" s="10">
        <v>1</v>
      </c>
      <c r="K230" s="10">
        <v>1</v>
      </c>
      <c r="L230" s="10">
        <v>1</v>
      </c>
      <c r="M230" s="10">
        <v>1</v>
      </c>
      <c r="N230" s="10">
        <v>1</v>
      </c>
      <c r="O230" s="10">
        <v>1</v>
      </c>
      <c r="P230" s="10">
        <v>1</v>
      </c>
      <c r="Q230" s="10">
        <v>1</v>
      </c>
      <c r="R230" s="10">
        <v>1</v>
      </c>
      <c r="S230" s="10">
        <v>1</v>
      </c>
      <c r="T230" s="10">
        <v>1</v>
      </c>
      <c r="U230" s="10">
        <v>1</v>
      </c>
      <c r="V230" s="10">
        <v>1</v>
      </c>
      <c r="W230" s="10">
        <v>1</v>
      </c>
      <c r="X230" s="10">
        <v>1</v>
      </c>
      <c r="Y230" s="10">
        <v>1</v>
      </c>
      <c r="Z230" s="10">
        <v>1</v>
      </c>
      <c r="AA230" s="10">
        <v>1</v>
      </c>
      <c r="AB230" s="10">
        <v>1</v>
      </c>
      <c r="AC230" s="10">
        <v>1</v>
      </c>
      <c r="AD230" s="10">
        <v>1</v>
      </c>
      <c r="AE230" s="10">
        <v>1</v>
      </c>
      <c r="AF230" s="10">
        <v>1</v>
      </c>
      <c r="AG230" s="10">
        <v>1</v>
      </c>
      <c r="AH230" s="10">
        <v>1</v>
      </c>
      <c r="AI230" s="10">
        <v>1</v>
      </c>
    </row>
    <row r="231" spans="1:35" s="143" customFormat="1">
      <c r="A231" s="244"/>
      <c r="B231" s="11" t="s">
        <v>167</v>
      </c>
      <c r="C231" s="145"/>
      <c r="D231" s="11">
        <v>2</v>
      </c>
      <c r="E231" s="10">
        <v>1</v>
      </c>
      <c r="F231" s="10">
        <v>1</v>
      </c>
      <c r="G231" s="10">
        <v>1</v>
      </c>
      <c r="H231" s="10">
        <v>1</v>
      </c>
      <c r="I231" s="10">
        <v>1</v>
      </c>
      <c r="J231" s="10">
        <v>1</v>
      </c>
      <c r="K231" s="10">
        <v>1</v>
      </c>
      <c r="L231" s="10">
        <v>1</v>
      </c>
      <c r="M231" s="10">
        <v>1</v>
      </c>
      <c r="N231" s="10">
        <v>1</v>
      </c>
      <c r="O231" s="10">
        <v>1</v>
      </c>
      <c r="P231" s="10">
        <v>1</v>
      </c>
      <c r="Q231" s="10">
        <v>1</v>
      </c>
      <c r="R231" s="10">
        <v>1</v>
      </c>
      <c r="S231" s="10">
        <v>1</v>
      </c>
      <c r="T231" s="10">
        <v>1</v>
      </c>
      <c r="U231" s="10">
        <v>1</v>
      </c>
      <c r="V231" s="10">
        <v>1</v>
      </c>
      <c r="W231" s="10">
        <v>1</v>
      </c>
      <c r="X231" s="10">
        <v>1</v>
      </c>
      <c r="Y231" s="10">
        <v>1</v>
      </c>
      <c r="Z231" s="10">
        <v>1</v>
      </c>
      <c r="AA231" s="10">
        <v>1</v>
      </c>
      <c r="AB231" s="10">
        <v>1</v>
      </c>
      <c r="AC231" s="10">
        <v>1</v>
      </c>
      <c r="AD231" s="10">
        <v>1</v>
      </c>
      <c r="AE231" s="10">
        <v>1</v>
      </c>
      <c r="AF231" s="10">
        <v>1</v>
      </c>
      <c r="AG231" s="10">
        <v>1</v>
      </c>
      <c r="AH231" s="10">
        <v>1</v>
      </c>
      <c r="AI231" s="10">
        <v>1</v>
      </c>
    </row>
    <row r="232" spans="1:35" s="143" customFormat="1">
      <c r="A232" s="244"/>
      <c r="B232" s="11" t="s">
        <v>168</v>
      </c>
      <c r="C232" s="145"/>
      <c r="D232" s="11">
        <v>2</v>
      </c>
      <c r="E232" s="10">
        <v>1</v>
      </c>
      <c r="F232" s="10">
        <v>1</v>
      </c>
      <c r="G232" s="10">
        <v>1</v>
      </c>
      <c r="H232" s="10">
        <v>1</v>
      </c>
      <c r="I232" s="10">
        <v>1</v>
      </c>
      <c r="J232" s="10">
        <v>1</v>
      </c>
      <c r="K232" s="10">
        <v>1</v>
      </c>
      <c r="L232" s="10">
        <v>1</v>
      </c>
      <c r="M232" s="10">
        <v>1</v>
      </c>
      <c r="N232" s="10">
        <v>1</v>
      </c>
      <c r="O232" s="10">
        <v>1</v>
      </c>
      <c r="P232" s="10">
        <v>1</v>
      </c>
      <c r="Q232" s="10">
        <v>1</v>
      </c>
      <c r="R232" s="10">
        <v>1</v>
      </c>
      <c r="S232" s="10">
        <v>1</v>
      </c>
      <c r="T232" s="10">
        <v>1</v>
      </c>
      <c r="U232" s="10">
        <v>1</v>
      </c>
      <c r="V232" s="10">
        <v>1</v>
      </c>
      <c r="W232" s="10">
        <v>1</v>
      </c>
      <c r="X232" s="10">
        <v>1</v>
      </c>
      <c r="Y232" s="10">
        <v>1</v>
      </c>
      <c r="Z232" s="10">
        <v>1</v>
      </c>
      <c r="AA232" s="10">
        <v>1</v>
      </c>
      <c r="AB232" s="10">
        <v>1</v>
      </c>
      <c r="AC232" s="10">
        <v>1</v>
      </c>
      <c r="AD232" s="10">
        <v>1</v>
      </c>
      <c r="AE232" s="10">
        <v>1</v>
      </c>
      <c r="AF232" s="10">
        <v>1</v>
      </c>
      <c r="AG232" s="10">
        <v>1</v>
      </c>
      <c r="AH232" s="10">
        <v>1</v>
      </c>
      <c r="AI232" s="10">
        <v>1</v>
      </c>
    </row>
    <row r="233" spans="1:35" s="143" customFormat="1">
      <c r="A233" s="244"/>
      <c r="B233" s="11" t="s">
        <v>169</v>
      </c>
      <c r="C233" s="145"/>
      <c r="D233" s="11">
        <v>2</v>
      </c>
      <c r="E233" s="10">
        <v>1</v>
      </c>
      <c r="F233" s="10">
        <v>1</v>
      </c>
      <c r="G233" s="10">
        <v>1</v>
      </c>
      <c r="H233" s="10">
        <v>1</v>
      </c>
      <c r="I233" s="10">
        <v>1</v>
      </c>
      <c r="J233" s="10">
        <v>1</v>
      </c>
      <c r="K233" s="10">
        <v>1</v>
      </c>
      <c r="L233" s="10">
        <v>1</v>
      </c>
      <c r="M233" s="10">
        <v>1</v>
      </c>
      <c r="N233" s="10">
        <v>1</v>
      </c>
      <c r="O233" s="10">
        <v>1</v>
      </c>
      <c r="P233" s="10">
        <v>1</v>
      </c>
      <c r="Q233" s="10">
        <v>1</v>
      </c>
      <c r="R233" s="10">
        <v>1</v>
      </c>
      <c r="S233" s="10">
        <v>1</v>
      </c>
      <c r="T233" s="10">
        <v>1</v>
      </c>
      <c r="U233" s="10">
        <v>1</v>
      </c>
      <c r="V233" s="10">
        <v>1</v>
      </c>
      <c r="W233" s="10">
        <v>1</v>
      </c>
      <c r="X233" s="10">
        <v>1</v>
      </c>
      <c r="Y233" s="10">
        <v>1</v>
      </c>
      <c r="Z233" s="10">
        <v>1</v>
      </c>
      <c r="AA233" s="10">
        <v>1</v>
      </c>
      <c r="AB233" s="10">
        <v>1</v>
      </c>
      <c r="AC233" s="10">
        <v>1</v>
      </c>
      <c r="AD233" s="10">
        <v>1</v>
      </c>
      <c r="AE233" s="10">
        <v>1</v>
      </c>
      <c r="AF233" s="10">
        <v>1</v>
      </c>
      <c r="AG233" s="10">
        <v>1</v>
      </c>
      <c r="AH233" s="10">
        <v>1</v>
      </c>
      <c r="AI233" s="10">
        <v>1</v>
      </c>
    </row>
    <row r="234" spans="1:35" s="143" customFormat="1">
      <c r="A234" s="244"/>
      <c r="B234" s="11" t="s">
        <v>170</v>
      </c>
      <c r="C234" s="145"/>
      <c r="D234" s="11">
        <v>2</v>
      </c>
      <c r="E234" s="10">
        <v>1</v>
      </c>
      <c r="F234" s="10">
        <v>1</v>
      </c>
      <c r="G234" s="10">
        <v>1</v>
      </c>
      <c r="H234" s="10">
        <v>1</v>
      </c>
      <c r="I234" s="10">
        <v>1</v>
      </c>
      <c r="J234" s="10">
        <v>1</v>
      </c>
      <c r="K234" s="10">
        <v>1</v>
      </c>
      <c r="L234" s="10">
        <v>1</v>
      </c>
      <c r="M234" s="10">
        <v>1</v>
      </c>
      <c r="N234" s="10">
        <v>1</v>
      </c>
      <c r="O234" s="10">
        <v>1</v>
      </c>
      <c r="P234" s="10">
        <v>1</v>
      </c>
      <c r="Q234" s="10">
        <v>1</v>
      </c>
      <c r="R234" s="10">
        <v>1</v>
      </c>
      <c r="S234" s="10">
        <v>1</v>
      </c>
      <c r="T234" s="10">
        <v>1</v>
      </c>
      <c r="U234" s="10">
        <v>1</v>
      </c>
      <c r="V234" s="10">
        <v>1</v>
      </c>
      <c r="W234" s="10">
        <v>1</v>
      </c>
      <c r="X234" s="10">
        <v>1</v>
      </c>
      <c r="Y234" s="10">
        <v>1</v>
      </c>
      <c r="Z234" s="10">
        <v>1</v>
      </c>
      <c r="AA234" s="10">
        <v>1</v>
      </c>
      <c r="AB234" s="10">
        <v>1</v>
      </c>
      <c r="AC234" s="10">
        <v>1</v>
      </c>
      <c r="AD234" s="10">
        <v>1</v>
      </c>
      <c r="AE234" s="10">
        <v>1</v>
      </c>
      <c r="AF234" s="10">
        <v>1</v>
      </c>
      <c r="AG234" s="10">
        <v>1</v>
      </c>
      <c r="AH234" s="10">
        <v>1</v>
      </c>
      <c r="AI234" s="10">
        <v>1</v>
      </c>
    </row>
    <row r="235" spans="1:35" s="143" customFormat="1">
      <c r="A235" s="244"/>
      <c r="B235" s="11" t="s">
        <v>171</v>
      </c>
      <c r="C235" s="145"/>
      <c r="D235" s="11">
        <v>2</v>
      </c>
      <c r="E235" s="10">
        <v>1</v>
      </c>
      <c r="F235" s="10">
        <v>1</v>
      </c>
      <c r="G235" s="10">
        <v>1</v>
      </c>
      <c r="H235" s="10">
        <v>1</v>
      </c>
      <c r="I235" s="10">
        <v>1</v>
      </c>
      <c r="J235" s="10">
        <v>1</v>
      </c>
      <c r="K235" s="10">
        <v>1</v>
      </c>
      <c r="L235" s="10">
        <v>1</v>
      </c>
      <c r="M235" s="10">
        <v>1</v>
      </c>
      <c r="N235" s="10">
        <v>1</v>
      </c>
      <c r="O235" s="10">
        <v>1</v>
      </c>
      <c r="P235" s="10">
        <v>1</v>
      </c>
      <c r="Q235" s="10">
        <v>1</v>
      </c>
      <c r="R235" s="10">
        <v>1</v>
      </c>
      <c r="S235" s="10">
        <v>1</v>
      </c>
      <c r="T235" s="10">
        <v>1</v>
      </c>
      <c r="U235" s="10">
        <v>1</v>
      </c>
      <c r="V235" s="10">
        <v>1</v>
      </c>
      <c r="W235" s="10">
        <v>1</v>
      </c>
      <c r="X235" s="10">
        <v>1</v>
      </c>
      <c r="Y235" s="10">
        <v>1</v>
      </c>
      <c r="Z235" s="10">
        <v>1</v>
      </c>
      <c r="AA235" s="10">
        <v>1</v>
      </c>
      <c r="AB235" s="10">
        <v>1</v>
      </c>
      <c r="AC235" s="10">
        <v>1</v>
      </c>
      <c r="AD235" s="10">
        <v>1</v>
      </c>
      <c r="AE235" s="10">
        <v>1</v>
      </c>
      <c r="AF235" s="10">
        <v>1</v>
      </c>
      <c r="AG235" s="10">
        <v>1</v>
      </c>
      <c r="AH235" s="10">
        <v>1</v>
      </c>
      <c r="AI235" s="10">
        <v>1</v>
      </c>
    </row>
    <row r="236" spans="1:35" s="143" customFormat="1">
      <c r="A236" s="10" t="s">
        <v>126</v>
      </c>
      <c r="B236" s="148" t="s">
        <v>119</v>
      </c>
      <c r="C236" s="145" t="s">
        <v>12</v>
      </c>
      <c r="D236" s="11">
        <v>2</v>
      </c>
      <c r="E236" s="143">
        <v>999999</v>
      </c>
      <c r="F236" s="143">
        <v>999999</v>
      </c>
      <c r="G236" s="143">
        <v>999999</v>
      </c>
      <c r="H236" s="143">
        <v>999999</v>
      </c>
      <c r="I236" s="143">
        <v>999999</v>
      </c>
      <c r="J236" s="143">
        <v>999999</v>
      </c>
      <c r="K236" s="143">
        <v>999999</v>
      </c>
      <c r="L236" s="143">
        <v>999999</v>
      </c>
      <c r="M236" s="143">
        <v>999999</v>
      </c>
      <c r="N236" s="143">
        <v>999999</v>
      </c>
      <c r="O236" s="143">
        <v>999999</v>
      </c>
      <c r="P236" s="143">
        <v>999999</v>
      </c>
      <c r="Q236" s="143">
        <v>999999</v>
      </c>
      <c r="R236" s="143">
        <v>999999</v>
      </c>
      <c r="S236" s="143">
        <v>999999</v>
      </c>
      <c r="T236" s="143">
        <v>999999</v>
      </c>
      <c r="U236" s="143">
        <v>999999</v>
      </c>
      <c r="V236" s="143">
        <v>999999</v>
      </c>
      <c r="W236" s="143">
        <v>999999</v>
      </c>
      <c r="X236" s="143">
        <v>999999</v>
      </c>
      <c r="Y236" s="143">
        <v>999999</v>
      </c>
      <c r="Z236" s="143">
        <v>999999</v>
      </c>
      <c r="AA236" s="143">
        <v>999999</v>
      </c>
      <c r="AB236" s="143">
        <v>999999</v>
      </c>
      <c r="AC236" s="143">
        <v>999999</v>
      </c>
      <c r="AD236" s="143">
        <v>999999</v>
      </c>
      <c r="AE236" s="143">
        <v>999999</v>
      </c>
      <c r="AF236" s="143">
        <v>999999</v>
      </c>
      <c r="AG236" s="143">
        <v>999999</v>
      </c>
      <c r="AH236" s="143">
        <v>999999</v>
      </c>
      <c r="AI236" s="143">
        <v>999999</v>
      </c>
    </row>
    <row r="237" spans="1:35" s="143" customFormat="1">
      <c r="A237" s="10" t="s">
        <v>140</v>
      </c>
      <c r="B237" s="148" t="s">
        <v>119</v>
      </c>
      <c r="C237" s="145"/>
      <c r="D237" s="11">
        <v>2</v>
      </c>
      <c r="E237" s="143">
        <v>999999</v>
      </c>
      <c r="F237" s="143">
        <v>999999</v>
      </c>
      <c r="G237" s="143">
        <v>999999</v>
      </c>
      <c r="H237" s="143">
        <v>999999</v>
      </c>
      <c r="I237" s="143">
        <v>999999</v>
      </c>
      <c r="J237" s="143">
        <v>999999</v>
      </c>
      <c r="K237" s="143">
        <v>999999</v>
      </c>
      <c r="L237" s="143">
        <v>999999</v>
      </c>
      <c r="M237" s="143">
        <v>999999</v>
      </c>
      <c r="N237" s="143">
        <v>999999</v>
      </c>
      <c r="O237" s="143">
        <v>999999</v>
      </c>
      <c r="P237" s="143">
        <v>999999</v>
      </c>
      <c r="Q237" s="143">
        <v>999999</v>
      </c>
      <c r="R237" s="143">
        <v>999999</v>
      </c>
      <c r="S237" s="143">
        <v>999999</v>
      </c>
      <c r="T237" s="143">
        <v>999999</v>
      </c>
      <c r="U237" s="143">
        <v>999999</v>
      </c>
      <c r="V237" s="143">
        <v>999999</v>
      </c>
      <c r="W237" s="143">
        <v>999999</v>
      </c>
      <c r="X237" s="143">
        <v>999999</v>
      </c>
      <c r="Y237" s="143">
        <v>999999</v>
      </c>
      <c r="Z237" s="143">
        <v>999999</v>
      </c>
      <c r="AA237" s="143">
        <v>999999</v>
      </c>
      <c r="AB237" s="143">
        <v>999999</v>
      </c>
      <c r="AC237" s="143">
        <v>999999</v>
      </c>
      <c r="AD237" s="143">
        <v>999999</v>
      </c>
      <c r="AE237" s="143">
        <v>999999</v>
      </c>
      <c r="AF237" s="143">
        <v>999999</v>
      </c>
      <c r="AG237" s="143">
        <v>999999</v>
      </c>
      <c r="AH237" s="143">
        <v>999999</v>
      </c>
      <c r="AI237" s="143">
        <v>999999</v>
      </c>
    </row>
    <row r="238" spans="1:35" s="10" customFormat="1">
      <c r="A238" s="10" t="s">
        <v>133</v>
      </c>
      <c r="B238" s="147" t="s">
        <v>119</v>
      </c>
      <c r="C238" s="11" t="s">
        <v>7</v>
      </c>
      <c r="D238" s="11">
        <v>2</v>
      </c>
      <c r="E238" s="10">
        <v>99999</v>
      </c>
      <c r="F238" s="10">
        <v>99999</v>
      </c>
      <c r="G238" s="10">
        <v>99999</v>
      </c>
      <c r="H238" s="10">
        <v>99999</v>
      </c>
      <c r="I238" s="10">
        <v>99999</v>
      </c>
      <c r="J238" s="10">
        <v>99999</v>
      </c>
      <c r="K238" s="10">
        <v>99999</v>
      </c>
      <c r="L238" s="10">
        <v>99999</v>
      </c>
      <c r="M238" s="10">
        <v>99999</v>
      </c>
      <c r="N238" s="10">
        <v>99999</v>
      </c>
      <c r="O238" s="10">
        <v>99999</v>
      </c>
      <c r="P238" s="10">
        <v>99999</v>
      </c>
      <c r="Q238" s="10">
        <v>99999</v>
      </c>
      <c r="R238" s="10">
        <v>99999</v>
      </c>
      <c r="S238" s="10">
        <v>99999</v>
      </c>
      <c r="T238" s="10">
        <v>99999</v>
      </c>
      <c r="U238" s="10">
        <v>99999</v>
      </c>
      <c r="V238" s="10">
        <v>99999</v>
      </c>
      <c r="W238" s="10">
        <v>99999</v>
      </c>
      <c r="X238" s="10">
        <v>99999</v>
      </c>
      <c r="Y238" s="10">
        <v>99999</v>
      </c>
      <c r="Z238" s="10">
        <v>99999</v>
      </c>
      <c r="AA238" s="10">
        <v>99999</v>
      </c>
      <c r="AB238" s="10">
        <v>99999</v>
      </c>
      <c r="AC238" s="10">
        <v>99999</v>
      </c>
      <c r="AD238" s="10">
        <v>99999</v>
      </c>
      <c r="AE238" s="10">
        <v>99999</v>
      </c>
      <c r="AF238" s="10">
        <v>99999</v>
      </c>
      <c r="AG238" s="10">
        <v>99999</v>
      </c>
      <c r="AH238" s="10">
        <v>99999</v>
      </c>
      <c r="AI238" s="10">
        <v>99999</v>
      </c>
    </row>
    <row r="239" spans="1:35" s="10" customFormat="1">
      <c r="A239" s="10" t="s">
        <v>128</v>
      </c>
      <c r="B239" s="147" t="s">
        <v>119</v>
      </c>
      <c r="C239" s="11" t="s">
        <v>7</v>
      </c>
      <c r="D239" s="11">
        <v>2</v>
      </c>
      <c r="E239" s="10">
        <v>99999</v>
      </c>
      <c r="F239" s="10">
        <v>99999</v>
      </c>
      <c r="G239" s="10">
        <v>99999</v>
      </c>
      <c r="H239" s="10">
        <v>99999</v>
      </c>
      <c r="I239" s="10">
        <v>99999</v>
      </c>
      <c r="J239" s="10">
        <v>99999</v>
      </c>
      <c r="K239" s="10">
        <v>99999</v>
      </c>
      <c r="L239" s="10">
        <v>99999</v>
      </c>
      <c r="M239" s="10">
        <v>99999</v>
      </c>
      <c r="N239" s="10">
        <v>99999</v>
      </c>
      <c r="O239" s="10">
        <v>99999</v>
      </c>
      <c r="P239" s="10">
        <v>99999</v>
      </c>
      <c r="Q239" s="10">
        <v>99999</v>
      </c>
      <c r="R239" s="10">
        <v>99999</v>
      </c>
      <c r="S239" s="10">
        <v>99999</v>
      </c>
      <c r="T239" s="10">
        <v>99999</v>
      </c>
      <c r="U239" s="10">
        <v>99999</v>
      </c>
      <c r="V239" s="10">
        <v>99999</v>
      </c>
      <c r="W239" s="10">
        <v>99999</v>
      </c>
      <c r="X239" s="10">
        <v>99999</v>
      </c>
      <c r="Y239" s="10">
        <v>99999</v>
      </c>
      <c r="Z239" s="10">
        <v>99999</v>
      </c>
      <c r="AA239" s="10">
        <v>99999</v>
      </c>
      <c r="AB239" s="10">
        <v>99999</v>
      </c>
      <c r="AC239" s="10">
        <v>99999</v>
      </c>
      <c r="AD239" s="10">
        <v>99999</v>
      </c>
      <c r="AE239" s="10">
        <v>99999</v>
      </c>
      <c r="AF239" s="10">
        <v>99999</v>
      </c>
      <c r="AG239" s="10">
        <v>99999</v>
      </c>
      <c r="AH239" s="10">
        <v>99999</v>
      </c>
      <c r="AI239" s="10">
        <v>99999</v>
      </c>
    </row>
    <row r="240" spans="1:35" s="143" customFormat="1">
      <c r="A240" s="143" t="s">
        <v>146</v>
      </c>
      <c r="B240" s="147" t="s">
        <v>119</v>
      </c>
      <c r="C240" s="11"/>
      <c r="D240" s="11">
        <v>1</v>
      </c>
      <c r="E240" s="143">
        <v>999999</v>
      </c>
      <c r="F240" s="143">
        <v>999999</v>
      </c>
      <c r="G240" s="143">
        <v>999999</v>
      </c>
      <c r="H240" s="143">
        <v>999999</v>
      </c>
      <c r="I240" s="143">
        <v>999999</v>
      </c>
      <c r="J240" s="143">
        <v>999999</v>
      </c>
      <c r="K240" s="143">
        <v>999999</v>
      </c>
      <c r="L240" s="143">
        <v>999999</v>
      </c>
      <c r="M240" s="143">
        <v>999999</v>
      </c>
      <c r="N240" s="143">
        <v>999999</v>
      </c>
      <c r="O240" s="143">
        <v>999999</v>
      </c>
      <c r="P240" s="143">
        <v>999999</v>
      </c>
      <c r="Q240" s="143">
        <v>999999</v>
      </c>
      <c r="R240" s="143">
        <v>999999</v>
      </c>
      <c r="S240" s="143">
        <v>999999</v>
      </c>
      <c r="T240" s="143">
        <v>999999</v>
      </c>
      <c r="U240" s="143">
        <v>999999</v>
      </c>
      <c r="V240" s="143">
        <v>999999</v>
      </c>
      <c r="W240" s="143">
        <v>999999</v>
      </c>
      <c r="X240" s="143">
        <v>999999</v>
      </c>
      <c r="Y240" s="143">
        <v>999999</v>
      </c>
      <c r="Z240" s="143">
        <v>999999</v>
      </c>
      <c r="AA240" s="143">
        <v>999999</v>
      </c>
      <c r="AB240" s="143">
        <v>999999</v>
      </c>
      <c r="AC240" s="143">
        <v>999999</v>
      </c>
      <c r="AD240" s="143">
        <v>999999</v>
      </c>
      <c r="AE240" s="143">
        <v>999999</v>
      </c>
      <c r="AF240" s="143">
        <v>999999</v>
      </c>
      <c r="AG240" s="143">
        <v>999999</v>
      </c>
      <c r="AH240" s="143">
        <v>999999</v>
      </c>
      <c r="AI240" s="143">
        <v>999999</v>
      </c>
    </row>
    <row r="241" spans="1:35" s="143" customFormat="1">
      <c r="A241" s="143" t="s">
        <v>147</v>
      </c>
      <c r="B241" s="147" t="s">
        <v>119</v>
      </c>
      <c r="C241" s="11"/>
      <c r="D241" s="11">
        <v>2</v>
      </c>
      <c r="E241" s="10">
        <v>99999</v>
      </c>
      <c r="F241" s="10">
        <v>99999</v>
      </c>
      <c r="G241" s="10">
        <v>99999</v>
      </c>
      <c r="H241" s="10">
        <v>99999</v>
      </c>
      <c r="I241" s="10">
        <v>99999</v>
      </c>
      <c r="J241" s="10">
        <v>99999</v>
      </c>
      <c r="K241" s="10">
        <v>99999</v>
      </c>
      <c r="L241" s="10">
        <v>99999</v>
      </c>
      <c r="M241" s="10">
        <v>99999</v>
      </c>
      <c r="N241" s="10">
        <v>99999</v>
      </c>
      <c r="O241" s="10">
        <v>99999</v>
      </c>
      <c r="P241" s="10">
        <v>99999</v>
      </c>
      <c r="Q241" s="10">
        <v>99999</v>
      </c>
      <c r="R241" s="10">
        <v>99999</v>
      </c>
      <c r="S241" s="10">
        <v>99999</v>
      </c>
      <c r="T241" s="10">
        <v>99999</v>
      </c>
      <c r="U241" s="10">
        <v>99999</v>
      </c>
      <c r="V241" s="10">
        <v>99999</v>
      </c>
      <c r="W241" s="10">
        <v>99999</v>
      </c>
      <c r="X241" s="10">
        <v>99999</v>
      </c>
      <c r="Y241" s="10">
        <v>99999</v>
      </c>
      <c r="Z241" s="10">
        <v>99999</v>
      </c>
      <c r="AA241" s="10">
        <v>99999</v>
      </c>
      <c r="AB241" s="10">
        <v>99999</v>
      </c>
      <c r="AC241" s="10">
        <v>99999</v>
      </c>
      <c r="AD241" s="10">
        <v>99999</v>
      </c>
      <c r="AE241" s="10">
        <v>99999</v>
      </c>
      <c r="AF241" s="10">
        <v>99999</v>
      </c>
      <c r="AG241" s="10">
        <v>99999</v>
      </c>
      <c r="AH241" s="10">
        <v>99999</v>
      </c>
      <c r="AI241" s="10">
        <v>99999</v>
      </c>
    </row>
    <row r="242" spans="1:35" s="242" customFormat="1"/>
    <row r="243" spans="1:35" s="217" customFormat="1">
      <c r="A243" s="214" t="s">
        <v>148</v>
      </c>
      <c r="B243" s="215"/>
      <c r="C243" s="216"/>
      <c r="D243" s="216"/>
    </row>
    <row r="244" spans="1:35" s="143" customFormat="1">
      <c r="A244" s="155" t="s">
        <v>116</v>
      </c>
      <c r="B244" s="150" t="s">
        <v>11</v>
      </c>
      <c r="C244" s="150" t="s">
        <v>117</v>
      </c>
      <c r="D244" s="8" t="s">
        <v>607</v>
      </c>
      <c r="E244" s="155">
        <v>2020</v>
      </c>
      <c r="F244" s="155">
        <v>2021</v>
      </c>
      <c r="G244" s="155">
        <v>2022</v>
      </c>
      <c r="H244" s="155">
        <v>2023</v>
      </c>
      <c r="I244" s="155">
        <v>2024</v>
      </c>
      <c r="J244" s="155">
        <v>2025</v>
      </c>
      <c r="K244" s="155">
        <v>2026</v>
      </c>
      <c r="L244" s="155">
        <v>2027</v>
      </c>
      <c r="M244" s="155">
        <v>2028</v>
      </c>
      <c r="N244" s="155">
        <v>2029</v>
      </c>
      <c r="O244" s="155">
        <v>2030</v>
      </c>
      <c r="P244" s="155">
        <v>2031</v>
      </c>
      <c r="Q244" s="155">
        <v>2032</v>
      </c>
      <c r="R244" s="155">
        <v>2033</v>
      </c>
      <c r="S244" s="155">
        <v>2034</v>
      </c>
      <c r="T244" s="155">
        <v>2035</v>
      </c>
      <c r="U244" s="155">
        <v>2036</v>
      </c>
      <c r="V244" s="155">
        <v>2037</v>
      </c>
      <c r="W244" s="155">
        <v>2038</v>
      </c>
      <c r="X244" s="155">
        <v>2039</v>
      </c>
      <c r="Y244" s="155">
        <v>2040</v>
      </c>
      <c r="Z244" s="155">
        <v>2041</v>
      </c>
      <c r="AA244" s="155">
        <v>2042</v>
      </c>
      <c r="AB244" s="155">
        <v>2043</v>
      </c>
      <c r="AC244" s="155">
        <v>2044</v>
      </c>
      <c r="AD244" s="155">
        <v>2045</v>
      </c>
      <c r="AE244" s="155">
        <v>2046</v>
      </c>
      <c r="AF244" s="155">
        <v>2047</v>
      </c>
      <c r="AG244" s="155">
        <v>2048</v>
      </c>
      <c r="AH244" s="155">
        <v>2049</v>
      </c>
      <c r="AI244" s="155">
        <v>2050</v>
      </c>
    </row>
    <row r="245" spans="1:35" s="10" customFormat="1">
      <c r="A245" s="10" t="s">
        <v>120</v>
      </c>
      <c r="B245" s="11" t="s">
        <v>25</v>
      </c>
      <c r="C245" s="11" t="s">
        <v>131</v>
      </c>
      <c r="D245" s="11">
        <v>2</v>
      </c>
      <c r="E245" s="10">
        <v>1</v>
      </c>
      <c r="F245" s="10">
        <v>1</v>
      </c>
      <c r="G245" s="10">
        <v>1</v>
      </c>
      <c r="H245" s="10">
        <v>1</v>
      </c>
      <c r="I245" s="10">
        <v>1</v>
      </c>
      <c r="J245" s="10">
        <v>1</v>
      </c>
      <c r="K245" s="10">
        <v>1</v>
      </c>
      <c r="L245" s="10">
        <v>1</v>
      </c>
      <c r="M245" s="10">
        <v>1</v>
      </c>
      <c r="N245" s="10">
        <v>1</v>
      </c>
      <c r="O245" s="10">
        <v>1</v>
      </c>
      <c r="P245" s="10">
        <v>1</v>
      </c>
      <c r="Q245" s="10">
        <v>1</v>
      </c>
      <c r="R245" s="10">
        <v>1</v>
      </c>
      <c r="S245" s="10">
        <v>1</v>
      </c>
      <c r="T245" s="10">
        <v>1</v>
      </c>
      <c r="U245" s="10">
        <v>1</v>
      </c>
      <c r="V245" s="10">
        <v>1</v>
      </c>
      <c r="W245" s="10">
        <v>1</v>
      </c>
      <c r="X245" s="10">
        <v>1</v>
      </c>
      <c r="Y245" s="10">
        <v>1</v>
      </c>
      <c r="Z245" s="10">
        <v>1</v>
      </c>
      <c r="AA245" s="10">
        <v>1</v>
      </c>
      <c r="AB245" s="10">
        <v>1</v>
      </c>
      <c r="AC245" s="10">
        <v>1</v>
      </c>
      <c r="AD245" s="10">
        <v>1</v>
      </c>
      <c r="AE245" s="10">
        <v>1</v>
      </c>
      <c r="AF245" s="10">
        <v>1</v>
      </c>
      <c r="AG245" s="10">
        <v>1</v>
      </c>
      <c r="AH245" s="10">
        <v>1</v>
      </c>
      <c r="AI245" s="10">
        <v>1</v>
      </c>
    </row>
    <row r="246" spans="1:35" s="143" customFormat="1">
      <c r="A246" s="244" t="s">
        <v>145</v>
      </c>
      <c r="B246" s="11" t="s">
        <v>163</v>
      </c>
      <c r="C246" s="145" t="s">
        <v>12</v>
      </c>
      <c r="D246" s="11">
        <v>2</v>
      </c>
      <c r="E246" s="10">
        <v>1</v>
      </c>
      <c r="F246" s="10">
        <v>1</v>
      </c>
      <c r="G246" s="10">
        <v>1</v>
      </c>
      <c r="H246" s="10">
        <v>1</v>
      </c>
      <c r="I246" s="10">
        <v>1</v>
      </c>
      <c r="J246" s="10">
        <v>1</v>
      </c>
      <c r="K246" s="10">
        <v>1</v>
      </c>
      <c r="L246" s="10">
        <v>1</v>
      </c>
      <c r="M246" s="10">
        <v>1</v>
      </c>
      <c r="N246" s="10">
        <v>1</v>
      </c>
      <c r="O246" s="10">
        <v>1</v>
      </c>
      <c r="P246" s="10">
        <v>1</v>
      </c>
      <c r="Q246" s="10">
        <v>1</v>
      </c>
      <c r="R246" s="10">
        <v>1</v>
      </c>
      <c r="S246" s="10">
        <v>1</v>
      </c>
      <c r="T246" s="10">
        <v>1</v>
      </c>
      <c r="U246" s="10">
        <v>1</v>
      </c>
      <c r="V246" s="10">
        <v>1</v>
      </c>
      <c r="W246" s="10">
        <v>1</v>
      </c>
      <c r="X246" s="10">
        <v>1</v>
      </c>
      <c r="Y246" s="10">
        <v>1</v>
      </c>
      <c r="Z246" s="10">
        <v>1</v>
      </c>
      <c r="AA246" s="10">
        <v>1</v>
      </c>
      <c r="AB246" s="10">
        <v>1</v>
      </c>
      <c r="AC246" s="10">
        <v>1</v>
      </c>
      <c r="AD246" s="10">
        <v>1</v>
      </c>
      <c r="AE246" s="10">
        <v>1</v>
      </c>
      <c r="AF246" s="10">
        <v>1</v>
      </c>
      <c r="AG246" s="10">
        <v>1</v>
      </c>
      <c r="AH246" s="10">
        <v>1</v>
      </c>
      <c r="AI246" s="10">
        <v>1</v>
      </c>
    </row>
    <row r="247" spans="1:35" s="143" customFormat="1">
      <c r="A247" s="244"/>
      <c r="B247" s="11" t="s">
        <v>165</v>
      </c>
      <c r="C247" s="145"/>
      <c r="D247" s="11">
        <v>2</v>
      </c>
      <c r="E247" s="10">
        <v>1</v>
      </c>
      <c r="F247" s="10">
        <v>1</v>
      </c>
      <c r="G247" s="10">
        <v>1</v>
      </c>
      <c r="H247" s="10">
        <v>1</v>
      </c>
      <c r="I247" s="10">
        <v>1</v>
      </c>
      <c r="J247" s="10">
        <v>1</v>
      </c>
      <c r="K247" s="10">
        <v>1</v>
      </c>
      <c r="L247" s="10">
        <v>1</v>
      </c>
      <c r="M247" s="10">
        <v>1</v>
      </c>
      <c r="N247" s="10">
        <v>1</v>
      </c>
      <c r="O247" s="10">
        <v>1</v>
      </c>
      <c r="P247" s="10">
        <v>1</v>
      </c>
      <c r="Q247" s="10">
        <v>1</v>
      </c>
      <c r="R247" s="10">
        <v>1</v>
      </c>
      <c r="S247" s="10">
        <v>1</v>
      </c>
      <c r="T247" s="10">
        <v>1</v>
      </c>
      <c r="U247" s="10">
        <v>1</v>
      </c>
      <c r="V247" s="10">
        <v>1</v>
      </c>
      <c r="W247" s="10">
        <v>1</v>
      </c>
      <c r="X247" s="10">
        <v>1</v>
      </c>
      <c r="Y247" s="10">
        <v>1</v>
      </c>
      <c r="Z247" s="10">
        <v>1</v>
      </c>
      <c r="AA247" s="10">
        <v>1</v>
      </c>
      <c r="AB247" s="10">
        <v>1</v>
      </c>
      <c r="AC247" s="10">
        <v>1</v>
      </c>
      <c r="AD247" s="10">
        <v>1</v>
      </c>
      <c r="AE247" s="10">
        <v>1</v>
      </c>
      <c r="AF247" s="10">
        <v>1</v>
      </c>
      <c r="AG247" s="10">
        <v>1</v>
      </c>
      <c r="AH247" s="10">
        <v>1</v>
      </c>
      <c r="AI247" s="10">
        <v>1</v>
      </c>
    </row>
    <row r="248" spans="1:35" s="143" customFormat="1">
      <c r="A248" s="244"/>
      <c r="B248" s="11" t="s">
        <v>166</v>
      </c>
      <c r="C248" s="145"/>
      <c r="D248" s="11">
        <v>2</v>
      </c>
      <c r="E248" s="10">
        <v>1</v>
      </c>
      <c r="F248" s="10">
        <v>1</v>
      </c>
      <c r="G248" s="10">
        <v>1</v>
      </c>
      <c r="H248" s="10">
        <v>1</v>
      </c>
      <c r="I248" s="10">
        <v>1</v>
      </c>
      <c r="J248" s="10">
        <v>1</v>
      </c>
      <c r="K248" s="10">
        <v>1</v>
      </c>
      <c r="L248" s="10">
        <v>1</v>
      </c>
      <c r="M248" s="10">
        <v>1</v>
      </c>
      <c r="N248" s="10">
        <v>1</v>
      </c>
      <c r="O248" s="10">
        <v>1</v>
      </c>
      <c r="P248" s="10">
        <v>1</v>
      </c>
      <c r="Q248" s="10">
        <v>1</v>
      </c>
      <c r="R248" s="10">
        <v>1</v>
      </c>
      <c r="S248" s="10">
        <v>1</v>
      </c>
      <c r="T248" s="10">
        <v>1</v>
      </c>
      <c r="U248" s="10">
        <v>1</v>
      </c>
      <c r="V248" s="10">
        <v>1</v>
      </c>
      <c r="W248" s="10">
        <v>1</v>
      </c>
      <c r="X248" s="10">
        <v>1</v>
      </c>
      <c r="Y248" s="10">
        <v>1</v>
      </c>
      <c r="Z248" s="10">
        <v>1</v>
      </c>
      <c r="AA248" s="10">
        <v>1</v>
      </c>
      <c r="AB248" s="10">
        <v>1</v>
      </c>
      <c r="AC248" s="10">
        <v>1</v>
      </c>
      <c r="AD248" s="10">
        <v>1</v>
      </c>
      <c r="AE248" s="10">
        <v>1</v>
      </c>
      <c r="AF248" s="10">
        <v>1</v>
      </c>
      <c r="AG248" s="10">
        <v>1</v>
      </c>
      <c r="AH248" s="10">
        <v>1</v>
      </c>
      <c r="AI248" s="10">
        <v>1</v>
      </c>
    </row>
    <row r="249" spans="1:35" s="143" customFormat="1">
      <c r="A249" s="244"/>
      <c r="B249" s="11" t="s">
        <v>167</v>
      </c>
      <c r="C249" s="145"/>
      <c r="D249" s="11">
        <v>2</v>
      </c>
      <c r="E249" s="10">
        <v>1</v>
      </c>
      <c r="F249" s="10">
        <v>1</v>
      </c>
      <c r="G249" s="10">
        <v>1</v>
      </c>
      <c r="H249" s="10">
        <v>1</v>
      </c>
      <c r="I249" s="10">
        <v>1</v>
      </c>
      <c r="J249" s="10">
        <v>1</v>
      </c>
      <c r="K249" s="10">
        <v>1</v>
      </c>
      <c r="L249" s="10">
        <v>1</v>
      </c>
      <c r="M249" s="10">
        <v>1</v>
      </c>
      <c r="N249" s="10">
        <v>1</v>
      </c>
      <c r="O249" s="10">
        <v>1</v>
      </c>
      <c r="P249" s="10">
        <v>1</v>
      </c>
      <c r="Q249" s="10">
        <v>1</v>
      </c>
      <c r="R249" s="10">
        <v>1</v>
      </c>
      <c r="S249" s="10">
        <v>1</v>
      </c>
      <c r="T249" s="10">
        <v>1</v>
      </c>
      <c r="U249" s="10">
        <v>1</v>
      </c>
      <c r="V249" s="10">
        <v>1</v>
      </c>
      <c r="W249" s="10">
        <v>1</v>
      </c>
      <c r="X249" s="10">
        <v>1</v>
      </c>
      <c r="Y249" s="10">
        <v>1</v>
      </c>
      <c r="Z249" s="10">
        <v>1</v>
      </c>
      <c r="AA249" s="10">
        <v>1</v>
      </c>
      <c r="AB249" s="10">
        <v>1</v>
      </c>
      <c r="AC249" s="10">
        <v>1</v>
      </c>
      <c r="AD249" s="10">
        <v>1</v>
      </c>
      <c r="AE249" s="10">
        <v>1</v>
      </c>
      <c r="AF249" s="10">
        <v>1</v>
      </c>
      <c r="AG249" s="10">
        <v>1</v>
      </c>
      <c r="AH249" s="10">
        <v>1</v>
      </c>
      <c r="AI249" s="10">
        <v>1</v>
      </c>
    </row>
    <row r="250" spans="1:35" s="143" customFormat="1">
      <c r="A250" s="244"/>
      <c r="B250" s="11" t="s">
        <v>168</v>
      </c>
      <c r="C250" s="145"/>
      <c r="D250" s="11">
        <v>2</v>
      </c>
      <c r="E250" s="10">
        <v>1</v>
      </c>
      <c r="F250" s="10">
        <v>1</v>
      </c>
      <c r="G250" s="10">
        <v>1</v>
      </c>
      <c r="H250" s="10">
        <v>1</v>
      </c>
      <c r="I250" s="10">
        <v>1</v>
      </c>
      <c r="J250" s="10">
        <v>1</v>
      </c>
      <c r="K250" s="10">
        <v>1</v>
      </c>
      <c r="L250" s="10">
        <v>1</v>
      </c>
      <c r="M250" s="10">
        <v>1</v>
      </c>
      <c r="N250" s="10">
        <v>1</v>
      </c>
      <c r="O250" s="10">
        <v>1</v>
      </c>
      <c r="P250" s="10">
        <v>1</v>
      </c>
      <c r="Q250" s="10">
        <v>1</v>
      </c>
      <c r="R250" s="10">
        <v>1</v>
      </c>
      <c r="S250" s="10">
        <v>1</v>
      </c>
      <c r="T250" s="10">
        <v>1</v>
      </c>
      <c r="U250" s="10">
        <v>1</v>
      </c>
      <c r="V250" s="10">
        <v>1</v>
      </c>
      <c r="W250" s="10">
        <v>1</v>
      </c>
      <c r="X250" s="10">
        <v>1</v>
      </c>
      <c r="Y250" s="10">
        <v>1</v>
      </c>
      <c r="Z250" s="10">
        <v>1</v>
      </c>
      <c r="AA250" s="10">
        <v>1</v>
      </c>
      <c r="AB250" s="10">
        <v>1</v>
      </c>
      <c r="AC250" s="10">
        <v>1</v>
      </c>
      <c r="AD250" s="10">
        <v>1</v>
      </c>
      <c r="AE250" s="10">
        <v>1</v>
      </c>
      <c r="AF250" s="10">
        <v>1</v>
      </c>
      <c r="AG250" s="10">
        <v>1</v>
      </c>
      <c r="AH250" s="10">
        <v>1</v>
      </c>
      <c r="AI250" s="10">
        <v>1</v>
      </c>
    </row>
    <row r="251" spans="1:35" s="143" customFormat="1">
      <c r="A251" s="244"/>
      <c r="B251" s="11" t="s">
        <v>169</v>
      </c>
      <c r="C251" s="145"/>
      <c r="D251" s="11">
        <v>2</v>
      </c>
      <c r="E251" s="10">
        <v>1</v>
      </c>
      <c r="F251" s="10">
        <v>1</v>
      </c>
      <c r="G251" s="10">
        <v>1</v>
      </c>
      <c r="H251" s="10">
        <v>1</v>
      </c>
      <c r="I251" s="10">
        <v>1</v>
      </c>
      <c r="J251" s="10">
        <v>1</v>
      </c>
      <c r="K251" s="10">
        <v>1</v>
      </c>
      <c r="L251" s="10">
        <v>1</v>
      </c>
      <c r="M251" s="10">
        <v>1</v>
      </c>
      <c r="N251" s="10">
        <v>1</v>
      </c>
      <c r="O251" s="10">
        <v>1</v>
      </c>
      <c r="P251" s="10">
        <v>1</v>
      </c>
      <c r="Q251" s="10">
        <v>1</v>
      </c>
      <c r="R251" s="10">
        <v>1</v>
      </c>
      <c r="S251" s="10">
        <v>1</v>
      </c>
      <c r="T251" s="10">
        <v>1</v>
      </c>
      <c r="U251" s="10">
        <v>1</v>
      </c>
      <c r="V251" s="10">
        <v>1</v>
      </c>
      <c r="W251" s="10">
        <v>1</v>
      </c>
      <c r="X251" s="10">
        <v>1</v>
      </c>
      <c r="Y251" s="10">
        <v>1</v>
      </c>
      <c r="Z251" s="10">
        <v>1</v>
      </c>
      <c r="AA251" s="10">
        <v>1</v>
      </c>
      <c r="AB251" s="10">
        <v>1</v>
      </c>
      <c r="AC251" s="10">
        <v>1</v>
      </c>
      <c r="AD251" s="10">
        <v>1</v>
      </c>
      <c r="AE251" s="10">
        <v>1</v>
      </c>
      <c r="AF251" s="10">
        <v>1</v>
      </c>
      <c r="AG251" s="10">
        <v>1</v>
      </c>
      <c r="AH251" s="10">
        <v>1</v>
      </c>
      <c r="AI251" s="10">
        <v>1</v>
      </c>
    </row>
    <row r="252" spans="1:35" s="143" customFormat="1">
      <c r="A252" s="244"/>
      <c r="B252" s="11" t="s">
        <v>170</v>
      </c>
      <c r="C252" s="145"/>
      <c r="D252" s="11">
        <v>2</v>
      </c>
      <c r="E252" s="10">
        <v>1</v>
      </c>
      <c r="F252" s="10">
        <v>1</v>
      </c>
      <c r="G252" s="10">
        <v>1</v>
      </c>
      <c r="H252" s="10">
        <v>1</v>
      </c>
      <c r="I252" s="10">
        <v>1</v>
      </c>
      <c r="J252" s="10">
        <v>1</v>
      </c>
      <c r="K252" s="10">
        <v>1</v>
      </c>
      <c r="L252" s="10">
        <v>1</v>
      </c>
      <c r="M252" s="10">
        <v>1</v>
      </c>
      <c r="N252" s="10">
        <v>1</v>
      </c>
      <c r="O252" s="10">
        <v>1</v>
      </c>
      <c r="P252" s="10">
        <v>1</v>
      </c>
      <c r="Q252" s="10">
        <v>1</v>
      </c>
      <c r="R252" s="10">
        <v>1</v>
      </c>
      <c r="S252" s="10">
        <v>1</v>
      </c>
      <c r="T252" s="10">
        <v>1</v>
      </c>
      <c r="U252" s="10">
        <v>1</v>
      </c>
      <c r="V252" s="10">
        <v>1</v>
      </c>
      <c r="W252" s="10">
        <v>1</v>
      </c>
      <c r="X252" s="10">
        <v>1</v>
      </c>
      <c r="Y252" s="10">
        <v>1</v>
      </c>
      <c r="Z252" s="10">
        <v>1</v>
      </c>
      <c r="AA252" s="10">
        <v>1</v>
      </c>
      <c r="AB252" s="10">
        <v>1</v>
      </c>
      <c r="AC252" s="10">
        <v>1</v>
      </c>
      <c r="AD252" s="10">
        <v>1</v>
      </c>
      <c r="AE252" s="10">
        <v>1</v>
      </c>
      <c r="AF252" s="10">
        <v>1</v>
      </c>
      <c r="AG252" s="10">
        <v>1</v>
      </c>
      <c r="AH252" s="10">
        <v>1</v>
      </c>
      <c r="AI252" s="10">
        <v>1</v>
      </c>
    </row>
    <row r="253" spans="1:35" s="143" customFormat="1">
      <c r="A253" s="244"/>
      <c r="B253" s="11" t="s">
        <v>171</v>
      </c>
      <c r="C253" s="145"/>
      <c r="D253" s="11">
        <v>2</v>
      </c>
      <c r="E253" s="10">
        <v>1</v>
      </c>
      <c r="F253" s="10">
        <v>1</v>
      </c>
      <c r="G253" s="10">
        <v>1</v>
      </c>
      <c r="H253" s="10">
        <v>1</v>
      </c>
      <c r="I253" s="10">
        <v>1</v>
      </c>
      <c r="J253" s="10">
        <v>1</v>
      </c>
      <c r="K253" s="10">
        <v>1</v>
      </c>
      <c r="L253" s="10">
        <v>1</v>
      </c>
      <c r="M253" s="10">
        <v>1</v>
      </c>
      <c r="N253" s="10">
        <v>1</v>
      </c>
      <c r="O253" s="10">
        <v>1</v>
      </c>
      <c r="P253" s="10">
        <v>1</v>
      </c>
      <c r="Q253" s="10">
        <v>1</v>
      </c>
      <c r="R253" s="10">
        <v>1</v>
      </c>
      <c r="S253" s="10">
        <v>1</v>
      </c>
      <c r="T253" s="10">
        <v>1</v>
      </c>
      <c r="U253" s="10">
        <v>1</v>
      </c>
      <c r="V253" s="10">
        <v>1</v>
      </c>
      <c r="W253" s="10">
        <v>1</v>
      </c>
      <c r="X253" s="10">
        <v>1</v>
      </c>
      <c r="Y253" s="10">
        <v>1</v>
      </c>
      <c r="Z253" s="10">
        <v>1</v>
      </c>
      <c r="AA253" s="10">
        <v>1</v>
      </c>
      <c r="AB253" s="10">
        <v>1</v>
      </c>
      <c r="AC253" s="10">
        <v>1</v>
      </c>
      <c r="AD253" s="10">
        <v>1</v>
      </c>
      <c r="AE253" s="10">
        <v>1</v>
      </c>
      <c r="AF253" s="10">
        <v>1</v>
      </c>
      <c r="AG253" s="10">
        <v>1</v>
      </c>
      <c r="AH253" s="10">
        <v>1</v>
      </c>
      <c r="AI253" s="10">
        <v>1</v>
      </c>
    </row>
    <row r="254" spans="1:35" s="143" customFormat="1">
      <c r="A254" s="10" t="s">
        <v>126</v>
      </c>
      <c r="B254" s="148" t="s">
        <v>119</v>
      </c>
      <c r="C254" s="145" t="s">
        <v>12</v>
      </c>
      <c r="D254" s="11">
        <v>2</v>
      </c>
      <c r="E254" s="143">
        <v>999999</v>
      </c>
      <c r="F254" s="143">
        <v>999999</v>
      </c>
      <c r="G254" s="143">
        <v>999999</v>
      </c>
      <c r="H254" s="143">
        <v>999999</v>
      </c>
      <c r="I254" s="143">
        <v>999999</v>
      </c>
      <c r="J254" s="143">
        <v>999999</v>
      </c>
      <c r="K254" s="143">
        <v>999999</v>
      </c>
      <c r="L254" s="143">
        <v>999999</v>
      </c>
      <c r="M254" s="143">
        <v>999999</v>
      </c>
      <c r="N254" s="143">
        <v>999999</v>
      </c>
      <c r="O254" s="143">
        <v>999999</v>
      </c>
      <c r="P254" s="143">
        <v>999999</v>
      </c>
      <c r="Q254" s="143">
        <v>999999</v>
      </c>
      <c r="R254" s="143">
        <v>999999</v>
      </c>
      <c r="S254" s="143">
        <v>999999</v>
      </c>
      <c r="T254" s="143">
        <v>999999</v>
      </c>
      <c r="U254" s="143">
        <v>999999</v>
      </c>
      <c r="V254" s="143">
        <v>999999</v>
      </c>
      <c r="W254" s="143">
        <v>999999</v>
      </c>
      <c r="X254" s="143">
        <v>999999</v>
      </c>
      <c r="Y254" s="143">
        <v>999999</v>
      </c>
      <c r="Z254" s="143">
        <v>999999</v>
      </c>
      <c r="AA254" s="143">
        <v>999999</v>
      </c>
      <c r="AB254" s="143">
        <v>999999</v>
      </c>
      <c r="AC254" s="143">
        <v>999999</v>
      </c>
      <c r="AD254" s="143">
        <v>999999</v>
      </c>
      <c r="AE254" s="143">
        <v>999999</v>
      </c>
      <c r="AF254" s="143">
        <v>999999</v>
      </c>
      <c r="AG254" s="143">
        <v>999999</v>
      </c>
      <c r="AH254" s="143">
        <v>999999</v>
      </c>
      <c r="AI254" s="143">
        <v>999999</v>
      </c>
    </row>
    <row r="255" spans="1:35" s="143" customFormat="1">
      <c r="A255" s="10" t="s">
        <v>140</v>
      </c>
      <c r="B255" s="148" t="s">
        <v>119</v>
      </c>
      <c r="C255" s="145"/>
      <c r="D255" s="11">
        <v>2</v>
      </c>
      <c r="E255" s="143">
        <v>999999</v>
      </c>
      <c r="F255" s="143">
        <v>999999</v>
      </c>
      <c r="G255" s="143">
        <v>999999</v>
      </c>
      <c r="H255" s="143">
        <v>999999</v>
      </c>
      <c r="I255" s="143">
        <v>999999</v>
      </c>
      <c r="J255" s="143">
        <v>999999</v>
      </c>
      <c r="K255" s="143">
        <v>999999</v>
      </c>
      <c r="L255" s="143">
        <v>999999</v>
      </c>
      <c r="M255" s="143">
        <v>999999</v>
      </c>
      <c r="N255" s="143">
        <v>999999</v>
      </c>
      <c r="O255" s="143">
        <v>999999</v>
      </c>
      <c r="P255" s="143">
        <v>999999</v>
      </c>
      <c r="Q255" s="143">
        <v>999999</v>
      </c>
      <c r="R255" s="143">
        <v>999999</v>
      </c>
      <c r="S255" s="143">
        <v>999999</v>
      </c>
      <c r="T255" s="143">
        <v>999999</v>
      </c>
      <c r="U255" s="143">
        <v>999999</v>
      </c>
      <c r="V255" s="143">
        <v>999999</v>
      </c>
      <c r="W255" s="143">
        <v>999999</v>
      </c>
      <c r="X255" s="143">
        <v>999999</v>
      </c>
      <c r="Y255" s="143">
        <v>999999</v>
      </c>
      <c r="Z255" s="143">
        <v>999999</v>
      </c>
      <c r="AA255" s="143">
        <v>999999</v>
      </c>
      <c r="AB255" s="143">
        <v>999999</v>
      </c>
      <c r="AC255" s="143">
        <v>999999</v>
      </c>
      <c r="AD255" s="143">
        <v>999999</v>
      </c>
      <c r="AE255" s="143">
        <v>999999</v>
      </c>
      <c r="AF255" s="143">
        <v>999999</v>
      </c>
      <c r="AG255" s="143">
        <v>999999</v>
      </c>
      <c r="AH255" s="143">
        <v>999999</v>
      </c>
      <c r="AI255" s="143">
        <v>999999</v>
      </c>
    </row>
    <row r="256" spans="1:35" s="10" customFormat="1">
      <c r="A256" s="10" t="s">
        <v>133</v>
      </c>
      <c r="B256" s="147" t="s">
        <v>119</v>
      </c>
      <c r="C256" s="11" t="s">
        <v>7</v>
      </c>
      <c r="D256" s="11">
        <v>2</v>
      </c>
      <c r="E256" s="10">
        <v>99999</v>
      </c>
      <c r="F256" s="10">
        <v>99999</v>
      </c>
      <c r="G256" s="10">
        <v>99999</v>
      </c>
      <c r="H256" s="10">
        <v>99999</v>
      </c>
      <c r="I256" s="10">
        <v>99999</v>
      </c>
      <c r="J256" s="10">
        <v>99999</v>
      </c>
      <c r="K256" s="10">
        <v>99999</v>
      </c>
      <c r="L256" s="10">
        <v>99999</v>
      </c>
      <c r="M256" s="10">
        <v>99999</v>
      </c>
      <c r="N256" s="10">
        <v>99999</v>
      </c>
      <c r="O256" s="10">
        <v>99999</v>
      </c>
      <c r="P256" s="10">
        <v>99999</v>
      </c>
      <c r="Q256" s="10">
        <v>99999</v>
      </c>
      <c r="R256" s="10">
        <v>99999</v>
      </c>
      <c r="S256" s="10">
        <v>99999</v>
      </c>
      <c r="T256" s="10">
        <v>99999</v>
      </c>
      <c r="U256" s="10">
        <v>99999</v>
      </c>
      <c r="V256" s="10">
        <v>99999</v>
      </c>
      <c r="W256" s="10">
        <v>99999</v>
      </c>
      <c r="X256" s="10">
        <v>99999</v>
      </c>
      <c r="Y256" s="10">
        <v>99999</v>
      </c>
      <c r="Z256" s="10">
        <v>99999</v>
      </c>
      <c r="AA256" s="10">
        <v>99999</v>
      </c>
      <c r="AB256" s="10">
        <v>99999</v>
      </c>
      <c r="AC256" s="10">
        <v>99999</v>
      </c>
      <c r="AD256" s="10">
        <v>99999</v>
      </c>
      <c r="AE256" s="10">
        <v>99999</v>
      </c>
      <c r="AF256" s="10">
        <v>99999</v>
      </c>
      <c r="AG256" s="10">
        <v>99999</v>
      </c>
      <c r="AH256" s="10">
        <v>99999</v>
      </c>
      <c r="AI256" s="10">
        <v>99999</v>
      </c>
    </row>
    <row r="257" spans="1:35" s="10" customFormat="1">
      <c r="A257" s="10" t="s">
        <v>128</v>
      </c>
      <c r="B257" s="147" t="s">
        <v>119</v>
      </c>
      <c r="C257" s="11" t="s">
        <v>7</v>
      </c>
      <c r="D257" s="11">
        <v>2</v>
      </c>
      <c r="E257" s="10">
        <v>99999</v>
      </c>
      <c r="F257" s="10">
        <v>99999</v>
      </c>
      <c r="G257" s="10">
        <v>99999</v>
      </c>
      <c r="H257" s="10">
        <v>99999</v>
      </c>
      <c r="I257" s="10">
        <v>99999</v>
      </c>
      <c r="J257" s="10">
        <v>99999</v>
      </c>
      <c r="K257" s="10">
        <v>99999</v>
      </c>
      <c r="L257" s="10">
        <v>99999</v>
      </c>
      <c r="M257" s="10">
        <v>99999</v>
      </c>
      <c r="N257" s="10">
        <v>99999</v>
      </c>
      <c r="O257" s="10">
        <v>99999</v>
      </c>
      <c r="P257" s="10">
        <v>99999</v>
      </c>
      <c r="Q257" s="10">
        <v>99999</v>
      </c>
      <c r="R257" s="10">
        <v>99999</v>
      </c>
      <c r="S257" s="10">
        <v>99999</v>
      </c>
      <c r="T257" s="10">
        <v>99999</v>
      </c>
      <c r="U257" s="10">
        <v>99999</v>
      </c>
      <c r="V257" s="10">
        <v>99999</v>
      </c>
      <c r="W257" s="10">
        <v>99999</v>
      </c>
      <c r="X257" s="10">
        <v>99999</v>
      </c>
      <c r="Y257" s="10">
        <v>99999</v>
      </c>
      <c r="Z257" s="10">
        <v>99999</v>
      </c>
      <c r="AA257" s="10">
        <v>99999</v>
      </c>
      <c r="AB257" s="10">
        <v>99999</v>
      </c>
      <c r="AC257" s="10">
        <v>99999</v>
      </c>
      <c r="AD257" s="10">
        <v>99999</v>
      </c>
      <c r="AE257" s="10">
        <v>99999</v>
      </c>
      <c r="AF257" s="10">
        <v>99999</v>
      </c>
      <c r="AG257" s="10">
        <v>99999</v>
      </c>
      <c r="AH257" s="10">
        <v>99999</v>
      </c>
      <c r="AI257" s="10">
        <v>99999</v>
      </c>
    </row>
    <row r="258" spans="1:35" s="143" customFormat="1">
      <c r="A258" s="143" t="s">
        <v>146</v>
      </c>
      <c r="B258" s="147" t="s">
        <v>119</v>
      </c>
      <c r="C258" s="11"/>
      <c r="D258" s="11">
        <v>1</v>
      </c>
      <c r="E258" s="143">
        <v>999999</v>
      </c>
      <c r="F258" s="143">
        <v>999999</v>
      </c>
      <c r="G258" s="143">
        <v>999999</v>
      </c>
      <c r="H258" s="143">
        <v>999999</v>
      </c>
      <c r="I258" s="143">
        <v>999999</v>
      </c>
      <c r="J258" s="143">
        <v>999999</v>
      </c>
      <c r="K258" s="143">
        <v>999999</v>
      </c>
      <c r="L258" s="143">
        <v>999999</v>
      </c>
      <c r="M258" s="143">
        <v>999999</v>
      </c>
      <c r="N258" s="143">
        <v>999999</v>
      </c>
      <c r="O258" s="143">
        <v>999999</v>
      </c>
      <c r="P258" s="143">
        <v>999999</v>
      </c>
      <c r="Q258" s="143">
        <v>999999</v>
      </c>
      <c r="R258" s="143">
        <v>999999</v>
      </c>
      <c r="S258" s="143">
        <v>999999</v>
      </c>
      <c r="T258" s="143">
        <v>999999</v>
      </c>
      <c r="U258" s="143">
        <v>999999</v>
      </c>
      <c r="V258" s="143">
        <v>999999</v>
      </c>
      <c r="W258" s="143">
        <v>999999</v>
      </c>
      <c r="X258" s="143">
        <v>999999</v>
      </c>
      <c r="Y258" s="143">
        <v>999999</v>
      </c>
      <c r="Z258" s="143">
        <v>999999</v>
      </c>
      <c r="AA258" s="143">
        <v>999999</v>
      </c>
      <c r="AB258" s="143">
        <v>999999</v>
      </c>
      <c r="AC258" s="143">
        <v>999999</v>
      </c>
      <c r="AD258" s="143">
        <v>999999</v>
      </c>
      <c r="AE258" s="143">
        <v>999999</v>
      </c>
      <c r="AF258" s="143">
        <v>999999</v>
      </c>
      <c r="AG258" s="143">
        <v>999999</v>
      </c>
      <c r="AH258" s="143">
        <v>999999</v>
      </c>
      <c r="AI258" s="143">
        <v>999999</v>
      </c>
    </row>
    <row r="259" spans="1:35" s="143" customFormat="1">
      <c r="A259" s="143" t="s">
        <v>147</v>
      </c>
      <c r="B259" s="147" t="s">
        <v>119</v>
      </c>
      <c r="C259" s="11"/>
      <c r="D259" s="11">
        <v>2</v>
      </c>
      <c r="E259" s="10">
        <v>99999</v>
      </c>
      <c r="F259" s="10">
        <v>99999</v>
      </c>
      <c r="G259" s="10">
        <v>99999</v>
      </c>
      <c r="H259" s="10">
        <v>99999</v>
      </c>
      <c r="I259" s="10">
        <v>99999</v>
      </c>
      <c r="J259" s="10">
        <v>99999</v>
      </c>
      <c r="K259" s="10">
        <v>99999</v>
      </c>
      <c r="L259" s="10">
        <v>99999</v>
      </c>
      <c r="M259" s="10">
        <v>99999</v>
      </c>
      <c r="N259" s="10">
        <v>99999</v>
      </c>
      <c r="O259" s="10">
        <v>99999</v>
      </c>
      <c r="P259" s="10">
        <v>99999</v>
      </c>
      <c r="Q259" s="10">
        <v>99999</v>
      </c>
      <c r="R259" s="10">
        <v>99999</v>
      </c>
      <c r="S259" s="10">
        <v>99999</v>
      </c>
      <c r="T259" s="10">
        <v>99999</v>
      </c>
      <c r="U259" s="10">
        <v>99999</v>
      </c>
      <c r="V259" s="10">
        <v>99999</v>
      </c>
      <c r="W259" s="10">
        <v>99999</v>
      </c>
      <c r="X259" s="10">
        <v>99999</v>
      </c>
      <c r="Y259" s="10">
        <v>99999</v>
      </c>
      <c r="Z259" s="10">
        <v>99999</v>
      </c>
      <c r="AA259" s="10">
        <v>99999</v>
      </c>
      <c r="AB259" s="10">
        <v>99999</v>
      </c>
      <c r="AC259" s="10">
        <v>99999</v>
      </c>
      <c r="AD259" s="10">
        <v>99999</v>
      </c>
      <c r="AE259" s="10">
        <v>99999</v>
      </c>
      <c r="AF259" s="10">
        <v>99999</v>
      </c>
      <c r="AG259" s="10">
        <v>99999</v>
      </c>
      <c r="AH259" s="10">
        <v>99999</v>
      </c>
      <c r="AI259" s="10">
        <v>99999</v>
      </c>
    </row>
    <row r="260" spans="1:35" s="242" customFormat="1"/>
    <row r="261" spans="1:35" s="217" customFormat="1">
      <c r="A261" s="214" t="s">
        <v>577</v>
      </c>
      <c r="B261" s="215"/>
      <c r="C261" s="216"/>
      <c r="D261" s="216"/>
    </row>
    <row r="262" spans="1:35" s="143" customFormat="1">
      <c r="A262" s="155" t="s">
        <v>116</v>
      </c>
      <c r="B262" s="150" t="s">
        <v>11</v>
      </c>
      <c r="C262" s="150" t="s">
        <v>117</v>
      </c>
      <c r="D262" s="8" t="s">
        <v>607</v>
      </c>
      <c r="E262" s="155">
        <v>2020</v>
      </c>
      <c r="F262" s="155">
        <v>2021</v>
      </c>
      <c r="G262" s="155">
        <v>2022</v>
      </c>
      <c r="H262" s="155">
        <v>2023</v>
      </c>
      <c r="I262" s="155">
        <v>2024</v>
      </c>
      <c r="J262" s="155">
        <v>2025</v>
      </c>
      <c r="K262" s="155">
        <v>2026</v>
      </c>
      <c r="L262" s="155">
        <v>2027</v>
      </c>
      <c r="M262" s="155">
        <v>2028</v>
      </c>
      <c r="N262" s="155">
        <v>2029</v>
      </c>
      <c r="O262" s="155">
        <v>2030</v>
      </c>
      <c r="P262" s="155">
        <v>2031</v>
      </c>
      <c r="Q262" s="155">
        <v>2032</v>
      </c>
      <c r="R262" s="155">
        <v>2033</v>
      </c>
      <c r="S262" s="155">
        <v>2034</v>
      </c>
      <c r="T262" s="155">
        <v>2035</v>
      </c>
      <c r="U262" s="155">
        <v>2036</v>
      </c>
      <c r="V262" s="155">
        <v>2037</v>
      </c>
      <c r="W262" s="155">
        <v>2038</v>
      </c>
      <c r="X262" s="155">
        <v>2039</v>
      </c>
      <c r="Y262" s="155">
        <v>2040</v>
      </c>
      <c r="Z262" s="155">
        <v>2041</v>
      </c>
      <c r="AA262" s="155">
        <v>2042</v>
      </c>
      <c r="AB262" s="155">
        <v>2043</v>
      </c>
      <c r="AC262" s="155">
        <v>2044</v>
      </c>
      <c r="AD262" s="155">
        <v>2045</v>
      </c>
      <c r="AE262" s="155">
        <v>2046</v>
      </c>
      <c r="AF262" s="155">
        <v>2047</v>
      </c>
      <c r="AG262" s="155">
        <v>2048</v>
      </c>
      <c r="AH262" s="155">
        <v>2049</v>
      </c>
      <c r="AI262" s="155">
        <v>2050</v>
      </c>
    </row>
    <row r="263" spans="1:35" s="10" customFormat="1">
      <c r="A263" s="10" t="s">
        <v>120</v>
      </c>
      <c r="B263" s="11" t="s">
        <v>551</v>
      </c>
      <c r="C263" s="11" t="s">
        <v>131</v>
      </c>
      <c r="D263" s="11">
        <v>2</v>
      </c>
      <c r="E263" s="10">
        <v>0</v>
      </c>
      <c r="F263" s="10">
        <v>1</v>
      </c>
      <c r="G263" s="10">
        <v>1</v>
      </c>
      <c r="H263" s="10">
        <v>1</v>
      </c>
      <c r="I263" s="10">
        <v>1</v>
      </c>
      <c r="J263" s="10">
        <v>1</v>
      </c>
      <c r="K263" s="10">
        <v>1</v>
      </c>
      <c r="L263" s="10">
        <v>1</v>
      </c>
      <c r="M263" s="10">
        <v>1</v>
      </c>
      <c r="N263" s="10">
        <v>1</v>
      </c>
      <c r="O263" s="10">
        <v>1</v>
      </c>
      <c r="P263" s="10">
        <v>1</v>
      </c>
      <c r="Q263" s="10">
        <v>1</v>
      </c>
      <c r="R263" s="10">
        <v>1</v>
      </c>
      <c r="S263" s="10">
        <v>1</v>
      </c>
      <c r="T263" s="10">
        <v>1</v>
      </c>
      <c r="U263" s="10">
        <v>1</v>
      </c>
      <c r="V263" s="10">
        <v>1</v>
      </c>
      <c r="W263" s="10">
        <v>1</v>
      </c>
      <c r="X263" s="10">
        <v>1</v>
      </c>
      <c r="Y263" s="10">
        <v>1</v>
      </c>
      <c r="Z263" s="10">
        <v>1</v>
      </c>
      <c r="AA263" s="10">
        <v>1</v>
      </c>
      <c r="AB263" s="10">
        <v>1</v>
      </c>
      <c r="AC263" s="10">
        <v>1</v>
      </c>
      <c r="AD263" s="10">
        <v>1</v>
      </c>
      <c r="AE263" s="10">
        <v>1</v>
      </c>
      <c r="AF263" s="10">
        <v>1</v>
      </c>
      <c r="AG263" s="10">
        <v>1</v>
      </c>
      <c r="AH263" s="10">
        <v>1</v>
      </c>
      <c r="AI263" s="10">
        <v>1</v>
      </c>
    </row>
    <row r="264" spans="1:35" s="143" customFormat="1">
      <c r="A264" s="244" t="s">
        <v>179</v>
      </c>
      <c r="B264" s="11" t="s">
        <v>163</v>
      </c>
      <c r="C264" s="145"/>
      <c r="D264" s="11">
        <v>2</v>
      </c>
      <c r="E264" s="10">
        <v>1</v>
      </c>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row>
    <row r="265" spans="1:35" s="143" customFormat="1">
      <c r="A265" s="244"/>
      <c r="B265" s="11" t="s">
        <v>165</v>
      </c>
      <c r="C265" s="145"/>
      <c r="D265" s="11">
        <v>2</v>
      </c>
      <c r="E265" s="10">
        <v>1</v>
      </c>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row>
    <row r="266" spans="1:35" s="143" customFormat="1">
      <c r="A266" s="244"/>
      <c r="B266" s="11" t="s">
        <v>166</v>
      </c>
      <c r="C266" s="145"/>
      <c r="D266" s="11">
        <v>2</v>
      </c>
      <c r="E266" s="10">
        <v>1</v>
      </c>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row>
    <row r="267" spans="1:35" s="143" customFormat="1">
      <c r="A267" s="244"/>
      <c r="B267" s="11" t="s">
        <v>167</v>
      </c>
      <c r="C267" s="145"/>
      <c r="D267" s="11">
        <v>2</v>
      </c>
      <c r="E267" s="10">
        <v>1</v>
      </c>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row>
    <row r="268" spans="1:35" s="143" customFormat="1">
      <c r="A268" s="244"/>
      <c r="B268" s="11" t="s">
        <v>168</v>
      </c>
      <c r="C268" s="145"/>
      <c r="D268" s="11">
        <v>2</v>
      </c>
      <c r="E268" s="10">
        <v>1</v>
      </c>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row>
    <row r="269" spans="1:35" s="143" customFormat="1">
      <c r="A269" s="244"/>
      <c r="B269" s="11" t="s">
        <v>169</v>
      </c>
      <c r="C269" s="145"/>
      <c r="D269" s="11">
        <v>2</v>
      </c>
      <c r="E269" s="10">
        <v>1</v>
      </c>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row>
    <row r="270" spans="1:35" s="143" customFormat="1">
      <c r="A270" s="244"/>
      <c r="B270" s="11" t="s">
        <v>170</v>
      </c>
      <c r="C270" s="145"/>
      <c r="D270" s="11">
        <v>2</v>
      </c>
      <c r="E270" s="10">
        <v>1</v>
      </c>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row>
    <row r="271" spans="1:35" s="143" customFormat="1">
      <c r="A271" s="244"/>
      <c r="B271" s="11" t="s">
        <v>171</v>
      </c>
      <c r="C271" s="145"/>
      <c r="D271" s="11">
        <v>2</v>
      </c>
      <c r="E271" s="10">
        <v>1</v>
      </c>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row>
    <row r="272" spans="1:35" s="143" customFormat="1">
      <c r="A272" s="10" t="s">
        <v>126</v>
      </c>
      <c r="B272" s="148" t="s">
        <v>119</v>
      </c>
      <c r="C272" s="145" t="s">
        <v>12</v>
      </c>
      <c r="D272" s="11">
        <v>2</v>
      </c>
      <c r="E272" s="143">
        <v>999999</v>
      </c>
      <c r="F272" s="143">
        <v>9999999</v>
      </c>
      <c r="G272" s="143">
        <v>9999999</v>
      </c>
      <c r="H272" s="143">
        <v>9999999</v>
      </c>
      <c r="I272" s="143">
        <v>9999999</v>
      </c>
      <c r="J272" s="143">
        <v>9999999</v>
      </c>
      <c r="K272" s="143">
        <v>9999999</v>
      </c>
      <c r="L272" s="143">
        <v>9999999</v>
      </c>
      <c r="M272" s="143">
        <v>9999999</v>
      </c>
      <c r="N272" s="143">
        <v>9999999</v>
      </c>
      <c r="O272" s="143">
        <v>9999999</v>
      </c>
      <c r="P272" s="143">
        <v>9999999</v>
      </c>
      <c r="Q272" s="143">
        <v>9999999</v>
      </c>
      <c r="R272" s="143">
        <v>9999999</v>
      </c>
      <c r="S272" s="143">
        <v>9999999</v>
      </c>
      <c r="T272" s="143">
        <v>9999999</v>
      </c>
      <c r="U272" s="143">
        <v>9999999</v>
      </c>
      <c r="V272" s="143">
        <v>9999999</v>
      </c>
      <c r="W272" s="143">
        <v>9999999</v>
      </c>
      <c r="X272" s="143">
        <v>9999999</v>
      </c>
      <c r="Y272" s="143">
        <v>9999999</v>
      </c>
      <c r="Z272" s="143">
        <v>9999999</v>
      </c>
      <c r="AA272" s="143">
        <v>9999999</v>
      </c>
      <c r="AB272" s="143">
        <v>9999999</v>
      </c>
      <c r="AC272" s="143">
        <v>9999999</v>
      </c>
      <c r="AD272" s="143">
        <v>9999999</v>
      </c>
      <c r="AE272" s="143">
        <v>9999999</v>
      </c>
      <c r="AF272" s="143">
        <v>9999999</v>
      </c>
      <c r="AG272" s="143">
        <v>9999999</v>
      </c>
      <c r="AH272" s="143">
        <v>9999999</v>
      </c>
      <c r="AI272" s="143">
        <v>9999999</v>
      </c>
    </row>
    <row r="273" spans="1:35" s="143" customFormat="1">
      <c r="A273" s="10" t="s">
        <v>140</v>
      </c>
      <c r="B273" s="148" t="s">
        <v>119</v>
      </c>
      <c r="C273" s="145"/>
      <c r="D273" s="11">
        <v>2</v>
      </c>
      <c r="E273" s="143">
        <v>999999</v>
      </c>
      <c r="F273" s="143">
        <v>9999999</v>
      </c>
      <c r="G273" s="143">
        <v>9999999</v>
      </c>
      <c r="H273" s="143">
        <v>9999999</v>
      </c>
      <c r="I273" s="143">
        <v>9999999</v>
      </c>
      <c r="J273" s="143">
        <v>9999999</v>
      </c>
      <c r="K273" s="143">
        <v>9999999</v>
      </c>
      <c r="L273" s="143">
        <v>9999999</v>
      </c>
      <c r="M273" s="143">
        <v>9999999</v>
      </c>
      <c r="N273" s="143">
        <v>9999999</v>
      </c>
      <c r="O273" s="143">
        <v>9999999</v>
      </c>
      <c r="P273" s="143">
        <v>9999999</v>
      </c>
      <c r="Q273" s="143">
        <v>9999999</v>
      </c>
      <c r="R273" s="143">
        <v>9999999</v>
      </c>
      <c r="S273" s="143">
        <v>9999999</v>
      </c>
      <c r="T273" s="143">
        <v>9999999</v>
      </c>
      <c r="U273" s="143">
        <v>9999999</v>
      </c>
      <c r="V273" s="143">
        <v>9999999</v>
      </c>
      <c r="W273" s="143">
        <v>9999999</v>
      </c>
      <c r="X273" s="143">
        <v>9999999</v>
      </c>
      <c r="Y273" s="143">
        <v>9999999</v>
      </c>
      <c r="Z273" s="143">
        <v>9999999</v>
      </c>
      <c r="AA273" s="143">
        <v>9999999</v>
      </c>
      <c r="AB273" s="143">
        <v>9999999</v>
      </c>
      <c r="AC273" s="143">
        <v>9999999</v>
      </c>
      <c r="AD273" s="143">
        <v>9999999</v>
      </c>
      <c r="AE273" s="143">
        <v>9999999</v>
      </c>
      <c r="AF273" s="143">
        <v>9999999</v>
      </c>
      <c r="AG273" s="143">
        <v>9999999</v>
      </c>
      <c r="AH273" s="143">
        <v>9999999</v>
      </c>
      <c r="AI273" s="143">
        <v>9999999</v>
      </c>
    </row>
    <row r="274" spans="1:35" s="10" customFormat="1">
      <c r="A274" s="10" t="s">
        <v>133</v>
      </c>
      <c r="B274" s="147" t="s">
        <v>119</v>
      </c>
      <c r="C274" s="11" t="s">
        <v>7</v>
      </c>
      <c r="D274" s="11">
        <v>2</v>
      </c>
      <c r="E274" s="10">
        <v>99999</v>
      </c>
      <c r="F274" s="10">
        <v>99999</v>
      </c>
      <c r="G274" s="10">
        <v>99999</v>
      </c>
      <c r="H274" s="10">
        <v>99999</v>
      </c>
      <c r="I274" s="10">
        <v>99999</v>
      </c>
      <c r="J274" s="10">
        <v>99999</v>
      </c>
      <c r="K274" s="10">
        <v>99999</v>
      </c>
      <c r="L274" s="10">
        <v>99999</v>
      </c>
      <c r="M274" s="10">
        <v>99999</v>
      </c>
      <c r="N274" s="10">
        <v>99999</v>
      </c>
      <c r="O274" s="10">
        <v>99999</v>
      </c>
      <c r="P274" s="10">
        <v>99999</v>
      </c>
      <c r="Q274" s="10">
        <v>99999</v>
      </c>
      <c r="R274" s="10">
        <v>99999</v>
      </c>
      <c r="S274" s="10">
        <v>99999</v>
      </c>
      <c r="T274" s="10">
        <v>99999</v>
      </c>
      <c r="U274" s="10">
        <v>99999</v>
      </c>
      <c r="V274" s="10">
        <v>99999</v>
      </c>
      <c r="W274" s="10">
        <v>99999</v>
      </c>
      <c r="X274" s="10">
        <v>99999</v>
      </c>
      <c r="Y274" s="10">
        <v>99999</v>
      </c>
      <c r="Z274" s="10">
        <v>99999</v>
      </c>
      <c r="AA274" s="10">
        <v>99999</v>
      </c>
      <c r="AB274" s="10">
        <v>99999</v>
      </c>
      <c r="AC274" s="10">
        <v>99999</v>
      </c>
      <c r="AD274" s="10">
        <v>99999</v>
      </c>
      <c r="AE274" s="10">
        <v>99999</v>
      </c>
      <c r="AF274" s="10">
        <v>99999</v>
      </c>
      <c r="AG274" s="10">
        <v>99999</v>
      </c>
      <c r="AH274" s="10">
        <v>99999</v>
      </c>
      <c r="AI274" s="10">
        <v>99999</v>
      </c>
    </row>
    <row r="275" spans="1:35" s="10" customFormat="1">
      <c r="A275" s="10" t="s">
        <v>128</v>
      </c>
      <c r="B275" s="147" t="s">
        <v>119</v>
      </c>
      <c r="C275" s="11" t="s">
        <v>7</v>
      </c>
      <c r="D275" s="11">
        <v>2</v>
      </c>
      <c r="E275" s="10">
        <v>99999</v>
      </c>
      <c r="F275" s="10">
        <v>99999</v>
      </c>
      <c r="G275" s="10">
        <v>99999</v>
      </c>
      <c r="H275" s="10">
        <v>99999</v>
      </c>
      <c r="I275" s="10">
        <v>99999</v>
      </c>
      <c r="J275" s="10">
        <v>99999</v>
      </c>
      <c r="K275" s="10">
        <v>99999</v>
      </c>
      <c r="L275" s="10">
        <v>99999</v>
      </c>
      <c r="M275" s="10">
        <v>99999</v>
      </c>
      <c r="N275" s="10">
        <v>99999</v>
      </c>
      <c r="O275" s="10">
        <v>99999</v>
      </c>
      <c r="P275" s="10">
        <v>99999</v>
      </c>
      <c r="Q275" s="10">
        <v>99999</v>
      </c>
      <c r="R275" s="10">
        <v>99999</v>
      </c>
      <c r="S275" s="10">
        <v>99999</v>
      </c>
      <c r="T275" s="10">
        <v>99999</v>
      </c>
      <c r="U275" s="10">
        <v>99999</v>
      </c>
      <c r="V275" s="10">
        <v>99999</v>
      </c>
      <c r="W275" s="10">
        <v>99999</v>
      </c>
      <c r="X275" s="10">
        <v>99999</v>
      </c>
      <c r="Y275" s="10">
        <v>99999</v>
      </c>
      <c r="Z275" s="10">
        <v>99999</v>
      </c>
      <c r="AA275" s="10">
        <v>99999</v>
      </c>
      <c r="AB275" s="10">
        <v>99999</v>
      </c>
      <c r="AC275" s="10">
        <v>99999</v>
      </c>
      <c r="AD275" s="10">
        <v>99999</v>
      </c>
      <c r="AE275" s="10">
        <v>99999</v>
      </c>
      <c r="AF275" s="10">
        <v>99999</v>
      </c>
      <c r="AG275" s="10">
        <v>99999</v>
      </c>
      <c r="AH275" s="10">
        <v>99999</v>
      </c>
      <c r="AI275" s="10">
        <v>99999</v>
      </c>
    </row>
    <row r="276" spans="1:35" s="143" customFormat="1">
      <c r="A276" s="143" t="s">
        <v>146</v>
      </c>
      <c r="B276" s="147" t="s">
        <v>119</v>
      </c>
      <c r="C276" s="11"/>
      <c r="D276" s="11">
        <v>1</v>
      </c>
      <c r="E276" s="143">
        <v>999999</v>
      </c>
      <c r="F276" s="143">
        <v>9999999</v>
      </c>
      <c r="G276" s="143">
        <v>9999999</v>
      </c>
      <c r="H276" s="143">
        <v>9999999</v>
      </c>
      <c r="I276" s="143">
        <v>9999999</v>
      </c>
      <c r="J276" s="143">
        <v>9999999</v>
      </c>
      <c r="K276" s="143">
        <v>9999999</v>
      </c>
      <c r="L276" s="143">
        <v>9999999</v>
      </c>
      <c r="M276" s="143">
        <v>9999999</v>
      </c>
      <c r="N276" s="143">
        <v>9999999</v>
      </c>
      <c r="O276" s="143">
        <v>9999999</v>
      </c>
      <c r="P276" s="143">
        <v>9999999</v>
      </c>
      <c r="Q276" s="143">
        <v>9999999</v>
      </c>
      <c r="R276" s="143">
        <v>9999999</v>
      </c>
      <c r="S276" s="143">
        <v>9999999</v>
      </c>
      <c r="T276" s="143">
        <v>9999999</v>
      </c>
      <c r="U276" s="143">
        <v>9999999</v>
      </c>
      <c r="V276" s="143">
        <v>9999999</v>
      </c>
      <c r="W276" s="143">
        <v>9999999</v>
      </c>
      <c r="X276" s="143">
        <v>9999999</v>
      </c>
      <c r="Y276" s="143">
        <v>9999999</v>
      </c>
      <c r="Z276" s="143">
        <v>9999999</v>
      </c>
      <c r="AA276" s="143">
        <v>9999999</v>
      </c>
      <c r="AB276" s="143">
        <v>9999999</v>
      </c>
      <c r="AC276" s="143">
        <v>9999999</v>
      </c>
      <c r="AD276" s="143">
        <v>9999999</v>
      </c>
      <c r="AE276" s="143">
        <v>9999999</v>
      </c>
      <c r="AF276" s="143">
        <v>9999999</v>
      </c>
      <c r="AG276" s="143">
        <v>9999999</v>
      </c>
      <c r="AH276" s="143">
        <v>9999999</v>
      </c>
      <c r="AI276" s="143">
        <v>9999999</v>
      </c>
    </row>
    <row r="277" spans="1:35" s="143" customFormat="1">
      <c r="A277" s="143" t="s">
        <v>147</v>
      </c>
      <c r="B277" s="147" t="s">
        <v>119</v>
      </c>
      <c r="C277" s="11"/>
      <c r="D277" s="11">
        <v>2</v>
      </c>
      <c r="E277" s="10">
        <v>99999</v>
      </c>
      <c r="F277" s="10">
        <v>99999</v>
      </c>
      <c r="G277" s="10">
        <v>99999</v>
      </c>
      <c r="H277" s="10">
        <v>99999</v>
      </c>
      <c r="I277" s="10">
        <v>99999</v>
      </c>
      <c r="J277" s="10">
        <v>99999</v>
      </c>
      <c r="K277" s="10">
        <v>99999</v>
      </c>
      <c r="L277" s="10">
        <v>99999</v>
      </c>
      <c r="M277" s="10">
        <v>99999</v>
      </c>
      <c r="N277" s="10">
        <v>99999</v>
      </c>
      <c r="O277" s="10">
        <v>99999</v>
      </c>
      <c r="P277" s="10">
        <v>99999</v>
      </c>
      <c r="Q277" s="10">
        <v>99999</v>
      </c>
      <c r="R277" s="10">
        <v>99999</v>
      </c>
      <c r="S277" s="10">
        <v>99999</v>
      </c>
      <c r="T277" s="10">
        <v>99999</v>
      </c>
      <c r="U277" s="10">
        <v>99999</v>
      </c>
      <c r="V277" s="10">
        <v>99999</v>
      </c>
      <c r="W277" s="10">
        <v>99999</v>
      </c>
      <c r="X277" s="10">
        <v>99999</v>
      </c>
      <c r="Y277" s="10">
        <v>99999</v>
      </c>
      <c r="Z277" s="10">
        <v>99999</v>
      </c>
      <c r="AA277" s="10">
        <v>99999</v>
      </c>
      <c r="AB277" s="10">
        <v>99999</v>
      </c>
      <c r="AC277" s="10">
        <v>99999</v>
      </c>
      <c r="AD277" s="10">
        <v>99999</v>
      </c>
      <c r="AE277" s="10">
        <v>99999</v>
      </c>
      <c r="AF277" s="10">
        <v>99999</v>
      </c>
      <c r="AG277" s="10">
        <v>99999</v>
      </c>
      <c r="AH277" s="10">
        <v>99999</v>
      </c>
      <c r="AI277" s="10">
        <v>99999</v>
      </c>
    </row>
    <row r="278" spans="1:35" s="242" customFormat="1"/>
    <row r="279" spans="1:35" s="217" customFormat="1">
      <c r="A279" s="214" t="s">
        <v>576</v>
      </c>
      <c r="B279" s="215"/>
      <c r="C279" s="216"/>
      <c r="D279" s="216"/>
    </row>
    <row r="280" spans="1:35" s="143" customFormat="1">
      <c r="A280" s="155" t="s">
        <v>116</v>
      </c>
      <c r="B280" s="150" t="s">
        <v>11</v>
      </c>
      <c r="C280" s="150" t="s">
        <v>117</v>
      </c>
      <c r="D280" s="8" t="s">
        <v>607</v>
      </c>
      <c r="E280" s="155">
        <v>2020</v>
      </c>
      <c r="F280" s="155">
        <v>2021</v>
      </c>
      <c r="G280" s="155">
        <v>2022</v>
      </c>
      <c r="H280" s="155">
        <v>2023</v>
      </c>
      <c r="I280" s="155">
        <v>2024</v>
      </c>
      <c r="J280" s="155">
        <v>2025</v>
      </c>
      <c r="K280" s="155">
        <v>2026</v>
      </c>
      <c r="L280" s="155">
        <v>2027</v>
      </c>
      <c r="M280" s="155">
        <v>2028</v>
      </c>
      <c r="N280" s="155">
        <v>2029</v>
      </c>
      <c r="O280" s="155">
        <v>2030</v>
      </c>
      <c r="P280" s="155">
        <v>2031</v>
      </c>
      <c r="Q280" s="155">
        <v>2032</v>
      </c>
      <c r="R280" s="155">
        <v>2033</v>
      </c>
      <c r="S280" s="155">
        <v>2034</v>
      </c>
      <c r="T280" s="155">
        <v>2035</v>
      </c>
      <c r="U280" s="155">
        <v>2036</v>
      </c>
      <c r="V280" s="155">
        <v>2037</v>
      </c>
      <c r="W280" s="155">
        <v>2038</v>
      </c>
      <c r="X280" s="155">
        <v>2039</v>
      </c>
      <c r="Y280" s="155">
        <v>2040</v>
      </c>
      <c r="Z280" s="155">
        <v>2041</v>
      </c>
      <c r="AA280" s="155">
        <v>2042</v>
      </c>
      <c r="AB280" s="155">
        <v>2043</v>
      </c>
      <c r="AC280" s="155">
        <v>2044</v>
      </c>
      <c r="AD280" s="155">
        <v>2045</v>
      </c>
      <c r="AE280" s="155">
        <v>2046</v>
      </c>
      <c r="AF280" s="155">
        <v>2047</v>
      </c>
      <c r="AG280" s="155">
        <v>2048</v>
      </c>
      <c r="AH280" s="155">
        <v>2049</v>
      </c>
      <c r="AI280" s="155">
        <v>2050</v>
      </c>
    </row>
    <row r="281" spans="1:35" s="10" customFormat="1">
      <c r="A281" s="10" t="s">
        <v>120</v>
      </c>
      <c r="B281" s="11" t="s">
        <v>553</v>
      </c>
      <c r="C281" s="11" t="s">
        <v>131</v>
      </c>
      <c r="D281" s="11">
        <v>2</v>
      </c>
      <c r="E281" s="10">
        <v>0</v>
      </c>
      <c r="F281" s="10">
        <v>0</v>
      </c>
      <c r="G281" s="10">
        <v>0</v>
      </c>
      <c r="H281" s="10">
        <v>0</v>
      </c>
      <c r="I281" s="10">
        <v>0</v>
      </c>
      <c r="J281" s="10">
        <v>0</v>
      </c>
      <c r="K281" s="10">
        <v>0</v>
      </c>
      <c r="L281" s="10">
        <v>0</v>
      </c>
      <c r="M281" s="10">
        <v>0</v>
      </c>
      <c r="N281" s="10">
        <v>0</v>
      </c>
      <c r="O281" s="10">
        <v>0</v>
      </c>
      <c r="P281" s="10">
        <v>0</v>
      </c>
      <c r="Q281" s="10">
        <v>0</v>
      </c>
      <c r="R281" s="10">
        <v>0</v>
      </c>
      <c r="S281" s="10">
        <v>0</v>
      </c>
      <c r="T281" s="10">
        <v>0</v>
      </c>
      <c r="U281" s="10">
        <v>0</v>
      </c>
      <c r="V281" s="10">
        <v>0</v>
      </c>
      <c r="W281" s="10">
        <v>0</v>
      </c>
      <c r="X281" s="10">
        <v>0</v>
      </c>
      <c r="Y281" s="10">
        <v>0</v>
      </c>
      <c r="Z281" s="10">
        <v>0</v>
      </c>
      <c r="AA281" s="10">
        <v>0</v>
      </c>
      <c r="AB281" s="10">
        <v>0</v>
      </c>
      <c r="AC281" s="10">
        <v>0</v>
      </c>
      <c r="AD281" s="10">
        <v>0</v>
      </c>
      <c r="AE281" s="10">
        <v>0</v>
      </c>
      <c r="AF281" s="10">
        <v>0</v>
      </c>
      <c r="AG281" s="10">
        <v>0</v>
      </c>
      <c r="AH281" s="10">
        <v>0</v>
      </c>
      <c r="AI281" s="10">
        <v>0</v>
      </c>
    </row>
    <row r="282" spans="1:35" s="143" customFormat="1">
      <c r="A282" s="244" t="s">
        <v>145</v>
      </c>
      <c r="B282" s="11" t="s">
        <v>163</v>
      </c>
      <c r="C282" s="145" t="s">
        <v>12</v>
      </c>
      <c r="D282" s="11">
        <v>2</v>
      </c>
      <c r="E282" s="10">
        <v>1</v>
      </c>
      <c r="F282" s="10">
        <v>1</v>
      </c>
      <c r="G282" s="10">
        <v>1</v>
      </c>
      <c r="H282" s="10">
        <v>1</v>
      </c>
      <c r="I282" s="10">
        <v>1</v>
      </c>
      <c r="J282" s="10">
        <v>1</v>
      </c>
      <c r="K282" s="10">
        <v>1</v>
      </c>
      <c r="L282" s="10">
        <v>1</v>
      </c>
      <c r="M282" s="10">
        <v>1</v>
      </c>
      <c r="N282" s="10">
        <v>1</v>
      </c>
      <c r="O282" s="10">
        <v>1</v>
      </c>
      <c r="P282" s="10">
        <v>1</v>
      </c>
      <c r="Q282" s="10">
        <v>1</v>
      </c>
      <c r="R282" s="10">
        <v>1</v>
      </c>
      <c r="S282" s="10">
        <v>1</v>
      </c>
      <c r="T282" s="10">
        <v>1</v>
      </c>
      <c r="U282" s="10">
        <v>1</v>
      </c>
      <c r="V282" s="10">
        <v>1</v>
      </c>
      <c r="W282" s="10">
        <v>1</v>
      </c>
      <c r="X282" s="10">
        <v>1</v>
      </c>
      <c r="Y282" s="10">
        <v>1</v>
      </c>
      <c r="Z282" s="10">
        <v>1</v>
      </c>
      <c r="AA282" s="10">
        <v>1</v>
      </c>
      <c r="AB282" s="10">
        <v>1</v>
      </c>
      <c r="AC282" s="10">
        <v>1</v>
      </c>
      <c r="AD282" s="10">
        <v>1</v>
      </c>
      <c r="AE282" s="10">
        <v>1</v>
      </c>
      <c r="AF282" s="10">
        <v>1</v>
      </c>
      <c r="AG282" s="10">
        <v>1</v>
      </c>
      <c r="AH282" s="10">
        <v>1</v>
      </c>
      <c r="AI282" s="10">
        <v>1</v>
      </c>
    </row>
    <row r="283" spans="1:35" s="143" customFormat="1">
      <c r="A283" s="244"/>
      <c r="B283" s="11" t="s">
        <v>165</v>
      </c>
      <c r="C283" s="145"/>
      <c r="D283" s="11">
        <v>2</v>
      </c>
      <c r="E283" s="10">
        <v>1</v>
      </c>
      <c r="F283" s="10">
        <v>1</v>
      </c>
      <c r="G283" s="10">
        <v>1</v>
      </c>
      <c r="H283" s="10">
        <v>1</v>
      </c>
      <c r="I283" s="10">
        <v>1</v>
      </c>
      <c r="J283" s="10">
        <v>1</v>
      </c>
      <c r="K283" s="10">
        <v>1</v>
      </c>
      <c r="L283" s="10">
        <v>1</v>
      </c>
      <c r="M283" s="10">
        <v>1</v>
      </c>
      <c r="N283" s="10">
        <v>1</v>
      </c>
      <c r="O283" s="10">
        <v>1</v>
      </c>
      <c r="P283" s="10">
        <v>1</v>
      </c>
      <c r="Q283" s="10">
        <v>1</v>
      </c>
      <c r="R283" s="10">
        <v>1</v>
      </c>
      <c r="S283" s="10">
        <v>1</v>
      </c>
      <c r="T283" s="10">
        <v>1</v>
      </c>
      <c r="U283" s="10">
        <v>1</v>
      </c>
      <c r="V283" s="10">
        <v>1</v>
      </c>
      <c r="W283" s="10">
        <v>1</v>
      </c>
      <c r="X283" s="10">
        <v>1</v>
      </c>
      <c r="Y283" s="10">
        <v>1</v>
      </c>
      <c r="Z283" s="10">
        <v>1</v>
      </c>
      <c r="AA283" s="10">
        <v>1</v>
      </c>
      <c r="AB283" s="10">
        <v>1</v>
      </c>
      <c r="AC283" s="10">
        <v>1</v>
      </c>
      <c r="AD283" s="10">
        <v>1</v>
      </c>
      <c r="AE283" s="10">
        <v>1</v>
      </c>
      <c r="AF283" s="10">
        <v>1</v>
      </c>
      <c r="AG283" s="10">
        <v>1</v>
      </c>
      <c r="AH283" s="10">
        <v>1</v>
      </c>
      <c r="AI283" s="10">
        <v>1</v>
      </c>
    </row>
    <row r="284" spans="1:35" s="143" customFormat="1">
      <c r="A284" s="244"/>
      <c r="B284" s="11" t="s">
        <v>166</v>
      </c>
      <c r="C284" s="145"/>
      <c r="D284" s="11">
        <v>2</v>
      </c>
      <c r="E284" s="10">
        <v>1</v>
      </c>
      <c r="F284" s="10">
        <v>1</v>
      </c>
      <c r="G284" s="10">
        <v>1</v>
      </c>
      <c r="H284" s="10">
        <v>1</v>
      </c>
      <c r="I284" s="10">
        <v>1</v>
      </c>
      <c r="J284" s="10">
        <v>1</v>
      </c>
      <c r="K284" s="10">
        <v>1</v>
      </c>
      <c r="L284" s="10">
        <v>1</v>
      </c>
      <c r="M284" s="10">
        <v>1</v>
      </c>
      <c r="N284" s="10">
        <v>1</v>
      </c>
      <c r="O284" s="10">
        <v>1</v>
      </c>
      <c r="P284" s="10">
        <v>1</v>
      </c>
      <c r="Q284" s="10">
        <v>1</v>
      </c>
      <c r="R284" s="10">
        <v>1</v>
      </c>
      <c r="S284" s="10">
        <v>1</v>
      </c>
      <c r="T284" s="10">
        <v>1</v>
      </c>
      <c r="U284" s="10">
        <v>1</v>
      </c>
      <c r="V284" s="10">
        <v>1</v>
      </c>
      <c r="W284" s="10">
        <v>1</v>
      </c>
      <c r="X284" s="10">
        <v>1</v>
      </c>
      <c r="Y284" s="10">
        <v>1</v>
      </c>
      <c r="Z284" s="10">
        <v>1</v>
      </c>
      <c r="AA284" s="10">
        <v>1</v>
      </c>
      <c r="AB284" s="10">
        <v>1</v>
      </c>
      <c r="AC284" s="10">
        <v>1</v>
      </c>
      <c r="AD284" s="10">
        <v>1</v>
      </c>
      <c r="AE284" s="10">
        <v>1</v>
      </c>
      <c r="AF284" s="10">
        <v>1</v>
      </c>
      <c r="AG284" s="10">
        <v>1</v>
      </c>
      <c r="AH284" s="10">
        <v>1</v>
      </c>
      <c r="AI284" s="10">
        <v>1</v>
      </c>
    </row>
    <row r="285" spans="1:35" s="143" customFormat="1">
      <c r="A285" s="244"/>
      <c r="B285" s="11" t="s">
        <v>167</v>
      </c>
      <c r="C285" s="145"/>
      <c r="D285" s="11">
        <v>2</v>
      </c>
      <c r="E285" s="10">
        <v>1</v>
      </c>
      <c r="F285" s="10">
        <v>1</v>
      </c>
      <c r="G285" s="10">
        <v>1</v>
      </c>
      <c r="H285" s="10">
        <v>1</v>
      </c>
      <c r="I285" s="10">
        <v>1</v>
      </c>
      <c r="J285" s="10">
        <v>1</v>
      </c>
      <c r="K285" s="10">
        <v>1</v>
      </c>
      <c r="L285" s="10">
        <v>1</v>
      </c>
      <c r="M285" s="10">
        <v>1</v>
      </c>
      <c r="N285" s="10">
        <v>1</v>
      </c>
      <c r="O285" s="10">
        <v>1</v>
      </c>
      <c r="P285" s="10">
        <v>1</v>
      </c>
      <c r="Q285" s="10">
        <v>1</v>
      </c>
      <c r="R285" s="10">
        <v>1</v>
      </c>
      <c r="S285" s="10">
        <v>1</v>
      </c>
      <c r="T285" s="10">
        <v>1</v>
      </c>
      <c r="U285" s="10">
        <v>1</v>
      </c>
      <c r="V285" s="10">
        <v>1</v>
      </c>
      <c r="W285" s="10">
        <v>1</v>
      </c>
      <c r="X285" s="10">
        <v>1</v>
      </c>
      <c r="Y285" s="10">
        <v>1</v>
      </c>
      <c r="Z285" s="10">
        <v>1</v>
      </c>
      <c r="AA285" s="10">
        <v>1</v>
      </c>
      <c r="AB285" s="10">
        <v>1</v>
      </c>
      <c r="AC285" s="10">
        <v>1</v>
      </c>
      <c r="AD285" s="10">
        <v>1</v>
      </c>
      <c r="AE285" s="10">
        <v>1</v>
      </c>
      <c r="AF285" s="10">
        <v>1</v>
      </c>
      <c r="AG285" s="10">
        <v>1</v>
      </c>
      <c r="AH285" s="10">
        <v>1</v>
      </c>
      <c r="AI285" s="10">
        <v>1</v>
      </c>
    </row>
    <row r="286" spans="1:35" s="143" customFormat="1">
      <c r="A286" s="244"/>
      <c r="B286" s="11" t="s">
        <v>168</v>
      </c>
      <c r="C286" s="145"/>
      <c r="D286" s="11">
        <v>2</v>
      </c>
      <c r="E286" s="10">
        <v>1</v>
      </c>
      <c r="F286" s="10">
        <v>1</v>
      </c>
      <c r="G286" s="10">
        <v>1</v>
      </c>
      <c r="H286" s="10">
        <v>1</v>
      </c>
      <c r="I286" s="10">
        <v>1</v>
      </c>
      <c r="J286" s="10">
        <v>1</v>
      </c>
      <c r="K286" s="10">
        <v>1</v>
      </c>
      <c r="L286" s="10">
        <v>1</v>
      </c>
      <c r="M286" s="10">
        <v>1</v>
      </c>
      <c r="N286" s="10">
        <v>1</v>
      </c>
      <c r="O286" s="10">
        <v>1</v>
      </c>
      <c r="P286" s="10">
        <v>1</v>
      </c>
      <c r="Q286" s="10">
        <v>1</v>
      </c>
      <c r="R286" s="10">
        <v>1</v>
      </c>
      <c r="S286" s="10">
        <v>1</v>
      </c>
      <c r="T286" s="10">
        <v>1</v>
      </c>
      <c r="U286" s="10">
        <v>1</v>
      </c>
      <c r="V286" s="10">
        <v>1</v>
      </c>
      <c r="W286" s="10">
        <v>1</v>
      </c>
      <c r="X286" s="10">
        <v>1</v>
      </c>
      <c r="Y286" s="10">
        <v>1</v>
      </c>
      <c r="Z286" s="10">
        <v>1</v>
      </c>
      <c r="AA286" s="10">
        <v>1</v>
      </c>
      <c r="AB286" s="10">
        <v>1</v>
      </c>
      <c r="AC286" s="10">
        <v>1</v>
      </c>
      <c r="AD286" s="10">
        <v>1</v>
      </c>
      <c r="AE286" s="10">
        <v>1</v>
      </c>
      <c r="AF286" s="10">
        <v>1</v>
      </c>
      <c r="AG286" s="10">
        <v>1</v>
      </c>
      <c r="AH286" s="10">
        <v>1</v>
      </c>
      <c r="AI286" s="10">
        <v>1</v>
      </c>
    </row>
    <row r="287" spans="1:35" s="143" customFormat="1">
      <c r="A287" s="244"/>
      <c r="B287" s="11" t="s">
        <v>169</v>
      </c>
      <c r="C287" s="145"/>
      <c r="D287" s="11">
        <v>2</v>
      </c>
      <c r="E287" s="10">
        <v>1</v>
      </c>
      <c r="F287" s="10">
        <v>1</v>
      </c>
      <c r="G287" s="10">
        <v>1</v>
      </c>
      <c r="H287" s="10">
        <v>1</v>
      </c>
      <c r="I287" s="10">
        <v>1</v>
      </c>
      <c r="J287" s="10">
        <v>1</v>
      </c>
      <c r="K287" s="10">
        <v>1</v>
      </c>
      <c r="L287" s="10">
        <v>1</v>
      </c>
      <c r="M287" s="10">
        <v>1</v>
      </c>
      <c r="N287" s="10">
        <v>1</v>
      </c>
      <c r="O287" s="10">
        <v>1</v>
      </c>
      <c r="P287" s="10">
        <v>1</v>
      </c>
      <c r="Q287" s="10">
        <v>1</v>
      </c>
      <c r="R287" s="10">
        <v>1</v>
      </c>
      <c r="S287" s="10">
        <v>1</v>
      </c>
      <c r="T287" s="10">
        <v>1</v>
      </c>
      <c r="U287" s="10">
        <v>1</v>
      </c>
      <c r="V287" s="10">
        <v>1</v>
      </c>
      <c r="W287" s="10">
        <v>1</v>
      </c>
      <c r="X287" s="10">
        <v>1</v>
      </c>
      <c r="Y287" s="10">
        <v>1</v>
      </c>
      <c r="Z287" s="10">
        <v>1</v>
      </c>
      <c r="AA287" s="10">
        <v>1</v>
      </c>
      <c r="AB287" s="10">
        <v>1</v>
      </c>
      <c r="AC287" s="10">
        <v>1</v>
      </c>
      <c r="AD287" s="10">
        <v>1</v>
      </c>
      <c r="AE287" s="10">
        <v>1</v>
      </c>
      <c r="AF287" s="10">
        <v>1</v>
      </c>
      <c r="AG287" s="10">
        <v>1</v>
      </c>
      <c r="AH287" s="10">
        <v>1</v>
      </c>
      <c r="AI287" s="10">
        <v>1</v>
      </c>
    </row>
    <row r="288" spans="1:35" s="143" customFormat="1">
      <c r="A288" s="244"/>
      <c r="B288" s="11" t="s">
        <v>170</v>
      </c>
      <c r="C288" s="145"/>
      <c r="D288" s="11">
        <v>2</v>
      </c>
      <c r="E288" s="10">
        <v>1</v>
      </c>
      <c r="F288" s="10">
        <v>1</v>
      </c>
      <c r="G288" s="10">
        <v>1</v>
      </c>
      <c r="H288" s="10">
        <v>1</v>
      </c>
      <c r="I288" s="10">
        <v>1</v>
      </c>
      <c r="J288" s="10">
        <v>1</v>
      </c>
      <c r="K288" s="10">
        <v>1</v>
      </c>
      <c r="L288" s="10">
        <v>1</v>
      </c>
      <c r="M288" s="10">
        <v>1</v>
      </c>
      <c r="N288" s="10">
        <v>1</v>
      </c>
      <c r="O288" s="10">
        <v>1</v>
      </c>
      <c r="P288" s="10">
        <v>1</v>
      </c>
      <c r="Q288" s="10">
        <v>1</v>
      </c>
      <c r="R288" s="10">
        <v>1</v>
      </c>
      <c r="S288" s="10">
        <v>1</v>
      </c>
      <c r="T288" s="10">
        <v>1</v>
      </c>
      <c r="U288" s="10">
        <v>1</v>
      </c>
      <c r="V288" s="10">
        <v>1</v>
      </c>
      <c r="W288" s="10">
        <v>1</v>
      </c>
      <c r="X288" s="10">
        <v>1</v>
      </c>
      <c r="Y288" s="10">
        <v>1</v>
      </c>
      <c r="Z288" s="10">
        <v>1</v>
      </c>
      <c r="AA288" s="10">
        <v>1</v>
      </c>
      <c r="AB288" s="10">
        <v>1</v>
      </c>
      <c r="AC288" s="10">
        <v>1</v>
      </c>
      <c r="AD288" s="10">
        <v>1</v>
      </c>
      <c r="AE288" s="10">
        <v>1</v>
      </c>
      <c r="AF288" s="10">
        <v>1</v>
      </c>
      <c r="AG288" s="10">
        <v>1</v>
      </c>
      <c r="AH288" s="10">
        <v>1</v>
      </c>
      <c r="AI288" s="10">
        <v>1</v>
      </c>
    </row>
    <row r="289" spans="1:35" s="143" customFormat="1">
      <c r="A289" s="244"/>
      <c r="B289" s="11" t="s">
        <v>171</v>
      </c>
      <c r="C289" s="145"/>
      <c r="D289" s="11">
        <v>2</v>
      </c>
      <c r="E289" s="10">
        <v>1</v>
      </c>
      <c r="F289" s="10">
        <v>1</v>
      </c>
      <c r="G289" s="10">
        <v>1</v>
      </c>
      <c r="H289" s="10">
        <v>1</v>
      </c>
      <c r="I289" s="10">
        <v>1</v>
      </c>
      <c r="J289" s="10">
        <v>1</v>
      </c>
      <c r="K289" s="10">
        <v>1</v>
      </c>
      <c r="L289" s="10">
        <v>1</v>
      </c>
      <c r="M289" s="10">
        <v>1</v>
      </c>
      <c r="N289" s="10">
        <v>1</v>
      </c>
      <c r="O289" s="10">
        <v>1</v>
      </c>
      <c r="P289" s="10">
        <v>1</v>
      </c>
      <c r="Q289" s="10">
        <v>1</v>
      </c>
      <c r="R289" s="10">
        <v>1</v>
      </c>
      <c r="S289" s="10">
        <v>1</v>
      </c>
      <c r="T289" s="10">
        <v>1</v>
      </c>
      <c r="U289" s="10">
        <v>1</v>
      </c>
      <c r="V289" s="10">
        <v>1</v>
      </c>
      <c r="W289" s="10">
        <v>1</v>
      </c>
      <c r="X289" s="10">
        <v>1</v>
      </c>
      <c r="Y289" s="10">
        <v>1</v>
      </c>
      <c r="Z289" s="10">
        <v>1</v>
      </c>
      <c r="AA289" s="10">
        <v>1</v>
      </c>
      <c r="AB289" s="10">
        <v>1</v>
      </c>
      <c r="AC289" s="10">
        <v>1</v>
      </c>
      <c r="AD289" s="10">
        <v>1</v>
      </c>
      <c r="AE289" s="10">
        <v>1</v>
      </c>
      <c r="AF289" s="10">
        <v>1</v>
      </c>
      <c r="AG289" s="10">
        <v>1</v>
      </c>
      <c r="AH289" s="10">
        <v>1</v>
      </c>
      <c r="AI289" s="10">
        <v>1</v>
      </c>
    </row>
    <row r="290" spans="1:35" s="143" customFormat="1">
      <c r="A290" s="10" t="s">
        <v>126</v>
      </c>
      <c r="B290" s="148" t="s">
        <v>119</v>
      </c>
      <c r="C290" s="145" t="s">
        <v>12</v>
      </c>
      <c r="D290" s="11">
        <v>2</v>
      </c>
      <c r="E290" s="143">
        <v>999999</v>
      </c>
      <c r="F290" s="143">
        <v>999999</v>
      </c>
      <c r="G290" s="143">
        <v>999999</v>
      </c>
      <c r="H290" s="143">
        <v>999999</v>
      </c>
      <c r="I290" s="143">
        <v>999999</v>
      </c>
      <c r="J290" s="143">
        <v>999999</v>
      </c>
      <c r="K290" s="143">
        <v>999999</v>
      </c>
      <c r="L290" s="143">
        <v>999999</v>
      </c>
      <c r="M290" s="143">
        <v>999999</v>
      </c>
      <c r="N290" s="143">
        <v>999999</v>
      </c>
      <c r="O290" s="143">
        <v>999999</v>
      </c>
      <c r="P290" s="143">
        <v>999999</v>
      </c>
      <c r="Q290" s="143">
        <v>999999</v>
      </c>
      <c r="R290" s="143">
        <v>999999</v>
      </c>
      <c r="S290" s="143">
        <v>999999</v>
      </c>
      <c r="T290" s="143">
        <v>999999</v>
      </c>
      <c r="U290" s="143">
        <v>999999</v>
      </c>
      <c r="V290" s="143">
        <v>999999</v>
      </c>
      <c r="W290" s="143">
        <v>999999</v>
      </c>
      <c r="X290" s="143">
        <v>999999</v>
      </c>
      <c r="Y290" s="143">
        <v>999999</v>
      </c>
      <c r="Z290" s="143">
        <v>999999</v>
      </c>
      <c r="AA290" s="143">
        <v>999999</v>
      </c>
      <c r="AB290" s="143">
        <v>999999</v>
      </c>
      <c r="AC290" s="143">
        <v>999999</v>
      </c>
      <c r="AD290" s="143">
        <v>999999</v>
      </c>
      <c r="AE290" s="143">
        <v>999999</v>
      </c>
      <c r="AF290" s="143">
        <v>999999</v>
      </c>
      <c r="AG290" s="143">
        <v>999999</v>
      </c>
      <c r="AH290" s="143">
        <v>999999</v>
      </c>
      <c r="AI290" s="143">
        <v>999999</v>
      </c>
    </row>
    <row r="291" spans="1:35" s="143" customFormat="1">
      <c r="A291" s="10" t="s">
        <v>140</v>
      </c>
      <c r="B291" s="148" t="s">
        <v>119</v>
      </c>
      <c r="C291" s="145"/>
      <c r="D291" s="11">
        <v>2</v>
      </c>
      <c r="E291" s="143">
        <v>999999</v>
      </c>
      <c r="F291" s="143">
        <v>999999</v>
      </c>
      <c r="G291" s="143">
        <v>999999</v>
      </c>
      <c r="H291" s="143">
        <v>999999</v>
      </c>
      <c r="I291" s="143">
        <v>999999</v>
      </c>
      <c r="J291" s="143">
        <v>999999</v>
      </c>
      <c r="K291" s="143">
        <v>999999</v>
      </c>
      <c r="L291" s="143">
        <v>999999</v>
      </c>
      <c r="M291" s="143">
        <v>999999</v>
      </c>
      <c r="N291" s="143">
        <v>999999</v>
      </c>
      <c r="O291" s="143">
        <v>999999</v>
      </c>
      <c r="P291" s="143">
        <v>999999</v>
      </c>
      <c r="Q291" s="143">
        <v>999999</v>
      </c>
      <c r="R291" s="143">
        <v>999999</v>
      </c>
      <c r="S291" s="143">
        <v>999999</v>
      </c>
      <c r="T291" s="143">
        <v>999999</v>
      </c>
      <c r="U291" s="143">
        <v>999999</v>
      </c>
      <c r="V291" s="143">
        <v>999999</v>
      </c>
      <c r="W291" s="143">
        <v>999999</v>
      </c>
      <c r="X291" s="143">
        <v>999999</v>
      </c>
      <c r="Y291" s="143">
        <v>999999</v>
      </c>
      <c r="Z291" s="143">
        <v>999999</v>
      </c>
      <c r="AA291" s="143">
        <v>999999</v>
      </c>
      <c r="AB291" s="143">
        <v>999999</v>
      </c>
      <c r="AC291" s="143">
        <v>999999</v>
      </c>
      <c r="AD291" s="143">
        <v>999999</v>
      </c>
      <c r="AE291" s="143">
        <v>999999</v>
      </c>
      <c r="AF291" s="143">
        <v>999999</v>
      </c>
      <c r="AG291" s="143">
        <v>999999</v>
      </c>
      <c r="AH291" s="143">
        <v>999999</v>
      </c>
      <c r="AI291" s="143">
        <v>999999</v>
      </c>
    </row>
    <row r="292" spans="1:35" s="10" customFormat="1">
      <c r="A292" s="10" t="s">
        <v>133</v>
      </c>
      <c r="B292" s="147" t="s">
        <v>119</v>
      </c>
      <c r="C292" s="11" t="s">
        <v>7</v>
      </c>
      <c r="D292" s="11">
        <v>2</v>
      </c>
      <c r="E292" s="10">
        <v>99999</v>
      </c>
      <c r="F292" s="10">
        <v>99999</v>
      </c>
      <c r="G292" s="10">
        <v>99999</v>
      </c>
      <c r="H292" s="10">
        <v>99999</v>
      </c>
      <c r="I292" s="10">
        <v>99999</v>
      </c>
      <c r="J292" s="10">
        <v>99999</v>
      </c>
      <c r="K292" s="10">
        <v>99999</v>
      </c>
      <c r="L292" s="10">
        <v>99999</v>
      </c>
      <c r="M292" s="10">
        <v>99999</v>
      </c>
      <c r="N292" s="10">
        <v>99999</v>
      </c>
      <c r="O292" s="10">
        <v>99999</v>
      </c>
      <c r="P292" s="10">
        <v>99999</v>
      </c>
      <c r="Q292" s="10">
        <v>99999</v>
      </c>
      <c r="R292" s="10">
        <v>99999</v>
      </c>
      <c r="S292" s="10">
        <v>99999</v>
      </c>
      <c r="T292" s="10">
        <v>99999</v>
      </c>
      <c r="U292" s="10">
        <v>99999</v>
      </c>
      <c r="V292" s="10">
        <v>99999</v>
      </c>
      <c r="W292" s="10">
        <v>99999</v>
      </c>
      <c r="X292" s="10">
        <v>99999</v>
      </c>
      <c r="Y292" s="10">
        <v>99999</v>
      </c>
      <c r="Z292" s="10">
        <v>99999</v>
      </c>
      <c r="AA292" s="10">
        <v>99999</v>
      </c>
      <c r="AB292" s="10">
        <v>99999</v>
      </c>
      <c r="AC292" s="10">
        <v>99999</v>
      </c>
      <c r="AD292" s="10">
        <v>99999</v>
      </c>
      <c r="AE292" s="10">
        <v>99999</v>
      </c>
      <c r="AF292" s="10">
        <v>99999</v>
      </c>
      <c r="AG292" s="10">
        <v>99999</v>
      </c>
      <c r="AH292" s="10">
        <v>99999</v>
      </c>
      <c r="AI292" s="10">
        <v>99999</v>
      </c>
    </row>
    <row r="293" spans="1:35" s="10" customFormat="1">
      <c r="A293" s="10" t="s">
        <v>128</v>
      </c>
      <c r="B293" s="147" t="s">
        <v>119</v>
      </c>
      <c r="C293" s="11" t="s">
        <v>7</v>
      </c>
      <c r="D293" s="11">
        <v>2</v>
      </c>
      <c r="E293" s="10">
        <v>99999</v>
      </c>
      <c r="F293" s="10">
        <v>99999</v>
      </c>
      <c r="G293" s="10">
        <v>99999</v>
      </c>
      <c r="H293" s="10">
        <v>99999</v>
      </c>
      <c r="I293" s="10">
        <v>99999</v>
      </c>
      <c r="J293" s="10">
        <v>99999</v>
      </c>
      <c r="K293" s="10">
        <v>99999</v>
      </c>
      <c r="L293" s="10">
        <v>99999</v>
      </c>
      <c r="M293" s="10">
        <v>99999</v>
      </c>
      <c r="N293" s="10">
        <v>99999</v>
      </c>
      <c r="O293" s="10">
        <v>99999</v>
      </c>
      <c r="P293" s="10">
        <v>99999</v>
      </c>
      <c r="Q293" s="10">
        <v>99999</v>
      </c>
      <c r="R293" s="10">
        <v>99999</v>
      </c>
      <c r="S293" s="10">
        <v>99999</v>
      </c>
      <c r="T293" s="10">
        <v>99999</v>
      </c>
      <c r="U293" s="10">
        <v>99999</v>
      </c>
      <c r="V293" s="10">
        <v>99999</v>
      </c>
      <c r="W293" s="10">
        <v>99999</v>
      </c>
      <c r="X293" s="10">
        <v>99999</v>
      </c>
      <c r="Y293" s="10">
        <v>99999</v>
      </c>
      <c r="Z293" s="10">
        <v>99999</v>
      </c>
      <c r="AA293" s="10">
        <v>99999</v>
      </c>
      <c r="AB293" s="10">
        <v>99999</v>
      </c>
      <c r="AC293" s="10">
        <v>99999</v>
      </c>
      <c r="AD293" s="10">
        <v>99999</v>
      </c>
      <c r="AE293" s="10">
        <v>99999</v>
      </c>
      <c r="AF293" s="10">
        <v>99999</v>
      </c>
      <c r="AG293" s="10">
        <v>99999</v>
      </c>
      <c r="AH293" s="10">
        <v>99999</v>
      </c>
      <c r="AI293" s="10">
        <v>99999</v>
      </c>
    </row>
    <row r="294" spans="1:35" s="143" customFormat="1">
      <c r="A294" s="143" t="s">
        <v>146</v>
      </c>
      <c r="B294" s="147" t="s">
        <v>119</v>
      </c>
      <c r="C294" s="11"/>
      <c r="D294" s="11">
        <v>1</v>
      </c>
      <c r="E294" s="143">
        <v>999999</v>
      </c>
      <c r="F294" s="143">
        <v>999999</v>
      </c>
      <c r="G294" s="143">
        <v>999999</v>
      </c>
      <c r="H294" s="143">
        <v>999999</v>
      </c>
      <c r="I294" s="143">
        <v>999999</v>
      </c>
      <c r="J294" s="143">
        <v>999999</v>
      </c>
      <c r="K294" s="143">
        <v>999999</v>
      </c>
      <c r="L294" s="143">
        <v>999999</v>
      </c>
      <c r="M294" s="143">
        <v>999999</v>
      </c>
      <c r="N294" s="143">
        <v>999999</v>
      </c>
      <c r="O294" s="143">
        <v>999999</v>
      </c>
      <c r="P294" s="143">
        <v>999999</v>
      </c>
      <c r="Q294" s="143">
        <v>999999</v>
      </c>
      <c r="R294" s="143">
        <v>999999</v>
      </c>
      <c r="S294" s="143">
        <v>999999</v>
      </c>
      <c r="T294" s="143">
        <v>999999</v>
      </c>
      <c r="U294" s="143">
        <v>999999</v>
      </c>
      <c r="V294" s="143">
        <v>999999</v>
      </c>
      <c r="W294" s="143">
        <v>999999</v>
      </c>
      <c r="X294" s="143">
        <v>999999</v>
      </c>
      <c r="Y294" s="143">
        <v>999999</v>
      </c>
      <c r="Z294" s="143">
        <v>999999</v>
      </c>
      <c r="AA294" s="143">
        <v>999999</v>
      </c>
      <c r="AB294" s="143">
        <v>999999</v>
      </c>
      <c r="AC294" s="143">
        <v>999999</v>
      </c>
      <c r="AD294" s="143">
        <v>999999</v>
      </c>
      <c r="AE294" s="143">
        <v>999999</v>
      </c>
      <c r="AF294" s="143">
        <v>999999</v>
      </c>
      <c r="AG294" s="143">
        <v>999999</v>
      </c>
      <c r="AH294" s="143">
        <v>999999</v>
      </c>
      <c r="AI294" s="143">
        <v>999999</v>
      </c>
    </row>
    <row r="295" spans="1:35" s="143" customFormat="1">
      <c r="A295" s="143" t="s">
        <v>147</v>
      </c>
      <c r="B295" s="147" t="s">
        <v>119</v>
      </c>
      <c r="C295" s="11"/>
      <c r="D295" s="11">
        <v>2</v>
      </c>
      <c r="E295" s="10">
        <v>99999</v>
      </c>
      <c r="F295" s="10">
        <v>99999</v>
      </c>
      <c r="G295" s="10">
        <v>99999</v>
      </c>
      <c r="H295" s="10">
        <v>99999</v>
      </c>
      <c r="I295" s="10">
        <v>99999</v>
      </c>
      <c r="J295" s="10">
        <v>99999</v>
      </c>
      <c r="K295" s="10">
        <v>99999</v>
      </c>
      <c r="L295" s="10">
        <v>99999</v>
      </c>
      <c r="M295" s="10">
        <v>99999</v>
      </c>
      <c r="N295" s="10">
        <v>99999</v>
      </c>
      <c r="O295" s="10">
        <v>99999</v>
      </c>
      <c r="P295" s="10">
        <v>99999</v>
      </c>
      <c r="Q295" s="10">
        <v>99999</v>
      </c>
      <c r="R295" s="10">
        <v>99999</v>
      </c>
      <c r="S295" s="10">
        <v>99999</v>
      </c>
      <c r="T295" s="10">
        <v>99999</v>
      </c>
      <c r="U295" s="10">
        <v>99999</v>
      </c>
      <c r="V295" s="10">
        <v>99999</v>
      </c>
      <c r="W295" s="10">
        <v>99999</v>
      </c>
      <c r="X295" s="10">
        <v>99999</v>
      </c>
      <c r="Y295" s="10">
        <v>99999</v>
      </c>
      <c r="Z295" s="10">
        <v>99999</v>
      </c>
      <c r="AA295" s="10">
        <v>99999</v>
      </c>
      <c r="AB295" s="10">
        <v>99999</v>
      </c>
      <c r="AC295" s="10">
        <v>99999</v>
      </c>
      <c r="AD295" s="10">
        <v>99999</v>
      </c>
      <c r="AE295" s="10">
        <v>99999</v>
      </c>
      <c r="AF295" s="10">
        <v>99999</v>
      </c>
      <c r="AG295" s="10">
        <v>99999</v>
      </c>
      <c r="AH295" s="10">
        <v>99999</v>
      </c>
      <c r="AI295" s="10">
        <v>99999</v>
      </c>
    </row>
    <row r="296" spans="1:35" s="242" customFormat="1"/>
    <row r="297" spans="1:35" s="217" customFormat="1">
      <c r="A297" s="214" t="s">
        <v>578</v>
      </c>
      <c r="B297" s="215"/>
      <c r="C297" s="216"/>
      <c r="D297" s="216"/>
    </row>
    <row r="298" spans="1:35" s="143" customFormat="1">
      <c r="A298" s="155" t="s">
        <v>116</v>
      </c>
      <c r="B298" s="150" t="s">
        <v>11</v>
      </c>
      <c r="C298" s="150" t="s">
        <v>117</v>
      </c>
      <c r="D298" s="8" t="s">
        <v>607</v>
      </c>
      <c r="E298" s="155">
        <v>2020</v>
      </c>
      <c r="F298" s="155">
        <v>2021</v>
      </c>
      <c r="G298" s="155">
        <v>2022</v>
      </c>
      <c r="H298" s="155">
        <v>2023</v>
      </c>
      <c r="I298" s="155">
        <v>2024</v>
      </c>
      <c r="J298" s="155">
        <v>2025</v>
      </c>
      <c r="K298" s="155">
        <v>2026</v>
      </c>
      <c r="L298" s="155">
        <v>2027</v>
      </c>
      <c r="M298" s="155">
        <v>2028</v>
      </c>
      <c r="N298" s="155">
        <v>2029</v>
      </c>
      <c r="O298" s="155">
        <v>2030</v>
      </c>
      <c r="P298" s="155">
        <v>2031</v>
      </c>
      <c r="Q298" s="155">
        <v>2032</v>
      </c>
      <c r="R298" s="155">
        <v>2033</v>
      </c>
      <c r="S298" s="155">
        <v>2034</v>
      </c>
      <c r="T298" s="155">
        <v>2035</v>
      </c>
      <c r="U298" s="155">
        <v>2036</v>
      </c>
      <c r="V298" s="155">
        <v>2037</v>
      </c>
      <c r="W298" s="155">
        <v>2038</v>
      </c>
      <c r="X298" s="155">
        <v>2039</v>
      </c>
      <c r="Y298" s="155">
        <v>2040</v>
      </c>
      <c r="Z298" s="155">
        <v>2041</v>
      </c>
      <c r="AA298" s="155">
        <v>2042</v>
      </c>
      <c r="AB298" s="155">
        <v>2043</v>
      </c>
      <c r="AC298" s="155">
        <v>2044</v>
      </c>
      <c r="AD298" s="155">
        <v>2045</v>
      </c>
      <c r="AE298" s="155">
        <v>2046</v>
      </c>
      <c r="AF298" s="155">
        <v>2047</v>
      </c>
      <c r="AG298" s="155">
        <v>2048</v>
      </c>
      <c r="AH298" s="155">
        <v>2049</v>
      </c>
      <c r="AI298" s="155">
        <v>2050</v>
      </c>
    </row>
    <row r="299" spans="1:35" s="10" customFormat="1">
      <c r="A299" s="10" t="s">
        <v>120</v>
      </c>
      <c r="B299" s="11" t="s">
        <v>554</v>
      </c>
      <c r="C299" s="11" t="s">
        <v>131</v>
      </c>
      <c r="D299" s="11">
        <v>2</v>
      </c>
      <c r="E299" s="10">
        <v>0</v>
      </c>
      <c r="F299" s="10">
        <v>0</v>
      </c>
      <c r="G299" s="10">
        <v>0</v>
      </c>
      <c r="H299" s="10">
        <v>0</v>
      </c>
      <c r="I299" s="10">
        <v>0</v>
      </c>
      <c r="J299" s="10">
        <v>0</v>
      </c>
      <c r="K299" s="10">
        <v>0</v>
      </c>
      <c r="L299" s="10">
        <v>0</v>
      </c>
      <c r="M299" s="10">
        <v>0</v>
      </c>
      <c r="N299" s="10">
        <v>0</v>
      </c>
      <c r="O299" s="10">
        <v>0</v>
      </c>
      <c r="P299" s="10">
        <v>0</v>
      </c>
      <c r="Q299" s="10">
        <v>0</v>
      </c>
      <c r="R299" s="10">
        <v>0</v>
      </c>
      <c r="S299" s="10">
        <v>0</v>
      </c>
      <c r="T299" s="10">
        <v>0</v>
      </c>
      <c r="U299" s="10">
        <v>0</v>
      </c>
      <c r="V299" s="10">
        <v>0</v>
      </c>
      <c r="W299" s="10">
        <v>0</v>
      </c>
      <c r="X299" s="10">
        <v>0</v>
      </c>
      <c r="Y299" s="10">
        <v>0</v>
      </c>
      <c r="Z299" s="10">
        <v>0</v>
      </c>
      <c r="AA299" s="10">
        <v>0</v>
      </c>
      <c r="AB299" s="10">
        <v>0</v>
      </c>
      <c r="AC299" s="10">
        <v>0</v>
      </c>
      <c r="AD299" s="10">
        <v>0</v>
      </c>
      <c r="AE299" s="10">
        <v>0</v>
      </c>
      <c r="AF299" s="10">
        <v>0</v>
      </c>
      <c r="AG299" s="10">
        <v>0</v>
      </c>
      <c r="AH299" s="10">
        <v>0</v>
      </c>
      <c r="AI299" s="10">
        <v>0</v>
      </c>
    </row>
    <row r="300" spans="1:35" s="143" customFormat="1">
      <c r="A300" s="244" t="s">
        <v>145</v>
      </c>
      <c r="B300" s="11" t="s">
        <v>163</v>
      </c>
      <c r="C300" s="145" t="s">
        <v>12</v>
      </c>
      <c r="D300" s="11">
        <v>2</v>
      </c>
      <c r="E300" s="10">
        <v>1</v>
      </c>
      <c r="F300" s="10">
        <v>1</v>
      </c>
      <c r="G300" s="10">
        <v>1</v>
      </c>
      <c r="H300" s="10">
        <v>1</v>
      </c>
      <c r="I300" s="10">
        <v>1</v>
      </c>
      <c r="J300" s="10">
        <v>1</v>
      </c>
      <c r="K300" s="10">
        <v>1</v>
      </c>
      <c r="L300" s="10">
        <v>1</v>
      </c>
      <c r="M300" s="10">
        <v>1</v>
      </c>
      <c r="N300" s="10">
        <v>1</v>
      </c>
      <c r="O300" s="10">
        <v>1</v>
      </c>
      <c r="P300" s="10">
        <v>1</v>
      </c>
      <c r="Q300" s="10">
        <v>1</v>
      </c>
      <c r="R300" s="10">
        <v>1</v>
      </c>
      <c r="S300" s="10">
        <v>1</v>
      </c>
      <c r="T300" s="10">
        <v>1</v>
      </c>
      <c r="U300" s="10">
        <v>1</v>
      </c>
      <c r="V300" s="10">
        <v>1</v>
      </c>
      <c r="W300" s="10">
        <v>1</v>
      </c>
      <c r="X300" s="10">
        <v>1</v>
      </c>
      <c r="Y300" s="10">
        <v>1</v>
      </c>
      <c r="Z300" s="10">
        <v>1</v>
      </c>
      <c r="AA300" s="10">
        <v>1</v>
      </c>
      <c r="AB300" s="10">
        <v>1</v>
      </c>
      <c r="AC300" s="10">
        <v>1</v>
      </c>
      <c r="AD300" s="10">
        <v>1</v>
      </c>
      <c r="AE300" s="10">
        <v>1</v>
      </c>
      <c r="AF300" s="10">
        <v>1</v>
      </c>
      <c r="AG300" s="10">
        <v>1</v>
      </c>
      <c r="AH300" s="10">
        <v>1</v>
      </c>
      <c r="AI300" s="10">
        <v>1</v>
      </c>
    </row>
    <row r="301" spans="1:35" s="143" customFormat="1">
      <c r="A301" s="244"/>
      <c r="B301" s="11" t="s">
        <v>165</v>
      </c>
      <c r="C301" s="145"/>
      <c r="D301" s="11">
        <v>2</v>
      </c>
      <c r="E301" s="10">
        <v>1</v>
      </c>
      <c r="F301" s="10">
        <v>1</v>
      </c>
      <c r="G301" s="10">
        <v>1</v>
      </c>
      <c r="H301" s="10">
        <v>1</v>
      </c>
      <c r="I301" s="10">
        <v>1</v>
      </c>
      <c r="J301" s="10">
        <v>1</v>
      </c>
      <c r="K301" s="10">
        <v>1</v>
      </c>
      <c r="L301" s="10">
        <v>1</v>
      </c>
      <c r="M301" s="10">
        <v>1</v>
      </c>
      <c r="N301" s="10">
        <v>1</v>
      </c>
      <c r="O301" s="10">
        <v>1</v>
      </c>
      <c r="P301" s="10">
        <v>1</v>
      </c>
      <c r="Q301" s="10">
        <v>1</v>
      </c>
      <c r="R301" s="10">
        <v>1</v>
      </c>
      <c r="S301" s="10">
        <v>1</v>
      </c>
      <c r="T301" s="10">
        <v>1</v>
      </c>
      <c r="U301" s="10">
        <v>1</v>
      </c>
      <c r="V301" s="10">
        <v>1</v>
      </c>
      <c r="W301" s="10">
        <v>1</v>
      </c>
      <c r="X301" s="10">
        <v>1</v>
      </c>
      <c r="Y301" s="10">
        <v>1</v>
      </c>
      <c r="Z301" s="10">
        <v>1</v>
      </c>
      <c r="AA301" s="10">
        <v>1</v>
      </c>
      <c r="AB301" s="10">
        <v>1</v>
      </c>
      <c r="AC301" s="10">
        <v>1</v>
      </c>
      <c r="AD301" s="10">
        <v>1</v>
      </c>
      <c r="AE301" s="10">
        <v>1</v>
      </c>
      <c r="AF301" s="10">
        <v>1</v>
      </c>
      <c r="AG301" s="10">
        <v>1</v>
      </c>
      <c r="AH301" s="10">
        <v>1</v>
      </c>
      <c r="AI301" s="10">
        <v>1</v>
      </c>
    </row>
    <row r="302" spans="1:35" s="143" customFormat="1">
      <c r="A302" s="244"/>
      <c r="B302" s="11" t="s">
        <v>166</v>
      </c>
      <c r="C302" s="145"/>
      <c r="D302" s="11">
        <v>2</v>
      </c>
      <c r="E302" s="10">
        <v>1</v>
      </c>
      <c r="F302" s="10">
        <v>1</v>
      </c>
      <c r="G302" s="10">
        <v>1</v>
      </c>
      <c r="H302" s="10">
        <v>1</v>
      </c>
      <c r="I302" s="10">
        <v>1</v>
      </c>
      <c r="J302" s="10">
        <v>1</v>
      </c>
      <c r="K302" s="10">
        <v>1</v>
      </c>
      <c r="L302" s="10">
        <v>1</v>
      </c>
      <c r="M302" s="10">
        <v>1</v>
      </c>
      <c r="N302" s="10">
        <v>1</v>
      </c>
      <c r="O302" s="10">
        <v>1</v>
      </c>
      <c r="P302" s="10">
        <v>1</v>
      </c>
      <c r="Q302" s="10">
        <v>1</v>
      </c>
      <c r="R302" s="10">
        <v>1</v>
      </c>
      <c r="S302" s="10">
        <v>1</v>
      </c>
      <c r="T302" s="10">
        <v>1</v>
      </c>
      <c r="U302" s="10">
        <v>1</v>
      </c>
      <c r="V302" s="10">
        <v>1</v>
      </c>
      <c r="W302" s="10">
        <v>1</v>
      </c>
      <c r="X302" s="10">
        <v>1</v>
      </c>
      <c r="Y302" s="10">
        <v>1</v>
      </c>
      <c r="Z302" s="10">
        <v>1</v>
      </c>
      <c r="AA302" s="10">
        <v>1</v>
      </c>
      <c r="AB302" s="10">
        <v>1</v>
      </c>
      <c r="AC302" s="10">
        <v>1</v>
      </c>
      <c r="AD302" s="10">
        <v>1</v>
      </c>
      <c r="AE302" s="10">
        <v>1</v>
      </c>
      <c r="AF302" s="10">
        <v>1</v>
      </c>
      <c r="AG302" s="10">
        <v>1</v>
      </c>
      <c r="AH302" s="10">
        <v>1</v>
      </c>
      <c r="AI302" s="10">
        <v>1</v>
      </c>
    </row>
    <row r="303" spans="1:35" s="143" customFormat="1">
      <c r="A303" s="244"/>
      <c r="B303" s="11" t="s">
        <v>167</v>
      </c>
      <c r="C303" s="145"/>
      <c r="D303" s="11">
        <v>2</v>
      </c>
      <c r="E303" s="10">
        <v>1</v>
      </c>
      <c r="F303" s="10">
        <v>1</v>
      </c>
      <c r="G303" s="10">
        <v>1</v>
      </c>
      <c r="H303" s="10">
        <v>1</v>
      </c>
      <c r="I303" s="10">
        <v>1</v>
      </c>
      <c r="J303" s="10">
        <v>1</v>
      </c>
      <c r="K303" s="10">
        <v>1</v>
      </c>
      <c r="L303" s="10">
        <v>1</v>
      </c>
      <c r="M303" s="10">
        <v>1</v>
      </c>
      <c r="N303" s="10">
        <v>1</v>
      </c>
      <c r="O303" s="10">
        <v>1</v>
      </c>
      <c r="P303" s="10">
        <v>1</v>
      </c>
      <c r="Q303" s="10">
        <v>1</v>
      </c>
      <c r="R303" s="10">
        <v>1</v>
      </c>
      <c r="S303" s="10">
        <v>1</v>
      </c>
      <c r="T303" s="10">
        <v>1</v>
      </c>
      <c r="U303" s="10">
        <v>1</v>
      </c>
      <c r="V303" s="10">
        <v>1</v>
      </c>
      <c r="W303" s="10">
        <v>1</v>
      </c>
      <c r="X303" s="10">
        <v>1</v>
      </c>
      <c r="Y303" s="10">
        <v>1</v>
      </c>
      <c r="Z303" s="10">
        <v>1</v>
      </c>
      <c r="AA303" s="10">
        <v>1</v>
      </c>
      <c r="AB303" s="10">
        <v>1</v>
      </c>
      <c r="AC303" s="10">
        <v>1</v>
      </c>
      <c r="AD303" s="10">
        <v>1</v>
      </c>
      <c r="AE303" s="10">
        <v>1</v>
      </c>
      <c r="AF303" s="10">
        <v>1</v>
      </c>
      <c r="AG303" s="10">
        <v>1</v>
      </c>
      <c r="AH303" s="10">
        <v>1</v>
      </c>
      <c r="AI303" s="10">
        <v>1</v>
      </c>
    </row>
    <row r="304" spans="1:35" s="143" customFormat="1">
      <c r="A304" s="244"/>
      <c r="B304" s="11" t="s">
        <v>168</v>
      </c>
      <c r="C304" s="145"/>
      <c r="D304" s="11">
        <v>2</v>
      </c>
      <c r="E304" s="10">
        <v>1</v>
      </c>
      <c r="F304" s="10">
        <v>1</v>
      </c>
      <c r="G304" s="10">
        <v>1</v>
      </c>
      <c r="H304" s="10">
        <v>1</v>
      </c>
      <c r="I304" s="10">
        <v>1</v>
      </c>
      <c r="J304" s="10">
        <v>1</v>
      </c>
      <c r="K304" s="10">
        <v>1</v>
      </c>
      <c r="L304" s="10">
        <v>1</v>
      </c>
      <c r="M304" s="10">
        <v>1</v>
      </c>
      <c r="N304" s="10">
        <v>1</v>
      </c>
      <c r="O304" s="10">
        <v>1</v>
      </c>
      <c r="P304" s="10">
        <v>1</v>
      </c>
      <c r="Q304" s="10">
        <v>1</v>
      </c>
      <c r="R304" s="10">
        <v>1</v>
      </c>
      <c r="S304" s="10">
        <v>1</v>
      </c>
      <c r="T304" s="10">
        <v>1</v>
      </c>
      <c r="U304" s="10">
        <v>1</v>
      </c>
      <c r="V304" s="10">
        <v>1</v>
      </c>
      <c r="W304" s="10">
        <v>1</v>
      </c>
      <c r="X304" s="10">
        <v>1</v>
      </c>
      <c r="Y304" s="10">
        <v>1</v>
      </c>
      <c r="Z304" s="10">
        <v>1</v>
      </c>
      <c r="AA304" s="10">
        <v>1</v>
      </c>
      <c r="AB304" s="10">
        <v>1</v>
      </c>
      <c r="AC304" s="10">
        <v>1</v>
      </c>
      <c r="AD304" s="10">
        <v>1</v>
      </c>
      <c r="AE304" s="10">
        <v>1</v>
      </c>
      <c r="AF304" s="10">
        <v>1</v>
      </c>
      <c r="AG304" s="10">
        <v>1</v>
      </c>
      <c r="AH304" s="10">
        <v>1</v>
      </c>
      <c r="AI304" s="10">
        <v>1</v>
      </c>
    </row>
    <row r="305" spans="1:35" s="143" customFormat="1">
      <c r="A305" s="244"/>
      <c r="B305" s="11" t="s">
        <v>169</v>
      </c>
      <c r="C305" s="145"/>
      <c r="D305" s="11">
        <v>2</v>
      </c>
      <c r="E305" s="10">
        <v>1</v>
      </c>
      <c r="F305" s="10">
        <v>1</v>
      </c>
      <c r="G305" s="10">
        <v>1</v>
      </c>
      <c r="H305" s="10">
        <v>1</v>
      </c>
      <c r="I305" s="10">
        <v>1</v>
      </c>
      <c r="J305" s="10">
        <v>1</v>
      </c>
      <c r="K305" s="10">
        <v>1</v>
      </c>
      <c r="L305" s="10">
        <v>1</v>
      </c>
      <c r="M305" s="10">
        <v>1</v>
      </c>
      <c r="N305" s="10">
        <v>1</v>
      </c>
      <c r="O305" s="10">
        <v>1</v>
      </c>
      <c r="P305" s="10">
        <v>1</v>
      </c>
      <c r="Q305" s="10">
        <v>1</v>
      </c>
      <c r="R305" s="10">
        <v>1</v>
      </c>
      <c r="S305" s="10">
        <v>1</v>
      </c>
      <c r="T305" s="10">
        <v>1</v>
      </c>
      <c r="U305" s="10">
        <v>1</v>
      </c>
      <c r="V305" s="10">
        <v>1</v>
      </c>
      <c r="W305" s="10">
        <v>1</v>
      </c>
      <c r="X305" s="10">
        <v>1</v>
      </c>
      <c r="Y305" s="10">
        <v>1</v>
      </c>
      <c r="Z305" s="10">
        <v>1</v>
      </c>
      <c r="AA305" s="10">
        <v>1</v>
      </c>
      <c r="AB305" s="10">
        <v>1</v>
      </c>
      <c r="AC305" s="10">
        <v>1</v>
      </c>
      <c r="AD305" s="10">
        <v>1</v>
      </c>
      <c r="AE305" s="10">
        <v>1</v>
      </c>
      <c r="AF305" s="10">
        <v>1</v>
      </c>
      <c r="AG305" s="10">
        <v>1</v>
      </c>
      <c r="AH305" s="10">
        <v>1</v>
      </c>
      <c r="AI305" s="10">
        <v>1</v>
      </c>
    </row>
    <row r="306" spans="1:35" s="143" customFormat="1">
      <c r="A306" s="244"/>
      <c r="B306" s="11" t="s">
        <v>170</v>
      </c>
      <c r="C306" s="145"/>
      <c r="D306" s="11">
        <v>2</v>
      </c>
      <c r="E306" s="10">
        <v>1</v>
      </c>
      <c r="F306" s="10">
        <v>1</v>
      </c>
      <c r="G306" s="10">
        <v>1</v>
      </c>
      <c r="H306" s="10">
        <v>1</v>
      </c>
      <c r="I306" s="10">
        <v>1</v>
      </c>
      <c r="J306" s="10">
        <v>1</v>
      </c>
      <c r="K306" s="10">
        <v>1</v>
      </c>
      <c r="L306" s="10">
        <v>1</v>
      </c>
      <c r="M306" s="10">
        <v>1</v>
      </c>
      <c r="N306" s="10">
        <v>1</v>
      </c>
      <c r="O306" s="10">
        <v>1</v>
      </c>
      <c r="P306" s="10">
        <v>1</v>
      </c>
      <c r="Q306" s="10">
        <v>1</v>
      </c>
      <c r="R306" s="10">
        <v>1</v>
      </c>
      <c r="S306" s="10">
        <v>1</v>
      </c>
      <c r="T306" s="10">
        <v>1</v>
      </c>
      <c r="U306" s="10">
        <v>1</v>
      </c>
      <c r="V306" s="10">
        <v>1</v>
      </c>
      <c r="W306" s="10">
        <v>1</v>
      </c>
      <c r="X306" s="10">
        <v>1</v>
      </c>
      <c r="Y306" s="10">
        <v>1</v>
      </c>
      <c r="Z306" s="10">
        <v>1</v>
      </c>
      <c r="AA306" s="10">
        <v>1</v>
      </c>
      <c r="AB306" s="10">
        <v>1</v>
      </c>
      <c r="AC306" s="10">
        <v>1</v>
      </c>
      <c r="AD306" s="10">
        <v>1</v>
      </c>
      <c r="AE306" s="10">
        <v>1</v>
      </c>
      <c r="AF306" s="10">
        <v>1</v>
      </c>
      <c r="AG306" s="10">
        <v>1</v>
      </c>
      <c r="AH306" s="10">
        <v>1</v>
      </c>
      <c r="AI306" s="10">
        <v>1</v>
      </c>
    </row>
    <row r="307" spans="1:35" s="143" customFormat="1">
      <c r="A307" s="244"/>
      <c r="B307" s="11" t="s">
        <v>171</v>
      </c>
      <c r="C307" s="145"/>
      <c r="D307" s="11">
        <v>2</v>
      </c>
      <c r="E307" s="10">
        <v>1</v>
      </c>
      <c r="F307" s="10">
        <v>1</v>
      </c>
      <c r="G307" s="10">
        <v>1</v>
      </c>
      <c r="H307" s="10">
        <v>1</v>
      </c>
      <c r="I307" s="10">
        <v>1</v>
      </c>
      <c r="J307" s="10">
        <v>1</v>
      </c>
      <c r="K307" s="10">
        <v>1</v>
      </c>
      <c r="L307" s="10">
        <v>1</v>
      </c>
      <c r="M307" s="10">
        <v>1</v>
      </c>
      <c r="N307" s="10">
        <v>1</v>
      </c>
      <c r="O307" s="10">
        <v>1</v>
      </c>
      <c r="P307" s="10">
        <v>1</v>
      </c>
      <c r="Q307" s="10">
        <v>1</v>
      </c>
      <c r="R307" s="10">
        <v>1</v>
      </c>
      <c r="S307" s="10">
        <v>1</v>
      </c>
      <c r="T307" s="10">
        <v>1</v>
      </c>
      <c r="U307" s="10">
        <v>1</v>
      </c>
      <c r="V307" s="10">
        <v>1</v>
      </c>
      <c r="W307" s="10">
        <v>1</v>
      </c>
      <c r="X307" s="10">
        <v>1</v>
      </c>
      <c r="Y307" s="10">
        <v>1</v>
      </c>
      <c r="Z307" s="10">
        <v>1</v>
      </c>
      <c r="AA307" s="10">
        <v>1</v>
      </c>
      <c r="AB307" s="10">
        <v>1</v>
      </c>
      <c r="AC307" s="10">
        <v>1</v>
      </c>
      <c r="AD307" s="10">
        <v>1</v>
      </c>
      <c r="AE307" s="10">
        <v>1</v>
      </c>
      <c r="AF307" s="10">
        <v>1</v>
      </c>
      <c r="AG307" s="10">
        <v>1</v>
      </c>
      <c r="AH307" s="10">
        <v>1</v>
      </c>
      <c r="AI307" s="10">
        <v>1</v>
      </c>
    </row>
    <row r="308" spans="1:35" s="143" customFormat="1">
      <c r="A308" s="10" t="s">
        <v>126</v>
      </c>
      <c r="B308" s="148" t="s">
        <v>119</v>
      </c>
      <c r="C308" s="145" t="s">
        <v>12</v>
      </c>
      <c r="D308" s="11">
        <v>2</v>
      </c>
      <c r="E308" s="143">
        <v>999999</v>
      </c>
      <c r="F308" s="143">
        <v>999999</v>
      </c>
      <c r="G308" s="143">
        <v>999999</v>
      </c>
      <c r="H308" s="143">
        <v>999999</v>
      </c>
      <c r="I308" s="143">
        <v>999999</v>
      </c>
      <c r="J308" s="143">
        <v>999999</v>
      </c>
      <c r="K308" s="143">
        <v>999999</v>
      </c>
      <c r="L308" s="143">
        <v>999999</v>
      </c>
      <c r="M308" s="143">
        <v>999999</v>
      </c>
      <c r="N308" s="143">
        <v>999999</v>
      </c>
      <c r="O308" s="143">
        <v>999999</v>
      </c>
      <c r="P308" s="143">
        <v>999999</v>
      </c>
      <c r="Q308" s="143">
        <v>999999</v>
      </c>
      <c r="R308" s="143">
        <v>999999</v>
      </c>
      <c r="S308" s="143">
        <v>999999</v>
      </c>
      <c r="T308" s="143">
        <v>999999</v>
      </c>
      <c r="U308" s="143">
        <v>999999</v>
      </c>
      <c r="V308" s="143">
        <v>999999</v>
      </c>
      <c r="W308" s="143">
        <v>999999</v>
      </c>
      <c r="X308" s="143">
        <v>999999</v>
      </c>
      <c r="Y308" s="143">
        <v>999999</v>
      </c>
      <c r="Z308" s="143">
        <v>999999</v>
      </c>
      <c r="AA308" s="143">
        <v>999999</v>
      </c>
      <c r="AB308" s="143">
        <v>999999</v>
      </c>
      <c r="AC308" s="143">
        <v>999999</v>
      </c>
      <c r="AD308" s="143">
        <v>999999</v>
      </c>
      <c r="AE308" s="143">
        <v>999999</v>
      </c>
      <c r="AF308" s="143">
        <v>999999</v>
      </c>
      <c r="AG308" s="143">
        <v>999999</v>
      </c>
      <c r="AH308" s="143">
        <v>999999</v>
      </c>
      <c r="AI308" s="143">
        <v>999999</v>
      </c>
    </row>
    <row r="309" spans="1:35" s="143" customFormat="1">
      <c r="A309" s="10" t="s">
        <v>140</v>
      </c>
      <c r="B309" s="148" t="s">
        <v>119</v>
      </c>
      <c r="C309" s="145"/>
      <c r="D309" s="11">
        <v>2</v>
      </c>
      <c r="E309" s="143">
        <v>999999</v>
      </c>
      <c r="F309" s="143">
        <v>999999</v>
      </c>
      <c r="G309" s="143">
        <v>999999</v>
      </c>
      <c r="H309" s="143">
        <v>999999</v>
      </c>
      <c r="I309" s="143">
        <v>999999</v>
      </c>
      <c r="J309" s="143">
        <v>999999</v>
      </c>
      <c r="K309" s="143">
        <v>999999</v>
      </c>
      <c r="L309" s="143">
        <v>999999</v>
      </c>
      <c r="M309" s="143">
        <v>999999</v>
      </c>
      <c r="N309" s="143">
        <v>999999</v>
      </c>
      <c r="O309" s="143">
        <v>999999</v>
      </c>
      <c r="P309" s="143">
        <v>999999</v>
      </c>
      <c r="Q309" s="143">
        <v>999999</v>
      </c>
      <c r="R309" s="143">
        <v>999999</v>
      </c>
      <c r="S309" s="143">
        <v>999999</v>
      </c>
      <c r="T309" s="143">
        <v>999999</v>
      </c>
      <c r="U309" s="143">
        <v>999999</v>
      </c>
      <c r="V309" s="143">
        <v>999999</v>
      </c>
      <c r="W309" s="143">
        <v>999999</v>
      </c>
      <c r="X309" s="143">
        <v>999999</v>
      </c>
      <c r="Y309" s="143">
        <v>999999</v>
      </c>
      <c r="Z309" s="143">
        <v>999999</v>
      </c>
      <c r="AA309" s="143">
        <v>999999</v>
      </c>
      <c r="AB309" s="143">
        <v>999999</v>
      </c>
      <c r="AC309" s="143">
        <v>999999</v>
      </c>
      <c r="AD309" s="143">
        <v>999999</v>
      </c>
      <c r="AE309" s="143">
        <v>999999</v>
      </c>
      <c r="AF309" s="143">
        <v>999999</v>
      </c>
      <c r="AG309" s="143">
        <v>999999</v>
      </c>
      <c r="AH309" s="143">
        <v>999999</v>
      </c>
      <c r="AI309" s="143">
        <v>999999</v>
      </c>
    </row>
    <row r="310" spans="1:35" s="10" customFormat="1">
      <c r="A310" s="10" t="s">
        <v>133</v>
      </c>
      <c r="B310" s="147" t="s">
        <v>119</v>
      </c>
      <c r="C310" s="11" t="s">
        <v>7</v>
      </c>
      <c r="D310" s="11">
        <v>2</v>
      </c>
      <c r="E310" s="10">
        <v>99999</v>
      </c>
      <c r="F310" s="10">
        <v>99999</v>
      </c>
      <c r="G310" s="10">
        <v>99999</v>
      </c>
      <c r="H310" s="10">
        <v>99999</v>
      </c>
      <c r="I310" s="10">
        <v>99999</v>
      </c>
      <c r="J310" s="10">
        <v>99999</v>
      </c>
      <c r="K310" s="10">
        <v>99999</v>
      </c>
      <c r="L310" s="10">
        <v>99999</v>
      </c>
      <c r="M310" s="10">
        <v>99999</v>
      </c>
      <c r="N310" s="10">
        <v>99999</v>
      </c>
      <c r="O310" s="10">
        <v>99999</v>
      </c>
      <c r="P310" s="10">
        <v>99999</v>
      </c>
      <c r="Q310" s="10">
        <v>99999</v>
      </c>
      <c r="R310" s="10">
        <v>99999</v>
      </c>
      <c r="S310" s="10">
        <v>99999</v>
      </c>
      <c r="T310" s="10">
        <v>99999</v>
      </c>
      <c r="U310" s="10">
        <v>99999</v>
      </c>
      <c r="V310" s="10">
        <v>99999</v>
      </c>
      <c r="W310" s="10">
        <v>99999</v>
      </c>
      <c r="X310" s="10">
        <v>99999</v>
      </c>
      <c r="Y310" s="10">
        <v>99999</v>
      </c>
      <c r="Z310" s="10">
        <v>99999</v>
      </c>
      <c r="AA310" s="10">
        <v>99999</v>
      </c>
      <c r="AB310" s="10">
        <v>99999</v>
      </c>
      <c r="AC310" s="10">
        <v>99999</v>
      </c>
      <c r="AD310" s="10">
        <v>99999</v>
      </c>
      <c r="AE310" s="10">
        <v>99999</v>
      </c>
      <c r="AF310" s="10">
        <v>99999</v>
      </c>
      <c r="AG310" s="10">
        <v>99999</v>
      </c>
      <c r="AH310" s="10">
        <v>99999</v>
      </c>
      <c r="AI310" s="10">
        <v>99999</v>
      </c>
    </row>
    <row r="311" spans="1:35" s="10" customFormat="1">
      <c r="A311" s="10" t="s">
        <v>128</v>
      </c>
      <c r="B311" s="147" t="s">
        <v>119</v>
      </c>
      <c r="C311" s="11" t="s">
        <v>7</v>
      </c>
      <c r="D311" s="11">
        <v>2</v>
      </c>
      <c r="E311" s="10">
        <v>99999</v>
      </c>
      <c r="F311" s="10">
        <v>99999</v>
      </c>
      <c r="G311" s="10">
        <v>99999</v>
      </c>
      <c r="H311" s="10">
        <v>99999</v>
      </c>
      <c r="I311" s="10">
        <v>99999</v>
      </c>
      <c r="J311" s="10">
        <v>99999</v>
      </c>
      <c r="K311" s="10">
        <v>99999</v>
      </c>
      <c r="L311" s="10">
        <v>99999</v>
      </c>
      <c r="M311" s="10">
        <v>99999</v>
      </c>
      <c r="N311" s="10">
        <v>99999</v>
      </c>
      <c r="O311" s="10">
        <v>99999</v>
      </c>
      <c r="P311" s="10">
        <v>99999</v>
      </c>
      <c r="Q311" s="10">
        <v>99999</v>
      </c>
      <c r="R311" s="10">
        <v>99999</v>
      </c>
      <c r="S311" s="10">
        <v>99999</v>
      </c>
      <c r="T311" s="10">
        <v>99999</v>
      </c>
      <c r="U311" s="10">
        <v>99999</v>
      </c>
      <c r="V311" s="10">
        <v>99999</v>
      </c>
      <c r="W311" s="10">
        <v>99999</v>
      </c>
      <c r="X311" s="10">
        <v>99999</v>
      </c>
      <c r="Y311" s="10">
        <v>99999</v>
      </c>
      <c r="Z311" s="10">
        <v>99999</v>
      </c>
      <c r="AA311" s="10">
        <v>99999</v>
      </c>
      <c r="AB311" s="10">
        <v>99999</v>
      </c>
      <c r="AC311" s="10">
        <v>99999</v>
      </c>
      <c r="AD311" s="10">
        <v>99999</v>
      </c>
      <c r="AE311" s="10">
        <v>99999</v>
      </c>
      <c r="AF311" s="10">
        <v>99999</v>
      </c>
      <c r="AG311" s="10">
        <v>99999</v>
      </c>
      <c r="AH311" s="10">
        <v>99999</v>
      </c>
      <c r="AI311" s="10">
        <v>99999</v>
      </c>
    </row>
    <row r="312" spans="1:35" s="143" customFormat="1">
      <c r="A312" s="143" t="s">
        <v>146</v>
      </c>
      <c r="B312" s="147" t="s">
        <v>119</v>
      </c>
      <c r="C312" s="11"/>
      <c r="D312" s="11">
        <v>1</v>
      </c>
      <c r="E312" s="143">
        <v>999999</v>
      </c>
      <c r="F312" s="143">
        <v>999999</v>
      </c>
      <c r="G312" s="143">
        <v>999999</v>
      </c>
      <c r="H312" s="143">
        <v>999999</v>
      </c>
      <c r="I312" s="143">
        <v>999999</v>
      </c>
      <c r="J312" s="143">
        <v>999999</v>
      </c>
      <c r="K312" s="143">
        <v>999999</v>
      </c>
      <c r="L312" s="143">
        <v>999999</v>
      </c>
      <c r="M312" s="143">
        <v>999999</v>
      </c>
      <c r="N312" s="143">
        <v>999999</v>
      </c>
      <c r="O312" s="143">
        <v>999999</v>
      </c>
      <c r="P312" s="143">
        <v>999999</v>
      </c>
      <c r="Q312" s="143">
        <v>999999</v>
      </c>
      <c r="R312" s="143">
        <v>999999</v>
      </c>
      <c r="S312" s="143">
        <v>999999</v>
      </c>
      <c r="T312" s="143">
        <v>999999</v>
      </c>
      <c r="U312" s="143">
        <v>999999</v>
      </c>
      <c r="V312" s="143">
        <v>999999</v>
      </c>
      <c r="W312" s="143">
        <v>999999</v>
      </c>
      <c r="X312" s="143">
        <v>999999</v>
      </c>
      <c r="Y312" s="143">
        <v>999999</v>
      </c>
      <c r="Z312" s="143">
        <v>999999</v>
      </c>
      <c r="AA312" s="143">
        <v>999999</v>
      </c>
      <c r="AB312" s="143">
        <v>999999</v>
      </c>
      <c r="AC312" s="143">
        <v>999999</v>
      </c>
      <c r="AD312" s="143">
        <v>999999</v>
      </c>
      <c r="AE312" s="143">
        <v>999999</v>
      </c>
      <c r="AF312" s="143">
        <v>999999</v>
      </c>
      <c r="AG312" s="143">
        <v>999999</v>
      </c>
      <c r="AH312" s="143">
        <v>999999</v>
      </c>
      <c r="AI312" s="143">
        <v>999999</v>
      </c>
    </row>
    <row r="313" spans="1:35" s="143" customFormat="1">
      <c r="A313" s="143" t="s">
        <v>147</v>
      </c>
      <c r="B313" s="147" t="s">
        <v>119</v>
      </c>
      <c r="C313" s="11"/>
      <c r="D313" s="11">
        <v>2</v>
      </c>
      <c r="E313" s="10">
        <v>99999</v>
      </c>
      <c r="F313" s="10">
        <v>99999</v>
      </c>
      <c r="G313" s="10">
        <v>99999</v>
      </c>
      <c r="H313" s="10">
        <v>99999</v>
      </c>
      <c r="I313" s="10">
        <v>99999</v>
      </c>
      <c r="J313" s="10">
        <v>99999</v>
      </c>
      <c r="K313" s="10">
        <v>99999</v>
      </c>
      <c r="L313" s="10">
        <v>99999</v>
      </c>
      <c r="M313" s="10">
        <v>99999</v>
      </c>
      <c r="N313" s="10">
        <v>99999</v>
      </c>
      <c r="O313" s="10">
        <v>99999</v>
      </c>
      <c r="P313" s="10">
        <v>99999</v>
      </c>
      <c r="Q313" s="10">
        <v>99999</v>
      </c>
      <c r="R313" s="10">
        <v>99999</v>
      </c>
      <c r="S313" s="10">
        <v>99999</v>
      </c>
      <c r="T313" s="10">
        <v>99999</v>
      </c>
      <c r="U313" s="10">
        <v>99999</v>
      </c>
      <c r="V313" s="10">
        <v>99999</v>
      </c>
      <c r="W313" s="10">
        <v>99999</v>
      </c>
      <c r="X313" s="10">
        <v>99999</v>
      </c>
      <c r="Y313" s="10">
        <v>99999</v>
      </c>
      <c r="Z313" s="10">
        <v>99999</v>
      </c>
      <c r="AA313" s="10">
        <v>99999</v>
      </c>
      <c r="AB313" s="10">
        <v>99999</v>
      </c>
      <c r="AC313" s="10">
        <v>99999</v>
      </c>
      <c r="AD313" s="10">
        <v>99999</v>
      </c>
      <c r="AE313" s="10">
        <v>99999</v>
      </c>
      <c r="AF313" s="10">
        <v>99999</v>
      </c>
      <c r="AG313" s="10">
        <v>99999</v>
      </c>
      <c r="AH313" s="10">
        <v>99999</v>
      </c>
      <c r="AI313" s="10">
        <v>99999</v>
      </c>
    </row>
    <row r="314" spans="1:35" s="143" customFormat="1">
      <c r="B314" s="11"/>
      <c r="C314" s="10"/>
      <c r="D314" s="11"/>
    </row>
    <row r="315" spans="1:35">
      <c r="B315" s="9"/>
    </row>
    <row r="316" spans="1:35">
      <c r="A316" s="13"/>
      <c r="B316" s="71"/>
      <c r="C316" s="71"/>
      <c r="D316" s="71"/>
      <c r="E316" s="69"/>
      <c r="F316" s="69"/>
      <c r="G316" s="69"/>
      <c r="H316" s="69"/>
      <c r="I316" s="69"/>
      <c r="J316" s="69"/>
      <c r="K316" s="69"/>
      <c r="L316" s="69"/>
      <c r="M316" s="69"/>
      <c r="N316" s="69"/>
      <c r="O316" s="69"/>
      <c r="P316" s="69"/>
      <c r="Q316" s="69"/>
      <c r="R316" s="69"/>
      <c r="S316" s="69"/>
      <c r="T316" s="69"/>
      <c r="U316" s="69"/>
      <c r="V316" s="69"/>
      <c r="W316" s="69"/>
      <c r="X316" s="69"/>
      <c r="Y316" s="69"/>
      <c r="Z316" s="69"/>
      <c r="AA316" s="69"/>
      <c r="AB316" s="69"/>
      <c r="AC316" s="69"/>
      <c r="AD316" s="69"/>
      <c r="AE316" s="69"/>
      <c r="AF316" s="69"/>
      <c r="AG316" s="69"/>
      <c r="AH316" s="69"/>
      <c r="AI316" s="70"/>
    </row>
    <row r="317" spans="1:35">
      <c r="B317" s="9"/>
    </row>
    <row r="318" spans="1:35">
      <c r="B318" s="9"/>
    </row>
    <row r="319" spans="1:35">
      <c r="B319" s="9"/>
    </row>
    <row r="320" spans="1:35">
      <c r="B320" s="9"/>
    </row>
    <row r="321" spans="2:2">
      <c r="B321" s="9"/>
    </row>
    <row r="322" spans="2:2">
      <c r="B322" s="9"/>
    </row>
    <row r="323" spans="2:2">
      <c r="B323" s="9"/>
    </row>
    <row r="324" spans="2:2">
      <c r="B324" s="9"/>
    </row>
    <row r="325" spans="2:2">
      <c r="B325" s="9"/>
    </row>
    <row r="326" spans="2:2">
      <c r="B326" s="9"/>
    </row>
    <row r="327" spans="2:2">
      <c r="B327" s="9"/>
    </row>
    <row r="328" spans="2:2">
      <c r="B328" s="9"/>
    </row>
    <row r="329" spans="2:2">
      <c r="B329" s="9"/>
    </row>
    <row r="330" spans="2:2">
      <c r="B330" s="9"/>
    </row>
    <row r="331" spans="2:2">
      <c r="B331" s="9"/>
    </row>
    <row r="332" spans="2:2">
      <c r="B332" s="9"/>
    </row>
  </sheetData>
  <mergeCells count="42">
    <mergeCell ref="A264:A271"/>
    <mergeCell ref="A282:A289"/>
    <mergeCell ref="A246:A253"/>
    <mergeCell ref="A228:A235"/>
    <mergeCell ref="A300:A307"/>
    <mergeCell ref="A1:XFD1"/>
    <mergeCell ref="D5:D11"/>
    <mergeCell ref="D24:D27"/>
    <mergeCell ref="D38:D40"/>
    <mergeCell ref="D50:D52"/>
    <mergeCell ref="D62:D64"/>
    <mergeCell ref="D72:D78"/>
    <mergeCell ref="D88:D93"/>
    <mergeCell ref="D103:D108"/>
    <mergeCell ref="D118:D124"/>
    <mergeCell ref="A67:XFD67"/>
    <mergeCell ref="D134:D139"/>
    <mergeCell ref="D149:D155"/>
    <mergeCell ref="D165:D170"/>
    <mergeCell ref="D180:D186"/>
    <mergeCell ref="D196:D202"/>
    <mergeCell ref="D213:D219"/>
    <mergeCell ref="A2:XFD2"/>
    <mergeCell ref="A296:XFD296"/>
    <mergeCell ref="A278:XFD278"/>
    <mergeCell ref="A260:XFD260"/>
    <mergeCell ref="A242:XFD242"/>
    <mergeCell ref="A224:XFD224"/>
    <mergeCell ref="A208:XFD208"/>
    <mergeCell ref="A191:XFD191"/>
    <mergeCell ref="A175:XFD175"/>
    <mergeCell ref="A160:XFD160"/>
    <mergeCell ref="A144:XFD144"/>
    <mergeCell ref="A129:XFD129"/>
    <mergeCell ref="A113:XFD113"/>
    <mergeCell ref="A98:XFD98"/>
    <mergeCell ref="A83:XFD83"/>
    <mergeCell ref="A56:XFD56"/>
    <mergeCell ref="A44:XFD44"/>
    <mergeCell ref="A32:XFD32"/>
    <mergeCell ref="A18:XFD18"/>
    <mergeCell ref="A12:XFD12"/>
  </mergeCells>
  <phoneticPr fontId="28"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I60"/>
  <sheetViews>
    <sheetView zoomScale="63" zoomScaleNormal="80" workbookViewId="0">
      <selection activeCell="D46" sqref="D46"/>
    </sheetView>
  </sheetViews>
  <sheetFormatPr baseColWidth="10" defaultColWidth="8.83203125" defaultRowHeight="15"/>
  <cols>
    <col min="1" max="1" width="35.5" customWidth="1"/>
    <col min="2" max="2" width="17.1640625" customWidth="1"/>
    <col min="3" max="3" width="48.5" customWidth="1"/>
    <col min="4" max="4" width="6.5" style="9" bestFit="1" customWidth="1"/>
    <col min="5" max="35" width="10.5" bestFit="1" customWidth="1"/>
  </cols>
  <sheetData>
    <row r="1" spans="1:35" s="222" customFormat="1" ht="19">
      <c r="A1" s="221" t="s">
        <v>657</v>
      </c>
      <c r="D1" s="223"/>
    </row>
    <row r="2" spans="1:35" s="237" customFormat="1"/>
    <row r="3" spans="1:35" s="217" customFormat="1">
      <c r="A3" s="214" t="s">
        <v>103</v>
      </c>
      <c r="B3" s="215"/>
      <c r="C3" s="216"/>
      <c r="D3" s="224"/>
    </row>
    <row r="4" spans="1:35">
      <c r="A4" s="3" t="s">
        <v>116</v>
      </c>
      <c r="B4" s="8" t="s">
        <v>11</v>
      </c>
      <c r="C4" s="8" t="s">
        <v>117</v>
      </c>
      <c r="D4" s="8" t="s">
        <v>607</v>
      </c>
      <c r="E4" s="3">
        <v>2020</v>
      </c>
      <c r="F4" s="3">
        <v>2021</v>
      </c>
      <c r="G4" s="3">
        <v>2022</v>
      </c>
      <c r="H4" s="3">
        <v>2023</v>
      </c>
      <c r="I4" s="3">
        <v>2024</v>
      </c>
      <c r="J4" s="3">
        <v>2025</v>
      </c>
      <c r="K4" s="3">
        <v>2026</v>
      </c>
      <c r="L4" s="3">
        <v>2027</v>
      </c>
      <c r="M4" s="3">
        <v>2028</v>
      </c>
      <c r="N4" s="3">
        <v>2029</v>
      </c>
      <c r="O4" s="3">
        <v>2030</v>
      </c>
      <c r="P4" s="3">
        <v>2031</v>
      </c>
      <c r="Q4" s="3">
        <v>2032</v>
      </c>
      <c r="R4" s="3">
        <v>2033</v>
      </c>
      <c r="S4" s="3">
        <v>2034</v>
      </c>
      <c r="T4" s="3">
        <v>2035</v>
      </c>
      <c r="U4" s="3">
        <v>2036</v>
      </c>
      <c r="V4" s="3">
        <v>2037</v>
      </c>
      <c r="W4" s="3">
        <v>2038</v>
      </c>
      <c r="X4" s="3">
        <v>2039</v>
      </c>
      <c r="Y4" s="3">
        <v>2040</v>
      </c>
      <c r="Z4" s="3">
        <v>2041</v>
      </c>
      <c r="AA4" s="3">
        <v>2042</v>
      </c>
      <c r="AB4" s="3">
        <v>2043</v>
      </c>
      <c r="AC4" s="3">
        <v>2044</v>
      </c>
      <c r="AD4" s="3">
        <v>2045</v>
      </c>
      <c r="AE4" s="3">
        <v>2046</v>
      </c>
      <c r="AF4" s="3">
        <v>2047</v>
      </c>
      <c r="AG4" s="3">
        <v>2048</v>
      </c>
      <c r="AH4" s="3">
        <v>2049</v>
      </c>
      <c r="AI4" s="3">
        <v>2050</v>
      </c>
    </row>
    <row r="5" spans="1:35" s="10" customFormat="1">
      <c r="A5" s="10" t="s">
        <v>174</v>
      </c>
      <c r="B5" s="11" t="s">
        <v>15</v>
      </c>
      <c r="C5" s="11" t="s">
        <v>184</v>
      </c>
      <c r="D5" s="11">
        <v>2</v>
      </c>
      <c r="E5" s="140">
        <v>0.1</v>
      </c>
      <c r="F5" s="140">
        <v>0.1</v>
      </c>
      <c r="G5" s="140">
        <v>0.1</v>
      </c>
      <c r="H5" s="140">
        <v>0.1</v>
      </c>
      <c r="I5" s="140">
        <v>0.1</v>
      </c>
      <c r="J5" s="140">
        <v>0.1</v>
      </c>
      <c r="K5" s="140">
        <v>0.1</v>
      </c>
      <c r="L5" s="140">
        <v>0.1</v>
      </c>
      <c r="M5" s="140">
        <v>0.1</v>
      </c>
      <c r="N5" s="140">
        <v>0.1</v>
      </c>
      <c r="O5" s="140">
        <v>0.1</v>
      </c>
      <c r="P5" s="140">
        <v>0.1</v>
      </c>
      <c r="Q5" s="140">
        <v>0.1</v>
      </c>
      <c r="R5" s="140">
        <v>0.1</v>
      </c>
      <c r="S5" s="140">
        <v>0.1</v>
      </c>
      <c r="T5" s="140">
        <v>0.1</v>
      </c>
      <c r="U5" s="140">
        <v>0.1</v>
      </c>
      <c r="V5" s="140">
        <v>0.1</v>
      </c>
      <c r="W5" s="140">
        <v>0.1</v>
      </c>
      <c r="X5" s="140">
        <v>0.1</v>
      </c>
      <c r="Y5" s="140">
        <v>0.1</v>
      </c>
      <c r="Z5" s="140">
        <v>0.1</v>
      </c>
      <c r="AA5" s="140">
        <v>0.1</v>
      </c>
      <c r="AB5" s="140">
        <v>0.1</v>
      </c>
      <c r="AC5" s="140">
        <v>0.1</v>
      </c>
      <c r="AD5" s="140">
        <v>0.1</v>
      </c>
      <c r="AE5" s="140">
        <v>0.1</v>
      </c>
      <c r="AF5" s="140">
        <v>0.1</v>
      </c>
      <c r="AG5" s="140">
        <v>0.1</v>
      </c>
      <c r="AH5" s="140">
        <v>0.1</v>
      </c>
      <c r="AI5" s="140">
        <v>0.1</v>
      </c>
    </row>
    <row r="6" spans="1:35" s="10" customFormat="1">
      <c r="A6" s="10" t="s">
        <v>129</v>
      </c>
      <c r="B6" s="11" t="s">
        <v>59</v>
      </c>
      <c r="C6" s="11" t="s">
        <v>184</v>
      </c>
      <c r="D6" s="11">
        <v>2</v>
      </c>
      <c r="E6" s="140">
        <v>1</v>
      </c>
      <c r="F6" s="140">
        <v>1</v>
      </c>
      <c r="G6" s="140">
        <v>1</v>
      </c>
      <c r="H6" s="140">
        <v>1</v>
      </c>
      <c r="I6" s="140">
        <v>1</v>
      </c>
      <c r="J6" s="140">
        <v>1</v>
      </c>
      <c r="K6" s="140">
        <v>1</v>
      </c>
      <c r="L6" s="140">
        <v>1</v>
      </c>
      <c r="M6" s="140">
        <v>1</v>
      </c>
      <c r="N6" s="140">
        <v>1</v>
      </c>
      <c r="O6" s="140">
        <v>1</v>
      </c>
      <c r="P6" s="140">
        <v>1</v>
      </c>
      <c r="Q6" s="140">
        <v>1</v>
      </c>
      <c r="R6" s="140">
        <v>1</v>
      </c>
      <c r="S6" s="140">
        <v>1</v>
      </c>
      <c r="T6" s="140">
        <v>1</v>
      </c>
      <c r="U6" s="140">
        <v>1</v>
      </c>
      <c r="V6" s="140">
        <v>1</v>
      </c>
      <c r="W6" s="140">
        <v>1</v>
      </c>
      <c r="X6" s="140">
        <v>1</v>
      </c>
      <c r="Y6" s="140">
        <v>1</v>
      </c>
      <c r="Z6" s="140">
        <v>1</v>
      </c>
      <c r="AA6" s="140">
        <v>1</v>
      </c>
      <c r="AB6" s="140">
        <v>1</v>
      </c>
      <c r="AC6" s="140">
        <v>1</v>
      </c>
      <c r="AD6" s="140">
        <v>1</v>
      </c>
      <c r="AE6" s="140">
        <v>1</v>
      </c>
      <c r="AF6" s="140">
        <v>1</v>
      </c>
      <c r="AG6" s="140">
        <v>1</v>
      </c>
      <c r="AH6" s="140">
        <v>1</v>
      </c>
      <c r="AI6" s="140">
        <v>1</v>
      </c>
    </row>
    <row r="7" spans="1:35" s="10" customFormat="1">
      <c r="A7" s="10" t="s">
        <v>120</v>
      </c>
      <c r="B7" s="11" t="s">
        <v>51</v>
      </c>
      <c r="C7" s="11" t="s">
        <v>184</v>
      </c>
      <c r="D7" s="11">
        <v>2</v>
      </c>
      <c r="E7" s="140">
        <v>1</v>
      </c>
      <c r="F7" s="140">
        <v>1</v>
      </c>
      <c r="G7" s="140">
        <v>1</v>
      </c>
      <c r="H7" s="140">
        <v>1</v>
      </c>
      <c r="I7" s="140">
        <v>1</v>
      </c>
      <c r="J7" s="140">
        <v>1</v>
      </c>
      <c r="K7" s="140">
        <v>1</v>
      </c>
      <c r="L7" s="140">
        <v>1</v>
      </c>
      <c r="M7" s="140">
        <v>1</v>
      </c>
      <c r="N7" s="140">
        <v>1</v>
      </c>
      <c r="O7" s="140">
        <v>1</v>
      </c>
      <c r="P7" s="140">
        <v>1</v>
      </c>
      <c r="Q7" s="140">
        <v>1</v>
      </c>
      <c r="R7" s="140">
        <v>1</v>
      </c>
      <c r="S7" s="140">
        <v>1</v>
      </c>
      <c r="T7" s="140">
        <v>1</v>
      </c>
      <c r="U7" s="140">
        <v>1</v>
      </c>
      <c r="V7" s="140">
        <v>1</v>
      </c>
      <c r="W7" s="140">
        <v>1</v>
      </c>
      <c r="X7" s="140">
        <v>1</v>
      </c>
      <c r="Y7" s="140">
        <v>1</v>
      </c>
      <c r="Z7" s="140">
        <v>1</v>
      </c>
      <c r="AA7" s="140">
        <v>1</v>
      </c>
      <c r="AB7" s="140">
        <v>1</v>
      </c>
      <c r="AC7" s="140">
        <v>1</v>
      </c>
      <c r="AD7" s="140">
        <v>1</v>
      </c>
      <c r="AE7" s="140">
        <v>1</v>
      </c>
      <c r="AF7" s="140">
        <v>1</v>
      </c>
      <c r="AG7" s="140">
        <v>1</v>
      </c>
      <c r="AH7" s="140">
        <v>1</v>
      </c>
      <c r="AI7" s="140">
        <v>1</v>
      </c>
    </row>
    <row r="8" spans="1:35">
      <c r="A8" t="s">
        <v>135</v>
      </c>
      <c r="B8" s="9">
        <v>1</v>
      </c>
      <c r="C8" s="9" t="s">
        <v>185</v>
      </c>
      <c r="D8" s="11">
        <v>2</v>
      </c>
    </row>
    <row r="9" spans="1:35" s="13" customFormat="1">
      <c r="A9" s="10" t="s">
        <v>136</v>
      </c>
      <c r="B9" s="11">
        <v>1</v>
      </c>
      <c r="C9" s="11" t="s">
        <v>137</v>
      </c>
      <c r="D9" s="11">
        <v>2</v>
      </c>
    </row>
    <row r="10" spans="1:35" s="237" customFormat="1" ht="14.25" customHeight="1"/>
    <row r="11" spans="1:35" s="217" customFormat="1">
      <c r="A11" s="214" t="s">
        <v>105</v>
      </c>
      <c r="B11" s="215"/>
      <c r="C11" s="216"/>
      <c r="D11" s="224"/>
    </row>
    <row r="12" spans="1:35">
      <c r="A12" s="3" t="s">
        <v>116</v>
      </c>
      <c r="B12" s="8" t="s">
        <v>11</v>
      </c>
      <c r="C12" s="8" t="s">
        <v>117</v>
      </c>
      <c r="D12" s="8" t="s">
        <v>607</v>
      </c>
      <c r="E12" s="3">
        <v>2020</v>
      </c>
      <c r="F12" s="3">
        <v>2021</v>
      </c>
      <c r="G12" s="3">
        <v>2022</v>
      </c>
      <c r="H12" s="3">
        <v>2023</v>
      </c>
      <c r="I12" s="3">
        <v>2024</v>
      </c>
      <c r="J12" s="3">
        <v>2025</v>
      </c>
      <c r="K12" s="3">
        <v>2026</v>
      </c>
      <c r="L12" s="3">
        <v>2027</v>
      </c>
      <c r="M12" s="3">
        <v>2028</v>
      </c>
      <c r="N12" s="3">
        <v>2029</v>
      </c>
      <c r="O12" s="3">
        <v>2030</v>
      </c>
      <c r="P12" s="3">
        <v>2031</v>
      </c>
      <c r="Q12" s="3">
        <v>2032</v>
      </c>
      <c r="R12" s="3">
        <v>2033</v>
      </c>
      <c r="S12" s="3">
        <v>2034</v>
      </c>
      <c r="T12" s="3">
        <v>2035</v>
      </c>
      <c r="U12" s="3">
        <v>2036</v>
      </c>
      <c r="V12" s="3">
        <v>2037</v>
      </c>
      <c r="W12" s="3">
        <v>2038</v>
      </c>
      <c r="X12" s="3">
        <v>2039</v>
      </c>
      <c r="Y12" s="3">
        <v>2040</v>
      </c>
      <c r="Z12" s="3">
        <v>2041</v>
      </c>
      <c r="AA12" s="3">
        <v>2042</v>
      </c>
      <c r="AB12" s="3">
        <v>2043</v>
      </c>
      <c r="AC12" s="3">
        <v>2044</v>
      </c>
      <c r="AD12" s="3">
        <v>2045</v>
      </c>
      <c r="AE12" s="3">
        <v>2046</v>
      </c>
      <c r="AF12" s="3">
        <v>2047</v>
      </c>
      <c r="AG12" s="3">
        <v>2048</v>
      </c>
      <c r="AH12" s="3">
        <v>2049</v>
      </c>
      <c r="AI12" s="3">
        <v>2050</v>
      </c>
    </row>
    <row r="13" spans="1:35" s="10" customFormat="1">
      <c r="A13" s="10" t="s">
        <v>174</v>
      </c>
      <c r="B13" s="11" t="s">
        <v>15</v>
      </c>
      <c r="C13" s="11" t="s">
        <v>184</v>
      </c>
      <c r="D13" s="11">
        <v>2</v>
      </c>
      <c r="E13" s="140">
        <v>0.2</v>
      </c>
      <c r="F13" s="140">
        <v>0.2</v>
      </c>
      <c r="G13" s="140">
        <v>0.2</v>
      </c>
      <c r="H13" s="140">
        <v>0.2</v>
      </c>
      <c r="I13" s="140">
        <v>0.2</v>
      </c>
      <c r="J13" s="140">
        <v>0.2</v>
      </c>
      <c r="K13" s="140">
        <v>0.2</v>
      </c>
      <c r="L13" s="140">
        <v>0.2</v>
      </c>
      <c r="M13" s="140">
        <v>0.2</v>
      </c>
      <c r="N13" s="140">
        <v>0.2</v>
      </c>
      <c r="O13" s="140">
        <v>0.2</v>
      </c>
      <c r="P13" s="140">
        <v>0.2</v>
      </c>
      <c r="Q13" s="140">
        <v>0.2</v>
      </c>
      <c r="R13" s="140">
        <v>0.2</v>
      </c>
      <c r="S13" s="140">
        <v>0.2</v>
      </c>
      <c r="T13" s="140">
        <v>0.2</v>
      </c>
      <c r="U13" s="140">
        <v>0.2</v>
      </c>
      <c r="V13" s="140">
        <v>0.2</v>
      </c>
      <c r="W13" s="140">
        <v>0.2</v>
      </c>
      <c r="X13" s="140">
        <v>0.2</v>
      </c>
      <c r="Y13" s="140">
        <v>0.2</v>
      </c>
      <c r="Z13" s="140">
        <v>0.2</v>
      </c>
      <c r="AA13" s="140">
        <v>0.2</v>
      </c>
      <c r="AB13" s="140">
        <v>0.2</v>
      </c>
      <c r="AC13" s="140">
        <v>0.2</v>
      </c>
      <c r="AD13" s="140">
        <v>0.2</v>
      </c>
      <c r="AE13" s="140">
        <v>0.2</v>
      </c>
      <c r="AF13" s="140">
        <v>0.2</v>
      </c>
      <c r="AG13" s="140">
        <v>0.2</v>
      </c>
      <c r="AH13" s="140">
        <v>0.2</v>
      </c>
      <c r="AI13" s="140">
        <v>0.2</v>
      </c>
    </row>
    <row r="14" spans="1:35" s="10" customFormat="1">
      <c r="A14" s="10" t="s">
        <v>129</v>
      </c>
      <c r="B14" s="11" t="s">
        <v>56</v>
      </c>
      <c r="C14" s="11" t="s">
        <v>184</v>
      </c>
      <c r="D14" s="11">
        <v>2</v>
      </c>
      <c r="E14" s="140">
        <v>1</v>
      </c>
      <c r="F14" s="140">
        <v>1</v>
      </c>
      <c r="G14" s="140">
        <v>1</v>
      </c>
      <c r="H14" s="140">
        <v>1</v>
      </c>
      <c r="I14" s="140">
        <v>1</v>
      </c>
      <c r="J14" s="140">
        <v>1</v>
      </c>
      <c r="K14" s="140">
        <v>1</v>
      </c>
      <c r="L14" s="140">
        <v>1</v>
      </c>
      <c r="M14" s="140">
        <v>1</v>
      </c>
      <c r="N14" s="140">
        <v>1</v>
      </c>
      <c r="O14" s="140">
        <v>1</v>
      </c>
      <c r="P14" s="140">
        <v>1</v>
      </c>
      <c r="Q14" s="140">
        <v>1</v>
      </c>
      <c r="R14" s="140">
        <v>1</v>
      </c>
      <c r="S14" s="140">
        <v>1</v>
      </c>
      <c r="T14" s="140">
        <v>1</v>
      </c>
      <c r="U14" s="140">
        <v>1</v>
      </c>
      <c r="V14" s="140">
        <v>1</v>
      </c>
      <c r="W14" s="140">
        <v>1</v>
      </c>
      <c r="X14" s="140">
        <v>1</v>
      </c>
      <c r="Y14" s="140">
        <v>1</v>
      </c>
      <c r="Z14" s="140">
        <v>1</v>
      </c>
      <c r="AA14" s="140">
        <v>1</v>
      </c>
      <c r="AB14" s="140">
        <v>1</v>
      </c>
      <c r="AC14" s="140">
        <v>1</v>
      </c>
      <c r="AD14" s="140">
        <v>1</v>
      </c>
      <c r="AE14" s="140">
        <v>1</v>
      </c>
      <c r="AF14" s="140">
        <v>1</v>
      </c>
      <c r="AG14" s="140">
        <v>1</v>
      </c>
      <c r="AH14" s="140">
        <v>1</v>
      </c>
      <c r="AI14" s="140">
        <v>1</v>
      </c>
    </row>
    <row r="15" spans="1:35" s="10" customFormat="1">
      <c r="A15" s="10" t="s">
        <v>120</v>
      </c>
      <c r="B15" s="11" t="s">
        <v>51</v>
      </c>
      <c r="C15" s="11" t="s">
        <v>184</v>
      </c>
      <c r="D15" s="11">
        <v>2</v>
      </c>
      <c r="E15" s="140">
        <v>1</v>
      </c>
      <c r="F15" s="140">
        <v>1</v>
      </c>
      <c r="G15" s="140">
        <v>1</v>
      </c>
      <c r="H15" s="140">
        <v>1</v>
      </c>
      <c r="I15" s="140">
        <v>1</v>
      </c>
      <c r="J15" s="140">
        <v>1</v>
      </c>
      <c r="K15" s="140">
        <v>1</v>
      </c>
      <c r="L15" s="140">
        <v>1</v>
      </c>
      <c r="M15" s="140">
        <v>1</v>
      </c>
      <c r="N15" s="140">
        <v>1</v>
      </c>
      <c r="O15" s="140">
        <v>1</v>
      </c>
      <c r="P15" s="140">
        <v>1</v>
      </c>
      <c r="Q15" s="140">
        <v>1</v>
      </c>
      <c r="R15" s="140">
        <v>1</v>
      </c>
      <c r="S15" s="140">
        <v>1</v>
      </c>
      <c r="T15" s="140">
        <v>1</v>
      </c>
      <c r="U15" s="140">
        <v>1</v>
      </c>
      <c r="V15" s="140">
        <v>1</v>
      </c>
      <c r="W15" s="140">
        <v>1</v>
      </c>
      <c r="X15" s="140">
        <v>1</v>
      </c>
      <c r="Y15" s="140">
        <v>1</v>
      </c>
      <c r="Z15" s="140">
        <v>1</v>
      </c>
      <c r="AA15" s="140">
        <v>1</v>
      </c>
      <c r="AB15" s="140">
        <v>1</v>
      </c>
      <c r="AC15" s="140">
        <v>1</v>
      </c>
      <c r="AD15" s="140">
        <v>1</v>
      </c>
      <c r="AE15" s="140">
        <v>1</v>
      </c>
      <c r="AF15" s="140">
        <v>1</v>
      </c>
      <c r="AG15" s="140">
        <v>1</v>
      </c>
      <c r="AH15" s="140">
        <v>1</v>
      </c>
      <c r="AI15" s="140">
        <v>1</v>
      </c>
    </row>
    <row r="16" spans="1:35">
      <c r="A16" t="s">
        <v>135</v>
      </c>
      <c r="B16" s="9">
        <v>1</v>
      </c>
      <c r="C16" s="9" t="s">
        <v>185</v>
      </c>
      <c r="D16" s="11">
        <v>2</v>
      </c>
    </row>
    <row r="17" spans="1:35" s="13" customFormat="1">
      <c r="A17" s="10" t="s">
        <v>136</v>
      </c>
      <c r="B17" s="11">
        <v>1</v>
      </c>
      <c r="C17" s="11" t="s">
        <v>137</v>
      </c>
      <c r="D17" s="11">
        <v>2</v>
      </c>
    </row>
    <row r="18" spans="1:35" s="237" customFormat="1" ht="14.25" customHeight="1"/>
    <row r="19" spans="1:35" s="217" customFormat="1">
      <c r="A19" s="214" t="s">
        <v>107</v>
      </c>
      <c r="B19" s="215"/>
      <c r="C19" s="216"/>
      <c r="D19" s="224"/>
    </row>
    <row r="20" spans="1:35">
      <c r="A20" s="3" t="s">
        <v>116</v>
      </c>
      <c r="B20" s="8" t="s">
        <v>11</v>
      </c>
      <c r="C20" s="8" t="s">
        <v>117</v>
      </c>
      <c r="D20" s="8" t="s">
        <v>607</v>
      </c>
      <c r="E20" s="3">
        <v>2020</v>
      </c>
      <c r="F20" s="3">
        <v>2021</v>
      </c>
      <c r="G20" s="3">
        <v>2022</v>
      </c>
      <c r="H20" s="3">
        <v>2023</v>
      </c>
      <c r="I20" s="3">
        <v>2024</v>
      </c>
      <c r="J20" s="3">
        <v>2025</v>
      </c>
      <c r="K20" s="3">
        <v>2026</v>
      </c>
      <c r="L20" s="3">
        <v>2027</v>
      </c>
      <c r="M20" s="3">
        <v>2028</v>
      </c>
      <c r="N20" s="3">
        <v>2029</v>
      </c>
      <c r="O20" s="3">
        <v>2030</v>
      </c>
      <c r="P20" s="3">
        <v>2031</v>
      </c>
      <c r="Q20" s="3">
        <v>2032</v>
      </c>
      <c r="R20" s="3">
        <v>2033</v>
      </c>
      <c r="S20" s="3">
        <v>2034</v>
      </c>
      <c r="T20" s="3">
        <v>2035</v>
      </c>
      <c r="U20" s="3">
        <v>2036</v>
      </c>
      <c r="V20" s="3">
        <v>2037</v>
      </c>
      <c r="W20" s="3">
        <v>2038</v>
      </c>
      <c r="X20" s="3">
        <v>2039</v>
      </c>
      <c r="Y20" s="3">
        <v>2040</v>
      </c>
      <c r="Z20" s="3">
        <v>2041</v>
      </c>
      <c r="AA20" s="3">
        <v>2042</v>
      </c>
      <c r="AB20" s="3">
        <v>2043</v>
      </c>
      <c r="AC20" s="3">
        <v>2044</v>
      </c>
      <c r="AD20" s="3">
        <v>2045</v>
      </c>
      <c r="AE20" s="3">
        <v>2046</v>
      </c>
      <c r="AF20" s="3">
        <v>2047</v>
      </c>
      <c r="AG20" s="3">
        <v>2048</v>
      </c>
      <c r="AH20" s="3">
        <v>2049</v>
      </c>
      <c r="AI20" s="3">
        <v>2050</v>
      </c>
    </row>
    <row r="21" spans="1:35" s="10" customFormat="1">
      <c r="A21" s="10" t="s">
        <v>129</v>
      </c>
      <c r="B21" s="11" t="s">
        <v>15</v>
      </c>
      <c r="C21" s="11" t="s">
        <v>184</v>
      </c>
      <c r="D21" s="11">
        <v>2</v>
      </c>
      <c r="E21" s="140">
        <v>0.1</v>
      </c>
      <c r="F21" s="140">
        <v>0.1</v>
      </c>
      <c r="G21" s="140">
        <v>0.1</v>
      </c>
      <c r="H21" s="140">
        <v>0.1</v>
      </c>
      <c r="I21" s="140">
        <v>0.1</v>
      </c>
      <c r="J21" s="140">
        <v>0.1</v>
      </c>
      <c r="K21" s="140">
        <v>0.1</v>
      </c>
      <c r="L21" s="140">
        <v>0.1</v>
      </c>
      <c r="M21" s="140">
        <v>0.1</v>
      </c>
      <c r="N21" s="140">
        <v>0.1</v>
      </c>
      <c r="O21" s="140">
        <v>0.1</v>
      </c>
      <c r="P21" s="140">
        <v>0.1</v>
      </c>
      <c r="Q21" s="140">
        <v>0.1</v>
      </c>
      <c r="R21" s="140">
        <v>0.1</v>
      </c>
      <c r="S21" s="140">
        <v>0.1</v>
      </c>
      <c r="T21" s="140">
        <v>0.1</v>
      </c>
      <c r="U21" s="140">
        <v>0.1</v>
      </c>
      <c r="V21" s="140">
        <v>0.1</v>
      </c>
      <c r="W21" s="140">
        <v>0.1</v>
      </c>
      <c r="X21" s="140">
        <v>0.1</v>
      </c>
      <c r="Y21" s="140">
        <v>0.1</v>
      </c>
      <c r="Z21" s="140">
        <v>0.1</v>
      </c>
      <c r="AA21" s="140">
        <v>0.1</v>
      </c>
      <c r="AB21" s="140">
        <v>0.1</v>
      </c>
      <c r="AC21" s="140">
        <v>0.1</v>
      </c>
      <c r="AD21" s="140">
        <v>0.1</v>
      </c>
      <c r="AE21" s="140">
        <v>0.1</v>
      </c>
      <c r="AF21" s="140">
        <v>0.1</v>
      </c>
      <c r="AG21" s="140">
        <v>0.1</v>
      </c>
      <c r="AH21" s="140">
        <v>0.1</v>
      </c>
      <c r="AI21" s="140">
        <v>0.1</v>
      </c>
    </row>
    <row r="22" spans="1:35" s="10" customFormat="1">
      <c r="A22" s="10" t="s">
        <v>129</v>
      </c>
      <c r="B22" s="11" t="s">
        <v>59</v>
      </c>
      <c r="C22" s="11" t="s">
        <v>184</v>
      </c>
      <c r="D22" s="11">
        <v>2</v>
      </c>
      <c r="E22" s="140">
        <v>1</v>
      </c>
      <c r="F22" s="140">
        <v>1</v>
      </c>
      <c r="G22" s="140">
        <v>1</v>
      </c>
      <c r="H22" s="140">
        <v>1</v>
      </c>
      <c r="I22" s="140">
        <v>1</v>
      </c>
      <c r="J22" s="140">
        <v>1</v>
      </c>
      <c r="K22" s="140">
        <v>1</v>
      </c>
      <c r="L22" s="140">
        <v>1</v>
      </c>
      <c r="M22" s="140">
        <v>1</v>
      </c>
      <c r="N22" s="140">
        <v>1</v>
      </c>
      <c r="O22" s="140">
        <v>1</v>
      </c>
      <c r="P22" s="140">
        <v>1</v>
      </c>
      <c r="Q22" s="140">
        <v>1</v>
      </c>
      <c r="R22" s="140">
        <v>1</v>
      </c>
      <c r="S22" s="140">
        <v>1</v>
      </c>
      <c r="T22" s="140">
        <v>1</v>
      </c>
      <c r="U22" s="140">
        <v>1</v>
      </c>
      <c r="V22" s="140">
        <v>1</v>
      </c>
      <c r="W22" s="140">
        <v>1</v>
      </c>
      <c r="X22" s="140">
        <v>1</v>
      </c>
      <c r="Y22" s="140">
        <v>1</v>
      </c>
      <c r="Z22" s="140">
        <v>1</v>
      </c>
      <c r="AA22" s="140">
        <v>1</v>
      </c>
      <c r="AB22" s="140">
        <v>1</v>
      </c>
      <c r="AC22" s="140">
        <v>1</v>
      </c>
      <c r="AD22" s="140">
        <v>1</v>
      </c>
      <c r="AE22" s="140">
        <v>1</v>
      </c>
      <c r="AF22" s="140">
        <v>1</v>
      </c>
      <c r="AG22" s="140">
        <v>1</v>
      </c>
      <c r="AH22" s="140">
        <v>1</v>
      </c>
      <c r="AI22" s="140">
        <v>1</v>
      </c>
    </row>
    <row r="23" spans="1:35" s="10" customFormat="1">
      <c r="A23" s="10" t="s">
        <v>120</v>
      </c>
      <c r="B23" s="11" t="s">
        <v>49</v>
      </c>
      <c r="C23" s="11" t="s">
        <v>184</v>
      </c>
      <c r="D23" s="11">
        <v>2</v>
      </c>
      <c r="E23" s="140">
        <v>1</v>
      </c>
      <c r="F23" s="140">
        <v>1</v>
      </c>
      <c r="G23" s="140">
        <v>1</v>
      </c>
      <c r="H23" s="140">
        <v>1</v>
      </c>
      <c r="I23" s="140">
        <v>1</v>
      </c>
      <c r="J23" s="140">
        <v>1</v>
      </c>
      <c r="K23" s="140">
        <v>1</v>
      </c>
      <c r="L23" s="140">
        <v>1</v>
      </c>
      <c r="M23" s="140">
        <v>1</v>
      </c>
      <c r="N23" s="140">
        <v>1</v>
      </c>
      <c r="O23" s="140">
        <v>1</v>
      </c>
      <c r="P23" s="140">
        <v>1</v>
      </c>
      <c r="Q23" s="140">
        <v>1</v>
      </c>
      <c r="R23" s="140">
        <v>1</v>
      </c>
      <c r="S23" s="140">
        <v>1</v>
      </c>
      <c r="T23" s="140">
        <v>1</v>
      </c>
      <c r="U23" s="140">
        <v>1</v>
      </c>
      <c r="V23" s="140">
        <v>1</v>
      </c>
      <c r="W23" s="140">
        <v>1</v>
      </c>
      <c r="X23" s="140">
        <v>1</v>
      </c>
      <c r="Y23" s="140">
        <v>1</v>
      </c>
      <c r="Z23" s="140">
        <v>1</v>
      </c>
      <c r="AA23" s="140">
        <v>1</v>
      </c>
      <c r="AB23" s="140">
        <v>1</v>
      </c>
      <c r="AC23" s="140">
        <v>1</v>
      </c>
      <c r="AD23" s="140">
        <v>1</v>
      </c>
      <c r="AE23" s="140">
        <v>1</v>
      </c>
      <c r="AF23" s="140">
        <v>1</v>
      </c>
      <c r="AG23" s="140">
        <v>1</v>
      </c>
      <c r="AH23" s="140">
        <v>1</v>
      </c>
      <c r="AI23" s="140">
        <v>1</v>
      </c>
    </row>
    <row r="24" spans="1:35">
      <c r="A24" t="s">
        <v>135</v>
      </c>
      <c r="B24" s="9">
        <v>1</v>
      </c>
      <c r="C24" s="9" t="s">
        <v>185</v>
      </c>
      <c r="D24" s="11">
        <v>2</v>
      </c>
    </row>
    <row r="25" spans="1:35" s="13" customFormat="1">
      <c r="A25" s="10" t="s">
        <v>136</v>
      </c>
      <c r="B25" s="11">
        <v>1</v>
      </c>
      <c r="C25" s="11" t="s">
        <v>137</v>
      </c>
      <c r="D25" s="11">
        <v>2</v>
      </c>
    </row>
    <row r="26" spans="1:35" s="237" customFormat="1"/>
    <row r="27" spans="1:35" s="217" customFormat="1">
      <c r="A27" s="214" t="s">
        <v>109</v>
      </c>
      <c r="B27" s="215"/>
      <c r="C27" s="216"/>
      <c r="D27" s="224"/>
    </row>
    <row r="28" spans="1:35">
      <c r="A28" s="3" t="s">
        <v>116</v>
      </c>
      <c r="B28" s="8" t="s">
        <v>11</v>
      </c>
      <c r="C28" s="8" t="s">
        <v>117</v>
      </c>
      <c r="D28" s="8" t="s">
        <v>607</v>
      </c>
      <c r="E28" s="3">
        <v>2020</v>
      </c>
      <c r="F28" s="3">
        <v>2021</v>
      </c>
      <c r="G28" s="3">
        <v>2022</v>
      </c>
      <c r="H28" s="3">
        <v>2023</v>
      </c>
      <c r="I28" s="3">
        <v>2024</v>
      </c>
      <c r="J28" s="3">
        <v>2025</v>
      </c>
      <c r="K28" s="3">
        <v>2026</v>
      </c>
      <c r="L28" s="3">
        <v>2027</v>
      </c>
      <c r="M28" s="3">
        <v>2028</v>
      </c>
      <c r="N28" s="3">
        <v>2029</v>
      </c>
      <c r="O28" s="3">
        <v>2030</v>
      </c>
      <c r="P28" s="3">
        <v>2031</v>
      </c>
      <c r="Q28" s="3">
        <v>2032</v>
      </c>
      <c r="R28" s="3">
        <v>2033</v>
      </c>
      <c r="S28" s="3">
        <v>2034</v>
      </c>
      <c r="T28" s="3">
        <v>2035</v>
      </c>
      <c r="U28" s="3">
        <v>2036</v>
      </c>
      <c r="V28" s="3">
        <v>2037</v>
      </c>
      <c r="W28" s="3">
        <v>2038</v>
      </c>
      <c r="X28" s="3">
        <v>2039</v>
      </c>
      <c r="Y28" s="3">
        <v>2040</v>
      </c>
      <c r="Z28" s="3">
        <v>2041</v>
      </c>
      <c r="AA28" s="3">
        <v>2042</v>
      </c>
      <c r="AB28" s="3">
        <v>2043</v>
      </c>
      <c r="AC28" s="3">
        <v>2044</v>
      </c>
      <c r="AD28" s="3">
        <v>2045</v>
      </c>
      <c r="AE28" s="3">
        <v>2046</v>
      </c>
      <c r="AF28" s="3">
        <v>2047</v>
      </c>
      <c r="AG28" s="3">
        <v>2048</v>
      </c>
      <c r="AH28" s="3">
        <v>2049</v>
      </c>
      <c r="AI28" s="3">
        <v>2050</v>
      </c>
    </row>
    <row r="29" spans="1:35" s="10" customFormat="1">
      <c r="A29" s="10" t="s">
        <v>129</v>
      </c>
      <c r="B29" s="11" t="s">
        <v>15</v>
      </c>
      <c r="C29" s="11" t="s">
        <v>184</v>
      </c>
      <c r="D29" s="11">
        <v>2</v>
      </c>
      <c r="E29" s="140">
        <v>0.2</v>
      </c>
      <c r="F29" s="140">
        <v>0.2</v>
      </c>
      <c r="G29" s="140">
        <v>0.2</v>
      </c>
      <c r="H29" s="140">
        <v>0.2</v>
      </c>
      <c r="I29" s="140">
        <v>0.2</v>
      </c>
      <c r="J29" s="140">
        <v>0.2</v>
      </c>
      <c r="K29" s="140">
        <v>0.2</v>
      </c>
      <c r="L29" s="140">
        <v>0.2</v>
      </c>
      <c r="M29" s="140">
        <v>0.2</v>
      </c>
      <c r="N29" s="140">
        <v>0.2</v>
      </c>
      <c r="O29" s="140">
        <v>0.2</v>
      </c>
      <c r="P29" s="140">
        <v>0.2</v>
      </c>
      <c r="Q29" s="140">
        <v>0.2</v>
      </c>
      <c r="R29" s="140">
        <v>0.2</v>
      </c>
      <c r="S29" s="140">
        <v>0.2</v>
      </c>
      <c r="T29" s="140">
        <v>0.2</v>
      </c>
      <c r="U29" s="140">
        <v>0.2</v>
      </c>
      <c r="V29" s="140">
        <v>0.2</v>
      </c>
      <c r="W29" s="140">
        <v>0.2</v>
      </c>
      <c r="X29" s="140">
        <v>0.2</v>
      </c>
      <c r="Y29" s="140">
        <v>0.2</v>
      </c>
      <c r="Z29" s="140">
        <v>0.2</v>
      </c>
      <c r="AA29" s="140">
        <v>0.2</v>
      </c>
      <c r="AB29" s="140">
        <v>0.2</v>
      </c>
      <c r="AC29" s="140">
        <v>0.2</v>
      </c>
      <c r="AD29" s="140">
        <v>0.2</v>
      </c>
      <c r="AE29" s="140">
        <v>0.2</v>
      </c>
      <c r="AF29" s="140">
        <v>0.2</v>
      </c>
      <c r="AG29" s="140">
        <v>0.2</v>
      </c>
      <c r="AH29" s="140">
        <v>0.2</v>
      </c>
      <c r="AI29" s="140">
        <v>0.2</v>
      </c>
    </row>
    <row r="30" spans="1:35" s="10" customFormat="1">
      <c r="A30" s="10" t="s">
        <v>129</v>
      </c>
      <c r="B30" s="11" t="s">
        <v>56</v>
      </c>
      <c r="C30" s="11" t="s">
        <v>184</v>
      </c>
      <c r="D30" s="11">
        <v>2</v>
      </c>
      <c r="E30" s="140">
        <v>1</v>
      </c>
      <c r="F30" s="140">
        <v>1</v>
      </c>
      <c r="G30" s="140">
        <v>1</v>
      </c>
      <c r="H30" s="140">
        <v>1</v>
      </c>
      <c r="I30" s="140">
        <v>1</v>
      </c>
      <c r="J30" s="140">
        <v>1</v>
      </c>
      <c r="K30" s="140">
        <v>1</v>
      </c>
      <c r="L30" s="140">
        <v>1</v>
      </c>
      <c r="M30" s="140">
        <v>1</v>
      </c>
      <c r="N30" s="140">
        <v>1</v>
      </c>
      <c r="O30" s="140">
        <v>1</v>
      </c>
      <c r="P30" s="140">
        <v>1</v>
      </c>
      <c r="Q30" s="140">
        <v>1</v>
      </c>
      <c r="R30" s="140">
        <v>1</v>
      </c>
      <c r="S30" s="140">
        <v>1</v>
      </c>
      <c r="T30" s="140">
        <v>1</v>
      </c>
      <c r="U30" s="140">
        <v>1</v>
      </c>
      <c r="V30" s="140">
        <v>1</v>
      </c>
      <c r="W30" s="140">
        <v>1</v>
      </c>
      <c r="X30" s="140">
        <v>1</v>
      </c>
      <c r="Y30" s="140">
        <v>1</v>
      </c>
      <c r="Z30" s="140">
        <v>1</v>
      </c>
      <c r="AA30" s="140">
        <v>1</v>
      </c>
      <c r="AB30" s="140">
        <v>1</v>
      </c>
      <c r="AC30" s="140">
        <v>1</v>
      </c>
      <c r="AD30" s="140">
        <v>1</v>
      </c>
      <c r="AE30" s="140">
        <v>1</v>
      </c>
      <c r="AF30" s="140">
        <v>1</v>
      </c>
      <c r="AG30" s="140">
        <v>1</v>
      </c>
      <c r="AH30" s="140">
        <v>1</v>
      </c>
      <c r="AI30" s="140">
        <v>1</v>
      </c>
    </row>
    <row r="31" spans="1:35" s="10" customFormat="1">
      <c r="A31" s="10" t="s">
        <v>120</v>
      </c>
      <c r="B31" s="11" t="s">
        <v>49</v>
      </c>
      <c r="C31" s="11" t="s">
        <v>184</v>
      </c>
      <c r="D31" s="11">
        <v>2</v>
      </c>
      <c r="E31" s="140">
        <v>1</v>
      </c>
      <c r="F31" s="140">
        <v>1</v>
      </c>
      <c r="G31" s="140">
        <v>1</v>
      </c>
      <c r="H31" s="140">
        <v>1</v>
      </c>
      <c r="I31" s="140">
        <v>1</v>
      </c>
      <c r="J31" s="140">
        <v>1</v>
      </c>
      <c r="K31" s="140">
        <v>1</v>
      </c>
      <c r="L31" s="140">
        <v>1</v>
      </c>
      <c r="M31" s="140">
        <v>1</v>
      </c>
      <c r="N31" s="140">
        <v>1</v>
      </c>
      <c r="O31" s="140">
        <v>1</v>
      </c>
      <c r="P31" s="140">
        <v>1</v>
      </c>
      <c r="Q31" s="140">
        <v>1</v>
      </c>
      <c r="R31" s="140">
        <v>1</v>
      </c>
      <c r="S31" s="140">
        <v>1</v>
      </c>
      <c r="T31" s="140">
        <v>1</v>
      </c>
      <c r="U31" s="140">
        <v>1</v>
      </c>
      <c r="V31" s="140">
        <v>1</v>
      </c>
      <c r="W31" s="140">
        <v>1</v>
      </c>
      <c r="X31" s="140">
        <v>1</v>
      </c>
      <c r="Y31" s="140">
        <v>1</v>
      </c>
      <c r="Z31" s="140">
        <v>1</v>
      </c>
      <c r="AA31" s="140">
        <v>1</v>
      </c>
      <c r="AB31" s="140">
        <v>1</v>
      </c>
      <c r="AC31" s="140">
        <v>1</v>
      </c>
      <c r="AD31" s="140">
        <v>1</v>
      </c>
      <c r="AE31" s="140">
        <v>1</v>
      </c>
      <c r="AF31" s="140">
        <v>1</v>
      </c>
      <c r="AG31" s="140">
        <v>1</v>
      </c>
      <c r="AH31" s="140">
        <v>1</v>
      </c>
      <c r="AI31" s="140">
        <v>1</v>
      </c>
    </row>
    <row r="32" spans="1:35">
      <c r="A32" t="s">
        <v>135</v>
      </c>
      <c r="B32" s="9">
        <v>1</v>
      </c>
      <c r="C32" s="9" t="s">
        <v>121</v>
      </c>
      <c r="D32" s="11">
        <v>2</v>
      </c>
    </row>
    <row r="33" spans="1:35" s="13" customFormat="1">
      <c r="A33" s="10" t="s">
        <v>136</v>
      </c>
      <c r="B33" s="11">
        <v>1</v>
      </c>
      <c r="C33" s="11" t="s">
        <v>137</v>
      </c>
      <c r="D33" s="11">
        <v>2</v>
      </c>
    </row>
    <row r="34" spans="1:35" s="240" customFormat="1"/>
    <row r="35" spans="1:35" s="217" customFormat="1">
      <c r="A35" s="214" t="s">
        <v>111</v>
      </c>
      <c r="B35" s="215"/>
      <c r="C35" s="216"/>
      <c r="D35" s="224"/>
    </row>
    <row r="36" spans="1:35">
      <c r="A36" s="3" t="s">
        <v>116</v>
      </c>
      <c r="B36" s="8" t="s">
        <v>11</v>
      </c>
      <c r="C36" s="8" t="s">
        <v>117</v>
      </c>
      <c r="D36" s="8" t="s">
        <v>607</v>
      </c>
      <c r="E36" s="3">
        <v>2020</v>
      </c>
      <c r="F36" s="3">
        <v>2021</v>
      </c>
      <c r="G36" s="3">
        <v>2022</v>
      </c>
      <c r="H36" s="3">
        <v>2023</v>
      </c>
      <c r="I36" s="3">
        <v>2024</v>
      </c>
      <c r="J36" s="3">
        <v>2025</v>
      </c>
      <c r="K36" s="3">
        <v>2026</v>
      </c>
      <c r="L36" s="3">
        <v>2027</v>
      </c>
      <c r="M36" s="3">
        <v>2028</v>
      </c>
      <c r="N36" s="3">
        <v>2029</v>
      </c>
      <c r="O36" s="3">
        <v>2030</v>
      </c>
      <c r="P36" s="3">
        <v>2031</v>
      </c>
      <c r="Q36" s="3">
        <v>2032</v>
      </c>
      <c r="R36" s="3">
        <v>2033</v>
      </c>
      <c r="S36" s="3">
        <v>2034</v>
      </c>
      <c r="T36" s="3">
        <v>2035</v>
      </c>
      <c r="U36" s="3">
        <v>2036</v>
      </c>
      <c r="V36" s="3">
        <v>2037</v>
      </c>
      <c r="W36" s="3">
        <v>2038</v>
      </c>
      <c r="X36" s="3">
        <v>2039</v>
      </c>
      <c r="Y36" s="3">
        <v>2040</v>
      </c>
      <c r="Z36" s="3">
        <v>2041</v>
      </c>
      <c r="AA36" s="3">
        <v>2042</v>
      </c>
      <c r="AB36" s="3">
        <v>2043</v>
      </c>
      <c r="AC36" s="3">
        <v>2044</v>
      </c>
      <c r="AD36" s="3">
        <v>2045</v>
      </c>
      <c r="AE36" s="3">
        <v>2046</v>
      </c>
      <c r="AF36" s="3">
        <v>2047</v>
      </c>
      <c r="AG36" s="3">
        <v>2048</v>
      </c>
      <c r="AH36" s="3">
        <v>2049</v>
      </c>
      <c r="AI36" s="3">
        <v>2050</v>
      </c>
    </row>
    <row r="37" spans="1:35" s="10" customFormat="1">
      <c r="A37" s="10" t="s">
        <v>129</v>
      </c>
      <c r="B37" s="11" t="s">
        <v>15</v>
      </c>
      <c r="C37" s="11" t="s">
        <v>184</v>
      </c>
      <c r="D37" s="11">
        <v>2</v>
      </c>
      <c r="E37" s="140">
        <v>0.1</v>
      </c>
      <c r="F37" s="140">
        <v>0.1</v>
      </c>
      <c r="G37" s="140">
        <v>0.1</v>
      </c>
      <c r="H37" s="140">
        <v>0.1</v>
      </c>
      <c r="I37" s="140">
        <v>0.1</v>
      </c>
      <c r="J37" s="140">
        <v>0.1</v>
      </c>
      <c r="K37" s="140">
        <v>0.1</v>
      </c>
      <c r="L37" s="140">
        <v>0.1</v>
      </c>
      <c r="M37" s="140">
        <v>0.1</v>
      </c>
      <c r="N37" s="140">
        <v>0.1</v>
      </c>
      <c r="O37" s="140">
        <v>0.1</v>
      </c>
      <c r="P37" s="140">
        <v>0.1</v>
      </c>
      <c r="Q37" s="140">
        <v>0.1</v>
      </c>
      <c r="R37" s="140">
        <v>0.1</v>
      </c>
      <c r="S37" s="140">
        <v>0.1</v>
      </c>
      <c r="T37" s="140">
        <v>0.1</v>
      </c>
      <c r="U37" s="140">
        <v>0.1</v>
      </c>
      <c r="V37" s="140">
        <v>0.1</v>
      </c>
      <c r="W37" s="140">
        <v>0.1</v>
      </c>
      <c r="X37" s="140">
        <v>0.1</v>
      </c>
      <c r="Y37" s="140">
        <v>0.1</v>
      </c>
      <c r="Z37" s="140">
        <v>0.1</v>
      </c>
      <c r="AA37" s="140">
        <v>0.1</v>
      </c>
      <c r="AB37" s="140">
        <v>0.1</v>
      </c>
      <c r="AC37" s="140">
        <v>0.1</v>
      </c>
      <c r="AD37" s="140">
        <v>0.1</v>
      </c>
      <c r="AE37" s="140">
        <v>0.1</v>
      </c>
      <c r="AF37" s="140">
        <v>0.1</v>
      </c>
      <c r="AG37" s="140">
        <v>0.1</v>
      </c>
      <c r="AH37" s="140">
        <v>0.1</v>
      </c>
      <c r="AI37" s="140">
        <v>0.1</v>
      </c>
    </row>
    <row r="38" spans="1:35" s="10" customFormat="1">
      <c r="A38" s="10" t="s">
        <v>129</v>
      </c>
      <c r="B38" s="11" t="s">
        <v>59</v>
      </c>
      <c r="C38" s="11" t="s">
        <v>184</v>
      </c>
      <c r="D38" s="11">
        <v>2</v>
      </c>
      <c r="E38" s="140">
        <v>1</v>
      </c>
      <c r="F38" s="140">
        <v>1</v>
      </c>
      <c r="G38" s="140">
        <v>1</v>
      </c>
      <c r="H38" s="140">
        <v>1</v>
      </c>
      <c r="I38" s="140">
        <v>1</v>
      </c>
      <c r="J38" s="140">
        <v>1</v>
      </c>
      <c r="K38" s="140">
        <v>1</v>
      </c>
      <c r="L38" s="140">
        <v>1</v>
      </c>
      <c r="M38" s="140">
        <v>1</v>
      </c>
      <c r="N38" s="140">
        <v>1</v>
      </c>
      <c r="O38" s="140">
        <v>1</v>
      </c>
      <c r="P38" s="140">
        <v>1</v>
      </c>
      <c r="Q38" s="140">
        <v>1</v>
      </c>
      <c r="R38" s="140">
        <v>1</v>
      </c>
      <c r="S38" s="140">
        <v>1</v>
      </c>
      <c r="T38" s="140">
        <v>1</v>
      </c>
      <c r="U38" s="140">
        <v>1</v>
      </c>
      <c r="V38" s="140">
        <v>1</v>
      </c>
      <c r="W38" s="140">
        <v>1</v>
      </c>
      <c r="X38" s="140">
        <v>1</v>
      </c>
      <c r="Y38" s="140">
        <v>1</v>
      </c>
      <c r="Z38" s="140">
        <v>1</v>
      </c>
      <c r="AA38" s="140">
        <v>1</v>
      </c>
      <c r="AB38" s="140">
        <v>1</v>
      </c>
      <c r="AC38" s="140">
        <v>1</v>
      </c>
      <c r="AD38" s="140">
        <v>1</v>
      </c>
      <c r="AE38" s="140">
        <v>1</v>
      </c>
      <c r="AF38" s="140">
        <v>1</v>
      </c>
      <c r="AG38" s="140">
        <v>1</v>
      </c>
      <c r="AH38" s="140">
        <v>1</v>
      </c>
      <c r="AI38" s="140">
        <v>1</v>
      </c>
    </row>
    <row r="39" spans="1:35" s="10" customFormat="1">
      <c r="A39" s="10" t="s">
        <v>120</v>
      </c>
      <c r="B39" s="11" t="s">
        <v>53</v>
      </c>
      <c r="C39" s="11" t="s">
        <v>184</v>
      </c>
      <c r="D39" s="11">
        <v>2</v>
      </c>
      <c r="E39" s="140">
        <v>1</v>
      </c>
      <c r="F39" s="140">
        <v>1</v>
      </c>
      <c r="G39" s="140">
        <v>1</v>
      </c>
      <c r="H39" s="140">
        <v>1</v>
      </c>
      <c r="I39" s="140">
        <v>1</v>
      </c>
      <c r="J39" s="140">
        <v>1</v>
      </c>
      <c r="K39" s="140">
        <v>1</v>
      </c>
      <c r="L39" s="140">
        <v>1</v>
      </c>
      <c r="M39" s="140">
        <v>1</v>
      </c>
      <c r="N39" s="140">
        <v>1</v>
      </c>
      <c r="O39" s="140">
        <v>1</v>
      </c>
      <c r="P39" s="140">
        <v>1</v>
      </c>
      <c r="Q39" s="140">
        <v>1</v>
      </c>
      <c r="R39" s="140">
        <v>1</v>
      </c>
      <c r="S39" s="140">
        <v>1</v>
      </c>
      <c r="T39" s="140">
        <v>1</v>
      </c>
      <c r="U39" s="140">
        <v>1</v>
      </c>
      <c r="V39" s="140">
        <v>1</v>
      </c>
      <c r="W39" s="140">
        <v>1</v>
      </c>
      <c r="X39" s="140">
        <v>1</v>
      </c>
      <c r="Y39" s="140">
        <v>1</v>
      </c>
      <c r="Z39" s="140">
        <v>1</v>
      </c>
      <c r="AA39" s="140">
        <v>1</v>
      </c>
      <c r="AB39" s="140">
        <v>1</v>
      </c>
      <c r="AC39" s="140">
        <v>1</v>
      </c>
      <c r="AD39" s="140">
        <v>1</v>
      </c>
      <c r="AE39" s="140">
        <v>1</v>
      </c>
      <c r="AF39" s="140">
        <v>1</v>
      </c>
      <c r="AG39" s="140">
        <v>1</v>
      </c>
      <c r="AH39" s="140">
        <v>1</v>
      </c>
      <c r="AI39" s="140">
        <v>1</v>
      </c>
    </row>
    <row r="40" spans="1:35">
      <c r="A40" t="s">
        <v>135</v>
      </c>
      <c r="B40" s="9">
        <v>1</v>
      </c>
      <c r="C40" s="9" t="s">
        <v>121</v>
      </c>
      <c r="D40" s="11">
        <v>2</v>
      </c>
    </row>
    <row r="41" spans="1:35" s="13" customFormat="1">
      <c r="A41" s="10" t="s">
        <v>136</v>
      </c>
      <c r="B41" s="11">
        <v>1</v>
      </c>
      <c r="C41" s="11" t="s">
        <v>137</v>
      </c>
      <c r="D41" s="11">
        <v>2</v>
      </c>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row>
    <row r="42" spans="1:35" s="245" customFormat="1" ht="14.25" customHeight="1"/>
    <row r="43" spans="1:35" s="217" customFormat="1">
      <c r="A43" s="214" t="s">
        <v>610</v>
      </c>
      <c r="B43" s="215"/>
      <c r="C43" s="216"/>
      <c r="D43" s="224"/>
    </row>
    <row r="44" spans="1:35">
      <c r="A44" s="3" t="s">
        <v>116</v>
      </c>
      <c r="B44" s="8" t="s">
        <v>11</v>
      </c>
      <c r="C44" s="8" t="s">
        <v>117</v>
      </c>
      <c r="D44" s="8" t="s">
        <v>607</v>
      </c>
      <c r="E44" s="3">
        <v>2020</v>
      </c>
      <c r="F44" s="3">
        <v>2021</v>
      </c>
      <c r="G44" s="3">
        <v>2022</v>
      </c>
      <c r="H44" s="3">
        <v>2023</v>
      </c>
      <c r="I44" s="3">
        <v>2024</v>
      </c>
      <c r="J44" s="3">
        <v>2025</v>
      </c>
      <c r="K44" s="3">
        <v>2026</v>
      </c>
      <c r="L44" s="3">
        <v>2027</v>
      </c>
      <c r="M44" s="3">
        <v>2028</v>
      </c>
      <c r="N44" s="3">
        <v>2029</v>
      </c>
      <c r="O44" s="3">
        <v>2030</v>
      </c>
      <c r="P44" s="3">
        <v>2031</v>
      </c>
      <c r="Q44" s="3">
        <v>2032</v>
      </c>
      <c r="R44" s="3">
        <v>2033</v>
      </c>
      <c r="S44" s="3">
        <v>2034</v>
      </c>
      <c r="T44" s="3">
        <v>2035</v>
      </c>
      <c r="U44" s="3">
        <v>2036</v>
      </c>
      <c r="V44" s="3">
        <v>2037</v>
      </c>
      <c r="W44" s="3">
        <v>2038</v>
      </c>
      <c r="X44" s="3">
        <v>2039</v>
      </c>
      <c r="Y44" s="3">
        <v>2040</v>
      </c>
      <c r="Z44" s="3">
        <v>2041</v>
      </c>
      <c r="AA44" s="3">
        <v>2042</v>
      </c>
      <c r="AB44" s="3">
        <v>2043</v>
      </c>
      <c r="AC44" s="3">
        <v>2044</v>
      </c>
      <c r="AD44" s="3">
        <v>2045</v>
      </c>
      <c r="AE44" s="3">
        <v>2046</v>
      </c>
      <c r="AF44" s="3">
        <v>2047</v>
      </c>
      <c r="AG44" s="3">
        <v>2048</v>
      </c>
      <c r="AH44" s="3">
        <v>2049</v>
      </c>
      <c r="AI44" s="3">
        <v>2050</v>
      </c>
    </row>
    <row r="45" spans="1:35" s="10" customFormat="1">
      <c r="A45" s="10" t="s">
        <v>174</v>
      </c>
      <c r="B45" s="11" t="s">
        <v>15</v>
      </c>
      <c r="C45" s="11" t="s">
        <v>184</v>
      </c>
      <c r="D45" s="11">
        <v>2</v>
      </c>
      <c r="E45" s="140">
        <v>0.2</v>
      </c>
      <c r="F45" s="140">
        <v>0.2</v>
      </c>
      <c r="G45" s="140">
        <v>0.2</v>
      </c>
      <c r="H45" s="140">
        <v>0.2</v>
      </c>
      <c r="I45" s="140">
        <v>0.2</v>
      </c>
      <c r="J45" s="140">
        <v>0.2</v>
      </c>
      <c r="K45" s="140">
        <v>0.2</v>
      </c>
      <c r="L45" s="140">
        <v>0.2</v>
      </c>
      <c r="M45" s="140">
        <v>0.2</v>
      </c>
      <c r="N45" s="140">
        <v>0.2</v>
      </c>
      <c r="O45" s="140">
        <v>0.2</v>
      </c>
      <c r="P45" s="140">
        <v>0.2</v>
      </c>
      <c r="Q45" s="140">
        <v>0.2</v>
      </c>
      <c r="R45" s="140">
        <v>0.2</v>
      </c>
      <c r="S45" s="140">
        <v>0.2</v>
      </c>
      <c r="T45" s="140">
        <v>0.2</v>
      </c>
      <c r="U45" s="140">
        <v>0.2</v>
      </c>
      <c r="V45" s="140">
        <v>0.2</v>
      </c>
      <c r="W45" s="140">
        <v>0.2</v>
      </c>
      <c r="X45" s="140">
        <v>0.2</v>
      </c>
      <c r="Y45" s="140">
        <v>0.2</v>
      </c>
      <c r="Z45" s="140">
        <v>0.2</v>
      </c>
      <c r="AA45" s="140">
        <v>0.2</v>
      </c>
      <c r="AB45" s="140">
        <v>0.2</v>
      </c>
      <c r="AC45" s="140">
        <v>0.2</v>
      </c>
      <c r="AD45" s="140">
        <v>0.2</v>
      </c>
      <c r="AE45" s="140">
        <v>0.2</v>
      </c>
      <c r="AF45" s="140">
        <v>0.2</v>
      </c>
      <c r="AG45" s="140">
        <v>0.2</v>
      </c>
      <c r="AH45" s="140">
        <v>0.2</v>
      </c>
      <c r="AI45" s="140">
        <v>0.2</v>
      </c>
    </row>
    <row r="46" spans="1:35" s="10" customFormat="1">
      <c r="A46" s="10" t="s">
        <v>129</v>
      </c>
      <c r="B46" s="11" t="s">
        <v>56</v>
      </c>
      <c r="C46" s="11" t="s">
        <v>184</v>
      </c>
      <c r="D46" s="11">
        <v>2</v>
      </c>
      <c r="E46" s="140">
        <v>1</v>
      </c>
      <c r="F46" s="140">
        <v>1</v>
      </c>
      <c r="G46" s="140">
        <v>1</v>
      </c>
      <c r="H46" s="140">
        <v>1</v>
      </c>
      <c r="I46" s="140">
        <v>1</v>
      </c>
      <c r="J46" s="140">
        <v>1</v>
      </c>
      <c r="K46" s="140">
        <v>1</v>
      </c>
      <c r="L46" s="140">
        <v>1</v>
      </c>
      <c r="M46" s="140">
        <v>1</v>
      </c>
      <c r="N46" s="140">
        <v>1</v>
      </c>
      <c r="O46" s="140">
        <v>1</v>
      </c>
      <c r="P46" s="140">
        <v>1</v>
      </c>
      <c r="Q46" s="140">
        <v>1</v>
      </c>
      <c r="R46" s="140">
        <v>1</v>
      </c>
      <c r="S46" s="140">
        <v>1</v>
      </c>
      <c r="T46" s="140">
        <v>1</v>
      </c>
      <c r="U46" s="140">
        <v>1</v>
      </c>
      <c r="V46" s="140">
        <v>1</v>
      </c>
      <c r="W46" s="140">
        <v>1</v>
      </c>
      <c r="X46" s="140">
        <v>1</v>
      </c>
      <c r="Y46" s="140">
        <v>1</v>
      </c>
      <c r="Z46" s="140">
        <v>1</v>
      </c>
      <c r="AA46" s="140">
        <v>1</v>
      </c>
      <c r="AB46" s="140">
        <v>1</v>
      </c>
      <c r="AC46" s="140">
        <v>1</v>
      </c>
      <c r="AD46" s="140">
        <v>1</v>
      </c>
      <c r="AE46" s="140">
        <v>1</v>
      </c>
      <c r="AF46" s="140">
        <v>1</v>
      </c>
      <c r="AG46" s="140">
        <v>1</v>
      </c>
      <c r="AH46" s="140">
        <v>1</v>
      </c>
      <c r="AI46" s="140">
        <v>1</v>
      </c>
    </row>
    <row r="47" spans="1:35" s="10" customFormat="1">
      <c r="A47" s="10" t="s">
        <v>120</v>
      </c>
      <c r="B47" s="11" t="s">
        <v>53</v>
      </c>
      <c r="C47" s="11" t="s">
        <v>184</v>
      </c>
      <c r="D47" s="11">
        <v>2</v>
      </c>
      <c r="E47" s="140">
        <v>1</v>
      </c>
      <c r="F47" s="140">
        <v>1</v>
      </c>
      <c r="G47" s="140">
        <v>1</v>
      </c>
      <c r="H47" s="140">
        <v>1</v>
      </c>
      <c r="I47" s="140">
        <v>1</v>
      </c>
      <c r="J47" s="140">
        <v>1</v>
      </c>
      <c r="K47" s="140">
        <v>1</v>
      </c>
      <c r="L47" s="140">
        <v>1</v>
      </c>
      <c r="M47" s="140">
        <v>1</v>
      </c>
      <c r="N47" s="140">
        <v>1</v>
      </c>
      <c r="O47" s="140">
        <v>1</v>
      </c>
      <c r="P47" s="140">
        <v>1</v>
      </c>
      <c r="Q47" s="140">
        <v>1</v>
      </c>
      <c r="R47" s="140">
        <v>1</v>
      </c>
      <c r="S47" s="140">
        <v>1</v>
      </c>
      <c r="T47" s="140">
        <v>1</v>
      </c>
      <c r="U47" s="140">
        <v>1</v>
      </c>
      <c r="V47" s="140">
        <v>1</v>
      </c>
      <c r="W47" s="140">
        <v>1</v>
      </c>
      <c r="X47" s="140">
        <v>1</v>
      </c>
      <c r="Y47" s="140">
        <v>1</v>
      </c>
      <c r="Z47" s="140">
        <v>1</v>
      </c>
      <c r="AA47" s="140">
        <v>1</v>
      </c>
      <c r="AB47" s="140">
        <v>1</v>
      </c>
      <c r="AC47" s="140">
        <v>1</v>
      </c>
      <c r="AD47" s="140">
        <v>1</v>
      </c>
      <c r="AE47" s="140">
        <v>1</v>
      </c>
      <c r="AF47" s="140">
        <v>1</v>
      </c>
      <c r="AG47" s="140">
        <v>1</v>
      </c>
      <c r="AH47" s="140">
        <v>1</v>
      </c>
      <c r="AI47" s="140">
        <v>1</v>
      </c>
    </row>
    <row r="48" spans="1:35">
      <c r="A48" t="s">
        <v>135</v>
      </c>
      <c r="B48" s="9">
        <v>1</v>
      </c>
      <c r="C48" s="9" t="s">
        <v>121</v>
      </c>
      <c r="D48" s="11">
        <v>2</v>
      </c>
    </row>
    <row r="49" spans="1:35" s="13" customFormat="1">
      <c r="A49" s="10" t="s">
        <v>136</v>
      </c>
      <c r="B49" s="11">
        <v>1</v>
      </c>
      <c r="C49" s="11" t="s">
        <v>137</v>
      </c>
      <c r="D49" s="11">
        <v>2</v>
      </c>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row>
    <row r="60" spans="1:35">
      <c r="B60" s="9"/>
      <c r="C60" s="9"/>
      <c r="D60" s="8"/>
    </row>
  </sheetData>
  <mergeCells count="6">
    <mergeCell ref="A2:XFD2"/>
    <mergeCell ref="A42:XFD42"/>
    <mergeCell ref="A34:XFD34"/>
    <mergeCell ref="A26:XFD26"/>
    <mergeCell ref="A18:XFD18"/>
    <mergeCell ref="A10:XFD10"/>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I17"/>
  <sheetViews>
    <sheetView zoomScale="80" zoomScaleNormal="80" workbookViewId="0">
      <selection activeCell="A14" sqref="A14:XFD14"/>
    </sheetView>
  </sheetViews>
  <sheetFormatPr baseColWidth="10" defaultColWidth="8.83203125" defaultRowHeight="15"/>
  <cols>
    <col min="1" max="1" width="22.6640625" customWidth="1"/>
    <col min="2" max="2" width="14.1640625" customWidth="1"/>
    <col min="3" max="3" width="29.5" bestFit="1" customWidth="1"/>
    <col min="4" max="4" width="11.83203125" style="9" customWidth="1"/>
    <col min="5" max="5" width="12.33203125" customWidth="1"/>
    <col min="6" max="6" width="17.33203125" customWidth="1"/>
    <col min="7" max="35" width="12.33203125" bestFit="1" customWidth="1"/>
  </cols>
  <sheetData>
    <row r="1" spans="1:35" s="236" customFormat="1" ht="19">
      <c r="A1" s="236" t="s">
        <v>656</v>
      </c>
    </row>
    <row r="2" spans="1:35" s="237" customFormat="1"/>
    <row r="3" spans="1:35" s="217" customFormat="1">
      <c r="A3" s="214" t="s">
        <v>69</v>
      </c>
      <c r="B3" s="215"/>
      <c r="C3" s="216"/>
      <c r="D3" s="224"/>
    </row>
    <row r="4" spans="1:35">
      <c r="A4" s="3" t="s">
        <v>116</v>
      </c>
      <c r="B4" s="8" t="s">
        <v>115</v>
      </c>
      <c r="C4" s="8" t="s">
        <v>117</v>
      </c>
      <c r="D4" s="8" t="s">
        <v>607</v>
      </c>
      <c r="E4" s="3">
        <v>2020</v>
      </c>
      <c r="F4" s="3">
        <v>2021</v>
      </c>
      <c r="G4" s="3">
        <v>2022</v>
      </c>
      <c r="H4" s="3">
        <v>2023</v>
      </c>
      <c r="I4" s="3">
        <v>2024</v>
      </c>
      <c r="J4" s="3">
        <v>2025</v>
      </c>
      <c r="K4" s="3">
        <v>2026</v>
      </c>
      <c r="L4" s="3">
        <v>2027</v>
      </c>
      <c r="M4" s="3">
        <v>2028</v>
      </c>
      <c r="N4" s="3">
        <v>2029</v>
      </c>
      <c r="O4" s="3">
        <v>2030</v>
      </c>
      <c r="P4" s="3">
        <v>2031</v>
      </c>
      <c r="Q4" s="3">
        <v>2032</v>
      </c>
      <c r="R4" s="3">
        <v>2033</v>
      </c>
      <c r="S4" s="3">
        <v>2034</v>
      </c>
      <c r="T4" s="3">
        <v>2035</v>
      </c>
      <c r="U4" s="3">
        <v>2036</v>
      </c>
      <c r="V4" s="3">
        <v>2037</v>
      </c>
      <c r="W4" s="3">
        <v>2038</v>
      </c>
      <c r="X4" s="3">
        <v>2039</v>
      </c>
      <c r="Y4" s="3">
        <v>2040</v>
      </c>
      <c r="Z4" s="3">
        <v>2041</v>
      </c>
      <c r="AA4" s="3">
        <v>2042</v>
      </c>
      <c r="AB4" s="3">
        <v>2043</v>
      </c>
      <c r="AC4" s="3">
        <v>2044</v>
      </c>
      <c r="AD4" s="3">
        <v>2045</v>
      </c>
      <c r="AE4" s="3">
        <v>2046</v>
      </c>
      <c r="AF4" s="3">
        <v>2047</v>
      </c>
      <c r="AG4" s="3">
        <v>2048</v>
      </c>
      <c r="AH4" s="3">
        <v>2049</v>
      </c>
      <c r="AI4" s="3">
        <v>2050</v>
      </c>
    </row>
    <row r="5" spans="1:35">
      <c r="A5" s="10" t="s">
        <v>134</v>
      </c>
      <c r="B5" s="11" t="s">
        <v>611</v>
      </c>
      <c r="C5" s="11" t="s">
        <v>613</v>
      </c>
      <c r="D5" s="11">
        <v>1</v>
      </c>
      <c r="E5" s="16">
        <v>0.1</v>
      </c>
      <c r="F5" s="16">
        <v>0.1</v>
      </c>
      <c r="G5" s="16">
        <v>0.1</v>
      </c>
      <c r="H5" s="16">
        <v>0.1</v>
      </c>
      <c r="I5" s="16">
        <v>0.1</v>
      </c>
      <c r="J5" s="16">
        <v>0.1</v>
      </c>
      <c r="K5" s="16">
        <v>0.1</v>
      </c>
      <c r="L5" s="16">
        <v>0.1</v>
      </c>
      <c r="M5" s="16">
        <v>0.1</v>
      </c>
      <c r="N5" s="16">
        <v>0.1</v>
      </c>
      <c r="O5" s="16">
        <v>0.1</v>
      </c>
      <c r="P5" s="16">
        <v>0.1</v>
      </c>
      <c r="Q5" s="16">
        <v>0.1</v>
      </c>
      <c r="R5" s="16">
        <v>0.1</v>
      </c>
      <c r="S5" s="16">
        <v>0.1</v>
      </c>
      <c r="T5" s="16">
        <v>0.1</v>
      </c>
      <c r="U5" s="16">
        <v>0.1</v>
      </c>
      <c r="V5" s="16">
        <v>0.1</v>
      </c>
      <c r="W5" s="16">
        <v>0.1</v>
      </c>
      <c r="X5" s="16">
        <v>0.1</v>
      </c>
      <c r="Y5" s="16">
        <v>0.1</v>
      </c>
      <c r="Z5" s="16">
        <v>0.1</v>
      </c>
      <c r="AA5" s="16">
        <v>0.1</v>
      </c>
      <c r="AB5" s="16">
        <v>0.1</v>
      </c>
      <c r="AC5" s="16">
        <v>0.1</v>
      </c>
      <c r="AD5" s="16">
        <v>0.1</v>
      </c>
      <c r="AE5" s="16">
        <v>0.1</v>
      </c>
      <c r="AF5" s="16">
        <v>0.1</v>
      </c>
      <c r="AG5" s="16">
        <v>0.1</v>
      </c>
      <c r="AH5" s="16">
        <v>0.1</v>
      </c>
      <c r="AI5" s="16">
        <v>0.1</v>
      </c>
    </row>
    <row r="6" spans="1:35" s="245" customFormat="1"/>
    <row r="7" spans="1:35" s="217" customFormat="1">
      <c r="A7" s="214" t="s">
        <v>68</v>
      </c>
      <c r="B7" s="215"/>
      <c r="C7" s="216"/>
      <c r="D7" s="224"/>
    </row>
    <row r="8" spans="1:35">
      <c r="A8" s="3" t="s">
        <v>116</v>
      </c>
      <c r="B8" s="8" t="s">
        <v>11</v>
      </c>
      <c r="C8" s="8" t="s">
        <v>117</v>
      </c>
      <c r="D8" s="8"/>
      <c r="E8" s="3">
        <v>2020</v>
      </c>
      <c r="F8" s="3">
        <v>2021</v>
      </c>
      <c r="G8" s="3">
        <v>2022</v>
      </c>
      <c r="H8" s="3">
        <v>2023</v>
      </c>
      <c r="I8" s="3">
        <v>2024</v>
      </c>
      <c r="J8" s="3">
        <v>2025</v>
      </c>
      <c r="K8" s="3">
        <v>2026</v>
      </c>
      <c r="L8" s="3">
        <v>2027</v>
      </c>
      <c r="M8" s="3">
        <v>2028</v>
      </c>
      <c r="N8" s="3">
        <v>2029</v>
      </c>
      <c r="O8" s="3">
        <v>2030</v>
      </c>
      <c r="P8" s="3">
        <v>2031</v>
      </c>
      <c r="Q8" s="3">
        <v>2032</v>
      </c>
      <c r="R8" s="3">
        <v>2033</v>
      </c>
      <c r="S8" s="3">
        <v>2034</v>
      </c>
      <c r="T8" s="3">
        <v>2035</v>
      </c>
      <c r="U8" s="3">
        <v>2036</v>
      </c>
      <c r="V8" s="3">
        <v>2037</v>
      </c>
      <c r="W8" s="3">
        <v>2038</v>
      </c>
      <c r="X8" s="3">
        <v>2039</v>
      </c>
      <c r="Y8" s="3">
        <v>2040</v>
      </c>
      <c r="Z8" s="3">
        <v>2041</v>
      </c>
      <c r="AA8" s="3">
        <v>2042</v>
      </c>
      <c r="AB8" s="3">
        <v>2043</v>
      </c>
      <c r="AC8" s="3">
        <v>2044</v>
      </c>
      <c r="AD8" s="3">
        <v>2045</v>
      </c>
      <c r="AE8" s="3">
        <v>2046</v>
      </c>
      <c r="AF8" s="3">
        <v>2047</v>
      </c>
      <c r="AG8" s="3">
        <v>2048</v>
      </c>
      <c r="AH8" s="3">
        <v>2049</v>
      </c>
      <c r="AI8" s="3">
        <v>2050</v>
      </c>
    </row>
    <row r="9" spans="1:35">
      <c r="A9" s="10" t="s">
        <v>134</v>
      </c>
      <c r="B9" s="11" t="s">
        <v>611</v>
      </c>
      <c r="C9" s="11" t="s">
        <v>613</v>
      </c>
      <c r="D9" s="11">
        <v>1</v>
      </c>
      <c r="E9" s="16">
        <v>0.06</v>
      </c>
      <c r="F9" s="16">
        <v>0.06</v>
      </c>
      <c r="G9" s="16">
        <v>0.06</v>
      </c>
      <c r="H9" s="16">
        <v>0.06</v>
      </c>
      <c r="I9" s="16">
        <v>0.06</v>
      </c>
      <c r="J9" s="16">
        <v>0.06</v>
      </c>
      <c r="K9" s="16">
        <v>0.06</v>
      </c>
      <c r="L9" s="16">
        <v>0.06</v>
      </c>
      <c r="M9" s="16">
        <v>0.06</v>
      </c>
      <c r="N9" s="16">
        <v>0.06</v>
      </c>
      <c r="O9" s="16">
        <v>0.06</v>
      </c>
      <c r="P9" s="16">
        <v>0.06</v>
      </c>
      <c r="Q9" s="16">
        <v>0.06</v>
      </c>
      <c r="R9" s="16">
        <v>0.06</v>
      </c>
      <c r="S9" s="16">
        <v>0.06</v>
      </c>
      <c r="T9" s="16">
        <v>0.06</v>
      </c>
      <c r="U9" s="16">
        <v>0.06</v>
      </c>
      <c r="V9" s="16">
        <v>0.06</v>
      </c>
      <c r="W9" s="16">
        <v>0.06</v>
      </c>
      <c r="X9" s="16">
        <v>0.06</v>
      </c>
      <c r="Y9" s="16">
        <v>0.06</v>
      </c>
      <c r="Z9" s="16">
        <v>0.06</v>
      </c>
      <c r="AA9" s="16">
        <v>0.06</v>
      </c>
      <c r="AB9" s="16">
        <v>0.06</v>
      </c>
      <c r="AC9" s="16">
        <v>0.06</v>
      </c>
      <c r="AD9" s="16">
        <v>0.06</v>
      </c>
      <c r="AE9" s="16">
        <v>0.06</v>
      </c>
      <c r="AF9" s="16">
        <v>0.06</v>
      </c>
      <c r="AG9" s="16">
        <v>0.06</v>
      </c>
      <c r="AH9" s="16">
        <v>0.06</v>
      </c>
      <c r="AI9" s="16">
        <v>0.06</v>
      </c>
    </row>
    <row r="10" spans="1:35" s="237" customFormat="1"/>
    <row r="11" spans="1:35" s="217" customFormat="1">
      <c r="A11" s="214" t="s">
        <v>70</v>
      </c>
      <c r="B11" s="215"/>
      <c r="C11" s="216"/>
      <c r="D11" s="224"/>
    </row>
    <row r="12" spans="1:35">
      <c r="A12" s="3" t="s">
        <v>116</v>
      </c>
      <c r="B12" s="8" t="s">
        <v>11</v>
      </c>
      <c r="C12" s="8" t="s">
        <v>117</v>
      </c>
      <c r="D12" s="8"/>
      <c r="E12" s="3">
        <v>2020</v>
      </c>
      <c r="F12" s="3">
        <v>2021</v>
      </c>
      <c r="G12" s="3">
        <v>2022</v>
      </c>
      <c r="H12" s="3">
        <v>2023</v>
      </c>
      <c r="I12" s="3">
        <v>2024</v>
      </c>
      <c r="J12" s="3">
        <v>2025</v>
      </c>
      <c r="K12" s="3">
        <v>2026</v>
      </c>
      <c r="L12" s="3">
        <v>2027</v>
      </c>
      <c r="M12" s="3">
        <v>2028</v>
      </c>
      <c r="N12" s="3">
        <v>2029</v>
      </c>
      <c r="O12" s="3">
        <v>2030</v>
      </c>
      <c r="P12" s="3">
        <v>2031</v>
      </c>
      <c r="Q12" s="3">
        <v>2032</v>
      </c>
      <c r="R12" s="3">
        <v>2033</v>
      </c>
      <c r="S12" s="3">
        <v>2034</v>
      </c>
      <c r="T12" s="3">
        <v>2035</v>
      </c>
      <c r="U12" s="3">
        <v>2036</v>
      </c>
      <c r="V12" s="3">
        <v>2037</v>
      </c>
      <c r="W12" s="3">
        <v>2038</v>
      </c>
      <c r="X12" s="3">
        <v>2039</v>
      </c>
      <c r="Y12" s="3">
        <v>2040</v>
      </c>
      <c r="Z12" s="3">
        <v>2041</v>
      </c>
      <c r="AA12" s="3">
        <v>2042</v>
      </c>
      <c r="AB12" s="3">
        <v>2043</v>
      </c>
      <c r="AC12" s="3">
        <v>2044</v>
      </c>
      <c r="AD12" s="3">
        <v>2045</v>
      </c>
      <c r="AE12" s="3">
        <v>2046</v>
      </c>
      <c r="AF12" s="3">
        <v>2047</v>
      </c>
      <c r="AG12" s="3">
        <v>2048</v>
      </c>
      <c r="AH12" s="3">
        <v>2049</v>
      </c>
      <c r="AI12" s="3">
        <v>2050</v>
      </c>
    </row>
    <row r="13" spans="1:35">
      <c r="A13" s="10" t="s">
        <v>134</v>
      </c>
      <c r="B13" s="11" t="s">
        <v>611</v>
      </c>
      <c r="C13" s="11" t="s">
        <v>613</v>
      </c>
      <c r="D13" s="11">
        <v>1</v>
      </c>
      <c r="E13" s="16">
        <v>0.09</v>
      </c>
      <c r="F13" s="16">
        <v>0.09</v>
      </c>
      <c r="G13" s="16">
        <v>0.09</v>
      </c>
      <c r="H13" s="16">
        <v>0.09</v>
      </c>
      <c r="I13" s="16">
        <v>0.09</v>
      </c>
      <c r="J13" s="16">
        <v>0.09</v>
      </c>
      <c r="K13" s="16">
        <v>0.09</v>
      </c>
      <c r="L13" s="16">
        <v>0.09</v>
      </c>
      <c r="M13" s="16">
        <v>0.09</v>
      </c>
      <c r="N13" s="16">
        <v>0.09</v>
      </c>
      <c r="O13" s="16">
        <v>0.09</v>
      </c>
      <c r="P13" s="16">
        <v>0.09</v>
      </c>
      <c r="Q13" s="16">
        <v>0.09</v>
      </c>
      <c r="R13" s="16">
        <v>0.09</v>
      </c>
      <c r="S13" s="16">
        <v>0.09</v>
      </c>
      <c r="T13" s="16">
        <v>0.09</v>
      </c>
      <c r="U13" s="16">
        <v>0.09</v>
      </c>
      <c r="V13" s="16">
        <v>0.09</v>
      </c>
      <c r="W13" s="16">
        <v>0.09</v>
      </c>
      <c r="X13" s="16">
        <v>0.09</v>
      </c>
      <c r="Y13" s="16">
        <v>0.09</v>
      </c>
      <c r="Z13" s="16">
        <v>0.09</v>
      </c>
      <c r="AA13" s="16">
        <v>0.09</v>
      </c>
      <c r="AB13" s="16">
        <v>0.09</v>
      </c>
      <c r="AC13" s="16">
        <v>0.09</v>
      </c>
      <c r="AD13" s="16">
        <v>0.09</v>
      </c>
      <c r="AE13" s="16">
        <v>0.09</v>
      </c>
      <c r="AF13" s="16">
        <v>0.09</v>
      </c>
      <c r="AG13" s="16">
        <v>0.09</v>
      </c>
      <c r="AH13" s="16">
        <v>0.09</v>
      </c>
      <c r="AI13" s="16">
        <v>0.09</v>
      </c>
    </row>
    <row r="14" spans="1:35" s="237" customFormat="1"/>
    <row r="15" spans="1:35" s="217" customFormat="1">
      <c r="A15" s="214" t="s">
        <v>112</v>
      </c>
      <c r="B15" s="215"/>
      <c r="C15" s="216"/>
      <c r="D15" s="224"/>
    </row>
    <row r="16" spans="1:35">
      <c r="A16" s="3" t="s">
        <v>116</v>
      </c>
      <c r="B16" s="8" t="s">
        <v>11</v>
      </c>
      <c r="C16" s="8" t="s">
        <v>117</v>
      </c>
      <c r="D16" s="8"/>
      <c r="E16" s="3">
        <v>2020</v>
      </c>
      <c r="F16" s="3">
        <v>2021</v>
      </c>
      <c r="G16" s="3">
        <v>2022</v>
      </c>
      <c r="H16" s="3">
        <v>2023</v>
      </c>
      <c r="I16" s="3">
        <v>2024</v>
      </c>
      <c r="J16" s="3">
        <v>2025</v>
      </c>
      <c r="K16" s="3">
        <v>2026</v>
      </c>
      <c r="L16" s="3">
        <v>2027</v>
      </c>
      <c r="M16" s="3">
        <v>2028</v>
      </c>
      <c r="N16" s="3">
        <v>2029</v>
      </c>
      <c r="O16" s="3">
        <v>2030</v>
      </c>
      <c r="P16" s="3">
        <v>2031</v>
      </c>
      <c r="Q16" s="3">
        <v>2032</v>
      </c>
      <c r="R16" s="3">
        <v>2033</v>
      </c>
      <c r="S16" s="3">
        <v>2034</v>
      </c>
      <c r="T16" s="3">
        <v>2035</v>
      </c>
      <c r="U16" s="3">
        <v>2036</v>
      </c>
      <c r="V16" s="3">
        <v>2037</v>
      </c>
      <c r="W16" s="3">
        <v>2038</v>
      </c>
      <c r="X16" s="3">
        <v>2039</v>
      </c>
      <c r="Y16" s="3">
        <v>2040</v>
      </c>
      <c r="Z16" s="3">
        <v>2041</v>
      </c>
      <c r="AA16" s="3">
        <v>2042</v>
      </c>
      <c r="AB16" s="3">
        <v>2043</v>
      </c>
      <c r="AC16" s="3">
        <v>2044</v>
      </c>
      <c r="AD16" s="3">
        <v>2045</v>
      </c>
      <c r="AE16" s="3">
        <v>2046</v>
      </c>
      <c r="AF16" s="3">
        <v>2047</v>
      </c>
      <c r="AG16" s="3">
        <v>2048</v>
      </c>
      <c r="AH16" s="3">
        <v>2049</v>
      </c>
      <c r="AI16" s="3">
        <v>2050</v>
      </c>
    </row>
    <row r="17" spans="1:35">
      <c r="A17" s="10" t="s">
        <v>134</v>
      </c>
      <c r="B17" s="11" t="s">
        <v>612</v>
      </c>
      <c r="C17" s="11" t="s">
        <v>613</v>
      </c>
      <c r="D17" s="11">
        <v>1</v>
      </c>
      <c r="E17" s="16">
        <v>7.0000000000000007E-2</v>
      </c>
      <c r="F17" s="16">
        <v>7.0000000000000007E-2</v>
      </c>
      <c r="G17" s="16">
        <v>7.0000000000000007E-2</v>
      </c>
      <c r="H17" s="16">
        <v>7.0000000000000007E-2</v>
      </c>
      <c r="I17" s="16">
        <v>7.0000000000000007E-2</v>
      </c>
      <c r="J17" s="16">
        <v>7.0000000000000007E-2</v>
      </c>
      <c r="K17" s="16">
        <v>7.0000000000000007E-2</v>
      </c>
      <c r="L17" s="16">
        <v>7.0000000000000007E-2</v>
      </c>
      <c r="M17" s="16">
        <v>7.0000000000000007E-2</v>
      </c>
      <c r="N17" s="16">
        <v>7.0000000000000007E-2</v>
      </c>
      <c r="O17" s="16">
        <v>7.0000000000000007E-2</v>
      </c>
      <c r="P17" s="16">
        <v>7.0000000000000007E-2</v>
      </c>
      <c r="Q17" s="16">
        <v>7.0000000000000007E-2</v>
      </c>
      <c r="R17" s="16">
        <v>7.0000000000000007E-2</v>
      </c>
      <c r="S17" s="16">
        <v>7.0000000000000007E-2</v>
      </c>
      <c r="T17" s="16">
        <v>7.0000000000000007E-2</v>
      </c>
      <c r="U17" s="16">
        <v>7.0000000000000007E-2</v>
      </c>
      <c r="V17" s="16">
        <v>7.0000000000000007E-2</v>
      </c>
      <c r="W17" s="16">
        <v>7.0000000000000007E-2</v>
      </c>
      <c r="X17" s="16">
        <v>7.0000000000000007E-2</v>
      </c>
      <c r="Y17" s="16">
        <v>7.0000000000000007E-2</v>
      </c>
      <c r="Z17" s="16">
        <v>7.0000000000000007E-2</v>
      </c>
      <c r="AA17" s="16">
        <v>7.0000000000000007E-2</v>
      </c>
      <c r="AB17" s="16">
        <v>7.0000000000000007E-2</v>
      </c>
      <c r="AC17" s="16">
        <v>7.0000000000000007E-2</v>
      </c>
      <c r="AD17" s="16">
        <v>7.0000000000000007E-2</v>
      </c>
      <c r="AE17" s="16">
        <v>7.0000000000000007E-2</v>
      </c>
      <c r="AF17" s="16">
        <v>7.0000000000000007E-2</v>
      </c>
      <c r="AG17" s="16">
        <v>7.0000000000000007E-2</v>
      </c>
      <c r="AH17" s="16">
        <v>7.0000000000000007E-2</v>
      </c>
      <c r="AI17" s="16">
        <v>7.0000000000000007E-2</v>
      </c>
    </row>
  </sheetData>
  <mergeCells count="5">
    <mergeCell ref="A1:XFD1"/>
    <mergeCell ref="A2:XFD2"/>
    <mergeCell ref="A6:XFD6"/>
    <mergeCell ref="A10:XFD10"/>
    <mergeCell ref="A14:XFD1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75B2B-792D-452A-ACB9-007692EA810D}">
  <dimension ref="A1:AJ476"/>
  <sheetViews>
    <sheetView zoomScale="68" zoomScaleNormal="85" workbookViewId="0">
      <selection activeCell="D457" sqref="D457"/>
    </sheetView>
  </sheetViews>
  <sheetFormatPr baseColWidth="10" defaultColWidth="8.83203125" defaultRowHeight="15"/>
  <cols>
    <col min="1" max="1" width="55.83203125" customWidth="1"/>
    <col min="2" max="2" width="18.33203125" customWidth="1"/>
    <col min="3" max="3" width="16.33203125" bestFit="1" customWidth="1"/>
    <col min="4" max="4" width="13.5" style="9" customWidth="1"/>
    <col min="5" max="35" width="9.5" bestFit="1" customWidth="1"/>
  </cols>
  <sheetData>
    <row r="1" spans="1:35" s="236" customFormat="1" ht="19">
      <c r="A1" s="236" t="s">
        <v>655</v>
      </c>
    </row>
    <row r="2" spans="1:35" s="237" customFormat="1"/>
    <row r="3" spans="1:35" s="248" customFormat="1" ht="19">
      <c r="A3" s="248" t="s">
        <v>662</v>
      </c>
    </row>
    <row r="4" spans="1:35" s="225" customFormat="1">
      <c r="A4" s="167" t="s">
        <v>35</v>
      </c>
      <c r="D4" s="226"/>
    </row>
    <row r="5" spans="1:35" ht="15.75" customHeight="1">
      <c r="A5" s="14" t="s">
        <v>116</v>
      </c>
      <c r="B5" s="8" t="s">
        <v>11</v>
      </c>
      <c r="C5" s="8" t="s">
        <v>117</v>
      </c>
      <c r="D5" s="8" t="s">
        <v>607</v>
      </c>
      <c r="E5" s="108">
        <v>2020</v>
      </c>
      <c r="F5" s="108">
        <v>2021</v>
      </c>
      <c r="G5" s="108">
        <v>2022</v>
      </c>
      <c r="H5" s="108">
        <v>2023</v>
      </c>
      <c r="I5" s="108">
        <v>2024</v>
      </c>
      <c r="J5" s="108">
        <v>2025</v>
      </c>
      <c r="K5" s="108">
        <v>2026</v>
      </c>
      <c r="L5" s="108">
        <v>2027</v>
      </c>
      <c r="M5" s="108">
        <v>2028</v>
      </c>
      <c r="N5" s="108">
        <v>2029</v>
      </c>
      <c r="O5" s="108">
        <v>2030</v>
      </c>
      <c r="P5" s="108">
        <v>2031</v>
      </c>
      <c r="Q5" s="108">
        <v>2032</v>
      </c>
      <c r="R5" s="108">
        <v>2033</v>
      </c>
      <c r="S5" s="108">
        <v>2034</v>
      </c>
      <c r="T5" s="108">
        <v>2035</v>
      </c>
      <c r="U5" s="108">
        <v>2036</v>
      </c>
      <c r="V5" s="108">
        <v>2037</v>
      </c>
      <c r="W5" s="108">
        <v>2038</v>
      </c>
      <c r="X5" s="108">
        <v>2039</v>
      </c>
      <c r="Y5" s="108">
        <v>2040</v>
      </c>
      <c r="Z5" s="108">
        <v>2041</v>
      </c>
      <c r="AA5" s="108">
        <v>2042</v>
      </c>
      <c r="AB5" s="108">
        <v>2043</v>
      </c>
      <c r="AC5" s="108">
        <v>2044</v>
      </c>
      <c r="AD5" s="108">
        <v>2045</v>
      </c>
      <c r="AE5" s="108">
        <v>2046</v>
      </c>
      <c r="AF5" s="108">
        <v>2047</v>
      </c>
      <c r="AG5" s="108">
        <v>2048</v>
      </c>
      <c r="AH5" s="108">
        <v>2049</v>
      </c>
      <c r="AI5" s="108">
        <v>2050</v>
      </c>
    </row>
    <row r="6" spans="1:35" ht="15.75" customHeight="1">
      <c r="A6" s="73" t="s">
        <v>161</v>
      </c>
      <c r="B6" s="122" t="s">
        <v>35</v>
      </c>
      <c r="C6" s="9" t="s">
        <v>8</v>
      </c>
      <c r="D6" s="161" t="s">
        <v>663</v>
      </c>
      <c r="E6">
        <v>240.64841609999999</v>
      </c>
      <c r="F6">
        <v>246.3461312</v>
      </c>
      <c r="G6">
        <v>252.04384630000001</v>
      </c>
      <c r="H6">
        <v>257.74156140000002</v>
      </c>
      <c r="I6">
        <v>263.43927639999998</v>
      </c>
      <c r="J6">
        <v>269.13699150000002</v>
      </c>
      <c r="K6">
        <v>274.8347066</v>
      </c>
      <c r="L6">
        <v>280.53242169999999</v>
      </c>
      <c r="M6">
        <v>286.23013680000003</v>
      </c>
      <c r="N6">
        <v>291.92785179999998</v>
      </c>
      <c r="O6">
        <v>297.62556690000002</v>
      </c>
      <c r="P6">
        <v>317.43796700000001</v>
      </c>
      <c r="Q6">
        <v>337.25036710000001</v>
      </c>
      <c r="R6">
        <v>357.06276709999997</v>
      </c>
      <c r="S6">
        <v>376.87516720000002</v>
      </c>
      <c r="T6">
        <v>396.68756730000001</v>
      </c>
      <c r="U6">
        <v>416.4999674</v>
      </c>
      <c r="V6">
        <v>436.31236740000003</v>
      </c>
      <c r="W6">
        <v>456.12476750000002</v>
      </c>
      <c r="X6">
        <v>475.93716760000001</v>
      </c>
      <c r="Y6">
        <v>495.74956759999998</v>
      </c>
      <c r="Z6">
        <v>518.76105819999998</v>
      </c>
      <c r="AA6">
        <v>541.77254879999998</v>
      </c>
      <c r="AB6">
        <v>564.78403939999998</v>
      </c>
      <c r="AC6">
        <v>587.79553009999995</v>
      </c>
      <c r="AD6">
        <v>610.80702069999995</v>
      </c>
      <c r="AE6">
        <v>633.81851129999995</v>
      </c>
      <c r="AF6">
        <v>656.83000189999996</v>
      </c>
      <c r="AG6">
        <v>679.84149249999996</v>
      </c>
      <c r="AH6">
        <v>702.85298309999996</v>
      </c>
      <c r="AI6">
        <v>725.86447369999996</v>
      </c>
    </row>
    <row r="7" spans="1:35" ht="16">
      <c r="A7" s="249" t="s">
        <v>162</v>
      </c>
      <c r="B7" s="117" t="s">
        <v>163</v>
      </c>
      <c r="C7" s="9" t="s">
        <v>164</v>
      </c>
      <c r="D7" s="161" t="s">
        <v>663</v>
      </c>
      <c r="E7">
        <v>9.4336464000000023E-2</v>
      </c>
      <c r="F7">
        <v>9.4336464000000023E-2</v>
      </c>
      <c r="G7">
        <v>9.4336464000000023E-2</v>
      </c>
      <c r="H7">
        <v>9.4336464000000023E-2</v>
      </c>
      <c r="I7">
        <v>9.4336464000000023E-2</v>
      </c>
      <c r="J7">
        <v>9.4336464000000023E-2</v>
      </c>
      <c r="K7">
        <v>9.4336464000000023E-2</v>
      </c>
      <c r="L7">
        <v>9.4336464000000023E-2</v>
      </c>
      <c r="M7">
        <v>9.4336464000000023E-2</v>
      </c>
      <c r="N7">
        <v>9.4336464000000023E-2</v>
      </c>
      <c r="O7">
        <v>9.4336464000000023E-2</v>
      </c>
      <c r="P7">
        <v>9.4336464000000023E-2</v>
      </c>
      <c r="Q7">
        <v>9.4336464000000023E-2</v>
      </c>
      <c r="R7">
        <v>9.4336464000000023E-2</v>
      </c>
      <c r="S7">
        <v>9.4336464000000023E-2</v>
      </c>
      <c r="T7">
        <v>9.4336464000000023E-2</v>
      </c>
      <c r="U7">
        <v>9.4336464000000023E-2</v>
      </c>
      <c r="V7">
        <v>9.4336464000000023E-2</v>
      </c>
      <c r="W7">
        <v>9.4336464000000023E-2</v>
      </c>
      <c r="X7">
        <v>9.4336464000000023E-2</v>
      </c>
      <c r="Y7">
        <v>9.4336464000000023E-2</v>
      </c>
      <c r="Z7">
        <v>9.4336464000000023E-2</v>
      </c>
      <c r="AA7">
        <v>9.4336464000000023E-2</v>
      </c>
      <c r="AB7">
        <v>9.4336464000000023E-2</v>
      </c>
      <c r="AC7">
        <v>9.4336464000000023E-2</v>
      </c>
      <c r="AD7">
        <v>9.4336464000000023E-2</v>
      </c>
      <c r="AE7">
        <v>9.4336464000000023E-2</v>
      </c>
      <c r="AF7">
        <v>9.4336464000000023E-2</v>
      </c>
      <c r="AG7">
        <v>9.4336464000000023E-2</v>
      </c>
      <c r="AH7">
        <v>9.4336464000000023E-2</v>
      </c>
      <c r="AI7">
        <v>9.4336464000000023E-2</v>
      </c>
    </row>
    <row r="8" spans="1:35" s="10" customFormat="1" ht="15.75" customHeight="1">
      <c r="A8" s="249"/>
      <c r="B8" s="123" t="s">
        <v>165</v>
      </c>
      <c r="C8" s="9" t="s">
        <v>164</v>
      </c>
      <c r="D8" s="161" t="s">
        <v>663</v>
      </c>
      <c r="E8">
        <v>0.10984229999999996</v>
      </c>
      <c r="F8">
        <v>0.10984229999999996</v>
      </c>
      <c r="G8">
        <v>0.10984229999999996</v>
      </c>
      <c r="H8">
        <v>0.10984229999999996</v>
      </c>
      <c r="I8">
        <v>0.10984229999999996</v>
      </c>
      <c r="J8">
        <v>0.10984229999999996</v>
      </c>
      <c r="K8">
        <v>0.10984229999999996</v>
      </c>
      <c r="L8">
        <v>0.10984229999999996</v>
      </c>
      <c r="M8">
        <v>0.10984229999999996</v>
      </c>
      <c r="N8">
        <v>0.10984229999999996</v>
      </c>
      <c r="O8">
        <v>0.10984229999999996</v>
      </c>
      <c r="P8">
        <v>0.10984229999999996</v>
      </c>
      <c r="Q8">
        <v>0.10984229999999996</v>
      </c>
      <c r="R8">
        <v>0.10984229999999996</v>
      </c>
      <c r="S8">
        <v>0.10984229999999996</v>
      </c>
      <c r="T8">
        <v>0.10984229999999996</v>
      </c>
      <c r="U8">
        <v>0.10984229999999996</v>
      </c>
      <c r="V8">
        <v>0.10984229999999996</v>
      </c>
      <c r="W8">
        <v>0.10984229999999996</v>
      </c>
      <c r="X8">
        <v>0.10984229999999996</v>
      </c>
      <c r="Y8">
        <v>0.10984229999999996</v>
      </c>
      <c r="Z8">
        <v>0.10984229999999996</v>
      </c>
      <c r="AA8">
        <v>0.10984229999999996</v>
      </c>
      <c r="AB8">
        <v>0.10984229999999996</v>
      </c>
      <c r="AC8">
        <v>0.10984229999999996</v>
      </c>
      <c r="AD8">
        <v>0.10984229999999996</v>
      </c>
      <c r="AE8">
        <v>0.10984229999999996</v>
      </c>
      <c r="AF8">
        <v>0.10984229999999996</v>
      </c>
      <c r="AG8">
        <v>0.10984229999999996</v>
      </c>
      <c r="AH8">
        <v>0.10984229999999996</v>
      </c>
      <c r="AI8">
        <v>0.10984229999999996</v>
      </c>
    </row>
    <row r="9" spans="1:35" ht="16">
      <c r="A9" s="249"/>
      <c r="B9" s="117" t="s">
        <v>166</v>
      </c>
      <c r="C9" s="9" t="s">
        <v>164</v>
      </c>
      <c r="D9" s="161" t="s">
        <v>663</v>
      </c>
      <c r="E9">
        <v>0.11691077999999998</v>
      </c>
      <c r="F9">
        <v>0.11691077999999998</v>
      </c>
      <c r="G9">
        <v>0.11691077999999998</v>
      </c>
      <c r="H9">
        <v>0.11691077999999998</v>
      </c>
      <c r="I9">
        <v>0.11691077999999998</v>
      </c>
      <c r="J9">
        <v>0.11691077999999998</v>
      </c>
      <c r="K9">
        <v>0.11691077999999998</v>
      </c>
      <c r="L9">
        <v>0.11691077999999998</v>
      </c>
      <c r="M9">
        <v>0.11691077999999998</v>
      </c>
      <c r="N9">
        <v>0.11691077999999998</v>
      </c>
      <c r="O9">
        <v>0.11691077999999998</v>
      </c>
      <c r="P9">
        <v>0.11691077999999998</v>
      </c>
      <c r="Q9">
        <v>0.11691077999999998</v>
      </c>
      <c r="R9">
        <v>0.11691077999999998</v>
      </c>
      <c r="S9">
        <v>0.11691077999999998</v>
      </c>
      <c r="T9">
        <v>0.11691077999999998</v>
      </c>
      <c r="U9">
        <v>0.11691077999999998</v>
      </c>
      <c r="V9">
        <v>0.11691077999999998</v>
      </c>
      <c r="W9">
        <v>0.11691077999999998</v>
      </c>
      <c r="X9">
        <v>0.11691077999999998</v>
      </c>
      <c r="Y9">
        <v>0.11691077999999998</v>
      </c>
      <c r="Z9">
        <v>0.11691077999999998</v>
      </c>
      <c r="AA9">
        <v>0.11691077999999998</v>
      </c>
      <c r="AB9">
        <v>0.11691077999999998</v>
      </c>
      <c r="AC9">
        <v>0.11691077999999998</v>
      </c>
      <c r="AD9">
        <v>0.11691077999999998</v>
      </c>
      <c r="AE9">
        <v>0.11691077999999998</v>
      </c>
      <c r="AF9">
        <v>0.11691077999999998</v>
      </c>
      <c r="AG9">
        <v>0.11691077999999998</v>
      </c>
      <c r="AH9">
        <v>0.11691077999999998</v>
      </c>
      <c r="AI9">
        <v>0.11691077999999998</v>
      </c>
    </row>
    <row r="10" spans="1:35" s="10" customFormat="1" ht="15.75" customHeight="1">
      <c r="A10" s="249"/>
      <c r="B10" s="123" t="s">
        <v>167</v>
      </c>
      <c r="C10" s="9" t="s">
        <v>164</v>
      </c>
      <c r="D10" s="161" t="s">
        <v>663</v>
      </c>
      <c r="E10">
        <v>0.13377710400000001</v>
      </c>
      <c r="F10">
        <v>0.13377710400000001</v>
      </c>
      <c r="G10">
        <v>0.13377710400000001</v>
      </c>
      <c r="H10">
        <v>0.13377710400000001</v>
      </c>
      <c r="I10">
        <v>0.13377710400000001</v>
      </c>
      <c r="J10">
        <v>0.13377710400000001</v>
      </c>
      <c r="K10">
        <v>0.13377710400000001</v>
      </c>
      <c r="L10">
        <v>0.13377710400000001</v>
      </c>
      <c r="M10">
        <v>0.13377710400000001</v>
      </c>
      <c r="N10">
        <v>0.13377710400000001</v>
      </c>
      <c r="O10">
        <v>0.13377710400000001</v>
      </c>
      <c r="P10">
        <v>0.13377710400000001</v>
      </c>
      <c r="Q10">
        <v>0.13377710400000001</v>
      </c>
      <c r="R10">
        <v>0.13377710400000001</v>
      </c>
      <c r="S10">
        <v>0.13377710400000001</v>
      </c>
      <c r="T10">
        <v>0.13377710400000001</v>
      </c>
      <c r="U10">
        <v>0.13377710400000001</v>
      </c>
      <c r="V10">
        <v>0.13377710400000001</v>
      </c>
      <c r="W10">
        <v>0.13377710400000001</v>
      </c>
      <c r="X10">
        <v>0.13377710400000001</v>
      </c>
      <c r="Y10">
        <v>0.13377710400000001</v>
      </c>
      <c r="Z10">
        <v>0.13377710400000001</v>
      </c>
      <c r="AA10">
        <v>0.13377710400000001</v>
      </c>
      <c r="AB10">
        <v>0.13377710400000001</v>
      </c>
      <c r="AC10">
        <v>0.13377710400000001</v>
      </c>
      <c r="AD10">
        <v>0.13377710400000001</v>
      </c>
      <c r="AE10">
        <v>0.13377710400000001</v>
      </c>
      <c r="AF10">
        <v>0.13377710400000001</v>
      </c>
      <c r="AG10">
        <v>0.13377710400000001</v>
      </c>
      <c r="AH10">
        <v>0.13377710400000001</v>
      </c>
      <c r="AI10">
        <v>0.13377710400000001</v>
      </c>
    </row>
    <row r="11" spans="1:35" ht="16">
      <c r="A11" s="249"/>
      <c r="B11" s="117" t="s">
        <v>168</v>
      </c>
      <c r="C11" s="9" t="s">
        <v>164</v>
      </c>
      <c r="D11" s="161" t="s">
        <v>663</v>
      </c>
      <c r="E11">
        <v>0.14256047999999999</v>
      </c>
      <c r="F11">
        <v>0.14256047999999999</v>
      </c>
      <c r="G11">
        <v>0.14256047999999999</v>
      </c>
      <c r="H11">
        <v>0.14256047999999999</v>
      </c>
      <c r="I11">
        <v>0.14256047999999999</v>
      </c>
      <c r="J11">
        <v>0.14256047999999999</v>
      </c>
      <c r="K11">
        <v>0.14256047999999999</v>
      </c>
      <c r="L11">
        <v>0.14256047999999999</v>
      </c>
      <c r="M11">
        <v>0.14256047999999999</v>
      </c>
      <c r="N11">
        <v>0.14256047999999999</v>
      </c>
      <c r="O11">
        <v>0.14256047999999999</v>
      </c>
      <c r="P11">
        <v>0.14256047999999999</v>
      </c>
      <c r="Q11">
        <v>0.14256047999999999</v>
      </c>
      <c r="R11">
        <v>0.14256047999999999</v>
      </c>
      <c r="S11">
        <v>0.14256047999999999</v>
      </c>
      <c r="T11">
        <v>0.14256047999999999</v>
      </c>
      <c r="U11">
        <v>0.14256047999999999</v>
      </c>
      <c r="V11">
        <v>0.14256047999999999</v>
      </c>
      <c r="W11">
        <v>0.14256047999999999</v>
      </c>
      <c r="X11">
        <v>0.14256047999999999</v>
      </c>
      <c r="Y11">
        <v>0.14256047999999999</v>
      </c>
      <c r="Z11">
        <v>0.14256047999999999</v>
      </c>
      <c r="AA11">
        <v>0.14256047999999999</v>
      </c>
      <c r="AB11">
        <v>0.14256047999999999</v>
      </c>
      <c r="AC11">
        <v>0.14256047999999999</v>
      </c>
      <c r="AD11">
        <v>0.14256047999999999</v>
      </c>
      <c r="AE11">
        <v>0.14256047999999999</v>
      </c>
      <c r="AF11">
        <v>0.14256047999999999</v>
      </c>
      <c r="AG11">
        <v>0.14256047999999999</v>
      </c>
      <c r="AH11">
        <v>0.14256047999999999</v>
      </c>
      <c r="AI11">
        <v>0.14256047999999999</v>
      </c>
    </row>
    <row r="12" spans="1:35" s="10" customFormat="1" ht="15.75" customHeight="1">
      <c r="A12" s="249"/>
      <c r="B12" s="123" t="s">
        <v>169</v>
      </c>
      <c r="C12" s="9" t="s">
        <v>164</v>
      </c>
      <c r="D12" s="161" t="s">
        <v>663</v>
      </c>
      <c r="E12">
        <v>0.16175186399999997</v>
      </c>
      <c r="F12">
        <v>0.16175186399999997</v>
      </c>
      <c r="G12">
        <v>0.16175186399999997</v>
      </c>
      <c r="H12">
        <v>0.16175186399999997</v>
      </c>
      <c r="I12">
        <v>0.16175186399999997</v>
      </c>
      <c r="J12">
        <v>0.16175186399999997</v>
      </c>
      <c r="K12">
        <v>0.16175186399999997</v>
      </c>
      <c r="L12">
        <v>0.16175186399999997</v>
      </c>
      <c r="M12">
        <v>0.16175186399999997</v>
      </c>
      <c r="N12">
        <v>0.16175186399999997</v>
      </c>
      <c r="O12">
        <v>0.16175186399999997</v>
      </c>
      <c r="P12">
        <v>0.16175186399999997</v>
      </c>
      <c r="Q12">
        <v>0.16175186399999997</v>
      </c>
      <c r="R12">
        <v>0.16175186399999997</v>
      </c>
      <c r="S12">
        <v>0.16175186399999997</v>
      </c>
      <c r="T12">
        <v>0.16175186399999997</v>
      </c>
      <c r="U12">
        <v>0.16175186399999997</v>
      </c>
      <c r="V12">
        <v>0.16175186399999997</v>
      </c>
      <c r="W12">
        <v>0.16175186399999997</v>
      </c>
      <c r="X12">
        <v>0.16175186399999997</v>
      </c>
      <c r="Y12">
        <v>0.16175186399999997</v>
      </c>
      <c r="Z12">
        <v>0.16175186399999997</v>
      </c>
      <c r="AA12">
        <v>0.16175186399999997</v>
      </c>
      <c r="AB12">
        <v>0.16175186399999997</v>
      </c>
      <c r="AC12">
        <v>0.16175186399999997</v>
      </c>
      <c r="AD12">
        <v>0.16175186399999997</v>
      </c>
      <c r="AE12">
        <v>0.16175186399999997</v>
      </c>
      <c r="AF12">
        <v>0.16175186399999997</v>
      </c>
      <c r="AG12">
        <v>0.16175186399999997</v>
      </c>
      <c r="AH12">
        <v>0.16175186399999997</v>
      </c>
      <c r="AI12">
        <v>0.16175186399999997</v>
      </c>
    </row>
    <row r="13" spans="1:35" ht="16">
      <c r="A13" s="249"/>
      <c r="B13" s="117" t="s">
        <v>170</v>
      </c>
      <c r="C13" s="9" t="s">
        <v>164</v>
      </c>
      <c r="D13" s="161" t="s">
        <v>663</v>
      </c>
      <c r="E13">
        <v>0.111340656</v>
      </c>
      <c r="F13">
        <v>0.111340656</v>
      </c>
      <c r="G13">
        <v>0.111340656</v>
      </c>
      <c r="H13">
        <v>0.111340656</v>
      </c>
      <c r="I13">
        <v>0.111340656</v>
      </c>
      <c r="J13">
        <v>0.111340656</v>
      </c>
      <c r="K13">
        <v>0.111340656</v>
      </c>
      <c r="L13">
        <v>0.111340656</v>
      </c>
      <c r="M13">
        <v>0.111340656</v>
      </c>
      <c r="N13">
        <v>0.111340656</v>
      </c>
      <c r="O13">
        <v>0.111340656</v>
      </c>
      <c r="P13">
        <v>0.111340656</v>
      </c>
      <c r="Q13">
        <v>0.111340656</v>
      </c>
      <c r="R13">
        <v>0.111340656</v>
      </c>
      <c r="S13">
        <v>0.111340656</v>
      </c>
      <c r="T13">
        <v>0.111340656</v>
      </c>
      <c r="U13">
        <v>0.111340656</v>
      </c>
      <c r="V13">
        <v>0.111340656</v>
      </c>
      <c r="W13">
        <v>0.111340656</v>
      </c>
      <c r="X13">
        <v>0.111340656</v>
      </c>
      <c r="Y13">
        <v>0.111340656</v>
      </c>
      <c r="Z13">
        <v>0.111340656</v>
      </c>
      <c r="AA13">
        <v>0.111340656</v>
      </c>
      <c r="AB13">
        <v>0.111340656</v>
      </c>
      <c r="AC13">
        <v>0.111340656</v>
      </c>
      <c r="AD13">
        <v>0.111340656</v>
      </c>
      <c r="AE13">
        <v>0.111340656</v>
      </c>
      <c r="AF13">
        <v>0.111340656</v>
      </c>
      <c r="AG13">
        <v>0.111340656</v>
      </c>
      <c r="AH13">
        <v>0.111340656</v>
      </c>
      <c r="AI13">
        <v>0.111340656</v>
      </c>
    </row>
    <row r="14" spans="1:35" s="10" customFormat="1" ht="15.75" customHeight="1">
      <c r="A14" s="249"/>
      <c r="B14" s="123" t="s">
        <v>171</v>
      </c>
      <c r="C14" s="9" t="s">
        <v>164</v>
      </c>
      <c r="D14" s="161" t="s">
        <v>663</v>
      </c>
      <c r="E14">
        <v>0.12948033600000003</v>
      </c>
      <c r="F14">
        <v>0.12948033600000003</v>
      </c>
      <c r="G14">
        <v>0.12948033600000003</v>
      </c>
      <c r="H14">
        <v>0.12948033600000003</v>
      </c>
      <c r="I14">
        <v>0.12948033600000003</v>
      </c>
      <c r="J14">
        <v>0.12948033600000003</v>
      </c>
      <c r="K14">
        <v>0.12948033600000003</v>
      </c>
      <c r="L14">
        <v>0.12948033600000003</v>
      </c>
      <c r="M14">
        <v>0.12948033600000003</v>
      </c>
      <c r="N14">
        <v>0.12948033600000003</v>
      </c>
      <c r="O14">
        <v>0.12948033600000003</v>
      </c>
      <c r="P14">
        <v>0.12948033600000003</v>
      </c>
      <c r="Q14">
        <v>0.12948033600000003</v>
      </c>
      <c r="R14">
        <v>0.12948033600000003</v>
      </c>
      <c r="S14">
        <v>0.12948033600000003</v>
      </c>
      <c r="T14">
        <v>0.12948033600000003</v>
      </c>
      <c r="U14">
        <v>0.12948033600000003</v>
      </c>
      <c r="V14">
        <v>0.12948033600000003</v>
      </c>
      <c r="W14">
        <v>0.12948033600000003</v>
      </c>
      <c r="X14">
        <v>0.12948033600000003</v>
      </c>
      <c r="Y14">
        <v>0.12948033600000003</v>
      </c>
      <c r="Z14">
        <v>0.12948033600000003</v>
      </c>
      <c r="AA14">
        <v>0.12948033600000003</v>
      </c>
      <c r="AB14">
        <v>0.12948033600000003</v>
      </c>
      <c r="AC14">
        <v>0.12948033600000003</v>
      </c>
      <c r="AD14">
        <v>0.12948033600000003</v>
      </c>
      <c r="AE14">
        <v>0.12948033600000003</v>
      </c>
      <c r="AF14">
        <v>0.12948033600000003</v>
      </c>
      <c r="AG14">
        <v>0.12948033600000003</v>
      </c>
      <c r="AH14">
        <v>0.12948033600000003</v>
      </c>
      <c r="AI14">
        <v>0.12948033600000003</v>
      </c>
    </row>
    <row r="15" spans="1:35" s="237" customFormat="1"/>
    <row r="16" spans="1:35" s="225" customFormat="1">
      <c r="A16" s="167" t="s">
        <v>34</v>
      </c>
      <c r="D16" s="226"/>
    </row>
    <row r="17" spans="1:35" ht="15.75" customHeight="1">
      <c r="A17" s="14" t="s">
        <v>116</v>
      </c>
      <c r="B17" s="8" t="s">
        <v>11</v>
      </c>
      <c r="C17" s="8" t="s">
        <v>117</v>
      </c>
      <c r="D17" s="8" t="s">
        <v>607</v>
      </c>
      <c r="E17" s="108">
        <v>2020</v>
      </c>
      <c r="F17" s="108">
        <v>2021</v>
      </c>
      <c r="G17" s="108">
        <v>2022</v>
      </c>
      <c r="H17" s="108">
        <v>2023</v>
      </c>
      <c r="I17" s="108">
        <v>2024</v>
      </c>
      <c r="J17" s="108">
        <v>2025</v>
      </c>
      <c r="K17" s="108">
        <v>2026</v>
      </c>
      <c r="L17" s="108">
        <v>2027</v>
      </c>
      <c r="M17" s="108">
        <v>2028</v>
      </c>
      <c r="N17" s="108">
        <v>2029</v>
      </c>
      <c r="O17" s="108">
        <v>2030</v>
      </c>
      <c r="P17" s="108">
        <v>2031</v>
      </c>
      <c r="Q17" s="108">
        <v>2032</v>
      </c>
      <c r="R17" s="108">
        <v>2033</v>
      </c>
      <c r="S17" s="108">
        <v>2034</v>
      </c>
      <c r="T17" s="108">
        <v>2035</v>
      </c>
      <c r="U17" s="108">
        <v>2036</v>
      </c>
      <c r="V17" s="108">
        <v>2037</v>
      </c>
      <c r="W17" s="108">
        <v>2038</v>
      </c>
      <c r="X17" s="108">
        <v>2039</v>
      </c>
      <c r="Y17" s="108">
        <v>2040</v>
      </c>
      <c r="Z17" s="108">
        <v>2041</v>
      </c>
      <c r="AA17" s="108">
        <v>2042</v>
      </c>
      <c r="AB17" s="108">
        <v>2043</v>
      </c>
      <c r="AC17" s="108">
        <v>2044</v>
      </c>
      <c r="AD17" s="108">
        <v>2045</v>
      </c>
      <c r="AE17" s="108">
        <v>2046</v>
      </c>
      <c r="AF17" s="108">
        <v>2047</v>
      </c>
      <c r="AG17" s="108">
        <v>2048</v>
      </c>
      <c r="AH17" s="108">
        <v>2049</v>
      </c>
      <c r="AI17" s="108">
        <v>2050</v>
      </c>
    </row>
    <row r="18" spans="1:35" ht="15.75" customHeight="1">
      <c r="A18" s="73" t="s">
        <v>161</v>
      </c>
      <c r="B18" s="122" t="s">
        <v>34</v>
      </c>
      <c r="C18" s="9" t="s">
        <v>8</v>
      </c>
      <c r="D18" s="161" t="s">
        <v>663</v>
      </c>
      <c r="E18">
        <v>137.55894269999999</v>
      </c>
      <c r="F18">
        <v>140.81585870000001</v>
      </c>
      <c r="G18">
        <v>144.0727746</v>
      </c>
      <c r="H18">
        <v>147.3296905</v>
      </c>
      <c r="I18">
        <v>150.58660649999999</v>
      </c>
      <c r="J18">
        <v>153.84352240000001</v>
      </c>
      <c r="K18">
        <v>157.1004384</v>
      </c>
      <c r="L18">
        <v>160.3573543</v>
      </c>
      <c r="M18">
        <v>163.61427019999999</v>
      </c>
      <c r="N18">
        <v>166.87118620000001</v>
      </c>
      <c r="O18">
        <v>170.12810210000001</v>
      </c>
      <c r="P18">
        <v>181.45322469999999</v>
      </c>
      <c r="Q18">
        <v>192.77834720000001</v>
      </c>
      <c r="R18">
        <v>204.1034698</v>
      </c>
      <c r="S18">
        <v>215.42859240000001</v>
      </c>
      <c r="T18">
        <v>226.75371490000001</v>
      </c>
      <c r="U18">
        <v>238.07883749999999</v>
      </c>
      <c r="V18">
        <v>249.40396010000001</v>
      </c>
      <c r="W18">
        <v>260.72908260000003</v>
      </c>
      <c r="X18">
        <v>272.05420520000001</v>
      </c>
      <c r="Y18">
        <v>283.37932769999998</v>
      </c>
      <c r="Z18">
        <v>296.53310770000002</v>
      </c>
      <c r="AA18">
        <v>309.6868877</v>
      </c>
      <c r="AB18">
        <v>322.84066769999998</v>
      </c>
      <c r="AC18">
        <v>335.99444770000002</v>
      </c>
      <c r="AD18">
        <v>349.14822759999998</v>
      </c>
      <c r="AE18">
        <v>362.30200760000002</v>
      </c>
      <c r="AF18">
        <v>375.45578760000001</v>
      </c>
      <c r="AG18">
        <v>388.60956759999999</v>
      </c>
      <c r="AH18">
        <v>401.76334750000001</v>
      </c>
      <c r="AI18">
        <v>414.91712749999999</v>
      </c>
    </row>
    <row r="19" spans="1:35" ht="16">
      <c r="A19" s="249" t="s">
        <v>162</v>
      </c>
      <c r="B19" s="117" t="s">
        <v>163</v>
      </c>
      <c r="C19" s="9" t="s">
        <v>164</v>
      </c>
      <c r="D19" s="161" t="s">
        <v>663</v>
      </c>
      <c r="E19">
        <v>9.4336464000000023E-2</v>
      </c>
      <c r="F19">
        <v>9.4336464000000023E-2</v>
      </c>
      <c r="G19">
        <v>9.4336464000000023E-2</v>
      </c>
      <c r="H19">
        <v>9.4336464000000023E-2</v>
      </c>
      <c r="I19">
        <v>9.4336464000000023E-2</v>
      </c>
      <c r="J19">
        <v>9.4336464000000023E-2</v>
      </c>
      <c r="K19">
        <v>9.4336464000000023E-2</v>
      </c>
      <c r="L19">
        <v>9.4336464000000023E-2</v>
      </c>
      <c r="M19">
        <v>9.4336464000000023E-2</v>
      </c>
      <c r="N19">
        <v>9.4336464000000023E-2</v>
      </c>
      <c r="O19">
        <v>9.4336464000000023E-2</v>
      </c>
      <c r="P19">
        <v>9.4336464000000023E-2</v>
      </c>
      <c r="Q19">
        <v>9.4336464000000023E-2</v>
      </c>
      <c r="R19">
        <v>9.4336464000000023E-2</v>
      </c>
      <c r="S19">
        <v>9.4336464000000023E-2</v>
      </c>
      <c r="T19">
        <v>9.4336464000000023E-2</v>
      </c>
      <c r="U19">
        <v>9.4336464000000023E-2</v>
      </c>
      <c r="V19">
        <v>9.4336464000000023E-2</v>
      </c>
      <c r="W19">
        <v>9.4336464000000023E-2</v>
      </c>
      <c r="X19">
        <v>9.4336464000000023E-2</v>
      </c>
      <c r="Y19">
        <v>9.4336464000000023E-2</v>
      </c>
      <c r="Z19">
        <v>9.4336464000000023E-2</v>
      </c>
      <c r="AA19">
        <v>9.4336464000000023E-2</v>
      </c>
      <c r="AB19">
        <v>9.4336464000000023E-2</v>
      </c>
      <c r="AC19">
        <v>9.4336464000000023E-2</v>
      </c>
      <c r="AD19">
        <v>9.4336464000000023E-2</v>
      </c>
      <c r="AE19">
        <v>9.4336464000000023E-2</v>
      </c>
      <c r="AF19">
        <v>9.4336464000000023E-2</v>
      </c>
      <c r="AG19">
        <v>9.4336464000000023E-2</v>
      </c>
      <c r="AH19">
        <v>9.4336464000000023E-2</v>
      </c>
      <c r="AI19">
        <v>9.4336464000000023E-2</v>
      </c>
    </row>
    <row r="20" spans="1:35" s="10" customFormat="1" ht="15.75" customHeight="1">
      <c r="A20" s="249"/>
      <c r="B20" s="123" t="s">
        <v>165</v>
      </c>
      <c r="C20" s="9" t="s">
        <v>164</v>
      </c>
      <c r="D20" s="161" t="s">
        <v>663</v>
      </c>
      <c r="E20">
        <v>0.10984229999999996</v>
      </c>
      <c r="F20">
        <v>0.10984229999999996</v>
      </c>
      <c r="G20">
        <v>0.10984229999999996</v>
      </c>
      <c r="H20">
        <v>0.10984229999999996</v>
      </c>
      <c r="I20">
        <v>0.10984229999999996</v>
      </c>
      <c r="J20">
        <v>0.10984229999999996</v>
      </c>
      <c r="K20">
        <v>0.10984229999999996</v>
      </c>
      <c r="L20">
        <v>0.10984229999999996</v>
      </c>
      <c r="M20">
        <v>0.10984229999999996</v>
      </c>
      <c r="N20">
        <v>0.10984229999999996</v>
      </c>
      <c r="O20">
        <v>0.10984229999999996</v>
      </c>
      <c r="P20">
        <v>0.10984229999999996</v>
      </c>
      <c r="Q20">
        <v>0.10984229999999996</v>
      </c>
      <c r="R20">
        <v>0.10984229999999996</v>
      </c>
      <c r="S20">
        <v>0.10984229999999996</v>
      </c>
      <c r="T20">
        <v>0.10984229999999996</v>
      </c>
      <c r="U20">
        <v>0.10984229999999996</v>
      </c>
      <c r="V20">
        <v>0.10984229999999996</v>
      </c>
      <c r="W20">
        <v>0.10984229999999996</v>
      </c>
      <c r="X20">
        <v>0.10984229999999996</v>
      </c>
      <c r="Y20">
        <v>0.10984229999999996</v>
      </c>
      <c r="Z20">
        <v>0.10984229999999996</v>
      </c>
      <c r="AA20">
        <v>0.10984229999999996</v>
      </c>
      <c r="AB20">
        <v>0.10984229999999996</v>
      </c>
      <c r="AC20">
        <v>0.10984229999999996</v>
      </c>
      <c r="AD20">
        <v>0.10984229999999996</v>
      </c>
      <c r="AE20">
        <v>0.10984229999999996</v>
      </c>
      <c r="AF20">
        <v>0.10984229999999996</v>
      </c>
      <c r="AG20">
        <v>0.10984229999999996</v>
      </c>
      <c r="AH20">
        <v>0.10984229999999996</v>
      </c>
      <c r="AI20">
        <v>0.10984229999999996</v>
      </c>
    </row>
    <row r="21" spans="1:35" ht="16">
      <c r="A21" s="249"/>
      <c r="B21" s="117" t="s">
        <v>166</v>
      </c>
      <c r="C21" s="9" t="s">
        <v>164</v>
      </c>
      <c r="D21" s="161" t="s">
        <v>663</v>
      </c>
      <c r="E21">
        <v>0.11691077999999998</v>
      </c>
      <c r="F21">
        <v>0.11691077999999998</v>
      </c>
      <c r="G21">
        <v>0.11691077999999998</v>
      </c>
      <c r="H21">
        <v>0.11691077999999998</v>
      </c>
      <c r="I21">
        <v>0.11691077999999998</v>
      </c>
      <c r="J21">
        <v>0.11691077999999998</v>
      </c>
      <c r="K21">
        <v>0.11691077999999998</v>
      </c>
      <c r="L21">
        <v>0.11691077999999998</v>
      </c>
      <c r="M21">
        <v>0.11691077999999998</v>
      </c>
      <c r="N21">
        <v>0.11691077999999998</v>
      </c>
      <c r="O21">
        <v>0.11691077999999998</v>
      </c>
      <c r="P21">
        <v>0.11691077999999998</v>
      </c>
      <c r="Q21">
        <v>0.11691077999999998</v>
      </c>
      <c r="R21">
        <v>0.11691077999999998</v>
      </c>
      <c r="S21">
        <v>0.11691077999999998</v>
      </c>
      <c r="T21">
        <v>0.11691077999999998</v>
      </c>
      <c r="U21">
        <v>0.11691077999999998</v>
      </c>
      <c r="V21">
        <v>0.11691077999999998</v>
      </c>
      <c r="W21">
        <v>0.11691077999999998</v>
      </c>
      <c r="X21">
        <v>0.11691077999999998</v>
      </c>
      <c r="Y21">
        <v>0.11691077999999998</v>
      </c>
      <c r="Z21">
        <v>0.11691077999999998</v>
      </c>
      <c r="AA21">
        <v>0.11691077999999998</v>
      </c>
      <c r="AB21">
        <v>0.11691077999999998</v>
      </c>
      <c r="AC21">
        <v>0.11691077999999998</v>
      </c>
      <c r="AD21">
        <v>0.11691077999999998</v>
      </c>
      <c r="AE21">
        <v>0.11691077999999998</v>
      </c>
      <c r="AF21">
        <v>0.11691077999999998</v>
      </c>
      <c r="AG21">
        <v>0.11691077999999998</v>
      </c>
      <c r="AH21">
        <v>0.11691077999999998</v>
      </c>
      <c r="AI21">
        <v>0.11691077999999998</v>
      </c>
    </row>
    <row r="22" spans="1:35" s="10" customFormat="1" ht="15.75" customHeight="1">
      <c r="A22" s="249"/>
      <c r="B22" s="123" t="s">
        <v>167</v>
      </c>
      <c r="C22" s="9" t="s">
        <v>164</v>
      </c>
      <c r="D22" s="161" t="s">
        <v>663</v>
      </c>
      <c r="E22">
        <v>0.13377710400000001</v>
      </c>
      <c r="F22">
        <v>0.13377710400000001</v>
      </c>
      <c r="G22">
        <v>0.13377710400000001</v>
      </c>
      <c r="H22">
        <v>0.13377710400000001</v>
      </c>
      <c r="I22">
        <v>0.13377710400000001</v>
      </c>
      <c r="J22">
        <v>0.13377710400000001</v>
      </c>
      <c r="K22">
        <v>0.13377710400000001</v>
      </c>
      <c r="L22">
        <v>0.13377710400000001</v>
      </c>
      <c r="M22">
        <v>0.13377710400000001</v>
      </c>
      <c r="N22">
        <v>0.13377710400000001</v>
      </c>
      <c r="O22">
        <v>0.13377710400000001</v>
      </c>
      <c r="P22">
        <v>0.13377710400000001</v>
      </c>
      <c r="Q22">
        <v>0.13377710400000001</v>
      </c>
      <c r="R22">
        <v>0.13377710400000001</v>
      </c>
      <c r="S22">
        <v>0.13377710400000001</v>
      </c>
      <c r="T22">
        <v>0.13377710400000001</v>
      </c>
      <c r="U22">
        <v>0.13377710400000001</v>
      </c>
      <c r="V22">
        <v>0.13377710400000001</v>
      </c>
      <c r="W22">
        <v>0.13377710400000001</v>
      </c>
      <c r="X22">
        <v>0.13377710400000001</v>
      </c>
      <c r="Y22">
        <v>0.13377710400000001</v>
      </c>
      <c r="Z22">
        <v>0.13377710400000001</v>
      </c>
      <c r="AA22">
        <v>0.13377710400000001</v>
      </c>
      <c r="AB22">
        <v>0.13377710400000001</v>
      </c>
      <c r="AC22">
        <v>0.13377710400000001</v>
      </c>
      <c r="AD22">
        <v>0.13377710400000001</v>
      </c>
      <c r="AE22">
        <v>0.13377710400000001</v>
      </c>
      <c r="AF22">
        <v>0.13377710400000001</v>
      </c>
      <c r="AG22">
        <v>0.13377710400000001</v>
      </c>
      <c r="AH22">
        <v>0.13377710400000001</v>
      </c>
      <c r="AI22">
        <v>0.13377710400000001</v>
      </c>
    </row>
    <row r="23" spans="1:35" ht="16">
      <c r="A23" s="249"/>
      <c r="B23" s="117" t="s">
        <v>168</v>
      </c>
      <c r="C23" s="9" t="s">
        <v>164</v>
      </c>
      <c r="D23" s="161" t="s">
        <v>663</v>
      </c>
      <c r="E23">
        <v>0.14256047999999999</v>
      </c>
      <c r="F23">
        <v>0.14256047999999999</v>
      </c>
      <c r="G23">
        <v>0.14256047999999999</v>
      </c>
      <c r="H23">
        <v>0.14256047999999999</v>
      </c>
      <c r="I23">
        <v>0.14256047999999999</v>
      </c>
      <c r="J23">
        <v>0.14256047999999999</v>
      </c>
      <c r="K23">
        <v>0.14256047999999999</v>
      </c>
      <c r="L23">
        <v>0.14256047999999999</v>
      </c>
      <c r="M23">
        <v>0.14256047999999999</v>
      </c>
      <c r="N23">
        <v>0.14256047999999999</v>
      </c>
      <c r="O23">
        <v>0.14256047999999999</v>
      </c>
      <c r="P23">
        <v>0.14256047999999999</v>
      </c>
      <c r="Q23">
        <v>0.14256047999999999</v>
      </c>
      <c r="R23">
        <v>0.14256047999999999</v>
      </c>
      <c r="S23">
        <v>0.14256047999999999</v>
      </c>
      <c r="T23">
        <v>0.14256047999999999</v>
      </c>
      <c r="U23">
        <v>0.14256047999999999</v>
      </c>
      <c r="V23">
        <v>0.14256047999999999</v>
      </c>
      <c r="W23">
        <v>0.14256047999999999</v>
      </c>
      <c r="X23">
        <v>0.14256047999999999</v>
      </c>
      <c r="Y23">
        <v>0.14256047999999999</v>
      </c>
      <c r="Z23">
        <v>0.14256047999999999</v>
      </c>
      <c r="AA23">
        <v>0.14256047999999999</v>
      </c>
      <c r="AB23">
        <v>0.14256047999999999</v>
      </c>
      <c r="AC23">
        <v>0.14256047999999999</v>
      </c>
      <c r="AD23">
        <v>0.14256047999999999</v>
      </c>
      <c r="AE23">
        <v>0.14256047999999999</v>
      </c>
      <c r="AF23">
        <v>0.14256047999999999</v>
      </c>
      <c r="AG23">
        <v>0.14256047999999999</v>
      </c>
      <c r="AH23">
        <v>0.14256047999999999</v>
      </c>
      <c r="AI23">
        <v>0.14256047999999999</v>
      </c>
    </row>
    <row r="24" spans="1:35" s="10" customFormat="1" ht="15.75" customHeight="1">
      <c r="A24" s="249"/>
      <c r="B24" s="123" t="s">
        <v>169</v>
      </c>
      <c r="C24" s="9" t="s">
        <v>164</v>
      </c>
      <c r="D24" s="161" t="s">
        <v>663</v>
      </c>
      <c r="E24">
        <v>0.16175186399999997</v>
      </c>
      <c r="F24">
        <v>0.16175186399999997</v>
      </c>
      <c r="G24">
        <v>0.16175186399999997</v>
      </c>
      <c r="H24">
        <v>0.16175186399999997</v>
      </c>
      <c r="I24">
        <v>0.16175186399999997</v>
      </c>
      <c r="J24">
        <v>0.16175186399999997</v>
      </c>
      <c r="K24">
        <v>0.16175186399999997</v>
      </c>
      <c r="L24">
        <v>0.16175186399999997</v>
      </c>
      <c r="M24">
        <v>0.16175186399999997</v>
      </c>
      <c r="N24">
        <v>0.16175186399999997</v>
      </c>
      <c r="O24">
        <v>0.16175186399999997</v>
      </c>
      <c r="P24">
        <v>0.16175186399999997</v>
      </c>
      <c r="Q24">
        <v>0.16175186399999997</v>
      </c>
      <c r="R24">
        <v>0.16175186399999997</v>
      </c>
      <c r="S24">
        <v>0.16175186399999997</v>
      </c>
      <c r="T24">
        <v>0.16175186399999997</v>
      </c>
      <c r="U24">
        <v>0.16175186399999997</v>
      </c>
      <c r="V24">
        <v>0.16175186399999997</v>
      </c>
      <c r="W24">
        <v>0.16175186399999997</v>
      </c>
      <c r="X24">
        <v>0.16175186399999997</v>
      </c>
      <c r="Y24">
        <v>0.16175186399999997</v>
      </c>
      <c r="Z24">
        <v>0.16175186399999997</v>
      </c>
      <c r="AA24">
        <v>0.16175186399999997</v>
      </c>
      <c r="AB24">
        <v>0.16175186399999997</v>
      </c>
      <c r="AC24">
        <v>0.16175186399999997</v>
      </c>
      <c r="AD24">
        <v>0.16175186399999997</v>
      </c>
      <c r="AE24">
        <v>0.16175186399999997</v>
      </c>
      <c r="AF24">
        <v>0.16175186399999997</v>
      </c>
      <c r="AG24">
        <v>0.16175186399999997</v>
      </c>
      <c r="AH24">
        <v>0.16175186399999997</v>
      </c>
      <c r="AI24">
        <v>0.16175186399999997</v>
      </c>
    </row>
    <row r="25" spans="1:35" ht="16">
      <c r="A25" s="249"/>
      <c r="B25" s="117" t="s">
        <v>170</v>
      </c>
      <c r="C25" s="9" t="s">
        <v>164</v>
      </c>
      <c r="D25" s="161" t="s">
        <v>663</v>
      </c>
      <c r="E25">
        <v>0.111340656</v>
      </c>
      <c r="F25">
        <v>0.111340656</v>
      </c>
      <c r="G25">
        <v>0.111340656</v>
      </c>
      <c r="H25">
        <v>0.111340656</v>
      </c>
      <c r="I25">
        <v>0.111340656</v>
      </c>
      <c r="J25">
        <v>0.111340656</v>
      </c>
      <c r="K25">
        <v>0.111340656</v>
      </c>
      <c r="L25">
        <v>0.111340656</v>
      </c>
      <c r="M25">
        <v>0.111340656</v>
      </c>
      <c r="N25">
        <v>0.111340656</v>
      </c>
      <c r="O25">
        <v>0.111340656</v>
      </c>
      <c r="P25">
        <v>0.111340656</v>
      </c>
      <c r="Q25">
        <v>0.111340656</v>
      </c>
      <c r="R25">
        <v>0.111340656</v>
      </c>
      <c r="S25">
        <v>0.111340656</v>
      </c>
      <c r="T25">
        <v>0.111340656</v>
      </c>
      <c r="U25">
        <v>0.111340656</v>
      </c>
      <c r="V25">
        <v>0.111340656</v>
      </c>
      <c r="W25">
        <v>0.111340656</v>
      </c>
      <c r="X25">
        <v>0.111340656</v>
      </c>
      <c r="Y25">
        <v>0.111340656</v>
      </c>
      <c r="Z25">
        <v>0.111340656</v>
      </c>
      <c r="AA25">
        <v>0.111340656</v>
      </c>
      <c r="AB25">
        <v>0.111340656</v>
      </c>
      <c r="AC25">
        <v>0.111340656</v>
      </c>
      <c r="AD25">
        <v>0.111340656</v>
      </c>
      <c r="AE25">
        <v>0.111340656</v>
      </c>
      <c r="AF25">
        <v>0.111340656</v>
      </c>
      <c r="AG25">
        <v>0.111340656</v>
      </c>
      <c r="AH25">
        <v>0.111340656</v>
      </c>
      <c r="AI25">
        <v>0.111340656</v>
      </c>
    </row>
    <row r="26" spans="1:35" s="10" customFormat="1" ht="15.75" customHeight="1">
      <c r="A26" s="249"/>
      <c r="B26" s="123" t="s">
        <v>171</v>
      </c>
      <c r="C26" s="9" t="s">
        <v>164</v>
      </c>
      <c r="D26" s="161" t="s">
        <v>663</v>
      </c>
      <c r="E26">
        <v>0.12948033600000003</v>
      </c>
      <c r="F26">
        <v>0.12948033600000003</v>
      </c>
      <c r="G26">
        <v>0.12948033600000003</v>
      </c>
      <c r="H26">
        <v>0.12948033600000003</v>
      </c>
      <c r="I26">
        <v>0.12948033600000003</v>
      </c>
      <c r="J26">
        <v>0.12948033600000003</v>
      </c>
      <c r="K26">
        <v>0.12948033600000003</v>
      </c>
      <c r="L26">
        <v>0.12948033600000003</v>
      </c>
      <c r="M26">
        <v>0.12948033600000003</v>
      </c>
      <c r="N26">
        <v>0.12948033600000003</v>
      </c>
      <c r="O26">
        <v>0.12948033600000003</v>
      </c>
      <c r="P26">
        <v>0.12948033600000003</v>
      </c>
      <c r="Q26">
        <v>0.12948033600000003</v>
      </c>
      <c r="R26">
        <v>0.12948033600000003</v>
      </c>
      <c r="S26">
        <v>0.12948033600000003</v>
      </c>
      <c r="T26">
        <v>0.12948033600000003</v>
      </c>
      <c r="U26">
        <v>0.12948033600000003</v>
      </c>
      <c r="V26">
        <v>0.12948033600000003</v>
      </c>
      <c r="W26">
        <v>0.12948033600000003</v>
      </c>
      <c r="X26">
        <v>0.12948033600000003</v>
      </c>
      <c r="Y26">
        <v>0.12948033600000003</v>
      </c>
      <c r="Z26">
        <v>0.12948033600000003</v>
      </c>
      <c r="AA26">
        <v>0.12948033600000003</v>
      </c>
      <c r="AB26">
        <v>0.12948033600000003</v>
      </c>
      <c r="AC26">
        <v>0.12948033600000003</v>
      </c>
      <c r="AD26">
        <v>0.12948033600000003</v>
      </c>
      <c r="AE26">
        <v>0.12948033600000003</v>
      </c>
      <c r="AF26">
        <v>0.12948033600000003</v>
      </c>
      <c r="AG26">
        <v>0.12948033600000003</v>
      </c>
      <c r="AH26">
        <v>0.12948033600000003</v>
      </c>
      <c r="AI26">
        <v>0.12948033600000003</v>
      </c>
    </row>
    <row r="27" spans="1:35" s="237" customFormat="1"/>
    <row r="28" spans="1:35" s="225" customFormat="1">
      <c r="A28" s="167" t="s">
        <v>33</v>
      </c>
      <c r="D28" s="226"/>
    </row>
    <row r="29" spans="1:35" ht="15.75" customHeight="1">
      <c r="A29" s="14" t="s">
        <v>116</v>
      </c>
      <c r="B29" s="8" t="s">
        <v>11</v>
      </c>
      <c r="C29" s="8" t="s">
        <v>117</v>
      </c>
      <c r="D29" s="8" t="s">
        <v>607</v>
      </c>
      <c r="E29" s="108">
        <v>2020</v>
      </c>
      <c r="F29" s="108">
        <v>2021</v>
      </c>
      <c r="G29" s="108">
        <v>2022</v>
      </c>
      <c r="H29" s="108">
        <v>2023</v>
      </c>
      <c r="I29" s="108">
        <v>2024</v>
      </c>
      <c r="J29" s="108">
        <v>2025</v>
      </c>
      <c r="K29" s="108">
        <v>2026</v>
      </c>
      <c r="L29" s="108">
        <v>2027</v>
      </c>
      <c r="M29" s="108">
        <v>2028</v>
      </c>
      <c r="N29" s="108">
        <v>2029</v>
      </c>
      <c r="O29" s="108">
        <v>2030</v>
      </c>
      <c r="P29" s="108">
        <v>2031</v>
      </c>
      <c r="Q29" s="108">
        <v>2032</v>
      </c>
      <c r="R29" s="108">
        <v>2033</v>
      </c>
      <c r="S29" s="108">
        <v>2034</v>
      </c>
      <c r="T29" s="108">
        <v>2035</v>
      </c>
      <c r="U29" s="108">
        <v>2036</v>
      </c>
      <c r="V29" s="108">
        <v>2037</v>
      </c>
      <c r="W29" s="108">
        <v>2038</v>
      </c>
      <c r="X29" s="108">
        <v>2039</v>
      </c>
      <c r="Y29" s="108">
        <v>2040</v>
      </c>
      <c r="Z29" s="108">
        <v>2041</v>
      </c>
      <c r="AA29" s="108">
        <v>2042</v>
      </c>
      <c r="AB29" s="108">
        <v>2043</v>
      </c>
      <c r="AC29" s="108">
        <v>2044</v>
      </c>
      <c r="AD29" s="108">
        <v>2045</v>
      </c>
      <c r="AE29" s="108">
        <v>2046</v>
      </c>
      <c r="AF29" s="108">
        <v>2047</v>
      </c>
      <c r="AG29" s="108">
        <v>2048</v>
      </c>
      <c r="AH29" s="108">
        <v>2049</v>
      </c>
      <c r="AI29" s="108">
        <v>2050</v>
      </c>
    </row>
    <row r="30" spans="1:35" ht="15.75" customHeight="1">
      <c r="A30" s="73" t="s">
        <v>161</v>
      </c>
      <c r="B30" s="122" t="s">
        <v>33</v>
      </c>
      <c r="C30" s="9" t="s">
        <v>8</v>
      </c>
      <c r="D30" s="161" t="s">
        <v>663</v>
      </c>
      <c r="E30">
        <v>149.55579</v>
      </c>
      <c r="F30">
        <v>153.09674949999999</v>
      </c>
      <c r="G30">
        <v>156.63770890000001</v>
      </c>
      <c r="H30">
        <v>160.17866839999999</v>
      </c>
      <c r="I30">
        <v>163.71962780000001</v>
      </c>
      <c r="J30">
        <v>167.2605872</v>
      </c>
      <c r="K30">
        <v>170.80154669999999</v>
      </c>
      <c r="L30">
        <v>174.34250610000001</v>
      </c>
      <c r="M30">
        <v>177.88346559999999</v>
      </c>
      <c r="N30">
        <v>181.42442500000001</v>
      </c>
      <c r="O30">
        <v>184.9653844</v>
      </c>
      <c r="P30">
        <v>197.27819830000001</v>
      </c>
      <c r="Q30">
        <v>209.5910121</v>
      </c>
      <c r="R30">
        <v>221.90382589999999</v>
      </c>
      <c r="S30">
        <v>234.2166398</v>
      </c>
      <c r="T30">
        <v>246.52945360000001</v>
      </c>
      <c r="U30">
        <v>258.84226740000003</v>
      </c>
      <c r="V30">
        <v>271.15508119999998</v>
      </c>
      <c r="W30">
        <v>283.46789510000002</v>
      </c>
      <c r="X30">
        <v>295.78070889999998</v>
      </c>
      <c r="Y30">
        <v>308.09352269999999</v>
      </c>
      <c r="Z30">
        <v>322.39447560000002</v>
      </c>
      <c r="AA30">
        <v>336.69542849999999</v>
      </c>
      <c r="AB30">
        <v>350.9963813</v>
      </c>
      <c r="AC30">
        <v>365.29733420000002</v>
      </c>
      <c r="AD30">
        <v>379.59828709999999</v>
      </c>
      <c r="AE30">
        <v>393.8992399</v>
      </c>
      <c r="AF30">
        <v>408.20019280000002</v>
      </c>
      <c r="AG30">
        <v>422.5011457</v>
      </c>
      <c r="AH30">
        <v>436.80209860000002</v>
      </c>
      <c r="AI30">
        <v>451.10305140000003</v>
      </c>
    </row>
    <row r="31" spans="1:35" ht="16">
      <c r="A31" s="249" t="s">
        <v>162</v>
      </c>
      <c r="B31" s="117" t="s">
        <v>163</v>
      </c>
      <c r="C31" s="9" t="s">
        <v>164</v>
      </c>
      <c r="D31" s="161" t="s">
        <v>663</v>
      </c>
      <c r="E31">
        <v>9.4336464000000023E-2</v>
      </c>
      <c r="F31">
        <v>9.4336464000000023E-2</v>
      </c>
      <c r="G31">
        <v>9.4336464000000023E-2</v>
      </c>
      <c r="H31">
        <v>9.4336464000000023E-2</v>
      </c>
      <c r="I31">
        <v>9.4336464000000023E-2</v>
      </c>
      <c r="J31">
        <v>9.4336464000000023E-2</v>
      </c>
      <c r="K31">
        <v>9.4336464000000023E-2</v>
      </c>
      <c r="L31">
        <v>9.4336464000000023E-2</v>
      </c>
      <c r="M31">
        <v>9.4336464000000023E-2</v>
      </c>
      <c r="N31">
        <v>9.4336464000000023E-2</v>
      </c>
      <c r="O31">
        <v>9.4336464000000023E-2</v>
      </c>
      <c r="P31">
        <v>9.4336464000000023E-2</v>
      </c>
      <c r="Q31">
        <v>9.4336464000000023E-2</v>
      </c>
      <c r="R31">
        <v>9.4336464000000023E-2</v>
      </c>
      <c r="S31">
        <v>9.4336464000000023E-2</v>
      </c>
      <c r="T31">
        <v>9.4336464000000023E-2</v>
      </c>
      <c r="U31">
        <v>9.4336464000000023E-2</v>
      </c>
      <c r="V31">
        <v>9.4336464000000023E-2</v>
      </c>
      <c r="W31">
        <v>9.4336464000000023E-2</v>
      </c>
      <c r="X31">
        <v>9.4336464000000023E-2</v>
      </c>
      <c r="Y31">
        <v>9.4336464000000023E-2</v>
      </c>
      <c r="Z31">
        <v>9.4336464000000023E-2</v>
      </c>
      <c r="AA31">
        <v>9.4336464000000023E-2</v>
      </c>
      <c r="AB31">
        <v>9.4336464000000023E-2</v>
      </c>
      <c r="AC31">
        <v>9.4336464000000023E-2</v>
      </c>
      <c r="AD31">
        <v>9.4336464000000023E-2</v>
      </c>
      <c r="AE31">
        <v>9.4336464000000023E-2</v>
      </c>
      <c r="AF31">
        <v>9.4336464000000023E-2</v>
      </c>
      <c r="AG31">
        <v>9.4336464000000023E-2</v>
      </c>
      <c r="AH31">
        <v>9.4336464000000023E-2</v>
      </c>
      <c r="AI31">
        <v>9.4336464000000023E-2</v>
      </c>
    </row>
    <row r="32" spans="1:35" s="10" customFormat="1" ht="15.75" customHeight="1">
      <c r="A32" s="249"/>
      <c r="B32" s="123" t="s">
        <v>165</v>
      </c>
      <c r="C32" s="9" t="s">
        <v>164</v>
      </c>
      <c r="D32" s="161" t="s">
        <v>663</v>
      </c>
      <c r="E32">
        <v>0.10984229999999996</v>
      </c>
      <c r="F32">
        <v>0.10984229999999996</v>
      </c>
      <c r="G32">
        <v>0.10984229999999996</v>
      </c>
      <c r="H32">
        <v>0.10984229999999996</v>
      </c>
      <c r="I32">
        <v>0.10984229999999996</v>
      </c>
      <c r="J32">
        <v>0.10984229999999996</v>
      </c>
      <c r="K32">
        <v>0.10984229999999996</v>
      </c>
      <c r="L32">
        <v>0.10984229999999996</v>
      </c>
      <c r="M32">
        <v>0.10984229999999996</v>
      </c>
      <c r="N32">
        <v>0.10984229999999996</v>
      </c>
      <c r="O32">
        <v>0.10984229999999996</v>
      </c>
      <c r="P32">
        <v>0.10984229999999996</v>
      </c>
      <c r="Q32">
        <v>0.10984229999999996</v>
      </c>
      <c r="R32">
        <v>0.10984229999999996</v>
      </c>
      <c r="S32">
        <v>0.10984229999999996</v>
      </c>
      <c r="T32">
        <v>0.10984229999999996</v>
      </c>
      <c r="U32">
        <v>0.10984229999999996</v>
      </c>
      <c r="V32">
        <v>0.10984229999999996</v>
      </c>
      <c r="W32">
        <v>0.10984229999999996</v>
      </c>
      <c r="X32">
        <v>0.10984229999999996</v>
      </c>
      <c r="Y32">
        <v>0.10984229999999996</v>
      </c>
      <c r="Z32">
        <v>0.10984229999999996</v>
      </c>
      <c r="AA32">
        <v>0.10984229999999996</v>
      </c>
      <c r="AB32">
        <v>0.10984229999999996</v>
      </c>
      <c r="AC32">
        <v>0.10984229999999996</v>
      </c>
      <c r="AD32">
        <v>0.10984229999999996</v>
      </c>
      <c r="AE32">
        <v>0.10984229999999996</v>
      </c>
      <c r="AF32">
        <v>0.10984229999999996</v>
      </c>
      <c r="AG32">
        <v>0.10984229999999996</v>
      </c>
      <c r="AH32">
        <v>0.10984229999999996</v>
      </c>
      <c r="AI32">
        <v>0.10984229999999996</v>
      </c>
    </row>
    <row r="33" spans="1:35" ht="16">
      <c r="A33" s="249"/>
      <c r="B33" s="117" t="s">
        <v>166</v>
      </c>
      <c r="C33" s="9" t="s">
        <v>164</v>
      </c>
      <c r="D33" s="161" t="s">
        <v>663</v>
      </c>
      <c r="E33">
        <v>0.11691077999999998</v>
      </c>
      <c r="F33">
        <v>0.11691077999999998</v>
      </c>
      <c r="G33">
        <v>0.11691077999999998</v>
      </c>
      <c r="H33">
        <v>0.11691077999999998</v>
      </c>
      <c r="I33">
        <v>0.11691077999999998</v>
      </c>
      <c r="J33">
        <v>0.11691077999999998</v>
      </c>
      <c r="K33">
        <v>0.11691077999999998</v>
      </c>
      <c r="L33">
        <v>0.11691077999999998</v>
      </c>
      <c r="M33">
        <v>0.11691077999999998</v>
      </c>
      <c r="N33">
        <v>0.11691077999999998</v>
      </c>
      <c r="O33">
        <v>0.11691077999999998</v>
      </c>
      <c r="P33">
        <v>0.11691077999999998</v>
      </c>
      <c r="Q33">
        <v>0.11691077999999998</v>
      </c>
      <c r="R33">
        <v>0.11691077999999998</v>
      </c>
      <c r="S33">
        <v>0.11691077999999998</v>
      </c>
      <c r="T33">
        <v>0.11691077999999998</v>
      </c>
      <c r="U33">
        <v>0.11691077999999998</v>
      </c>
      <c r="V33">
        <v>0.11691077999999998</v>
      </c>
      <c r="W33">
        <v>0.11691077999999998</v>
      </c>
      <c r="X33">
        <v>0.11691077999999998</v>
      </c>
      <c r="Y33">
        <v>0.11691077999999998</v>
      </c>
      <c r="Z33">
        <v>0.11691077999999998</v>
      </c>
      <c r="AA33">
        <v>0.11691077999999998</v>
      </c>
      <c r="AB33">
        <v>0.11691077999999998</v>
      </c>
      <c r="AC33">
        <v>0.11691077999999998</v>
      </c>
      <c r="AD33">
        <v>0.11691077999999998</v>
      </c>
      <c r="AE33">
        <v>0.11691077999999998</v>
      </c>
      <c r="AF33">
        <v>0.11691077999999998</v>
      </c>
      <c r="AG33">
        <v>0.11691077999999998</v>
      </c>
      <c r="AH33">
        <v>0.11691077999999998</v>
      </c>
      <c r="AI33">
        <v>0.11691077999999998</v>
      </c>
    </row>
    <row r="34" spans="1:35" s="10" customFormat="1" ht="15.75" customHeight="1">
      <c r="A34" s="249"/>
      <c r="B34" s="123" t="s">
        <v>167</v>
      </c>
      <c r="C34" s="9" t="s">
        <v>164</v>
      </c>
      <c r="D34" s="161" t="s">
        <v>663</v>
      </c>
      <c r="E34">
        <v>0.13377710400000001</v>
      </c>
      <c r="F34">
        <v>0.13377710400000001</v>
      </c>
      <c r="G34">
        <v>0.13377710400000001</v>
      </c>
      <c r="H34">
        <v>0.13377710400000001</v>
      </c>
      <c r="I34">
        <v>0.13377710400000001</v>
      </c>
      <c r="J34">
        <v>0.13377710400000001</v>
      </c>
      <c r="K34">
        <v>0.13377710400000001</v>
      </c>
      <c r="L34">
        <v>0.13377710400000001</v>
      </c>
      <c r="M34">
        <v>0.13377710400000001</v>
      </c>
      <c r="N34">
        <v>0.13377710400000001</v>
      </c>
      <c r="O34">
        <v>0.13377710400000001</v>
      </c>
      <c r="P34">
        <v>0.13377710400000001</v>
      </c>
      <c r="Q34">
        <v>0.13377710400000001</v>
      </c>
      <c r="R34">
        <v>0.13377710400000001</v>
      </c>
      <c r="S34">
        <v>0.13377710400000001</v>
      </c>
      <c r="T34">
        <v>0.13377710400000001</v>
      </c>
      <c r="U34">
        <v>0.13377710400000001</v>
      </c>
      <c r="V34">
        <v>0.13377710400000001</v>
      </c>
      <c r="W34">
        <v>0.13377710400000001</v>
      </c>
      <c r="X34">
        <v>0.13377710400000001</v>
      </c>
      <c r="Y34">
        <v>0.13377710400000001</v>
      </c>
      <c r="Z34">
        <v>0.13377710400000001</v>
      </c>
      <c r="AA34">
        <v>0.13377710400000001</v>
      </c>
      <c r="AB34">
        <v>0.13377710400000001</v>
      </c>
      <c r="AC34">
        <v>0.13377710400000001</v>
      </c>
      <c r="AD34">
        <v>0.13377710400000001</v>
      </c>
      <c r="AE34">
        <v>0.13377710400000001</v>
      </c>
      <c r="AF34">
        <v>0.13377710400000001</v>
      </c>
      <c r="AG34">
        <v>0.13377710400000001</v>
      </c>
      <c r="AH34">
        <v>0.13377710400000001</v>
      </c>
      <c r="AI34">
        <v>0.13377710400000001</v>
      </c>
    </row>
    <row r="35" spans="1:35" ht="16">
      <c r="A35" s="249"/>
      <c r="B35" s="117" t="s">
        <v>168</v>
      </c>
      <c r="C35" s="9" t="s">
        <v>164</v>
      </c>
      <c r="D35" s="161" t="s">
        <v>663</v>
      </c>
      <c r="E35">
        <v>0.14256047999999999</v>
      </c>
      <c r="F35">
        <v>0.14256047999999999</v>
      </c>
      <c r="G35">
        <v>0.14256047999999999</v>
      </c>
      <c r="H35">
        <v>0.14256047999999999</v>
      </c>
      <c r="I35">
        <v>0.14256047999999999</v>
      </c>
      <c r="J35">
        <v>0.14256047999999999</v>
      </c>
      <c r="K35">
        <v>0.14256047999999999</v>
      </c>
      <c r="L35">
        <v>0.14256047999999999</v>
      </c>
      <c r="M35">
        <v>0.14256047999999999</v>
      </c>
      <c r="N35">
        <v>0.14256047999999999</v>
      </c>
      <c r="O35">
        <v>0.14256047999999999</v>
      </c>
      <c r="P35">
        <v>0.14256047999999999</v>
      </c>
      <c r="Q35">
        <v>0.14256047999999999</v>
      </c>
      <c r="R35">
        <v>0.14256047999999999</v>
      </c>
      <c r="S35">
        <v>0.14256047999999999</v>
      </c>
      <c r="T35">
        <v>0.14256047999999999</v>
      </c>
      <c r="U35">
        <v>0.14256047999999999</v>
      </c>
      <c r="V35">
        <v>0.14256047999999999</v>
      </c>
      <c r="W35">
        <v>0.14256047999999999</v>
      </c>
      <c r="X35">
        <v>0.14256047999999999</v>
      </c>
      <c r="Y35">
        <v>0.14256047999999999</v>
      </c>
      <c r="Z35">
        <v>0.14256047999999999</v>
      </c>
      <c r="AA35">
        <v>0.14256047999999999</v>
      </c>
      <c r="AB35">
        <v>0.14256047999999999</v>
      </c>
      <c r="AC35">
        <v>0.14256047999999999</v>
      </c>
      <c r="AD35">
        <v>0.14256047999999999</v>
      </c>
      <c r="AE35">
        <v>0.14256047999999999</v>
      </c>
      <c r="AF35">
        <v>0.14256047999999999</v>
      </c>
      <c r="AG35">
        <v>0.14256047999999999</v>
      </c>
      <c r="AH35">
        <v>0.14256047999999999</v>
      </c>
      <c r="AI35">
        <v>0.14256047999999999</v>
      </c>
    </row>
    <row r="36" spans="1:35" s="10" customFormat="1" ht="15.75" customHeight="1">
      <c r="A36" s="249"/>
      <c r="B36" s="123" t="s">
        <v>169</v>
      </c>
      <c r="C36" s="9" t="s">
        <v>164</v>
      </c>
      <c r="D36" s="161" t="s">
        <v>663</v>
      </c>
      <c r="E36">
        <v>0.16175186399999997</v>
      </c>
      <c r="F36">
        <v>0.16175186399999997</v>
      </c>
      <c r="G36">
        <v>0.16175186399999997</v>
      </c>
      <c r="H36">
        <v>0.16175186399999997</v>
      </c>
      <c r="I36">
        <v>0.16175186399999997</v>
      </c>
      <c r="J36">
        <v>0.16175186399999997</v>
      </c>
      <c r="K36">
        <v>0.16175186399999997</v>
      </c>
      <c r="L36">
        <v>0.16175186399999997</v>
      </c>
      <c r="M36">
        <v>0.16175186399999997</v>
      </c>
      <c r="N36">
        <v>0.16175186399999997</v>
      </c>
      <c r="O36">
        <v>0.16175186399999997</v>
      </c>
      <c r="P36">
        <v>0.16175186399999997</v>
      </c>
      <c r="Q36">
        <v>0.16175186399999997</v>
      </c>
      <c r="R36">
        <v>0.16175186399999997</v>
      </c>
      <c r="S36">
        <v>0.16175186399999997</v>
      </c>
      <c r="T36">
        <v>0.16175186399999997</v>
      </c>
      <c r="U36">
        <v>0.16175186399999997</v>
      </c>
      <c r="V36">
        <v>0.16175186399999997</v>
      </c>
      <c r="W36">
        <v>0.16175186399999997</v>
      </c>
      <c r="X36">
        <v>0.16175186399999997</v>
      </c>
      <c r="Y36">
        <v>0.16175186399999997</v>
      </c>
      <c r="Z36">
        <v>0.16175186399999997</v>
      </c>
      <c r="AA36">
        <v>0.16175186399999997</v>
      </c>
      <c r="AB36">
        <v>0.16175186399999997</v>
      </c>
      <c r="AC36">
        <v>0.16175186399999997</v>
      </c>
      <c r="AD36">
        <v>0.16175186399999997</v>
      </c>
      <c r="AE36">
        <v>0.16175186399999997</v>
      </c>
      <c r="AF36">
        <v>0.16175186399999997</v>
      </c>
      <c r="AG36">
        <v>0.16175186399999997</v>
      </c>
      <c r="AH36">
        <v>0.16175186399999997</v>
      </c>
      <c r="AI36">
        <v>0.16175186399999997</v>
      </c>
    </row>
    <row r="37" spans="1:35" ht="16">
      <c r="A37" s="249"/>
      <c r="B37" s="117" t="s">
        <v>170</v>
      </c>
      <c r="C37" s="9" t="s">
        <v>164</v>
      </c>
      <c r="D37" s="161" t="s">
        <v>663</v>
      </c>
      <c r="E37">
        <v>0.111340656</v>
      </c>
      <c r="F37">
        <v>0.111340656</v>
      </c>
      <c r="G37">
        <v>0.111340656</v>
      </c>
      <c r="H37">
        <v>0.111340656</v>
      </c>
      <c r="I37">
        <v>0.111340656</v>
      </c>
      <c r="J37">
        <v>0.111340656</v>
      </c>
      <c r="K37">
        <v>0.111340656</v>
      </c>
      <c r="L37">
        <v>0.111340656</v>
      </c>
      <c r="M37">
        <v>0.111340656</v>
      </c>
      <c r="N37">
        <v>0.111340656</v>
      </c>
      <c r="O37">
        <v>0.111340656</v>
      </c>
      <c r="P37">
        <v>0.111340656</v>
      </c>
      <c r="Q37">
        <v>0.111340656</v>
      </c>
      <c r="R37">
        <v>0.111340656</v>
      </c>
      <c r="S37">
        <v>0.111340656</v>
      </c>
      <c r="T37">
        <v>0.111340656</v>
      </c>
      <c r="U37">
        <v>0.111340656</v>
      </c>
      <c r="V37">
        <v>0.111340656</v>
      </c>
      <c r="W37">
        <v>0.111340656</v>
      </c>
      <c r="X37">
        <v>0.111340656</v>
      </c>
      <c r="Y37">
        <v>0.111340656</v>
      </c>
      <c r="Z37">
        <v>0.111340656</v>
      </c>
      <c r="AA37">
        <v>0.111340656</v>
      </c>
      <c r="AB37">
        <v>0.111340656</v>
      </c>
      <c r="AC37">
        <v>0.111340656</v>
      </c>
      <c r="AD37">
        <v>0.111340656</v>
      </c>
      <c r="AE37">
        <v>0.111340656</v>
      </c>
      <c r="AF37">
        <v>0.111340656</v>
      </c>
      <c r="AG37">
        <v>0.111340656</v>
      </c>
      <c r="AH37">
        <v>0.111340656</v>
      </c>
      <c r="AI37">
        <v>0.111340656</v>
      </c>
    </row>
    <row r="38" spans="1:35" s="10" customFormat="1" ht="15.75" customHeight="1">
      <c r="A38" s="249"/>
      <c r="B38" s="123" t="s">
        <v>171</v>
      </c>
      <c r="C38" s="9" t="s">
        <v>164</v>
      </c>
      <c r="D38" s="161" t="s">
        <v>663</v>
      </c>
      <c r="E38">
        <v>0.12948033600000003</v>
      </c>
      <c r="F38">
        <v>0.12948033600000003</v>
      </c>
      <c r="G38">
        <v>0.12948033600000003</v>
      </c>
      <c r="H38">
        <v>0.12948033600000003</v>
      </c>
      <c r="I38">
        <v>0.12948033600000003</v>
      </c>
      <c r="J38">
        <v>0.12948033600000003</v>
      </c>
      <c r="K38">
        <v>0.12948033600000003</v>
      </c>
      <c r="L38">
        <v>0.12948033600000003</v>
      </c>
      <c r="M38">
        <v>0.12948033600000003</v>
      </c>
      <c r="N38">
        <v>0.12948033600000003</v>
      </c>
      <c r="O38">
        <v>0.12948033600000003</v>
      </c>
      <c r="P38">
        <v>0.12948033600000003</v>
      </c>
      <c r="Q38">
        <v>0.12948033600000003</v>
      </c>
      <c r="R38">
        <v>0.12948033600000003</v>
      </c>
      <c r="S38">
        <v>0.12948033600000003</v>
      </c>
      <c r="T38">
        <v>0.12948033600000003</v>
      </c>
      <c r="U38">
        <v>0.12948033600000003</v>
      </c>
      <c r="V38">
        <v>0.12948033600000003</v>
      </c>
      <c r="W38">
        <v>0.12948033600000003</v>
      </c>
      <c r="X38">
        <v>0.12948033600000003</v>
      </c>
      <c r="Y38">
        <v>0.12948033600000003</v>
      </c>
      <c r="Z38">
        <v>0.12948033600000003</v>
      </c>
      <c r="AA38">
        <v>0.12948033600000003</v>
      </c>
      <c r="AB38">
        <v>0.12948033600000003</v>
      </c>
      <c r="AC38">
        <v>0.12948033600000003</v>
      </c>
      <c r="AD38">
        <v>0.12948033600000003</v>
      </c>
      <c r="AE38">
        <v>0.12948033600000003</v>
      </c>
      <c r="AF38">
        <v>0.12948033600000003</v>
      </c>
      <c r="AG38">
        <v>0.12948033600000003</v>
      </c>
      <c r="AH38">
        <v>0.12948033600000003</v>
      </c>
      <c r="AI38">
        <v>0.12948033600000003</v>
      </c>
    </row>
    <row r="39" spans="1:35" s="237" customFormat="1"/>
    <row r="40" spans="1:35" s="225" customFormat="1" ht="15.75" customHeight="1">
      <c r="A40" s="167" t="s">
        <v>91</v>
      </c>
      <c r="B40" s="226"/>
      <c r="D40" s="226"/>
      <c r="E40" s="227"/>
      <c r="F40" s="227"/>
      <c r="G40" s="227"/>
      <c r="H40" s="227"/>
      <c r="I40" s="227"/>
      <c r="J40" s="227"/>
      <c r="K40" s="227"/>
      <c r="L40" s="227"/>
      <c r="M40" s="227"/>
      <c r="N40" s="227"/>
      <c r="O40" s="227"/>
      <c r="P40" s="227"/>
      <c r="Q40" s="227"/>
      <c r="R40" s="227"/>
      <c r="S40" s="227"/>
      <c r="T40" s="227"/>
      <c r="U40" s="227"/>
      <c r="V40" s="227"/>
      <c r="W40" s="227"/>
      <c r="X40" s="227"/>
      <c r="Y40" s="227"/>
      <c r="Z40" s="227"/>
      <c r="AA40" s="227"/>
      <c r="AB40" s="227"/>
      <c r="AC40" s="227"/>
      <c r="AD40" s="227"/>
      <c r="AE40" s="227"/>
      <c r="AF40" s="227"/>
      <c r="AG40" s="227"/>
      <c r="AH40" s="227"/>
      <c r="AI40" s="227"/>
    </row>
    <row r="41" spans="1:35" ht="15.75" customHeight="1">
      <c r="A41" s="14" t="s">
        <v>116</v>
      </c>
      <c r="B41" s="12" t="s">
        <v>173</v>
      </c>
      <c r="C41" s="8" t="s">
        <v>117</v>
      </c>
      <c r="D41" s="8" t="s">
        <v>607</v>
      </c>
      <c r="E41" s="107">
        <v>2020</v>
      </c>
      <c r="F41" s="107">
        <v>2021</v>
      </c>
      <c r="G41" s="107">
        <v>2022</v>
      </c>
      <c r="H41" s="107">
        <v>2023</v>
      </c>
      <c r="I41" s="107">
        <v>2024</v>
      </c>
      <c r="J41" s="107">
        <v>2025</v>
      </c>
      <c r="K41" s="107">
        <v>2026</v>
      </c>
      <c r="L41" s="107">
        <v>2027</v>
      </c>
      <c r="M41" s="107">
        <v>2028</v>
      </c>
      <c r="N41" s="107">
        <v>2029</v>
      </c>
      <c r="O41" s="107">
        <v>2030</v>
      </c>
      <c r="P41" s="107">
        <v>2031</v>
      </c>
      <c r="Q41" s="107">
        <v>2032</v>
      </c>
      <c r="R41" s="107">
        <v>2033</v>
      </c>
      <c r="S41" s="107">
        <v>2034</v>
      </c>
      <c r="T41" s="107">
        <v>2035</v>
      </c>
      <c r="U41" s="107">
        <v>2036</v>
      </c>
      <c r="V41" s="107">
        <v>2037</v>
      </c>
      <c r="W41" s="107">
        <v>2038</v>
      </c>
      <c r="X41" s="107">
        <v>2039</v>
      </c>
      <c r="Y41" s="107">
        <v>2040</v>
      </c>
      <c r="Z41" s="107">
        <v>2041</v>
      </c>
      <c r="AA41" s="107">
        <v>2042</v>
      </c>
      <c r="AB41" s="107">
        <v>2043</v>
      </c>
      <c r="AC41" s="107">
        <v>2044</v>
      </c>
      <c r="AD41" s="107">
        <v>2045</v>
      </c>
      <c r="AE41" s="107">
        <v>2046</v>
      </c>
      <c r="AF41" s="107">
        <v>2047</v>
      </c>
      <c r="AG41" s="107">
        <v>2048</v>
      </c>
      <c r="AH41" s="107">
        <v>2049</v>
      </c>
      <c r="AI41" s="107">
        <v>2050</v>
      </c>
    </row>
    <row r="42" spans="1:35" s="10" customFormat="1" ht="15.75" customHeight="1">
      <c r="A42" s="118" t="s">
        <v>129</v>
      </c>
      <c r="B42" s="11" t="s">
        <v>46</v>
      </c>
      <c r="C42" s="11" t="s">
        <v>138</v>
      </c>
      <c r="D42" s="161" t="s">
        <v>663</v>
      </c>
      <c r="E42" s="47">
        <v>1</v>
      </c>
      <c r="F42" s="47">
        <v>1</v>
      </c>
      <c r="G42" s="47">
        <v>1</v>
      </c>
      <c r="H42" s="47">
        <v>1</v>
      </c>
      <c r="I42" s="47">
        <v>1</v>
      </c>
      <c r="J42" s="47">
        <v>1</v>
      </c>
      <c r="K42" s="47">
        <v>1</v>
      </c>
      <c r="L42" s="47">
        <v>1</v>
      </c>
      <c r="M42" s="47">
        <v>1</v>
      </c>
      <c r="N42" s="47">
        <v>1</v>
      </c>
      <c r="O42" s="47">
        <v>1</v>
      </c>
      <c r="P42" s="47">
        <v>1</v>
      </c>
      <c r="Q42" s="47">
        <v>1</v>
      </c>
      <c r="R42" s="47">
        <v>1</v>
      </c>
      <c r="S42" s="47">
        <v>1</v>
      </c>
      <c r="T42" s="47">
        <v>1</v>
      </c>
      <c r="U42" s="47">
        <v>1</v>
      </c>
      <c r="V42" s="47">
        <v>1</v>
      </c>
      <c r="W42" s="47">
        <v>1</v>
      </c>
      <c r="X42" s="47">
        <v>1</v>
      </c>
      <c r="Y42" s="47">
        <v>1</v>
      </c>
      <c r="Z42" s="47">
        <v>1</v>
      </c>
      <c r="AA42" s="47">
        <v>1</v>
      </c>
      <c r="AB42" s="47">
        <v>1</v>
      </c>
      <c r="AC42" s="47">
        <v>1</v>
      </c>
      <c r="AD42" s="47">
        <v>1</v>
      </c>
      <c r="AE42" s="47">
        <v>1</v>
      </c>
      <c r="AF42" s="47">
        <v>1</v>
      </c>
      <c r="AG42" s="47">
        <v>1</v>
      </c>
      <c r="AH42" s="47">
        <v>1</v>
      </c>
      <c r="AI42" s="47">
        <v>1</v>
      </c>
    </row>
    <row r="43" spans="1:35" ht="15.75" customHeight="1">
      <c r="A43" s="106" t="s">
        <v>120</v>
      </c>
      <c r="B43" s="9" t="s">
        <v>15</v>
      </c>
      <c r="C43" s="9" t="s">
        <v>138</v>
      </c>
      <c r="D43" s="161" t="s">
        <v>663</v>
      </c>
      <c r="E43" s="47">
        <v>1</v>
      </c>
      <c r="F43" s="47">
        <v>1</v>
      </c>
      <c r="G43" s="47">
        <v>1</v>
      </c>
      <c r="H43" s="47">
        <v>1</v>
      </c>
      <c r="I43" s="47">
        <v>1</v>
      </c>
      <c r="J43" s="47">
        <v>1</v>
      </c>
      <c r="K43" s="47">
        <v>1</v>
      </c>
      <c r="L43" s="47">
        <v>1</v>
      </c>
      <c r="M43" s="47">
        <v>1</v>
      </c>
      <c r="N43" s="47">
        <v>1</v>
      </c>
      <c r="O43" s="47">
        <v>1</v>
      </c>
      <c r="P43" s="47">
        <v>1</v>
      </c>
      <c r="Q43" s="47">
        <v>1</v>
      </c>
      <c r="R43" s="47">
        <v>1</v>
      </c>
      <c r="S43" s="47">
        <v>1</v>
      </c>
      <c r="T43" s="47">
        <v>1</v>
      </c>
      <c r="U43" s="47">
        <v>1</v>
      </c>
      <c r="V43" s="47">
        <v>1</v>
      </c>
      <c r="W43" s="47">
        <v>1</v>
      </c>
      <c r="X43" s="47">
        <v>1</v>
      </c>
      <c r="Y43" s="47">
        <v>1</v>
      </c>
      <c r="Z43" s="47">
        <v>1</v>
      </c>
      <c r="AA43" s="47">
        <v>1</v>
      </c>
      <c r="AB43" s="47">
        <v>1</v>
      </c>
      <c r="AC43" s="47">
        <v>1</v>
      </c>
      <c r="AD43" s="47">
        <v>1</v>
      </c>
      <c r="AE43" s="47">
        <v>1</v>
      </c>
      <c r="AF43" s="47">
        <v>1</v>
      </c>
      <c r="AG43" s="47">
        <v>1</v>
      </c>
      <c r="AH43" s="47">
        <v>1</v>
      </c>
      <c r="AI43" s="47">
        <v>1</v>
      </c>
    </row>
    <row r="44" spans="1:35" ht="15.75" customHeight="1">
      <c r="A44" s="106" t="s">
        <v>183</v>
      </c>
      <c r="B44" s="9"/>
      <c r="C44" s="9"/>
      <c r="D44" s="161" t="s">
        <v>663</v>
      </c>
      <c r="E44" s="126">
        <v>1</v>
      </c>
      <c r="F44" s="126">
        <v>1</v>
      </c>
      <c r="G44" s="126">
        <v>1</v>
      </c>
      <c r="H44" s="126">
        <v>1</v>
      </c>
      <c r="I44" s="126">
        <v>1</v>
      </c>
      <c r="J44" s="126">
        <v>1</v>
      </c>
      <c r="K44" s="126">
        <v>1</v>
      </c>
      <c r="L44" s="126">
        <v>1</v>
      </c>
      <c r="M44" s="126">
        <v>1</v>
      </c>
      <c r="N44" s="126">
        <v>1</v>
      </c>
      <c r="O44" s="126">
        <v>1</v>
      </c>
      <c r="P44" s="126">
        <v>1</v>
      </c>
      <c r="Q44" s="126">
        <v>1</v>
      </c>
      <c r="R44" s="126">
        <v>1</v>
      </c>
      <c r="S44" s="126">
        <v>1</v>
      </c>
      <c r="T44" s="126">
        <v>1</v>
      </c>
      <c r="U44" s="126">
        <v>1</v>
      </c>
      <c r="V44" s="126">
        <v>1</v>
      </c>
      <c r="W44" s="126">
        <v>1</v>
      </c>
      <c r="X44" s="126">
        <v>1</v>
      </c>
      <c r="Y44" s="126">
        <v>1</v>
      </c>
      <c r="Z44" s="126">
        <v>1</v>
      </c>
      <c r="AA44" s="126">
        <v>1</v>
      </c>
      <c r="AB44" s="126">
        <v>1</v>
      </c>
      <c r="AC44" s="126">
        <v>1</v>
      </c>
      <c r="AD44" s="126">
        <v>1</v>
      </c>
      <c r="AE44" s="126">
        <v>1</v>
      </c>
      <c r="AF44" s="126">
        <v>1</v>
      </c>
      <c r="AG44" s="126">
        <v>1</v>
      </c>
      <c r="AH44" s="126">
        <v>1</v>
      </c>
      <c r="AI44" s="126">
        <v>1</v>
      </c>
    </row>
    <row r="45" spans="1:35" ht="15.5" customHeight="1">
      <c r="A45" s="247" t="s">
        <v>179</v>
      </c>
      <c r="B45" s="9" t="s">
        <v>163</v>
      </c>
      <c r="C45" s="9" t="s">
        <v>119</v>
      </c>
      <c r="D45" s="161" t="s">
        <v>663</v>
      </c>
      <c r="E45">
        <v>0</v>
      </c>
      <c r="F45">
        <v>0</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0</v>
      </c>
      <c r="AF45">
        <v>0</v>
      </c>
      <c r="AG45">
        <v>0</v>
      </c>
      <c r="AH45">
        <v>0</v>
      </c>
      <c r="AI45">
        <v>0</v>
      </c>
    </row>
    <row r="46" spans="1:35" ht="15.75" customHeight="1">
      <c r="A46" s="247"/>
      <c r="B46" s="9" t="s">
        <v>165</v>
      </c>
      <c r="C46" s="9" t="s">
        <v>119</v>
      </c>
      <c r="D46" s="161" t="s">
        <v>663</v>
      </c>
      <c r="E46">
        <v>0.34079814800000013</v>
      </c>
      <c r="F46">
        <v>0.34079814800000013</v>
      </c>
      <c r="G46">
        <v>0.34079814800000013</v>
      </c>
      <c r="H46">
        <v>0.34079814800000013</v>
      </c>
      <c r="I46">
        <v>0.34079814800000013</v>
      </c>
      <c r="J46">
        <v>0.34079814800000013</v>
      </c>
      <c r="K46">
        <v>0.34079814800000013</v>
      </c>
      <c r="L46">
        <v>0.34079814800000013</v>
      </c>
      <c r="M46">
        <v>0.34079814800000013</v>
      </c>
      <c r="N46">
        <v>0.34079814800000013</v>
      </c>
      <c r="O46">
        <v>0.34079814800000013</v>
      </c>
      <c r="P46">
        <v>0.34079814800000013</v>
      </c>
      <c r="Q46">
        <v>0.34079814800000013</v>
      </c>
      <c r="R46">
        <v>0.34079814800000013</v>
      </c>
      <c r="S46">
        <v>0.34079814800000013</v>
      </c>
      <c r="T46">
        <v>0.34079814800000013</v>
      </c>
      <c r="U46">
        <v>0.34079814800000013</v>
      </c>
      <c r="V46">
        <v>0.34079814800000013</v>
      </c>
      <c r="W46">
        <v>0.34079814800000013</v>
      </c>
      <c r="X46">
        <v>0.34079814800000013</v>
      </c>
      <c r="Y46">
        <v>0.34079814800000013</v>
      </c>
      <c r="Z46">
        <v>0.34079814800000013</v>
      </c>
      <c r="AA46">
        <v>0.34079814800000013</v>
      </c>
      <c r="AB46">
        <v>0.34079814800000013</v>
      </c>
      <c r="AC46">
        <v>0.34079814800000013</v>
      </c>
      <c r="AD46">
        <v>0.34079814800000013</v>
      </c>
      <c r="AE46">
        <v>0.34079814800000013</v>
      </c>
      <c r="AF46">
        <v>0.34079814800000013</v>
      </c>
      <c r="AG46">
        <v>0.34079814800000013</v>
      </c>
      <c r="AH46">
        <v>0.34079814800000013</v>
      </c>
      <c r="AI46">
        <v>0.34079814800000013</v>
      </c>
    </row>
    <row r="47" spans="1:35" ht="15.75" customHeight="1">
      <c r="A47" s="247"/>
      <c r="B47" s="9" t="s">
        <v>166</v>
      </c>
      <c r="C47" s="9" t="s">
        <v>119</v>
      </c>
      <c r="D47" s="161" t="s">
        <v>663</v>
      </c>
      <c r="E47">
        <v>0</v>
      </c>
      <c r="F47">
        <v>0</v>
      </c>
      <c r="G47">
        <v>0</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row>
    <row r="48" spans="1:35" ht="15.75" customHeight="1">
      <c r="A48" s="247"/>
      <c r="B48" s="9" t="s">
        <v>167</v>
      </c>
      <c r="C48" s="9" t="s">
        <v>119</v>
      </c>
      <c r="D48" s="161" t="s">
        <v>663</v>
      </c>
      <c r="E48">
        <v>0.38190670300000001</v>
      </c>
      <c r="F48">
        <v>0.38190670300000001</v>
      </c>
      <c r="G48">
        <v>0.38190670300000001</v>
      </c>
      <c r="H48">
        <v>0.38190670300000001</v>
      </c>
      <c r="I48">
        <v>0.38190670300000001</v>
      </c>
      <c r="J48">
        <v>0.38190670300000001</v>
      </c>
      <c r="K48">
        <v>0.38190670300000001</v>
      </c>
      <c r="L48">
        <v>0.38190670300000001</v>
      </c>
      <c r="M48">
        <v>0.38190670300000001</v>
      </c>
      <c r="N48">
        <v>0.38190670300000001</v>
      </c>
      <c r="O48">
        <v>0.38190670300000001</v>
      </c>
      <c r="P48">
        <v>0.38190670300000001</v>
      </c>
      <c r="Q48">
        <v>0.38190670300000001</v>
      </c>
      <c r="R48">
        <v>0.38190670300000001</v>
      </c>
      <c r="S48">
        <v>0.38190670300000001</v>
      </c>
      <c r="T48">
        <v>0.38190670300000001</v>
      </c>
      <c r="U48">
        <v>0.38190670300000001</v>
      </c>
      <c r="V48">
        <v>0.38190670300000001</v>
      </c>
      <c r="W48">
        <v>0.38190670300000001</v>
      </c>
      <c r="X48">
        <v>0.38190670300000001</v>
      </c>
      <c r="Y48">
        <v>0.38190670300000001</v>
      </c>
      <c r="Z48">
        <v>0.38190670300000001</v>
      </c>
      <c r="AA48">
        <v>0.38190670300000001</v>
      </c>
      <c r="AB48">
        <v>0.38190670300000001</v>
      </c>
      <c r="AC48">
        <v>0.38190670300000001</v>
      </c>
      <c r="AD48">
        <v>0.38190670300000001</v>
      </c>
      <c r="AE48">
        <v>0.38190670300000001</v>
      </c>
      <c r="AF48">
        <v>0.38190670300000001</v>
      </c>
      <c r="AG48">
        <v>0.38190670300000001</v>
      </c>
      <c r="AH48">
        <v>0.38190670300000001</v>
      </c>
      <c r="AI48">
        <v>0.38190670300000001</v>
      </c>
    </row>
    <row r="49" spans="1:36" ht="16">
      <c r="A49" s="247"/>
      <c r="B49" s="9" t="s">
        <v>168</v>
      </c>
      <c r="C49" s="9"/>
      <c r="D49" s="161" t="s">
        <v>663</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row>
    <row r="50" spans="1:36" ht="16">
      <c r="A50" s="247"/>
      <c r="B50" s="9" t="s">
        <v>169</v>
      </c>
      <c r="C50" s="9"/>
      <c r="D50" s="161" t="s">
        <v>663</v>
      </c>
      <c r="E50">
        <v>0.36935416700000001</v>
      </c>
      <c r="F50">
        <v>0.36935416700000001</v>
      </c>
      <c r="G50">
        <v>0.36935416700000001</v>
      </c>
      <c r="H50">
        <v>0.36935416700000001</v>
      </c>
      <c r="I50">
        <v>0.36935416700000001</v>
      </c>
      <c r="J50">
        <v>0.36935416700000001</v>
      </c>
      <c r="K50">
        <v>0.36935416700000001</v>
      </c>
      <c r="L50">
        <v>0.36935416700000001</v>
      </c>
      <c r="M50">
        <v>0.36935416700000001</v>
      </c>
      <c r="N50">
        <v>0.36935416700000001</v>
      </c>
      <c r="O50">
        <v>0.36935416700000001</v>
      </c>
      <c r="P50">
        <v>0.36935416700000001</v>
      </c>
      <c r="Q50">
        <v>0.36935416700000001</v>
      </c>
      <c r="R50">
        <v>0.36935416700000001</v>
      </c>
      <c r="S50">
        <v>0.36935416700000001</v>
      </c>
      <c r="T50">
        <v>0.36935416700000001</v>
      </c>
      <c r="U50">
        <v>0.36935416700000001</v>
      </c>
      <c r="V50">
        <v>0.36935416700000001</v>
      </c>
      <c r="W50">
        <v>0.36935416700000001</v>
      </c>
      <c r="X50">
        <v>0.36935416700000001</v>
      </c>
      <c r="Y50">
        <v>0.36935416700000001</v>
      </c>
      <c r="Z50">
        <v>0.36935416700000001</v>
      </c>
      <c r="AA50">
        <v>0.36935416700000001</v>
      </c>
      <c r="AB50">
        <v>0.36935416700000001</v>
      </c>
      <c r="AC50">
        <v>0.36935416700000001</v>
      </c>
      <c r="AD50">
        <v>0.36935416700000001</v>
      </c>
      <c r="AE50">
        <v>0.36935416700000001</v>
      </c>
      <c r="AF50">
        <v>0.36935416700000001</v>
      </c>
      <c r="AG50">
        <v>0.36935416700000001</v>
      </c>
      <c r="AH50">
        <v>0.36935416700000001</v>
      </c>
      <c r="AI50">
        <v>0.36935416700000001</v>
      </c>
    </row>
    <row r="51" spans="1:36" ht="16">
      <c r="A51" s="247"/>
      <c r="B51" s="9" t="s">
        <v>170</v>
      </c>
      <c r="C51" s="9"/>
      <c r="D51" s="161" t="s">
        <v>663</v>
      </c>
      <c r="E51">
        <v>0</v>
      </c>
      <c r="F51">
        <v>0</v>
      </c>
      <c r="G51">
        <v>0</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row>
    <row r="52" spans="1:36" ht="16">
      <c r="A52" s="247"/>
      <c r="B52" s="9" t="s">
        <v>171</v>
      </c>
      <c r="C52" s="9"/>
      <c r="D52" s="161" t="s">
        <v>663</v>
      </c>
      <c r="E52">
        <v>0.345820513</v>
      </c>
      <c r="F52">
        <v>0.345820513</v>
      </c>
      <c r="G52">
        <v>0.345820513</v>
      </c>
      <c r="H52">
        <v>0.345820513</v>
      </c>
      <c r="I52">
        <v>0.345820513</v>
      </c>
      <c r="J52">
        <v>0.345820513</v>
      </c>
      <c r="K52">
        <v>0.345820513</v>
      </c>
      <c r="L52">
        <v>0.345820513</v>
      </c>
      <c r="M52">
        <v>0.345820513</v>
      </c>
      <c r="N52">
        <v>0.345820513</v>
      </c>
      <c r="O52">
        <v>0.345820513</v>
      </c>
      <c r="P52">
        <v>0.345820513</v>
      </c>
      <c r="Q52">
        <v>0.345820513</v>
      </c>
      <c r="R52">
        <v>0.345820513</v>
      </c>
      <c r="S52">
        <v>0.345820513</v>
      </c>
      <c r="T52">
        <v>0.345820513</v>
      </c>
      <c r="U52">
        <v>0.345820513</v>
      </c>
      <c r="V52">
        <v>0.345820513</v>
      </c>
      <c r="W52">
        <v>0.345820513</v>
      </c>
      <c r="X52">
        <v>0.345820513</v>
      </c>
      <c r="Y52">
        <v>0.345820513</v>
      </c>
      <c r="Z52">
        <v>0.345820513</v>
      </c>
      <c r="AA52">
        <v>0.345820513</v>
      </c>
      <c r="AB52">
        <v>0.345820513</v>
      </c>
      <c r="AC52">
        <v>0.345820513</v>
      </c>
      <c r="AD52">
        <v>0.345820513</v>
      </c>
      <c r="AE52">
        <v>0.345820513</v>
      </c>
      <c r="AF52">
        <v>0.345820513</v>
      </c>
      <c r="AG52">
        <v>0.345820513</v>
      </c>
      <c r="AH52">
        <v>0.345820513</v>
      </c>
      <c r="AI52">
        <v>0.345820513</v>
      </c>
    </row>
    <row r="53" spans="1:36" ht="16">
      <c r="A53" s="106" t="s">
        <v>150</v>
      </c>
      <c r="B53" s="9" t="s">
        <v>119</v>
      </c>
      <c r="C53" s="9" t="s">
        <v>177</v>
      </c>
      <c r="D53" s="161" t="s">
        <v>663</v>
      </c>
      <c r="E53">
        <v>2.5000000000000001E-2</v>
      </c>
      <c r="F53">
        <v>2.5000000000000001E-2</v>
      </c>
      <c r="G53">
        <v>2.5000000000000001E-2</v>
      </c>
      <c r="H53">
        <v>2.5000000000000001E-2</v>
      </c>
      <c r="I53">
        <v>2.5000000000000001E-2</v>
      </c>
      <c r="J53">
        <v>2.5000000000000001E-2</v>
      </c>
      <c r="K53">
        <v>2.5000000000000001E-2</v>
      </c>
      <c r="L53">
        <v>2.5000000000000001E-2</v>
      </c>
      <c r="M53">
        <v>2.5000000000000001E-2</v>
      </c>
      <c r="N53">
        <v>2.5000000000000001E-2</v>
      </c>
      <c r="O53">
        <v>2.5000000000000001E-2</v>
      </c>
      <c r="P53">
        <v>2.5000000000000001E-2</v>
      </c>
      <c r="Q53">
        <v>2.5000000000000001E-2</v>
      </c>
      <c r="R53">
        <v>2.5000000000000001E-2</v>
      </c>
      <c r="S53">
        <v>0</v>
      </c>
      <c r="T53">
        <v>0</v>
      </c>
      <c r="U53">
        <v>0</v>
      </c>
      <c r="V53">
        <v>0</v>
      </c>
      <c r="W53">
        <v>0</v>
      </c>
      <c r="X53">
        <v>0</v>
      </c>
      <c r="Y53">
        <v>0</v>
      </c>
      <c r="Z53">
        <v>0</v>
      </c>
      <c r="AA53">
        <v>0</v>
      </c>
      <c r="AB53">
        <v>0</v>
      </c>
      <c r="AC53">
        <v>0</v>
      </c>
      <c r="AD53">
        <v>0</v>
      </c>
      <c r="AE53">
        <v>0</v>
      </c>
      <c r="AF53">
        <v>0</v>
      </c>
      <c r="AG53">
        <v>0</v>
      </c>
      <c r="AH53">
        <v>0</v>
      </c>
      <c r="AI53">
        <v>0</v>
      </c>
      <c r="AJ53" s="10"/>
    </row>
    <row r="54" spans="1:36" s="10" customFormat="1" ht="16">
      <c r="A54" s="109" t="s">
        <v>178</v>
      </c>
      <c r="B54" s="11" t="s">
        <v>119</v>
      </c>
      <c r="C54" s="11" t="s">
        <v>177</v>
      </c>
      <c r="D54" s="161" t="s">
        <v>663</v>
      </c>
      <c r="E54" s="124">
        <v>0</v>
      </c>
      <c r="F54" s="124">
        <v>0</v>
      </c>
      <c r="G54" s="124">
        <v>0</v>
      </c>
      <c r="H54" s="124">
        <v>0</v>
      </c>
      <c r="I54" s="124">
        <v>0</v>
      </c>
      <c r="J54" s="124">
        <v>0</v>
      </c>
      <c r="K54" s="124">
        <v>0</v>
      </c>
      <c r="L54" s="124">
        <v>0</v>
      </c>
      <c r="M54" s="124">
        <v>0</v>
      </c>
      <c r="N54" s="124">
        <v>0</v>
      </c>
      <c r="O54" s="124">
        <v>0</v>
      </c>
      <c r="P54" s="124">
        <v>0</v>
      </c>
      <c r="Q54" s="124">
        <v>0</v>
      </c>
      <c r="R54" s="124">
        <v>0</v>
      </c>
      <c r="S54" s="124">
        <v>0</v>
      </c>
      <c r="T54" s="124">
        <v>0</v>
      </c>
      <c r="U54" s="124">
        <v>0</v>
      </c>
      <c r="V54" s="124">
        <v>0</v>
      </c>
      <c r="W54" s="124">
        <v>0</v>
      </c>
      <c r="X54" s="124">
        <v>0</v>
      </c>
      <c r="Y54" s="124">
        <v>0</v>
      </c>
      <c r="Z54" s="124">
        <v>0</v>
      </c>
      <c r="AA54" s="124">
        <v>0</v>
      </c>
      <c r="AB54" s="124">
        <v>0</v>
      </c>
      <c r="AC54" s="124">
        <v>0</v>
      </c>
      <c r="AD54" s="124">
        <v>0</v>
      </c>
      <c r="AE54" s="124">
        <v>0</v>
      </c>
      <c r="AF54" s="124">
        <v>0</v>
      </c>
      <c r="AG54" s="124">
        <v>0</v>
      </c>
      <c r="AH54" s="124">
        <v>0</v>
      </c>
      <c r="AI54" s="124">
        <v>0</v>
      </c>
    </row>
    <row r="55" spans="1:36" s="10" customFormat="1" ht="16">
      <c r="A55" s="109" t="s">
        <v>140</v>
      </c>
      <c r="B55" s="11" t="s">
        <v>119</v>
      </c>
      <c r="C55" s="11" t="s">
        <v>177</v>
      </c>
      <c r="D55" s="161" t="s">
        <v>663</v>
      </c>
      <c r="E55" s="47">
        <v>0</v>
      </c>
      <c r="F55" s="124">
        <v>99999</v>
      </c>
      <c r="G55" s="124">
        <v>99999</v>
      </c>
      <c r="H55" s="124">
        <v>99999</v>
      </c>
      <c r="I55" s="124">
        <v>99999</v>
      </c>
      <c r="J55" s="124">
        <v>99999</v>
      </c>
      <c r="K55" s="124">
        <v>99999</v>
      </c>
      <c r="L55" s="124">
        <v>99999</v>
      </c>
      <c r="M55" s="124">
        <v>99999</v>
      </c>
      <c r="N55" s="124">
        <v>99999</v>
      </c>
      <c r="O55" s="124">
        <v>99999</v>
      </c>
      <c r="P55" s="124">
        <v>99999</v>
      </c>
      <c r="Q55" s="124">
        <v>99999</v>
      </c>
      <c r="R55" s="124">
        <v>99999</v>
      </c>
      <c r="S55" s="124">
        <v>99999</v>
      </c>
      <c r="T55" s="124">
        <v>99999</v>
      </c>
      <c r="U55" s="124">
        <v>99999</v>
      </c>
      <c r="V55" s="124">
        <v>99999</v>
      </c>
      <c r="W55" s="124">
        <v>99999</v>
      </c>
      <c r="X55" s="124">
        <v>99999</v>
      </c>
      <c r="Y55" s="124">
        <v>99999</v>
      </c>
      <c r="Z55" s="124">
        <v>99999</v>
      </c>
      <c r="AA55" s="124">
        <v>99999</v>
      </c>
      <c r="AB55" s="124">
        <v>99999</v>
      </c>
      <c r="AC55" s="124">
        <v>99999</v>
      </c>
      <c r="AD55" s="124">
        <v>99999</v>
      </c>
      <c r="AE55" s="124">
        <v>99999</v>
      </c>
      <c r="AF55" s="124">
        <v>99999</v>
      </c>
      <c r="AG55" s="124">
        <v>99999</v>
      </c>
      <c r="AH55" s="124">
        <v>99999</v>
      </c>
      <c r="AI55" s="124">
        <v>99999</v>
      </c>
    </row>
    <row r="56" spans="1:36" s="10" customFormat="1" ht="16">
      <c r="A56" s="109" t="s">
        <v>608</v>
      </c>
      <c r="B56" s="11"/>
      <c r="C56" s="11" t="s">
        <v>8</v>
      </c>
      <c r="D56" s="161" t="s">
        <v>663</v>
      </c>
      <c r="E56">
        <v>0</v>
      </c>
      <c r="F56">
        <v>0</v>
      </c>
      <c r="G56">
        <v>13.6709687086</v>
      </c>
      <c r="H56">
        <v>27.341200000000001</v>
      </c>
      <c r="I56">
        <v>41.012999999999998</v>
      </c>
      <c r="J56">
        <v>54.683999999999997</v>
      </c>
      <c r="K56">
        <v>68.355000000000004</v>
      </c>
      <c r="L56">
        <v>82.025999999999996</v>
      </c>
      <c r="M56">
        <v>95.697000000000003</v>
      </c>
      <c r="N56">
        <v>109.36799999999999</v>
      </c>
      <c r="O56">
        <v>123.039</v>
      </c>
      <c r="P56">
        <v>136.71</v>
      </c>
      <c r="Q56">
        <v>150.381</v>
      </c>
      <c r="R56">
        <v>161</v>
      </c>
      <c r="S56">
        <v>168</v>
      </c>
      <c r="T56">
        <v>175</v>
      </c>
      <c r="U56">
        <v>182</v>
      </c>
      <c r="V56">
        <v>189</v>
      </c>
      <c r="W56">
        <v>191.39400000000001</v>
      </c>
      <c r="X56">
        <v>191.39400000000001</v>
      </c>
      <c r="Y56">
        <v>191.39400000000001</v>
      </c>
      <c r="Z56">
        <v>191.39400000000001</v>
      </c>
      <c r="AA56">
        <v>191.39400000000001</v>
      </c>
      <c r="AB56">
        <v>191.39400000000001</v>
      </c>
      <c r="AC56">
        <v>191.39400000000001</v>
      </c>
      <c r="AD56">
        <v>191.39400000000001</v>
      </c>
      <c r="AE56">
        <v>191.39400000000001</v>
      </c>
      <c r="AF56">
        <v>191.39400000000001</v>
      </c>
      <c r="AG56">
        <v>191.39400000000001</v>
      </c>
      <c r="AH56">
        <v>191.39400000000001</v>
      </c>
      <c r="AI56">
        <v>191.39400000000001</v>
      </c>
    </row>
    <row r="57" spans="1:36" ht="16">
      <c r="A57" s="106" t="s">
        <v>126</v>
      </c>
      <c r="B57" s="9" t="s">
        <v>119</v>
      </c>
      <c r="C57" s="9" t="s">
        <v>177</v>
      </c>
      <c r="D57" s="161" t="s">
        <v>663</v>
      </c>
      <c r="E57" s="124">
        <v>99999</v>
      </c>
      <c r="F57" s="124">
        <v>99999</v>
      </c>
      <c r="G57" s="124">
        <v>99999</v>
      </c>
      <c r="H57" s="124">
        <v>99999</v>
      </c>
      <c r="I57" s="124">
        <v>99999</v>
      </c>
      <c r="J57" s="124">
        <v>99999</v>
      </c>
      <c r="K57" s="124">
        <v>99999</v>
      </c>
      <c r="L57" s="124">
        <v>99999</v>
      </c>
      <c r="M57" s="124">
        <v>99999</v>
      </c>
      <c r="N57" s="124">
        <v>99999</v>
      </c>
      <c r="O57" s="124">
        <v>99999</v>
      </c>
      <c r="P57" s="124">
        <v>99999</v>
      </c>
      <c r="Q57" s="124">
        <v>99999</v>
      </c>
      <c r="R57" s="124">
        <v>99999</v>
      </c>
      <c r="S57" s="124">
        <v>99999</v>
      </c>
      <c r="T57" s="124">
        <v>99999</v>
      </c>
      <c r="U57" s="124">
        <v>99999</v>
      </c>
      <c r="V57" s="124">
        <v>99999</v>
      </c>
      <c r="W57" s="124">
        <v>99999</v>
      </c>
      <c r="X57" s="124">
        <v>99999</v>
      </c>
      <c r="Y57" s="124">
        <v>99999</v>
      </c>
      <c r="Z57" s="124">
        <v>99999</v>
      </c>
      <c r="AA57" s="124">
        <v>99999</v>
      </c>
      <c r="AB57" s="124">
        <v>99999</v>
      </c>
      <c r="AC57" s="124">
        <v>99999</v>
      </c>
      <c r="AD57" s="124">
        <v>99999</v>
      </c>
      <c r="AE57" s="124">
        <v>99999</v>
      </c>
      <c r="AF57" s="124">
        <v>99999</v>
      </c>
      <c r="AG57" s="124">
        <v>99999</v>
      </c>
      <c r="AH57" s="124">
        <v>99999</v>
      </c>
      <c r="AI57" s="124">
        <v>99999</v>
      </c>
      <c r="AJ57" s="10"/>
    </row>
    <row r="58" spans="1:36" ht="15.75" customHeight="1">
      <c r="A58" s="106" t="s">
        <v>133</v>
      </c>
      <c r="B58" s="9" t="s">
        <v>119</v>
      </c>
      <c r="C58" s="9" t="s">
        <v>180</v>
      </c>
      <c r="D58" s="161" t="s">
        <v>663</v>
      </c>
      <c r="E58">
        <v>1378</v>
      </c>
      <c r="F58">
        <v>1299.2</v>
      </c>
      <c r="G58">
        <v>1220.4000000000001</v>
      </c>
      <c r="H58">
        <v>1141.5999999999999</v>
      </c>
      <c r="I58">
        <v>1062.8</v>
      </c>
      <c r="J58">
        <v>984</v>
      </c>
      <c r="K58">
        <v>964.4</v>
      </c>
      <c r="L58">
        <v>944.8</v>
      </c>
      <c r="M58">
        <v>925.2</v>
      </c>
      <c r="N58">
        <v>905.6</v>
      </c>
      <c r="O58">
        <v>886</v>
      </c>
      <c r="P58">
        <v>868.8</v>
      </c>
      <c r="Q58">
        <v>851.6</v>
      </c>
      <c r="R58">
        <v>834.4</v>
      </c>
      <c r="S58">
        <v>817.2</v>
      </c>
      <c r="T58">
        <v>800</v>
      </c>
      <c r="U58">
        <v>784.6</v>
      </c>
      <c r="V58">
        <v>769.2</v>
      </c>
      <c r="W58">
        <v>753.8</v>
      </c>
      <c r="X58">
        <v>738.4</v>
      </c>
      <c r="Y58">
        <v>723</v>
      </c>
      <c r="Z58">
        <v>723</v>
      </c>
      <c r="AA58">
        <v>723</v>
      </c>
      <c r="AB58">
        <v>723</v>
      </c>
      <c r="AC58">
        <v>723</v>
      </c>
      <c r="AD58">
        <v>723</v>
      </c>
      <c r="AE58">
        <v>723</v>
      </c>
      <c r="AF58">
        <v>723</v>
      </c>
      <c r="AG58">
        <v>723</v>
      </c>
      <c r="AH58">
        <v>723</v>
      </c>
      <c r="AI58">
        <v>723</v>
      </c>
    </row>
    <row r="59" spans="1:36" ht="15.75" customHeight="1">
      <c r="A59" s="106" t="s">
        <v>141</v>
      </c>
      <c r="B59" s="9" t="s">
        <v>119</v>
      </c>
      <c r="C59" s="9" t="s">
        <v>180</v>
      </c>
      <c r="D59" s="161" t="s">
        <v>663</v>
      </c>
      <c r="E59">
        <v>17.914000000000001</v>
      </c>
      <c r="F59">
        <v>16.889600000000002</v>
      </c>
      <c r="G59">
        <v>15.8652</v>
      </c>
      <c r="H59">
        <v>14.8408</v>
      </c>
      <c r="I59">
        <v>13.8164</v>
      </c>
      <c r="J59">
        <v>12.792</v>
      </c>
      <c r="K59">
        <v>12.5372</v>
      </c>
      <c r="L59">
        <v>12.282400000000001</v>
      </c>
      <c r="M59">
        <v>12.0276</v>
      </c>
      <c r="N59">
        <v>11.7728</v>
      </c>
      <c r="O59">
        <v>11.518000000000001</v>
      </c>
      <c r="P59">
        <v>11.2944</v>
      </c>
      <c r="Q59">
        <v>11.0708</v>
      </c>
      <c r="R59">
        <v>10.847200000000001</v>
      </c>
      <c r="S59">
        <v>10.6236</v>
      </c>
      <c r="T59">
        <v>10.4</v>
      </c>
      <c r="U59">
        <v>10.1998</v>
      </c>
      <c r="V59">
        <v>9.9995999999999992</v>
      </c>
      <c r="W59">
        <v>9.7994000000000003</v>
      </c>
      <c r="X59">
        <v>9.5991999999999997</v>
      </c>
      <c r="Y59">
        <v>9.3989999999999991</v>
      </c>
      <c r="Z59">
        <v>9.3989999999999991</v>
      </c>
      <c r="AA59">
        <v>9.3989999999999991</v>
      </c>
      <c r="AB59">
        <v>9.3989999999999991</v>
      </c>
      <c r="AC59">
        <v>9.3989999999999991</v>
      </c>
      <c r="AD59">
        <v>9.3989999999999991</v>
      </c>
      <c r="AE59">
        <v>9.3989999999999991</v>
      </c>
      <c r="AF59">
        <v>9.3989999999999991</v>
      </c>
      <c r="AG59">
        <v>9.3989999999999991</v>
      </c>
      <c r="AH59">
        <v>9.3989999999999991</v>
      </c>
      <c r="AI59">
        <v>9.3989999999999991</v>
      </c>
      <c r="AJ59" s="4"/>
    </row>
    <row r="60" spans="1:36" ht="16">
      <c r="A60" s="106" t="s">
        <v>128</v>
      </c>
      <c r="B60" s="9"/>
      <c r="C60" s="9" t="s">
        <v>151</v>
      </c>
      <c r="D60" s="161" t="s">
        <v>663</v>
      </c>
      <c r="E60">
        <v>1E-4</v>
      </c>
      <c r="F60">
        <v>1E-4</v>
      </c>
      <c r="G60">
        <v>1E-4</v>
      </c>
      <c r="H60">
        <v>1E-4</v>
      </c>
      <c r="I60">
        <v>1E-4</v>
      </c>
      <c r="J60">
        <v>1E-4</v>
      </c>
      <c r="K60">
        <v>1E-4</v>
      </c>
      <c r="L60">
        <v>1E-4</v>
      </c>
      <c r="M60">
        <v>1E-4</v>
      </c>
      <c r="N60">
        <v>1E-4</v>
      </c>
      <c r="O60">
        <v>1E-4</v>
      </c>
      <c r="P60">
        <v>1E-4</v>
      </c>
      <c r="Q60">
        <v>1E-4</v>
      </c>
      <c r="R60">
        <v>1E-4</v>
      </c>
      <c r="S60">
        <v>1E-4</v>
      </c>
      <c r="T60">
        <v>1E-4</v>
      </c>
      <c r="U60">
        <v>1E-4</v>
      </c>
      <c r="V60">
        <v>1E-4</v>
      </c>
      <c r="W60">
        <v>1E-4</v>
      </c>
      <c r="X60">
        <v>1E-4</v>
      </c>
      <c r="Y60">
        <v>1E-4</v>
      </c>
      <c r="Z60">
        <v>1E-4</v>
      </c>
      <c r="AA60">
        <v>1E-4</v>
      </c>
      <c r="AB60">
        <v>1E-4</v>
      </c>
      <c r="AC60">
        <v>1E-4</v>
      </c>
      <c r="AD60">
        <v>1E-4</v>
      </c>
      <c r="AE60">
        <v>1E-4</v>
      </c>
      <c r="AF60">
        <v>1E-4</v>
      </c>
      <c r="AG60">
        <v>1E-4</v>
      </c>
      <c r="AH60">
        <v>1E-4</v>
      </c>
      <c r="AI60">
        <v>1E-4</v>
      </c>
      <c r="AJ60" s="10"/>
    </row>
    <row r="61" spans="1:36" ht="15.75" customHeight="1">
      <c r="A61" s="106" t="s">
        <v>149</v>
      </c>
      <c r="B61" s="9">
        <v>31.536000000000001</v>
      </c>
      <c r="C61" s="9" t="s">
        <v>181</v>
      </c>
      <c r="D61" s="161" t="s">
        <v>663</v>
      </c>
      <c r="E61" s="47"/>
      <c r="F61" s="47"/>
      <c r="G61" s="47"/>
      <c r="H61" s="47"/>
      <c r="I61" s="47"/>
      <c r="J61" s="47"/>
      <c r="K61" s="47"/>
      <c r="L61" s="47"/>
      <c r="M61" s="47"/>
      <c r="N61" s="47"/>
      <c r="O61" s="47"/>
      <c r="P61" s="47"/>
      <c r="Q61" s="47"/>
      <c r="R61" s="47"/>
      <c r="S61" s="47"/>
      <c r="T61" s="47"/>
      <c r="U61" s="47"/>
      <c r="V61" s="47"/>
      <c r="W61" s="47"/>
      <c r="X61" s="47"/>
      <c r="Y61" s="47"/>
      <c r="Z61" s="47"/>
      <c r="AA61" s="47"/>
      <c r="AB61" s="47"/>
      <c r="AC61" s="47"/>
      <c r="AD61" s="47"/>
      <c r="AE61" s="47"/>
      <c r="AF61" s="47"/>
      <c r="AG61" s="47"/>
      <c r="AH61" s="47"/>
      <c r="AI61" s="47"/>
    </row>
    <row r="62" spans="1:36" ht="15.75" customHeight="1">
      <c r="A62" s="106" t="s">
        <v>136</v>
      </c>
      <c r="B62" s="9">
        <v>24</v>
      </c>
      <c r="C62" s="9" t="s">
        <v>137</v>
      </c>
      <c r="D62" s="161" t="s">
        <v>663</v>
      </c>
      <c r="E62" s="47"/>
      <c r="F62" s="47"/>
      <c r="G62" s="47"/>
      <c r="H62" s="47"/>
      <c r="I62" s="47"/>
      <c r="J62" s="47"/>
      <c r="K62" s="47"/>
      <c r="L62" s="47"/>
      <c r="M62" s="47"/>
      <c r="N62" s="47"/>
      <c r="O62" s="47"/>
      <c r="P62" s="47"/>
      <c r="Q62" s="47"/>
      <c r="R62" s="47"/>
      <c r="S62" s="47"/>
      <c r="T62" s="47"/>
      <c r="U62" s="47"/>
      <c r="V62" s="47"/>
      <c r="W62" s="47"/>
      <c r="X62" s="47"/>
      <c r="Y62" s="47"/>
      <c r="Z62" s="47"/>
      <c r="AA62" s="47"/>
      <c r="AB62" s="47"/>
      <c r="AC62" s="47"/>
      <c r="AD62" s="47"/>
      <c r="AE62" s="47"/>
      <c r="AF62" s="47"/>
      <c r="AG62" s="47"/>
      <c r="AH62" s="47"/>
      <c r="AI62" s="47"/>
    </row>
    <row r="63" spans="1:36" s="246" customFormat="1" ht="15.75" customHeight="1"/>
    <row r="64" spans="1:36" s="225" customFormat="1" ht="15.75" customHeight="1">
      <c r="A64" s="167" t="s">
        <v>99</v>
      </c>
      <c r="B64" s="226"/>
      <c r="D64" s="226"/>
      <c r="E64" s="227"/>
      <c r="F64" s="227"/>
      <c r="G64" s="227"/>
      <c r="H64" s="227"/>
      <c r="I64" s="227"/>
      <c r="J64" s="227"/>
      <c r="K64" s="227"/>
      <c r="L64" s="227"/>
      <c r="M64" s="227"/>
      <c r="N64" s="227"/>
      <c r="O64" s="227"/>
      <c r="P64" s="227"/>
      <c r="Q64" s="227"/>
      <c r="R64" s="227"/>
      <c r="S64" s="227"/>
      <c r="T64" s="227"/>
      <c r="U64" s="227"/>
      <c r="V64" s="227"/>
      <c r="W64" s="227"/>
      <c r="X64" s="227"/>
      <c r="Y64" s="227"/>
      <c r="Z64" s="227"/>
      <c r="AA64" s="227"/>
      <c r="AB64" s="227"/>
      <c r="AC64" s="227"/>
      <c r="AD64" s="227"/>
      <c r="AE64" s="227"/>
      <c r="AF64" s="227"/>
      <c r="AG64" s="227"/>
      <c r="AH64" s="227"/>
      <c r="AI64" s="227"/>
    </row>
    <row r="65" spans="1:35">
      <c r="A65" s="14" t="s">
        <v>116</v>
      </c>
      <c r="B65" s="12" t="s">
        <v>173</v>
      </c>
      <c r="C65" s="8" t="s">
        <v>117</v>
      </c>
      <c r="D65" s="8" t="s">
        <v>607</v>
      </c>
      <c r="E65" s="107">
        <v>2020</v>
      </c>
      <c r="F65" s="107">
        <v>2021</v>
      </c>
      <c r="G65" s="107">
        <v>2022</v>
      </c>
      <c r="H65" s="107">
        <v>2023</v>
      </c>
      <c r="I65" s="107">
        <v>2024</v>
      </c>
      <c r="J65" s="107">
        <v>2025</v>
      </c>
      <c r="K65" s="107">
        <v>2026</v>
      </c>
      <c r="L65" s="107">
        <v>2027</v>
      </c>
      <c r="M65" s="107">
        <v>2028</v>
      </c>
      <c r="N65" s="107">
        <v>2029</v>
      </c>
      <c r="O65" s="107">
        <v>2030</v>
      </c>
      <c r="P65" s="107">
        <v>2031</v>
      </c>
      <c r="Q65" s="107">
        <v>2032</v>
      </c>
      <c r="R65" s="107">
        <v>2033</v>
      </c>
      <c r="S65" s="107">
        <v>2034</v>
      </c>
      <c r="T65" s="107">
        <v>2035</v>
      </c>
      <c r="U65" s="107">
        <v>2036</v>
      </c>
      <c r="V65" s="107">
        <v>2037</v>
      </c>
      <c r="W65" s="107">
        <v>2038</v>
      </c>
      <c r="X65" s="107">
        <v>2039</v>
      </c>
      <c r="Y65" s="107">
        <v>2040</v>
      </c>
      <c r="Z65" s="107">
        <v>2041</v>
      </c>
      <c r="AA65" s="107">
        <v>2042</v>
      </c>
      <c r="AB65" s="107">
        <v>2043</v>
      </c>
      <c r="AC65" s="107">
        <v>2044</v>
      </c>
      <c r="AD65" s="107">
        <v>2045</v>
      </c>
      <c r="AE65" s="107">
        <v>2046</v>
      </c>
      <c r="AF65" s="107">
        <v>2047</v>
      </c>
      <c r="AG65" s="107">
        <v>2048</v>
      </c>
      <c r="AH65" s="107">
        <v>2049</v>
      </c>
      <c r="AI65" s="107">
        <v>2050</v>
      </c>
    </row>
    <row r="66" spans="1:35" s="10" customFormat="1" ht="15.75" customHeight="1">
      <c r="A66" s="118" t="s">
        <v>129</v>
      </c>
      <c r="B66" s="11" t="s">
        <v>60</v>
      </c>
      <c r="C66" s="11" t="s">
        <v>138</v>
      </c>
      <c r="D66" s="161" t="s">
        <v>663</v>
      </c>
      <c r="E66" s="119">
        <v>1</v>
      </c>
      <c r="F66" s="119">
        <v>1</v>
      </c>
      <c r="G66" s="119">
        <v>1</v>
      </c>
      <c r="H66" s="119">
        <v>1</v>
      </c>
      <c r="I66" s="119">
        <v>1</v>
      </c>
      <c r="J66" s="119">
        <v>1</v>
      </c>
      <c r="K66" s="119">
        <v>1</v>
      </c>
      <c r="L66" s="119">
        <v>1</v>
      </c>
      <c r="M66" s="119">
        <v>1</v>
      </c>
      <c r="N66" s="119">
        <v>1</v>
      </c>
      <c r="O66" s="119">
        <v>1</v>
      </c>
      <c r="P66" s="119">
        <v>1</v>
      </c>
      <c r="Q66" s="119">
        <v>1</v>
      </c>
      <c r="R66" s="119">
        <v>1</v>
      </c>
      <c r="S66" s="119">
        <v>1</v>
      </c>
      <c r="T66" s="119">
        <v>1</v>
      </c>
      <c r="U66" s="119">
        <v>1</v>
      </c>
      <c r="V66" s="119">
        <v>1</v>
      </c>
      <c r="W66" s="119">
        <v>1</v>
      </c>
      <c r="X66" s="119">
        <v>1</v>
      </c>
      <c r="Y66" s="119">
        <v>1</v>
      </c>
      <c r="Z66" s="119">
        <v>1</v>
      </c>
      <c r="AA66" s="119">
        <v>1</v>
      </c>
      <c r="AB66" s="119">
        <v>1</v>
      </c>
      <c r="AC66" s="119">
        <v>1</v>
      </c>
      <c r="AD66" s="119">
        <v>1</v>
      </c>
      <c r="AE66" s="119">
        <v>1</v>
      </c>
      <c r="AF66" s="119">
        <v>1</v>
      </c>
      <c r="AG66" s="119">
        <v>1</v>
      </c>
      <c r="AH66" s="119">
        <v>1</v>
      </c>
      <c r="AI66" s="119">
        <v>1</v>
      </c>
    </row>
    <row r="67" spans="1:35" ht="16">
      <c r="A67" s="106" t="s">
        <v>120</v>
      </c>
      <c r="B67" s="9" t="s">
        <v>27</v>
      </c>
      <c r="C67" s="9" t="s">
        <v>138</v>
      </c>
      <c r="D67" s="161" t="s">
        <v>663</v>
      </c>
      <c r="E67" s="47">
        <v>1</v>
      </c>
      <c r="F67" s="47">
        <v>1</v>
      </c>
      <c r="G67" s="47">
        <v>1</v>
      </c>
      <c r="H67" s="47">
        <v>1</v>
      </c>
      <c r="I67" s="47">
        <v>1</v>
      </c>
      <c r="J67" s="47">
        <v>1</v>
      </c>
      <c r="K67" s="47">
        <v>1</v>
      </c>
      <c r="L67" s="47">
        <v>1</v>
      </c>
      <c r="M67" s="47">
        <v>1</v>
      </c>
      <c r="N67" s="47">
        <v>1</v>
      </c>
      <c r="O67" s="47">
        <v>1</v>
      </c>
      <c r="P67" s="47">
        <v>1</v>
      </c>
      <c r="Q67" s="47">
        <v>1</v>
      </c>
      <c r="R67" s="47">
        <v>1</v>
      </c>
      <c r="S67" s="47">
        <v>1</v>
      </c>
      <c r="T67" s="47">
        <v>1</v>
      </c>
      <c r="U67" s="47">
        <v>1</v>
      </c>
      <c r="V67" s="47">
        <v>1</v>
      </c>
      <c r="W67" s="47">
        <v>1</v>
      </c>
      <c r="X67" s="47">
        <v>1</v>
      </c>
      <c r="Y67" s="47">
        <v>1</v>
      </c>
      <c r="Z67" s="47">
        <v>1</v>
      </c>
      <c r="AA67" s="47">
        <v>1</v>
      </c>
      <c r="AB67" s="47">
        <v>1</v>
      </c>
      <c r="AC67" s="47">
        <v>1</v>
      </c>
      <c r="AD67" s="47">
        <v>1</v>
      </c>
      <c r="AE67" s="47">
        <v>1</v>
      </c>
      <c r="AF67" s="47">
        <v>1</v>
      </c>
      <c r="AG67" s="47">
        <v>1</v>
      </c>
      <c r="AH67" s="47">
        <v>1</v>
      </c>
      <c r="AI67" s="47">
        <v>1</v>
      </c>
    </row>
    <row r="68" spans="1:35" ht="15.75" customHeight="1">
      <c r="A68" s="106" t="s">
        <v>183</v>
      </c>
      <c r="B68" s="9" t="s">
        <v>119</v>
      </c>
      <c r="C68" s="9" t="s">
        <v>119</v>
      </c>
      <c r="D68" s="161" t="s">
        <v>663</v>
      </c>
      <c r="E68" s="126">
        <v>1</v>
      </c>
      <c r="F68" s="126">
        <v>1</v>
      </c>
      <c r="G68" s="126">
        <v>1</v>
      </c>
      <c r="H68" s="126">
        <v>1</v>
      </c>
      <c r="I68" s="126">
        <v>1</v>
      </c>
      <c r="J68" s="126">
        <v>1</v>
      </c>
      <c r="K68" s="126">
        <v>1</v>
      </c>
      <c r="L68" s="126">
        <v>1</v>
      </c>
      <c r="M68" s="126">
        <v>1</v>
      </c>
      <c r="N68" s="126">
        <v>1</v>
      </c>
      <c r="O68" s="126">
        <v>1</v>
      </c>
      <c r="P68" s="126">
        <v>1</v>
      </c>
      <c r="Q68" s="126">
        <v>1</v>
      </c>
      <c r="R68" s="126">
        <v>1</v>
      </c>
      <c r="S68" s="126">
        <v>1</v>
      </c>
      <c r="T68" s="126">
        <v>1</v>
      </c>
      <c r="U68" s="126">
        <v>1</v>
      </c>
      <c r="V68" s="126">
        <v>1</v>
      </c>
      <c r="W68" s="126">
        <v>1</v>
      </c>
      <c r="X68" s="126">
        <v>1</v>
      </c>
      <c r="Y68" s="126">
        <v>1</v>
      </c>
      <c r="Z68" s="126">
        <v>1</v>
      </c>
      <c r="AA68" s="126">
        <v>1</v>
      </c>
      <c r="AB68" s="126">
        <v>1</v>
      </c>
      <c r="AC68" s="126">
        <v>1</v>
      </c>
      <c r="AD68" s="126">
        <v>1</v>
      </c>
      <c r="AE68" s="126">
        <v>1</v>
      </c>
      <c r="AF68" s="126">
        <v>1</v>
      </c>
      <c r="AG68" s="126">
        <v>1</v>
      </c>
      <c r="AH68" s="126">
        <v>1</v>
      </c>
      <c r="AI68" s="126">
        <v>1</v>
      </c>
    </row>
    <row r="69" spans="1:35" ht="16">
      <c r="A69" s="247" t="s">
        <v>179</v>
      </c>
      <c r="B69" s="9" t="s">
        <v>163</v>
      </c>
      <c r="C69" s="9" t="s">
        <v>119</v>
      </c>
      <c r="D69" s="161" t="s">
        <v>663</v>
      </c>
      <c r="E69">
        <v>0.20422777799999994</v>
      </c>
      <c r="F69">
        <v>0.20422777799999994</v>
      </c>
      <c r="G69">
        <v>0.20422777799999994</v>
      </c>
      <c r="H69">
        <v>0.20422777799999994</v>
      </c>
      <c r="I69">
        <v>0.20422777799999994</v>
      </c>
      <c r="J69">
        <v>0.20422777799999994</v>
      </c>
      <c r="K69">
        <v>0.20422777799999994</v>
      </c>
      <c r="L69">
        <v>0.20422777799999994</v>
      </c>
      <c r="M69">
        <v>0.20422777799999994</v>
      </c>
      <c r="N69">
        <v>0.20422777799999994</v>
      </c>
      <c r="O69">
        <v>0.20422777799999994</v>
      </c>
      <c r="P69">
        <v>0.20422777799999994</v>
      </c>
      <c r="Q69">
        <v>0.20422777799999994</v>
      </c>
      <c r="R69">
        <v>0.20422777799999994</v>
      </c>
      <c r="S69">
        <v>0.20422777799999994</v>
      </c>
      <c r="T69">
        <v>0.20422777799999994</v>
      </c>
      <c r="U69">
        <v>0.20422777799999994</v>
      </c>
      <c r="V69">
        <v>0.20422777799999994</v>
      </c>
      <c r="W69">
        <v>0.20422777799999994</v>
      </c>
      <c r="X69">
        <v>0.20422777799999994</v>
      </c>
      <c r="Y69">
        <v>0.20422777799999994</v>
      </c>
      <c r="Z69">
        <v>0.20422777799999994</v>
      </c>
      <c r="AA69">
        <v>0.20422777799999994</v>
      </c>
      <c r="AB69">
        <v>0.20422777799999994</v>
      </c>
      <c r="AC69">
        <v>0.20422777799999994</v>
      </c>
      <c r="AD69">
        <v>0.20422777799999994</v>
      </c>
      <c r="AE69">
        <v>0.20422777799999994</v>
      </c>
      <c r="AF69">
        <v>0.20422777799999994</v>
      </c>
      <c r="AG69">
        <v>0.20422777799999994</v>
      </c>
      <c r="AH69">
        <v>0.20422777799999994</v>
      </c>
      <c r="AI69">
        <v>0.20422777799999994</v>
      </c>
    </row>
    <row r="70" spans="1:35" ht="16">
      <c r="A70" s="247"/>
      <c r="B70" s="9" t="s">
        <v>165</v>
      </c>
      <c r="C70" s="9" t="s">
        <v>119</v>
      </c>
      <c r="D70" s="161" t="s">
        <v>663</v>
      </c>
      <c r="E70">
        <v>0.19623148100000001</v>
      </c>
      <c r="F70">
        <v>0.19623148100000001</v>
      </c>
      <c r="G70">
        <v>0.19623148100000001</v>
      </c>
      <c r="H70">
        <v>0.19623148100000001</v>
      </c>
      <c r="I70">
        <v>0.19623148100000001</v>
      </c>
      <c r="J70">
        <v>0.19623148100000001</v>
      </c>
      <c r="K70">
        <v>0.19623148100000001</v>
      </c>
      <c r="L70">
        <v>0.19623148100000001</v>
      </c>
      <c r="M70">
        <v>0.19623148100000001</v>
      </c>
      <c r="N70">
        <v>0.19623148100000001</v>
      </c>
      <c r="O70">
        <v>0.19623148100000001</v>
      </c>
      <c r="P70">
        <v>0.19623148100000001</v>
      </c>
      <c r="Q70">
        <v>0.19623148100000001</v>
      </c>
      <c r="R70">
        <v>0.19623148100000001</v>
      </c>
      <c r="S70">
        <v>0.19623148100000001</v>
      </c>
      <c r="T70">
        <v>0.19623148100000001</v>
      </c>
      <c r="U70">
        <v>0.19623148100000001</v>
      </c>
      <c r="V70">
        <v>0.19623148100000001</v>
      </c>
      <c r="W70">
        <v>0.19623148100000001</v>
      </c>
      <c r="X70">
        <v>0.19623148100000001</v>
      </c>
      <c r="Y70">
        <v>0.19623148100000001</v>
      </c>
      <c r="Z70">
        <v>0.19623148100000001</v>
      </c>
      <c r="AA70">
        <v>0.19623148100000001</v>
      </c>
      <c r="AB70">
        <v>0.19623148100000001</v>
      </c>
      <c r="AC70">
        <v>0.19623148100000001</v>
      </c>
      <c r="AD70">
        <v>0.19623148100000001</v>
      </c>
      <c r="AE70">
        <v>0.19623148100000001</v>
      </c>
      <c r="AF70">
        <v>0.19623148100000001</v>
      </c>
      <c r="AG70">
        <v>0.19623148100000001</v>
      </c>
      <c r="AH70">
        <v>0.19623148100000001</v>
      </c>
      <c r="AI70">
        <v>0.19623148100000001</v>
      </c>
    </row>
    <row r="71" spans="1:35" ht="16">
      <c r="A71" s="247"/>
      <c r="B71" s="9" t="s">
        <v>166</v>
      </c>
      <c r="C71" s="9" t="s">
        <v>119</v>
      </c>
      <c r="D71" s="161" t="s">
        <v>663</v>
      </c>
      <c r="E71">
        <v>0.22537726399999999</v>
      </c>
      <c r="F71">
        <v>0.22537726399999999</v>
      </c>
      <c r="G71">
        <v>0.22537726399999999</v>
      </c>
      <c r="H71">
        <v>0.22537726399999999</v>
      </c>
      <c r="I71">
        <v>0.22537726399999999</v>
      </c>
      <c r="J71">
        <v>0.22537726399999999</v>
      </c>
      <c r="K71">
        <v>0.22537726399999999</v>
      </c>
      <c r="L71">
        <v>0.22537726399999999</v>
      </c>
      <c r="M71">
        <v>0.22537726399999999</v>
      </c>
      <c r="N71">
        <v>0.22537726399999999</v>
      </c>
      <c r="O71">
        <v>0.22537726399999999</v>
      </c>
      <c r="P71">
        <v>0.22537726399999999</v>
      </c>
      <c r="Q71">
        <v>0.22537726399999999</v>
      </c>
      <c r="R71">
        <v>0.22537726399999999</v>
      </c>
      <c r="S71">
        <v>0.22537726399999999</v>
      </c>
      <c r="T71">
        <v>0.22537726399999999</v>
      </c>
      <c r="U71">
        <v>0.22537726399999999</v>
      </c>
      <c r="V71">
        <v>0.22537726399999999</v>
      </c>
      <c r="W71">
        <v>0.22537726399999999</v>
      </c>
      <c r="X71">
        <v>0.22537726399999999</v>
      </c>
      <c r="Y71">
        <v>0.22537726399999999</v>
      </c>
      <c r="Z71">
        <v>0.22537726399999999</v>
      </c>
      <c r="AA71">
        <v>0.22537726399999999</v>
      </c>
      <c r="AB71">
        <v>0.22537726399999999</v>
      </c>
      <c r="AC71">
        <v>0.22537726399999999</v>
      </c>
      <c r="AD71">
        <v>0.22537726399999999</v>
      </c>
      <c r="AE71">
        <v>0.22537726399999999</v>
      </c>
      <c r="AF71">
        <v>0.22537726399999999</v>
      </c>
      <c r="AG71">
        <v>0.22537726399999999</v>
      </c>
      <c r="AH71">
        <v>0.22537726399999999</v>
      </c>
      <c r="AI71">
        <v>0.22537726399999999</v>
      </c>
    </row>
    <row r="72" spans="1:35" ht="16">
      <c r="A72" s="247"/>
      <c r="B72" s="9" t="s">
        <v>167</v>
      </c>
      <c r="C72" s="9" t="s">
        <v>119</v>
      </c>
      <c r="D72" s="161" t="s">
        <v>663</v>
      </c>
      <c r="E72">
        <v>0.22231974600000004</v>
      </c>
      <c r="F72">
        <v>0.22231974600000004</v>
      </c>
      <c r="G72">
        <v>0.22231974600000004</v>
      </c>
      <c r="H72">
        <v>0.22231974600000004</v>
      </c>
      <c r="I72">
        <v>0.22231974600000004</v>
      </c>
      <c r="J72">
        <v>0.22231974600000004</v>
      </c>
      <c r="K72">
        <v>0.22231974600000004</v>
      </c>
      <c r="L72">
        <v>0.22231974600000004</v>
      </c>
      <c r="M72">
        <v>0.22231974600000004</v>
      </c>
      <c r="N72">
        <v>0.22231974600000004</v>
      </c>
      <c r="O72">
        <v>0.22231974600000004</v>
      </c>
      <c r="P72">
        <v>0.22231974600000004</v>
      </c>
      <c r="Q72">
        <v>0.22231974600000004</v>
      </c>
      <c r="R72">
        <v>0.22231974600000004</v>
      </c>
      <c r="S72">
        <v>0.22231974600000004</v>
      </c>
      <c r="T72">
        <v>0.22231974600000004</v>
      </c>
      <c r="U72">
        <v>0.22231974600000004</v>
      </c>
      <c r="V72">
        <v>0.22231974600000004</v>
      </c>
      <c r="W72">
        <v>0.22231974600000004</v>
      </c>
      <c r="X72">
        <v>0.22231974600000004</v>
      </c>
      <c r="Y72">
        <v>0.22231974600000004</v>
      </c>
      <c r="Z72">
        <v>0.22231974600000004</v>
      </c>
      <c r="AA72">
        <v>0.22231974600000004</v>
      </c>
      <c r="AB72">
        <v>0.22231974600000004</v>
      </c>
      <c r="AC72">
        <v>0.22231974600000004</v>
      </c>
      <c r="AD72">
        <v>0.22231974600000004</v>
      </c>
      <c r="AE72">
        <v>0.22231974600000004</v>
      </c>
      <c r="AF72">
        <v>0.22231974600000004</v>
      </c>
      <c r="AG72">
        <v>0.22231974600000004</v>
      </c>
      <c r="AH72">
        <v>0.22231974600000004</v>
      </c>
      <c r="AI72">
        <v>0.22231974600000004</v>
      </c>
    </row>
    <row r="73" spans="1:35" ht="16">
      <c r="A73" s="247"/>
      <c r="B73" s="9" t="s">
        <v>168</v>
      </c>
      <c r="C73" s="9"/>
      <c r="D73" s="161" t="s">
        <v>663</v>
      </c>
      <c r="E73">
        <v>0.25611141300000007</v>
      </c>
      <c r="F73">
        <v>0.25611141300000007</v>
      </c>
      <c r="G73">
        <v>0.25611141300000007</v>
      </c>
      <c r="H73">
        <v>0.25611141300000007</v>
      </c>
      <c r="I73">
        <v>0.25611141300000007</v>
      </c>
      <c r="J73">
        <v>0.25611141300000007</v>
      </c>
      <c r="K73">
        <v>0.25611141300000007</v>
      </c>
      <c r="L73">
        <v>0.25611141300000007</v>
      </c>
      <c r="M73">
        <v>0.25611141300000007</v>
      </c>
      <c r="N73">
        <v>0.25611141300000007</v>
      </c>
      <c r="O73">
        <v>0.25611141300000007</v>
      </c>
      <c r="P73">
        <v>0.25611141300000007</v>
      </c>
      <c r="Q73">
        <v>0.25611141300000007</v>
      </c>
      <c r="R73">
        <v>0.25611141300000007</v>
      </c>
      <c r="S73">
        <v>0.25611141300000007</v>
      </c>
      <c r="T73">
        <v>0.25611141300000007</v>
      </c>
      <c r="U73">
        <v>0.25611141300000007</v>
      </c>
      <c r="V73">
        <v>0.25611141300000007</v>
      </c>
      <c r="W73">
        <v>0.25611141300000007</v>
      </c>
      <c r="X73">
        <v>0.25611141300000007</v>
      </c>
      <c r="Y73">
        <v>0.25611141300000007</v>
      </c>
      <c r="Z73">
        <v>0.25611141300000007</v>
      </c>
      <c r="AA73">
        <v>0.25611141300000007</v>
      </c>
      <c r="AB73">
        <v>0.25611141300000007</v>
      </c>
      <c r="AC73">
        <v>0.25611141300000007</v>
      </c>
      <c r="AD73">
        <v>0.25611141300000007</v>
      </c>
      <c r="AE73">
        <v>0.25611141300000007</v>
      </c>
      <c r="AF73">
        <v>0.25611141300000007</v>
      </c>
      <c r="AG73">
        <v>0.25611141300000007</v>
      </c>
      <c r="AH73">
        <v>0.25611141300000007</v>
      </c>
      <c r="AI73">
        <v>0.25611141300000007</v>
      </c>
    </row>
    <row r="74" spans="1:35" ht="16">
      <c r="A74" s="247"/>
      <c r="B74" s="9" t="s">
        <v>169</v>
      </c>
      <c r="C74" s="9"/>
      <c r="D74" s="161" t="s">
        <v>663</v>
      </c>
      <c r="E74">
        <v>0.22918840600000001</v>
      </c>
      <c r="F74">
        <v>0.22918840600000001</v>
      </c>
      <c r="G74">
        <v>0.22918840600000001</v>
      </c>
      <c r="H74">
        <v>0.22918840600000001</v>
      </c>
      <c r="I74">
        <v>0.22918840600000001</v>
      </c>
      <c r="J74">
        <v>0.22918840600000001</v>
      </c>
      <c r="K74">
        <v>0.22918840600000001</v>
      </c>
      <c r="L74">
        <v>0.22918840600000001</v>
      </c>
      <c r="M74">
        <v>0.22918840600000001</v>
      </c>
      <c r="N74">
        <v>0.22918840600000001</v>
      </c>
      <c r="O74">
        <v>0.22918840600000001</v>
      </c>
      <c r="P74">
        <v>0.22918840600000001</v>
      </c>
      <c r="Q74">
        <v>0.22918840600000001</v>
      </c>
      <c r="R74">
        <v>0.22918840600000001</v>
      </c>
      <c r="S74">
        <v>0.22918840600000001</v>
      </c>
      <c r="T74">
        <v>0.22918840600000001</v>
      </c>
      <c r="U74">
        <v>0.22918840600000001</v>
      </c>
      <c r="V74">
        <v>0.22918840600000001</v>
      </c>
      <c r="W74">
        <v>0.22918840600000001</v>
      </c>
      <c r="X74">
        <v>0.22918840600000001</v>
      </c>
      <c r="Y74">
        <v>0.22918840600000001</v>
      </c>
      <c r="Z74">
        <v>0.22918840600000001</v>
      </c>
      <c r="AA74">
        <v>0.22918840600000001</v>
      </c>
      <c r="AB74">
        <v>0.22918840600000001</v>
      </c>
      <c r="AC74">
        <v>0.22918840600000001</v>
      </c>
      <c r="AD74">
        <v>0.22918840600000001</v>
      </c>
      <c r="AE74">
        <v>0.22918840600000001</v>
      </c>
      <c r="AF74">
        <v>0.22918840600000001</v>
      </c>
      <c r="AG74">
        <v>0.22918840600000001</v>
      </c>
      <c r="AH74">
        <v>0.22918840600000001</v>
      </c>
      <c r="AI74">
        <v>0.22918840600000001</v>
      </c>
    </row>
    <row r="75" spans="1:35" ht="16">
      <c r="A75" s="247"/>
      <c r="B75" s="9" t="s">
        <v>170</v>
      </c>
      <c r="C75" s="9"/>
      <c r="D75" s="161" t="s">
        <v>663</v>
      </c>
      <c r="E75">
        <v>0.22707967000000004</v>
      </c>
      <c r="F75">
        <v>0.22707967000000004</v>
      </c>
      <c r="G75">
        <v>0.22707967000000004</v>
      </c>
      <c r="H75">
        <v>0.22707967000000004</v>
      </c>
      <c r="I75">
        <v>0.22707967000000004</v>
      </c>
      <c r="J75">
        <v>0.22707967000000004</v>
      </c>
      <c r="K75">
        <v>0.22707967000000004</v>
      </c>
      <c r="L75">
        <v>0.22707967000000004</v>
      </c>
      <c r="M75">
        <v>0.22707967000000004</v>
      </c>
      <c r="N75">
        <v>0.22707967000000004</v>
      </c>
      <c r="O75">
        <v>0.22707967000000004</v>
      </c>
      <c r="P75">
        <v>0.22707967000000004</v>
      </c>
      <c r="Q75">
        <v>0.22707967000000004</v>
      </c>
      <c r="R75">
        <v>0.22707967000000004</v>
      </c>
      <c r="S75">
        <v>0.22707967000000004</v>
      </c>
      <c r="T75">
        <v>0.22707967000000004</v>
      </c>
      <c r="U75">
        <v>0.22707967000000004</v>
      </c>
      <c r="V75">
        <v>0.22707967000000004</v>
      </c>
      <c r="W75">
        <v>0.22707967000000004</v>
      </c>
      <c r="X75">
        <v>0.22707967000000004</v>
      </c>
      <c r="Y75">
        <v>0.22707967000000004</v>
      </c>
      <c r="Z75">
        <v>0.22707967000000004</v>
      </c>
      <c r="AA75">
        <v>0.22707967000000004</v>
      </c>
      <c r="AB75">
        <v>0.22707967000000004</v>
      </c>
      <c r="AC75">
        <v>0.22707967000000004</v>
      </c>
      <c r="AD75">
        <v>0.22707967000000004</v>
      </c>
      <c r="AE75">
        <v>0.22707967000000004</v>
      </c>
      <c r="AF75">
        <v>0.22707967000000004</v>
      </c>
      <c r="AG75">
        <v>0.22707967000000004</v>
      </c>
      <c r="AH75">
        <v>0.22707967000000004</v>
      </c>
      <c r="AI75">
        <v>0.22707967000000004</v>
      </c>
    </row>
    <row r="76" spans="1:35" ht="16">
      <c r="A76" s="247"/>
      <c r="B76" s="9" t="s">
        <v>171</v>
      </c>
      <c r="C76" s="9"/>
      <c r="D76" s="161" t="s">
        <v>663</v>
      </c>
      <c r="E76">
        <v>0.19680219800000001</v>
      </c>
      <c r="F76">
        <v>0.19680219800000001</v>
      </c>
      <c r="G76">
        <v>0.19680219800000001</v>
      </c>
      <c r="H76">
        <v>0.19680219800000001</v>
      </c>
      <c r="I76">
        <v>0.19680219800000001</v>
      </c>
      <c r="J76">
        <v>0.19680219800000001</v>
      </c>
      <c r="K76">
        <v>0.19680219800000001</v>
      </c>
      <c r="L76">
        <v>0.19680219800000001</v>
      </c>
      <c r="M76">
        <v>0.19680219800000001</v>
      </c>
      <c r="N76">
        <v>0.19680219800000001</v>
      </c>
      <c r="O76">
        <v>0.19680219800000001</v>
      </c>
      <c r="P76">
        <v>0.19680219800000001</v>
      </c>
      <c r="Q76">
        <v>0.19680219800000001</v>
      </c>
      <c r="R76">
        <v>0.19680219800000001</v>
      </c>
      <c r="S76">
        <v>0.19680219800000001</v>
      </c>
      <c r="T76">
        <v>0.19680219800000001</v>
      </c>
      <c r="U76">
        <v>0.19680219800000001</v>
      </c>
      <c r="V76">
        <v>0.19680219800000001</v>
      </c>
      <c r="W76">
        <v>0.19680219800000001</v>
      </c>
      <c r="X76">
        <v>0.19680219800000001</v>
      </c>
      <c r="Y76">
        <v>0.19680219800000001</v>
      </c>
      <c r="Z76">
        <v>0.19680219800000001</v>
      </c>
      <c r="AA76">
        <v>0.19680219800000001</v>
      </c>
      <c r="AB76">
        <v>0.19680219800000001</v>
      </c>
      <c r="AC76">
        <v>0.19680219800000001</v>
      </c>
      <c r="AD76">
        <v>0.19680219800000001</v>
      </c>
      <c r="AE76">
        <v>0.19680219800000001</v>
      </c>
      <c r="AF76">
        <v>0.19680219800000001</v>
      </c>
      <c r="AG76">
        <v>0.19680219800000001</v>
      </c>
      <c r="AH76">
        <v>0.19680219800000001</v>
      </c>
      <c r="AI76">
        <v>0.19680219800000001</v>
      </c>
    </row>
    <row r="77" spans="1:35" s="10" customFormat="1" ht="16">
      <c r="A77" s="109" t="s">
        <v>150</v>
      </c>
      <c r="B77" s="11" t="s">
        <v>119</v>
      </c>
      <c r="C77" s="11" t="s">
        <v>177</v>
      </c>
      <c r="D77" s="161" t="s">
        <v>663</v>
      </c>
      <c r="E77">
        <v>0.81</v>
      </c>
      <c r="F77">
        <v>0.81</v>
      </c>
      <c r="G77">
        <v>0.81</v>
      </c>
      <c r="H77">
        <v>0.81</v>
      </c>
      <c r="I77">
        <v>0.81</v>
      </c>
      <c r="J77">
        <v>0.81</v>
      </c>
      <c r="K77">
        <v>0.81</v>
      </c>
      <c r="L77">
        <v>0.81</v>
      </c>
      <c r="M77">
        <v>0.81</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row>
    <row r="78" spans="1:35" s="10" customFormat="1" ht="16">
      <c r="A78" s="109" t="s">
        <v>178</v>
      </c>
      <c r="B78" s="11" t="s">
        <v>119</v>
      </c>
      <c r="C78" s="11" t="s">
        <v>177</v>
      </c>
      <c r="D78" s="161" t="s">
        <v>663</v>
      </c>
      <c r="E78" s="124">
        <v>0</v>
      </c>
      <c r="F78" s="124">
        <v>0</v>
      </c>
      <c r="G78" s="124">
        <v>0</v>
      </c>
      <c r="H78" s="124">
        <v>0</v>
      </c>
      <c r="I78" s="124">
        <v>0</v>
      </c>
      <c r="J78" s="124">
        <v>0</v>
      </c>
      <c r="K78" s="124">
        <v>0</v>
      </c>
      <c r="L78" s="124">
        <v>0</v>
      </c>
      <c r="M78" s="124">
        <v>0</v>
      </c>
      <c r="N78" s="124">
        <v>0</v>
      </c>
      <c r="O78" s="124">
        <v>0</v>
      </c>
      <c r="P78" s="124">
        <v>0</v>
      </c>
      <c r="Q78" s="124">
        <v>0</v>
      </c>
      <c r="R78" s="124">
        <v>0</v>
      </c>
      <c r="S78" s="124">
        <v>0</v>
      </c>
      <c r="T78" s="124">
        <v>0</v>
      </c>
      <c r="U78" s="124">
        <v>0</v>
      </c>
      <c r="V78" s="124">
        <v>0</v>
      </c>
      <c r="W78" s="124">
        <v>0</v>
      </c>
      <c r="X78" s="124">
        <v>0</v>
      </c>
      <c r="Y78" s="124">
        <v>0</v>
      </c>
      <c r="Z78" s="124">
        <v>0</v>
      </c>
      <c r="AA78" s="124">
        <v>0</v>
      </c>
      <c r="AB78" s="124">
        <v>0</v>
      </c>
      <c r="AC78" s="124">
        <v>0</v>
      </c>
      <c r="AD78" s="124">
        <v>0</v>
      </c>
      <c r="AE78" s="124">
        <v>0</v>
      </c>
      <c r="AF78" s="124">
        <v>0</v>
      </c>
      <c r="AG78" s="124">
        <v>0</v>
      </c>
      <c r="AH78" s="124">
        <v>0</v>
      </c>
      <c r="AI78" s="124">
        <v>0</v>
      </c>
    </row>
    <row r="79" spans="1:35" s="10" customFormat="1" ht="16">
      <c r="A79" s="109" t="s">
        <v>140</v>
      </c>
      <c r="B79" s="11" t="s">
        <v>119</v>
      </c>
      <c r="C79" s="11" t="s">
        <v>177</v>
      </c>
      <c r="D79" s="161" t="s">
        <v>663</v>
      </c>
      <c r="E79" s="124">
        <v>99999</v>
      </c>
      <c r="F79" s="124">
        <v>99999</v>
      </c>
      <c r="G79" s="124">
        <v>99999</v>
      </c>
      <c r="H79" s="124">
        <v>99999</v>
      </c>
      <c r="I79" s="124">
        <v>99999</v>
      </c>
      <c r="J79" s="124">
        <v>99999</v>
      </c>
      <c r="K79" s="124">
        <v>99999</v>
      </c>
      <c r="L79" s="124">
        <v>99999</v>
      </c>
      <c r="M79" s="124">
        <v>99999</v>
      </c>
      <c r="N79" s="124">
        <v>99999</v>
      </c>
      <c r="O79" s="124">
        <v>99999</v>
      </c>
      <c r="P79" s="124">
        <v>99999</v>
      </c>
      <c r="Q79" s="124">
        <v>99999</v>
      </c>
      <c r="R79" s="124">
        <v>99999</v>
      </c>
      <c r="S79" s="124">
        <v>99999</v>
      </c>
      <c r="T79" s="124">
        <v>99999</v>
      </c>
      <c r="U79" s="124">
        <v>99999</v>
      </c>
      <c r="V79" s="124">
        <v>99999</v>
      </c>
      <c r="W79" s="124">
        <v>99999</v>
      </c>
      <c r="X79" s="124">
        <v>99999</v>
      </c>
      <c r="Y79" s="124">
        <v>99999</v>
      </c>
      <c r="Z79" s="124">
        <v>99999</v>
      </c>
      <c r="AA79" s="124">
        <v>99999</v>
      </c>
      <c r="AB79" s="124">
        <v>99999</v>
      </c>
      <c r="AC79" s="124">
        <v>99999</v>
      </c>
      <c r="AD79" s="124">
        <v>99999</v>
      </c>
      <c r="AE79" s="124">
        <v>99999</v>
      </c>
      <c r="AF79" s="124">
        <v>99999</v>
      </c>
      <c r="AG79" s="124">
        <v>99999</v>
      </c>
      <c r="AH79" s="124">
        <v>99999</v>
      </c>
      <c r="AI79" s="124">
        <v>99999</v>
      </c>
    </row>
    <row r="80" spans="1:35" s="10" customFormat="1" ht="16">
      <c r="A80" s="109" t="s">
        <v>608</v>
      </c>
      <c r="B80" s="11"/>
      <c r="C80" s="11" t="s">
        <v>8</v>
      </c>
      <c r="D80" s="161" t="s">
        <v>663</v>
      </c>
      <c r="E80">
        <v>0</v>
      </c>
      <c r="F80">
        <v>0</v>
      </c>
      <c r="G80">
        <v>5.2198244159999998</v>
      </c>
      <c r="H80">
        <v>10.44</v>
      </c>
      <c r="I80">
        <v>15.659000000000001</v>
      </c>
      <c r="J80">
        <v>20.879000000000001</v>
      </c>
      <c r="K80">
        <v>26.099</v>
      </c>
      <c r="L80">
        <v>31.318999999999999</v>
      </c>
      <c r="M80">
        <v>36.539000000000001</v>
      </c>
      <c r="N80">
        <v>41.759</v>
      </c>
      <c r="O80">
        <v>46.978000000000002</v>
      </c>
      <c r="P80">
        <v>52.198</v>
      </c>
      <c r="Q80">
        <v>57.417999999999999</v>
      </c>
      <c r="R80">
        <v>62.637999999999998</v>
      </c>
      <c r="S80">
        <v>67.858000000000004</v>
      </c>
      <c r="T80">
        <v>73.078000000000003</v>
      </c>
      <c r="U80">
        <v>73.078000000000003</v>
      </c>
      <c r="V80">
        <v>73.078000000000003</v>
      </c>
      <c r="W80">
        <v>73.078000000000003</v>
      </c>
      <c r="X80">
        <v>73.078000000000003</v>
      </c>
      <c r="Y80">
        <v>73.078000000000003</v>
      </c>
      <c r="Z80">
        <v>73.078000000000003</v>
      </c>
      <c r="AA80">
        <v>73.078000000000003</v>
      </c>
      <c r="AB80">
        <v>73.078000000000003</v>
      </c>
      <c r="AC80">
        <v>73.078000000000003</v>
      </c>
      <c r="AD80">
        <v>73.078000000000003</v>
      </c>
      <c r="AE80">
        <v>73.078000000000003</v>
      </c>
      <c r="AF80">
        <v>73.078000000000003</v>
      </c>
      <c r="AG80">
        <v>73.078000000000003</v>
      </c>
      <c r="AH80">
        <v>73.078000000000003</v>
      </c>
      <c r="AI80">
        <v>73.078000000000003</v>
      </c>
    </row>
    <row r="81" spans="1:36" ht="16">
      <c r="A81" s="106" t="s">
        <v>126</v>
      </c>
      <c r="B81" s="9" t="s">
        <v>119</v>
      </c>
      <c r="C81" s="9" t="s">
        <v>177</v>
      </c>
      <c r="D81" s="161" t="s">
        <v>663</v>
      </c>
      <c r="E81" s="124">
        <v>99999</v>
      </c>
      <c r="F81" s="124">
        <v>99999</v>
      </c>
      <c r="G81" s="124">
        <v>99999</v>
      </c>
      <c r="H81" s="124">
        <v>99999</v>
      </c>
      <c r="I81" s="124">
        <v>99999</v>
      </c>
      <c r="J81" s="124">
        <v>99999</v>
      </c>
      <c r="K81" s="124">
        <v>99999</v>
      </c>
      <c r="L81" s="124">
        <v>99999</v>
      </c>
      <c r="M81" s="124">
        <v>99999</v>
      </c>
      <c r="N81" s="124">
        <v>99999</v>
      </c>
      <c r="O81" s="124">
        <v>99999</v>
      </c>
      <c r="P81" s="124">
        <v>99999</v>
      </c>
      <c r="Q81" s="124">
        <v>99999</v>
      </c>
      <c r="R81" s="124">
        <v>99999</v>
      </c>
      <c r="S81" s="124">
        <v>99999</v>
      </c>
      <c r="T81" s="124">
        <v>99999</v>
      </c>
      <c r="U81" s="124">
        <v>99999</v>
      </c>
      <c r="V81" s="124">
        <v>99999</v>
      </c>
      <c r="W81" s="124">
        <v>99999</v>
      </c>
      <c r="X81" s="124">
        <v>99999</v>
      </c>
      <c r="Y81" s="124">
        <v>99999</v>
      </c>
      <c r="Z81" s="124">
        <v>99999</v>
      </c>
      <c r="AA81" s="124">
        <v>99999</v>
      </c>
      <c r="AB81" s="124">
        <v>99999</v>
      </c>
      <c r="AC81" s="124">
        <v>99999</v>
      </c>
      <c r="AD81" s="124">
        <v>99999</v>
      </c>
      <c r="AE81" s="124">
        <v>99999</v>
      </c>
      <c r="AF81" s="124">
        <v>99999</v>
      </c>
      <c r="AG81" s="124">
        <v>99999</v>
      </c>
      <c r="AH81" s="124">
        <v>99999</v>
      </c>
      <c r="AI81" s="124">
        <v>99999</v>
      </c>
      <c r="AJ81" s="10"/>
    </row>
    <row r="82" spans="1:36" ht="16">
      <c r="A82" s="106" t="s">
        <v>133</v>
      </c>
      <c r="B82" s="9" t="s">
        <v>119</v>
      </c>
      <c r="C82" s="9" t="s">
        <v>180</v>
      </c>
      <c r="D82" s="161" t="s">
        <v>663</v>
      </c>
      <c r="E82">
        <v>1489</v>
      </c>
      <c r="F82">
        <v>1429.4</v>
      </c>
      <c r="G82">
        <v>1369.8</v>
      </c>
      <c r="H82">
        <v>1310.2</v>
      </c>
      <c r="I82">
        <v>1250.5999999999999</v>
      </c>
      <c r="J82">
        <v>1191</v>
      </c>
      <c r="K82">
        <v>1170.2</v>
      </c>
      <c r="L82">
        <v>1149.4000000000001</v>
      </c>
      <c r="M82">
        <v>1128.5999999999999</v>
      </c>
      <c r="N82">
        <v>1107.8</v>
      </c>
      <c r="O82">
        <v>1087</v>
      </c>
      <c r="P82">
        <v>1056.2</v>
      </c>
      <c r="Q82">
        <v>1025.4000000000001</v>
      </c>
      <c r="R82">
        <v>994.6</v>
      </c>
      <c r="S82">
        <v>963.8</v>
      </c>
      <c r="T82">
        <v>933</v>
      </c>
      <c r="U82">
        <v>933</v>
      </c>
      <c r="V82">
        <v>933</v>
      </c>
      <c r="W82">
        <v>933</v>
      </c>
      <c r="X82">
        <v>933</v>
      </c>
      <c r="Y82">
        <v>933</v>
      </c>
      <c r="Z82">
        <v>933</v>
      </c>
      <c r="AA82">
        <v>933</v>
      </c>
      <c r="AB82">
        <v>933</v>
      </c>
      <c r="AC82">
        <v>933</v>
      </c>
      <c r="AD82">
        <v>933</v>
      </c>
      <c r="AE82">
        <v>933</v>
      </c>
      <c r="AF82">
        <v>933</v>
      </c>
      <c r="AG82">
        <v>933</v>
      </c>
      <c r="AH82">
        <v>933</v>
      </c>
      <c r="AI82">
        <v>933</v>
      </c>
      <c r="AJ82" s="4"/>
    </row>
    <row r="83" spans="1:36" ht="16">
      <c r="A83" s="106" t="s">
        <v>141</v>
      </c>
      <c r="B83" s="9" t="s">
        <v>119</v>
      </c>
      <c r="C83" s="9" t="s">
        <v>180</v>
      </c>
      <c r="D83" s="161" t="s">
        <v>663</v>
      </c>
      <c r="E83">
        <v>59.56</v>
      </c>
      <c r="F83">
        <v>57.176000000000002</v>
      </c>
      <c r="G83">
        <v>54.792000000000002</v>
      </c>
      <c r="H83">
        <v>52.408000000000001</v>
      </c>
      <c r="I83">
        <v>50.024000000000001</v>
      </c>
      <c r="J83">
        <v>47.64</v>
      </c>
      <c r="K83">
        <v>46.808</v>
      </c>
      <c r="L83">
        <v>45.975999999999999</v>
      </c>
      <c r="M83">
        <v>45.143999999999998</v>
      </c>
      <c r="N83">
        <v>44.311999999999998</v>
      </c>
      <c r="O83">
        <v>43.48</v>
      </c>
      <c r="P83">
        <v>42.247999999999998</v>
      </c>
      <c r="Q83">
        <v>41.015999999999998</v>
      </c>
      <c r="R83">
        <v>39.783999999999999</v>
      </c>
      <c r="S83">
        <v>38.552</v>
      </c>
      <c r="T83">
        <v>37.32</v>
      </c>
      <c r="U83">
        <v>37.32</v>
      </c>
      <c r="V83">
        <v>37.32</v>
      </c>
      <c r="W83">
        <v>37.32</v>
      </c>
      <c r="X83">
        <v>37.32</v>
      </c>
      <c r="Y83">
        <v>37.32</v>
      </c>
      <c r="Z83">
        <v>37.32</v>
      </c>
      <c r="AA83">
        <v>37.32</v>
      </c>
      <c r="AB83">
        <v>37.32</v>
      </c>
      <c r="AC83">
        <v>37.32</v>
      </c>
      <c r="AD83">
        <v>37.32</v>
      </c>
      <c r="AE83">
        <v>37.32</v>
      </c>
      <c r="AF83">
        <v>37.32</v>
      </c>
      <c r="AG83">
        <v>37.32</v>
      </c>
      <c r="AH83">
        <v>37.32</v>
      </c>
      <c r="AI83">
        <v>37.32</v>
      </c>
    </row>
    <row r="84" spans="1:36" ht="16">
      <c r="A84" s="106" t="s">
        <v>128</v>
      </c>
      <c r="B84" s="9" t="s">
        <v>119</v>
      </c>
      <c r="C84" s="9" t="s">
        <v>151</v>
      </c>
      <c r="D84" s="161" t="s">
        <v>663</v>
      </c>
      <c r="E84">
        <v>1E-4</v>
      </c>
      <c r="F84">
        <v>1E-4</v>
      </c>
      <c r="G84">
        <v>1E-4</v>
      </c>
      <c r="H84">
        <v>1E-4</v>
      </c>
      <c r="I84">
        <v>1E-4</v>
      </c>
      <c r="J84">
        <v>1E-4</v>
      </c>
      <c r="K84">
        <v>1E-4</v>
      </c>
      <c r="L84">
        <v>1E-4</v>
      </c>
      <c r="M84">
        <v>1E-4</v>
      </c>
      <c r="N84">
        <v>1E-4</v>
      </c>
      <c r="O84">
        <v>1E-4</v>
      </c>
      <c r="P84">
        <v>1E-4</v>
      </c>
      <c r="Q84">
        <v>1E-4</v>
      </c>
      <c r="R84">
        <v>1E-4</v>
      </c>
      <c r="S84">
        <v>1E-4</v>
      </c>
      <c r="T84">
        <v>1E-4</v>
      </c>
      <c r="U84">
        <v>1E-4</v>
      </c>
      <c r="V84">
        <v>1E-4</v>
      </c>
      <c r="W84">
        <v>1E-4</v>
      </c>
      <c r="X84">
        <v>1E-4</v>
      </c>
      <c r="Y84">
        <v>1E-4</v>
      </c>
      <c r="Z84">
        <v>1E-4</v>
      </c>
      <c r="AA84">
        <v>1E-4</v>
      </c>
      <c r="AB84">
        <v>1E-4</v>
      </c>
      <c r="AC84">
        <v>1E-4</v>
      </c>
      <c r="AD84">
        <v>1E-4</v>
      </c>
      <c r="AE84">
        <v>1E-4</v>
      </c>
      <c r="AF84">
        <v>1E-4</v>
      </c>
      <c r="AG84">
        <v>1E-4</v>
      </c>
      <c r="AH84">
        <v>1E-4</v>
      </c>
      <c r="AI84">
        <v>1E-4</v>
      </c>
    </row>
    <row r="85" spans="1:36" ht="16">
      <c r="A85" s="106" t="s">
        <v>149</v>
      </c>
      <c r="B85" s="9">
        <v>31.536000000000001</v>
      </c>
      <c r="C85" s="9" t="s">
        <v>181</v>
      </c>
      <c r="D85" s="161" t="s">
        <v>663</v>
      </c>
      <c r="E85" s="47"/>
      <c r="F85" s="47"/>
      <c r="G85" s="47"/>
      <c r="H85" s="47"/>
      <c r="I85" s="47"/>
      <c r="J85" s="47"/>
      <c r="K85" s="47"/>
      <c r="L85" s="47"/>
      <c r="M85" s="47"/>
      <c r="N85" s="47"/>
      <c r="O85" s="47"/>
      <c r="P85" s="47"/>
      <c r="Q85" s="47"/>
      <c r="R85" s="47"/>
      <c r="S85" s="47"/>
      <c r="T85" s="47"/>
      <c r="U85" s="47"/>
      <c r="V85" s="47"/>
      <c r="W85" s="47"/>
      <c r="X85" s="47"/>
      <c r="Y85" s="47"/>
      <c r="Z85" s="47"/>
      <c r="AA85" s="47"/>
      <c r="AB85" s="47"/>
      <c r="AC85" s="47"/>
      <c r="AD85" s="47"/>
      <c r="AE85" s="47"/>
      <c r="AF85" s="47"/>
      <c r="AG85" s="47"/>
      <c r="AH85" s="47"/>
      <c r="AI85" s="47"/>
    </row>
    <row r="86" spans="1:36" ht="16">
      <c r="A86" s="106" t="s">
        <v>136</v>
      </c>
      <c r="B86" s="9">
        <v>25</v>
      </c>
      <c r="C86" s="9" t="s">
        <v>137</v>
      </c>
      <c r="D86" s="161" t="s">
        <v>663</v>
      </c>
      <c r="E86" s="47"/>
      <c r="F86" s="47"/>
      <c r="G86" s="47"/>
      <c r="H86" s="47"/>
      <c r="I86" s="47"/>
      <c r="J86" s="47"/>
      <c r="K86" s="47"/>
      <c r="L86" s="47"/>
      <c r="M86" s="47"/>
      <c r="N86" s="47"/>
      <c r="O86" s="47"/>
      <c r="P86" s="47"/>
      <c r="Q86" s="47"/>
      <c r="R86" s="47"/>
      <c r="S86" s="47"/>
      <c r="T86" s="47"/>
      <c r="U86" s="47"/>
      <c r="V86" s="47"/>
      <c r="W86" s="47"/>
      <c r="X86" s="47"/>
      <c r="Y86" s="47"/>
      <c r="Z86" s="47"/>
      <c r="AA86" s="47"/>
      <c r="AB86" s="47"/>
      <c r="AC86" s="47"/>
      <c r="AD86" s="47"/>
      <c r="AE86" s="47"/>
      <c r="AF86" s="47"/>
      <c r="AG86" s="47"/>
      <c r="AH86" s="47"/>
      <c r="AI86" s="47"/>
    </row>
    <row r="87" spans="1:36" s="237" customFormat="1" ht="15" customHeight="1"/>
    <row r="88" spans="1:36" s="225" customFormat="1" ht="15.5" customHeight="1">
      <c r="A88" s="167" t="s">
        <v>100</v>
      </c>
      <c r="B88" s="226"/>
      <c r="D88" s="226"/>
      <c r="E88" s="227"/>
      <c r="F88" s="227"/>
      <c r="G88" s="227"/>
      <c r="H88" s="227"/>
      <c r="I88" s="227"/>
      <c r="J88" s="227"/>
      <c r="K88" s="227"/>
      <c r="L88" s="227"/>
      <c r="M88" s="227"/>
      <c r="N88" s="227"/>
      <c r="O88" s="227"/>
      <c r="P88" s="227"/>
      <c r="Q88" s="227"/>
      <c r="R88" s="227"/>
      <c r="S88" s="227"/>
      <c r="T88" s="227"/>
      <c r="U88" s="227"/>
      <c r="V88" s="227"/>
      <c r="W88" s="227"/>
      <c r="X88" s="227"/>
      <c r="Y88" s="227"/>
      <c r="Z88" s="227"/>
      <c r="AA88" s="227"/>
      <c r="AB88" s="227"/>
      <c r="AC88" s="227"/>
      <c r="AD88" s="227"/>
      <c r="AE88" s="227"/>
      <c r="AF88" s="227"/>
      <c r="AG88" s="227"/>
      <c r="AH88" s="227"/>
      <c r="AI88" s="227"/>
    </row>
    <row r="89" spans="1:36">
      <c r="A89" s="14" t="s">
        <v>116</v>
      </c>
      <c r="B89" s="12" t="s">
        <v>173</v>
      </c>
      <c r="C89" s="8" t="s">
        <v>117</v>
      </c>
      <c r="D89" s="8" t="s">
        <v>607</v>
      </c>
      <c r="E89" s="107">
        <v>2020</v>
      </c>
      <c r="F89" s="107">
        <v>2021</v>
      </c>
      <c r="G89" s="107">
        <v>2022</v>
      </c>
      <c r="H89" s="107">
        <v>2023</v>
      </c>
      <c r="I89" s="107">
        <v>2024</v>
      </c>
      <c r="J89" s="107">
        <v>2025</v>
      </c>
      <c r="K89" s="107">
        <v>2026</v>
      </c>
      <c r="L89" s="107">
        <v>2027</v>
      </c>
      <c r="M89" s="107">
        <v>2028</v>
      </c>
      <c r="N89" s="107">
        <v>2029</v>
      </c>
      <c r="O89" s="107">
        <v>2030</v>
      </c>
      <c r="P89" s="107">
        <v>2031</v>
      </c>
      <c r="Q89" s="107">
        <v>2032</v>
      </c>
      <c r="R89" s="107">
        <v>2033</v>
      </c>
      <c r="S89" s="107">
        <v>2034</v>
      </c>
      <c r="T89" s="107">
        <v>2035</v>
      </c>
      <c r="U89" s="107">
        <v>2036</v>
      </c>
      <c r="V89" s="107">
        <v>2037</v>
      </c>
      <c r="W89" s="107">
        <v>2038</v>
      </c>
      <c r="X89" s="107">
        <v>2039</v>
      </c>
      <c r="Y89" s="107">
        <v>2040</v>
      </c>
      <c r="Z89" s="107">
        <v>2041</v>
      </c>
      <c r="AA89" s="107">
        <v>2042</v>
      </c>
      <c r="AB89" s="107">
        <v>2043</v>
      </c>
      <c r="AC89" s="107">
        <v>2044</v>
      </c>
      <c r="AD89" s="107">
        <v>2045</v>
      </c>
      <c r="AE89" s="107">
        <v>2046</v>
      </c>
      <c r="AF89" s="107">
        <v>2047</v>
      </c>
      <c r="AG89" s="107">
        <v>2048</v>
      </c>
      <c r="AH89" s="107">
        <v>2049</v>
      </c>
      <c r="AI89" s="107">
        <v>2050</v>
      </c>
    </row>
    <row r="90" spans="1:36" s="10" customFormat="1" ht="15.75" customHeight="1">
      <c r="A90" s="118" t="s">
        <v>129</v>
      </c>
      <c r="B90" s="11" t="s">
        <v>60</v>
      </c>
      <c r="C90" s="11" t="s">
        <v>138</v>
      </c>
      <c r="D90" s="161" t="s">
        <v>663</v>
      </c>
      <c r="E90" s="119">
        <v>1</v>
      </c>
      <c r="F90" s="119">
        <v>1</v>
      </c>
      <c r="G90" s="119">
        <v>1</v>
      </c>
      <c r="H90" s="119">
        <v>1</v>
      </c>
      <c r="I90" s="119">
        <v>1</v>
      </c>
      <c r="J90" s="119">
        <v>1</v>
      </c>
      <c r="K90" s="119">
        <v>1</v>
      </c>
      <c r="L90" s="119">
        <v>1</v>
      </c>
      <c r="M90" s="119">
        <v>1</v>
      </c>
      <c r="N90" s="119">
        <v>1</v>
      </c>
      <c r="O90" s="119">
        <v>1</v>
      </c>
      <c r="P90" s="119">
        <v>1</v>
      </c>
      <c r="Q90" s="119">
        <v>1</v>
      </c>
      <c r="R90" s="119">
        <v>1</v>
      </c>
      <c r="S90" s="119">
        <v>1</v>
      </c>
      <c r="T90" s="119">
        <v>1</v>
      </c>
      <c r="U90" s="119">
        <v>1</v>
      </c>
      <c r="V90" s="119">
        <v>1</v>
      </c>
      <c r="W90" s="119">
        <v>1</v>
      </c>
      <c r="X90" s="119">
        <v>1</v>
      </c>
      <c r="Y90" s="119">
        <v>1</v>
      </c>
      <c r="Z90" s="119">
        <v>1</v>
      </c>
      <c r="AA90" s="119">
        <v>1</v>
      </c>
      <c r="AB90" s="119">
        <v>1</v>
      </c>
      <c r="AC90" s="119">
        <v>1</v>
      </c>
      <c r="AD90" s="119">
        <v>1</v>
      </c>
      <c r="AE90" s="119">
        <v>1</v>
      </c>
      <c r="AF90" s="119">
        <v>1</v>
      </c>
      <c r="AG90" s="119">
        <v>1</v>
      </c>
      <c r="AH90" s="119">
        <v>1</v>
      </c>
      <c r="AI90" s="119">
        <v>1</v>
      </c>
    </row>
    <row r="91" spans="1:36" ht="16">
      <c r="A91" s="106" t="s">
        <v>120</v>
      </c>
      <c r="B91" s="9" t="s">
        <v>27</v>
      </c>
      <c r="C91" s="9" t="s">
        <v>138</v>
      </c>
      <c r="D91" s="161" t="s">
        <v>663</v>
      </c>
      <c r="E91" s="47">
        <v>1</v>
      </c>
      <c r="F91" s="47">
        <v>1</v>
      </c>
      <c r="G91" s="47">
        <v>1</v>
      </c>
      <c r="H91" s="47">
        <v>1</v>
      </c>
      <c r="I91" s="47">
        <v>1</v>
      </c>
      <c r="J91" s="47">
        <v>1</v>
      </c>
      <c r="K91" s="47">
        <v>1</v>
      </c>
      <c r="L91" s="47">
        <v>1</v>
      </c>
      <c r="M91" s="47">
        <v>1</v>
      </c>
      <c r="N91" s="47">
        <v>1</v>
      </c>
      <c r="O91" s="47">
        <v>1</v>
      </c>
      <c r="P91" s="47">
        <v>1</v>
      </c>
      <c r="Q91" s="47">
        <v>1</v>
      </c>
      <c r="R91" s="47">
        <v>1</v>
      </c>
      <c r="S91" s="47">
        <v>1</v>
      </c>
      <c r="T91" s="47">
        <v>1</v>
      </c>
      <c r="U91" s="47">
        <v>1</v>
      </c>
      <c r="V91" s="47">
        <v>1</v>
      </c>
      <c r="W91" s="47">
        <v>1</v>
      </c>
      <c r="X91" s="47">
        <v>1</v>
      </c>
      <c r="Y91" s="47">
        <v>1</v>
      </c>
      <c r="Z91" s="47">
        <v>1</v>
      </c>
      <c r="AA91" s="47">
        <v>1</v>
      </c>
      <c r="AB91" s="47">
        <v>1</v>
      </c>
      <c r="AC91" s="47">
        <v>1</v>
      </c>
      <c r="AD91" s="47">
        <v>1</v>
      </c>
      <c r="AE91" s="47">
        <v>1</v>
      </c>
      <c r="AF91" s="47">
        <v>1</v>
      </c>
      <c r="AG91" s="47">
        <v>1</v>
      </c>
      <c r="AH91" s="47">
        <v>1</v>
      </c>
      <c r="AI91" s="47">
        <v>1</v>
      </c>
    </row>
    <row r="92" spans="1:36" ht="15.75" customHeight="1">
      <c r="A92" s="106" t="s">
        <v>183</v>
      </c>
      <c r="B92" s="9" t="s">
        <v>119</v>
      </c>
      <c r="C92" s="9" t="s">
        <v>119</v>
      </c>
      <c r="D92" s="161" t="s">
        <v>663</v>
      </c>
      <c r="E92" s="126">
        <v>1</v>
      </c>
      <c r="F92" s="126">
        <v>1</v>
      </c>
      <c r="G92" s="126">
        <v>1</v>
      </c>
      <c r="H92" s="126">
        <v>1</v>
      </c>
      <c r="I92" s="126">
        <v>1</v>
      </c>
      <c r="J92" s="126">
        <v>1</v>
      </c>
      <c r="K92" s="126">
        <v>1</v>
      </c>
      <c r="L92" s="126">
        <v>1</v>
      </c>
      <c r="M92" s="126">
        <v>1</v>
      </c>
      <c r="N92" s="126">
        <v>1</v>
      </c>
      <c r="O92" s="126">
        <v>1</v>
      </c>
      <c r="P92" s="126">
        <v>1</v>
      </c>
      <c r="Q92" s="126">
        <v>1</v>
      </c>
      <c r="R92" s="126">
        <v>1</v>
      </c>
      <c r="S92" s="126">
        <v>1</v>
      </c>
      <c r="T92" s="126">
        <v>1</v>
      </c>
      <c r="U92" s="126">
        <v>1</v>
      </c>
      <c r="V92" s="126">
        <v>1</v>
      </c>
      <c r="W92" s="126">
        <v>1</v>
      </c>
      <c r="X92" s="126">
        <v>1</v>
      </c>
      <c r="Y92" s="126">
        <v>1</v>
      </c>
      <c r="Z92" s="126">
        <v>1</v>
      </c>
      <c r="AA92" s="126">
        <v>1</v>
      </c>
      <c r="AB92" s="126">
        <v>1</v>
      </c>
      <c r="AC92" s="126">
        <v>1</v>
      </c>
      <c r="AD92" s="126">
        <v>1</v>
      </c>
      <c r="AE92" s="126">
        <v>1</v>
      </c>
      <c r="AF92" s="126">
        <v>1</v>
      </c>
      <c r="AG92" s="126">
        <v>1</v>
      </c>
      <c r="AH92" s="126">
        <v>1</v>
      </c>
      <c r="AI92" s="126">
        <v>1</v>
      </c>
    </row>
    <row r="93" spans="1:36" ht="16">
      <c r="A93" s="247" t="s">
        <v>179</v>
      </c>
      <c r="B93" s="9" t="s">
        <v>163</v>
      </c>
      <c r="C93" s="9" t="s">
        <v>119</v>
      </c>
      <c r="D93" s="161" t="s">
        <v>663</v>
      </c>
      <c r="E93">
        <v>0.39607222199999997</v>
      </c>
      <c r="F93">
        <v>0.39607222199999997</v>
      </c>
      <c r="G93">
        <v>0.39607222199999997</v>
      </c>
      <c r="H93">
        <v>0.39607222199999997</v>
      </c>
      <c r="I93">
        <v>0.39607222199999997</v>
      </c>
      <c r="J93">
        <v>0.39607222199999997</v>
      </c>
      <c r="K93">
        <v>0.39607222199999997</v>
      </c>
      <c r="L93">
        <v>0.39607222199999997</v>
      </c>
      <c r="M93">
        <v>0.39607222199999997</v>
      </c>
      <c r="N93">
        <v>0.39607222199999997</v>
      </c>
      <c r="O93">
        <v>0.39607222199999997</v>
      </c>
      <c r="P93">
        <v>0.39607222199999997</v>
      </c>
      <c r="Q93">
        <v>0.39607222199999997</v>
      </c>
      <c r="R93">
        <v>0.39607222199999997</v>
      </c>
      <c r="S93">
        <v>0.39607222199999997</v>
      </c>
      <c r="T93">
        <v>0.39607222199999997</v>
      </c>
      <c r="U93">
        <v>0.39607222199999997</v>
      </c>
      <c r="V93">
        <v>0.39607222199999997</v>
      </c>
      <c r="W93">
        <v>0.39607222199999997</v>
      </c>
      <c r="X93">
        <v>0.39607222199999997</v>
      </c>
      <c r="Y93">
        <v>0.39607222199999997</v>
      </c>
      <c r="Z93">
        <v>0.39607222199999997</v>
      </c>
      <c r="AA93">
        <v>0.39607222199999997</v>
      </c>
      <c r="AB93">
        <v>0.39607222199999997</v>
      </c>
      <c r="AC93">
        <v>0.39607222199999997</v>
      </c>
      <c r="AD93">
        <v>0.39607222199999997</v>
      </c>
      <c r="AE93">
        <v>0.39607222199999997</v>
      </c>
      <c r="AF93">
        <v>0.39607222199999997</v>
      </c>
      <c r="AG93">
        <v>0.39607222199999997</v>
      </c>
      <c r="AH93">
        <v>0.39607222199999997</v>
      </c>
      <c r="AI93">
        <v>0.39607222199999997</v>
      </c>
    </row>
    <row r="94" spans="1:36" ht="16">
      <c r="A94" s="247"/>
      <c r="B94" s="9" t="s">
        <v>165</v>
      </c>
      <c r="C94" s="9" t="s">
        <v>119</v>
      </c>
      <c r="D94" s="161" t="s">
        <v>663</v>
      </c>
      <c r="E94">
        <v>0.36113166699999999</v>
      </c>
      <c r="F94">
        <v>0.36113166699999999</v>
      </c>
      <c r="G94">
        <v>0.36113166699999999</v>
      </c>
      <c r="H94">
        <v>0.36113166699999999</v>
      </c>
      <c r="I94">
        <v>0.36113166699999999</v>
      </c>
      <c r="J94">
        <v>0.36113166699999999</v>
      </c>
      <c r="K94">
        <v>0.36113166699999999</v>
      </c>
      <c r="L94">
        <v>0.36113166699999999</v>
      </c>
      <c r="M94">
        <v>0.36113166699999999</v>
      </c>
      <c r="N94">
        <v>0.36113166699999999</v>
      </c>
      <c r="O94">
        <v>0.36113166699999999</v>
      </c>
      <c r="P94">
        <v>0.36113166699999999</v>
      </c>
      <c r="Q94">
        <v>0.36113166699999999</v>
      </c>
      <c r="R94">
        <v>0.36113166699999999</v>
      </c>
      <c r="S94">
        <v>0.36113166699999999</v>
      </c>
      <c r="T94">
        <v>0.36113166699999999</v>
      </c>
      <c r="U94">
        <v>0.36113166699999999</v>
      </c>
      <c r="V94">
        <v>0.36113166699999999</v>
      </c>
      <c r="W94">
        <v>0.36113166699999999</v>
      </c>
      <c r="X94">
        <v>0.36113166699999999</v>
      </c>
      <c r="Y94">
        <v>0.36113166699999999</v>
      </c>
      <c r="Z94">
        <v>0.36113166699999999</v>
      </c>
      <c r="AA94">
        <v>0.36113166699999999</v>
      </c>
      <c r="AB94">
        <v>0.36113166699999999</v>
      </c>
      <c r="AC94">
        <v>0.36113166699999999</v>
      </c>
      <c r="AD94">
        <v>0.36113166699999999</v>
      </c>
      <c r="AE94">
        <v>0.36113166699999999</v>
      </c>
      <c r="AF94">
        <v>0.36113166699999999</v>
      </c>
      <c r="AG94">
        <v>0.36113166699999999</v>
      </c>
      <c r="AH94">
        <v>0.36113166699999999</v>
      </c>
      <c r="AI94">
        <v>0.36113166699999999</v>
      </c>
    </row>
    <row r="95" spans="1:36" ht="16">
      <c r="A95" s="247"/>
      <c r="B95" s="9" t="s">
        <v>166</v>
      </c>
      <c r="C95" s="9" t="s">
        <v>119</v>
      </c>
      <c r="D95" s="161" t="s">
        <v>663</v>
      </c>
      <c r="E95">
        <v>0.42221583899999998</v>
      </c>
      <c r="F95">
        <v>0.42221583899999998</v>
      </c>
      <c r="G95">
        <v>0.42221583899999998</v>
      </c>
      <c r="H95">
        <v>0.42221583899999998</v>
      </c>
      <c r="I95">
        <v>0.42221583899999998</v>
      </c>
      <c r="J95">
        <v>0.42221583899999998</v>
      </c>
      <c r="K95">
        <v>0.42221583899999998</v>
      </c>
      <c r="L95">
        <v>0.42221583899999998</v>
      </c>
      <c r="M95">
        <v>0.42221583899999998</v>
      </c>
      <c r="N95">
        <v>0.42221583899999998</v>
      </c>
      <c r="O95">
        <v>0.42221583899999998</v>
      </c>
      <c r="P95">
        <v>0.42221583899999998</v>
      </c>
      <c r="Q95">
        <v>0.42221583899999998</v>
      </c>
      <c r="R95">
        <v>0.42221583899999998</v>
      </c>
      <c r="S95">
        <v>0.42221583899999998</v>
      </c>
      <c r="T95">
        <v>0.42221583899999998</v>
      </c>
      <c r="U95">
        <v>0.42221583899999998</v>
      </c>
      <c r="V95">
        <v>0.42221583899999998</v>
      </c>
      <c r="W95">
        <v>0.42221583899999998</v>
      </c>
      <c r="X95">
        <v>0.42221583899999998</v>
      </c>
      <c r="Y95">
        <v>0.42221583899999998</v>
      </c>
      <c r="Z95">
        <v>0.42221583899999998</v>
      </c>
      <c r="AA95">
        <v>0.42221583899999998</v>
      </c>
      <c r="AB95">
        <v>0.42221583899999998</v>
      </c>
      <c r="AC95">
        <v>0.42221583899999998</v>
      </c>
      <c r="AD95">
        <v>0.42221583899999998</v>
      </c>
      <c r="AE95">
        <v>0.42221583899999998</v>
      </c>
      <c r="AF95">
        <v>0.42221583899999998</v>
      </c>
      <c r="AG95">
        <v>0.42221583899999998</v>
      </c>
      <c r="AH95">
        <v>0.42221583899999998</v>
      </c>
      <c r="AI95">
        <v>0.42221583899999998</v>
      </c>
    </row>
    <row r="96" spans="1:36" ht="16">
      <c r="A96" s="247"/>
      <c r="B96" s="9" t="s">
        <v>167</v>
      </c>
      <c r="C96" s="9" t="s">
        <v>119</v>
      </c>
      <c r="D96" s="161" t="s">
        <v>663</v>
      </c>
      <c r="E96">
        <v>0.37309837000000007</v>
      </c>
      <c r="F96">
        <v>0.37309837000000007</v>
      </c>
      <c r="G96">
        <v>0.37309837000000007</v>
      </c>
      <c r="H96">
        <v>0.37309837000000007</v>
      </c>
      <c r="I96">
        <v>0.37309837000000007</v>
      </c>
      <c r="J96">
        <v>0.37309837000000007</v>
      </c>
      <c r="K96">
        <v>0.37309837000000007</v>
      </c>
      <c r="L96">
        <v>0.37309837000000007</v>
      </c>
      <c r="M96">
        <v>0.37309837000000007</v>
      </c>
      <c r="N96">
        <v>0.37309837000000007</v>
      </c>
      <c r="O96">
        <v>0.37309837000000007</v>
      </c>
      <c r="P96">
        <v>0.37309837000000007</v>
      </c>
      <c r="Q96">
        <v>0.37309837000000007</v>
      </c>
      <c r="R96">
        <v>0.37309837000000007</v>
      </c>
      <c r="S96">
        <v>0.37309837000000007</v>
      </c>
      <c r="T96">
        <v>0.37309837000000007</v>
      </c>
      <c r="U96">
        <v>0.37309837000000007</v>
      </c>
      <c r="V96">
        <v>0.37309837000000007</v>
      </c>
      <c r="W96">
        <v>0.37309837000000007</v>
      </c>
      <c r="X96">
        <v>0.37309837000000007</v>
      </c>
      <c r="Y96">
        <v>0.37309837000000007</v>
      </c>
      <c r="Z96">
        <v>0.37309837000000007</v>
      </c>
      <c r="AA96">
        <v>0.37309837000000007</v>
      </c>
      <c r="AB96">
        <v>0.37309837000000007</v>
      </c>
      <c r="AC96">
        <v>0.37309837000000007</v>
      </c>
      <c r="AD96">
        <v>0.37309837000000007</v>
      </c>
      <c r="AE96">
        <v>0.37309837000000007</v>
      </c>
      <c r="AF96">
        <v>0.37309837000000007</v>
      </c>
      <c r="AG96">
        <v>0.37309837000000007</v>
      </c>
      <c r="AH96">
        <v>0.37309837000000007</v>
      </c>
      <c r="AI96">
        <v>0.37309837000000007</v>
      </c>
    </row>
    <row r="97" spans="1:36" ht="16">
      <c r="A97" s="247"/>
      <c r="B97" s="9" t="s">
        <v>168</v>
      </c>
      <c r="C97" s="9"/>
      <c r="D97" s="161" t="s">
        <v>663</v>
      </c>
      <c r="E97">
        <v>0.45260559000000006</v>
      </c>
      <c r="F97">
        <v>0.45260559000000006</v>
      </c>
      <c r="G97">
        <v>0.45260559000000006</v>
      </c>
      <c r="H97">
        <v>0.45260559000000006</v>
      </c>
      <c r="I97">
        <v>0.45260559000000006</v>
      </c>
      <c r="J97">
        <v>0.45260559000000006</v>
      </c>
      <c r="K97">
        <v>0.45260559000000006</v>
      </c>
      <c r="L97">
        <v>0.45260559000000006</v>
      </c>
      <c r="M97">
        <v>0.45260559000000006</v>
      </c>
      <c r="N97">
        <v>0.45260559000000006</v>
      </c>
      <c r="O97">
        <v>0.45260559000000006</v>
      </c>
      <c r="P97">
        <v>0.45260559000000006</v>
      </c>
      <c r="Q97">
        <v>0.45260559000000006</v>
      </c>
      <c r="R97">
        <v>0.45260559000000006</v>
      </c>
      <c r="S97">
        <v>0.45260559000000006</v>
      </c>
      <c r="T97">
        <v>0.45260559000000006</v>
      </c>
      <c r="U97">
        <v>0.45260559000000006</v>
      </c>
      <c r="V97">
        <v>0.45260559000000006</v>
      </c>
      <c r="W97">
        <v>0.45260559000000006</v>
      </c>
      <c r="X97">
        <v>0.45260559000000006</v>
      </c>
      <c r="Y97">
        <v>0.45260559000000006</v>
      </c>
      <c r="Z97">
        <v>0.45260559000000006</v>
      </c>
      <c r="AA97">
        <v>0.45260559000000006</v>
      </c>
      <c r="AB97">
        <v>0.45260559000000006</v>
      </c>
      <c r="AC97">
        <v>0.45260559000000006</v>
      </c>
      <c r="AD97">
        <v>0.45260559000000006</v>
      </c>
      <c r="AE97">
        <v>0.45260559000000006</v>
      </c>
      <c r="AF97">
        <v>0.45260559000000006</v>
      </c>
      <c r="AG97">
        <v>0.45260559000000006</v>
      </c>
      <c r="AH97">
        <v>0.45260559000000006</v>
      </c>
      <c r="AI97">
        <v>0.45260559000000006</v>
      </c>
    </row>
    <row r="98" spans="1:36" ht="16">
      <c r="A98" s="247"/>
      <c r="B98" s="9" t="s">
        <v>169</v>
      </c>
      <c r="C98" s="9"/>
      <c r="D98" s="161" t="s">
        <v>663</v>
      </c>
      <c r="E98">
        <v>0.41672336999999998</v>
      </c>
      <c r="F98">
        <v>0.41672336999999998</v>
      </c>
      <c r="G98">
        <v>0.41672336999999998</v>
      </c>
      <c r="H98">
        <v>0.41672336999999998</v>
      </c>
      <c r="I98">
        <v>0.41672336999999998</v>
      </c>
      <c r="J98">
        <v>0.41672336999999998</v>
      </c>
      <c r="K98">
        <v>0.41672336999999998</v>
      </c>
      <c r="L98">
        <v>0.41672336999999998</v>
      </c>
      <c r="M98">
        <v>0.41672336999999998</v>
      </c>
      <c r="N98">
        <v>0.41672336999999998</v>
      </c>
      <c r="O98">
        <v>0.41672336999999998</v>
      </c>
      <c r="P98">
        <v>0.41672336999999998</v>
      </c>
      <c r="Q98">
        <v>0.41672336999999998</v>
      </c>
      <c r="R98">
        <v>0.41672336999999998</v>
      </c>
      <c r="S98">
        <v>0.41672336999999998</v>
      </c>
      <c r="T98">
        <v>0.41672336999999998</v>
      </c>
      <c r="U98">
        <v>0.41672336999999998</v>
      </c>
      <c r="V98">
        <v>0.41672336999999998</v>
      </c>
      <c r="W98">
        <v>0.41672336999999998</v>
      </c>
      <c r="X98">
        <v>0.41672336999999998</v>
      </c>
      <c r="Y98">
        <v>0.41672336999999998</v>
      </c>
      <c r="Z98">
        <v>0.41672336999999998</v>
      </c>
      <c r="AA98">
        <v>0.41672336999999998</v>
      </c>
      <c r="AB98">
        <v>0.41672336999999998</v>
      </c>
      <c r="AC98">
        <v>0.41672336999999998</v>
      </c>
      <c r="AD98">
        <v>0.41672336999999998</v>
      </c>
      <c r="AE98">
        <v>0.41672336999999998</v>
      </c>
      <c r="AF98">
        <v>0.41672336999999998</v>
      </c>
      <c r="AG98">
        <v>0.41672336999999998</v>
      </c>
      <c r="AH98">
        <v>0.41672336999999998</v>
      </c>
      <c r="AI98">
        <v>0.41672336999999998</v>
      </c>
    </row>
    <row r="99" spans="1:36" ht="16">
      <c r="A99" s="247"/>
      <c r="B99" s="9" t="s">
        <v>170</v>
      </c>
      <c r="C99" s="9"/>
      <c r="D99" s="161" t="s">
        <v>663</v>
      </c>
      <c r="E99">
        <v>0.42537872800000004</v>
      </c>
      <c r="F99">
        <v>0.42537872800000004</v>
      </c>
      <c r="G99">
        <v>0.42537872800000004</v>
      </c>
      <c r="H99">
        <v>0.42537872800000004</v>
      </c>
      <c r="I99">
        <v>0.42537872800000004</v>
      </c>
      <c r="J99">
        <v>0.42537872800000004</v>
      </c>
      <c r="K99">
        <v>0.42537872800000004</v>
      </c>
      <c r="L99">
        <v>0.42537872800000004</v>
      </c>
      <c r="M99">
        <v>0.42537872800000004</v>
      </c>
      <c r="N99">
        <v>0.42537872800000004</v>
      </c>
      <c r="O99">
        <v>0.42537872800000004</v>
      </c>
      <c r="P99">
        <v>0.42537872800000004</v>
      </c>
      <c r="Q99">
        <v>0.42537872800000004</v>
      </c>
      <c r="R99">
        <v>0.42537872800000004</v>
      </c>
      <c r="S99">
        <v>0.42537872800000004</v>
      </c>
      <c r="T99">
        <v>0.42537872800000004</v>
      </c>
      <c r="U99">
        <v>0.42537872800000004</v>
      </c>
      <c r="V99">
        <v>0.42537872800000004</v>
      </c>
      <c r="W99">
        <v>0.42537872800000004</v>
      </c>
      <c r="X99">
        <v>0.42537872800000004</v>
      </c>
      <c r="Y99">
        <v>0.42537872800000004</v>
      </c>
      <c r="Z99">
        <v>0.42537872800000004</v>
      </c>
      <c r="AA99">
        <v>0.42537872800000004</v>
      </c>
      <c r="AB99">
        <v>0.42537872800000004</v>
      </c>
      <c r="AC99">
        <v>0.42537872800000004</v>
      </c>
      <c r="AD99">
        <v>0.42537872800000004</v>
      </c>
      <c r="AE99">
        <v>0.42537872800000004</v>
      </c>
      <c r="AF99">
        <v>0.42537872800000004</v>
      </c>
      <c r="AG99">
        <v>0.42537872800000004</v>
      </c>
      <c r="AH99">
        <v>0.42537872800000004</v>
      </c>
      <c r="AI99">
        <v>0.42537872800000004</v>
      </c>
    </row>
    <row r="100" spans="1:36" ht="16">
      <c r="A100" s="247"/>
      <c r="B100" s="9" t="s">
        <v>171</v>
      </c>
      <c r="C100" s="9"/>
      <c r="D100" s="161" t="s">
        <v>663</v>
      </c>
      <c r="E100">
        <v>0.36144999999999999</v>
      </c>
      <c r="F100">
        <v>0.36144999999999999</v>
      </c>
      <c r="G100">
        <v>0.36144999999999999</v>
      </c>
      <c r="H100">
        <v>0.36144999999999999</v>
      </c>
      <c r="I100">
        <v>0.36144999999999999</v>
      </c>
      <c r="J100">
        <v>0.36144999999999999</v>
      </c>
      <c r="K100">
        <v>0.36144999999999999</v>
      </c>
      <c r="L100">
        <v>0.36144999999999999</v>
      </c>
      <c r="M100">
        <v>0.36144999999999999</v>
      </c>
      <c r="N100">
        <v>0.36144999999999999</v>
      </c>
      <c r="O100">
        <v>0.36144999999999999</v>
      </c>
      <c r="P100">
        <v>0.36144999999999999</v>
      </c>
      <c r="Q100">
        <v>0.36144999999999999</v>
      </c>
      <c r="R100">
        <v>0.36144999999999999</v>
      </c>
      <c r="S100">
        <v>0.36144999999999999</v>
      </c>
      <c r="T100">
        <v>0.36144999999999999</v>
      </c>
      <c r="U100">
        <v>0.36144999999999999</v>
      </c>
      <c r="V100">
        <v>0.36144999999999999</v>
      </c>
      <c r="W100">
        <v>0.36144999999999999</v>
      </c>
      <c r="X100">
        <v>0.36144999999999999</v>
      </c>
      <c r="Y100">
        <v>0.36144999999999999</v>
      </c>
      <c r="Z100">
        <v>0.36144999999999999</v>
      </c>
      <c r="AA100">
        <v>0.36144999999999999</v>
      </c>
      <c r="AB100">
        <v>0.36144999999999999</v>
      </c>
      <c r="AC100">
        <v>0.36144999999999999</v>
      </c>
      <c r="AD100">
        <v>0.36144999999999999</v>
      </c>
      <c r="AE100">
        <v>0.36144999999999999</v>
      </c>
      <c r="AF100">
        <v>0.36144999999999999</v>
      </c>
      <c r="AG100">
        <v>0.36144999999999999</v>
      </c>
      <c r="AH100">
        <v>0.36144999999999999</v>
      </c>
      <c r="AI100">
        <v>0.36144999999999999</v>
      </c>
    </row>
    <row r="101" spans="1:36" s="10" customFormat="1" ht="16">
      <c r="A101" s="109" t="s">
        <v>150</v>
      </c>
      <c r="B101" s="11" t="s">
        <v>119</v>
      </c>
      <c r="C101" s="11" t="s">
        <v>177</v>
      </c>
      <c r="D101" s="161" t="s">
        <v>663</v>
      </c>
      <c r="E101">
        <v>0</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row>
    <row r="102" spans="1:36" s="10" customFormat="1" ht="16">
      <c r="A102" s="109" t="s">
        <v>178</v>
      </c>
      <c r="B102" s="11" t="s">
        <v>119</v>
      </c>
      <c r="C102" s="11" t="s">
        <v>177</v>
      </c>
      <c r="D102" s="161" t="s">
        <v>663</v>
      </c>
      <c r="E102" s="124">
        <v>0</v>
      </c>
      <c r="F102" s="124">
        <v>0</v>
      </c>
      <c r="G102" s="124">
        <v>0</v>
      </c>
      <c r="H102" s="124">
        <v>0</v>
      </c>
      <c r="I102" s="124">
        <v>0</v>
      </c>
      <c r="J102" s="124">
        <v>0</v>
      </c>
      <c r="K102" s="124">
        <v>0</v>
      </c>
      <c r="L102" s="124">
        <v>0</v>
      </c>
      <c r="M102" s="124">
        <v>0</v>
      </c>
      <c r="N102" s="124">
        <v>0</v>
      </c>
      <c r="O102" s="124">
        <v>0</v>
      </c>
      <c r="P102" s="124">
        <v>0</v>
      </c>
      <c r="Q102" s="124">
        <v>0</v>
      </c>
      <c r="R102" s="124">
        <v>0</v>
      </c>
      <c r="S102" s="124">
        <v>0</v>
      </c>
      <c r="T102" s="124">
        <v>0</v>
      </c>
      <c r="U102" s="124">
        <v>0</v>
      </c>
      <c r="V102" s="124">
        <v>0</v>
      </c>
      <c r="W102" s="124">
        <v>0</v>
      </c>
      <c r="X102" s="124">
        <v>0</v>
      </c>
      <c r="Y102" s="124">
        <v>0</v>
      </c>
      <c r="Z102" s="124">
        <v>0</v>
      </c>
      <c r="AA102" s="124">
        <v>0</v>
      </c>
      <c r="AB102" s="124">
        <v>0</v>
      </c>
      <c r="AC102" s="124">
        <v>0</v>
      </c>
      <c r="AD102" s="124">
        <v>0</v>
      </c>
      <c r="AE102" s="124">
        <v>0</v>
      </c>
      <c r="AF102" s="124">
        <v>0</v>
      </c>
      <c r="AG102" s="124">
        <v>0</v>
      </c>
      <c r="AH102" s="124">
        <v>0</v>
      </c>
      <c r="AI102" s="124">
        <v>0</v>
      </c>
    </row>
    <row r="103" spans="1:36" s="10" customFormat="1" ht="16">
      <c r="A103" s="109" t="s">
        <v>140</v>
      </c>
      <c r="B103" s="11" t="s">
        <v>119</v>
      </c>
      <c r="C103" s="11" t="s">
        <v>177</v>
      </c>
      <c r="D103" s="161" t="s">
        <v>663</v>
      </c>
      <c r="E103" s="47">
        <v>0</v>
      </c>
      <c r="F103" s="124">
        <v>99999</v>
      </c>
      <c r="G103" s="124">
        <v>99999</v>
      </c>
      <c r="H103" s="124">
        <v>99999</v>
      </c>
      <c r="I103" s="124">
        <v>99999</v>
      </c>
      <c r="J103" s="124">
        <v>99999</v>
      </c>
      <c r="K103" s="124">
        <v>99999</v>
      </c>
      <c r="L103" s="124">
        <v>99999</v>
      </c>
      <c r="M103" s="124">
        <v>99999</v>
      </c>
      <c r="N103" s="124">
        <v>99999</v>
      </c>
      <c r="O103" s="124">
        <v>99999</v>
      </c>
      <c r="P103" s="124">
        <v>99999</v>
      </c>
      <c r="Q103" s="124">
        <v>99999</v>
      </c>
      <c r="R103" s="124">
        <v>99999</v>
      </c>
      <c r="S103" s="124">
        <v>99999</v>
      </c>
      <c r="T103" s="124">
        <v>99999</v>
      </c>
      <c r="U103" s="124">
        <v>99999</v>
      </c>
      <c r="V103" s="124">
        <v>99999</v>
      </c>
      <c r="W103" s="124">
        <v>99999</v>
      </c>
      <c r="X103" s="124">
        <v>99999</v>
      </c>
      <c r="Y103" s="124">
        <v>99999</v>
      </c>
      <c r="Z103" s="124">
        <v>99999</v>
      </c>
      <c r="AA103" s="124">
        <v>99999</v>
      </c>
      <c r="AB103" s="124">
        <v>99999</v>
      </c>
      <c r="AC103" s="124">
        <v>99999</v>
      </c>
      <c r="AD103" s="124">
        <v>99999</v>
      </c>
      <c r="AE103" s="124">
        <v>99999</v>
      </c>
      <c r="AF103" s="124">
        <v>99999</v>
      </c>
      <c r="AG103" s="124">
        <v>99999</v>
      </c>
      <c r="AH103" s="124">
        <v>99999</v>
      </c>
      <c r="AI103" s="124">
        <v>99999</v>
      </c>
    </row>
    <row r="104" spans="1:36" s="10" customFormat="1" ht="16">
      <c r="A104" s="109" t="s">
        <v>608</v>
      </c>
      <c r="B104" s="11"/>
      <c r="C104" s="11"/>
      <c r="D104" s="161" t="s">
        <v>663</v>
      </c>
      <c r="E104">
        <v>0</v>
      </c>
      <c r="F104">
        <v>0</v>
      </c>
      <c r="G104">
        <v>3.4798829439999999</v>
      </c>
      <c r="H104">
        <v>6.96</v>
      </c>
      <c r="I104">
        <v>10.44</v>
      </c>
      <c r="J104">
        <v>13.92</v>
      </c>
      <c r="K104">
        <v>17.399000000000001</v>
      </c>
      <c r="L104">
        <v>20.879000000000001</v>
      </c>
      <c r="M104">
        <v>24.359000000000002</v>
      </c>
      <c r="N104">
        <v>27.838999999999999</v>
      </c>
      <c r="O104">
        <v>31.318999999999999</v>
      </c>
      <c r="P104">
        <v>34.798999999999999</v>
      </c>
      <c r="Q104">
        <v>38.279000000000003</v>
      </c>
      <c r="R104">
        <v>41.759</v>
      </c>
      <c r="S104">
        <v>45.238</v>
      </c>
      <c r="T104">
        <v>48.718000000000004</v>
      </c>
      <c r="U104">
        <v>48.718000000000004</v>
      </c>
      <c r="V104">
        <v>48.718000000000004</v>
      </c>
      <c r="W104">
        <v>48.718000000000004</v>
      </c>
      <c r="X104">
        <v>48.718000000000004</v>
      </c>
      <c r="Y104">
        <v>48.718000000000004</v>
      </c>
      <c r="Z104">
        <v>48.718000000000004</v>
      </c>
      <c r="AA104">
        <v>48.718000000000004</v>
      </c>
      <c r="AB104">
        <v>48.718000000000004</v>
      </c>
      <c r="AC104">
        <v>48.718000000000004</v>
      </c>
      <c r="AD104">
        <v>48.718000000000004</v>
      </c>
      <c r="AE104">
        <v>48.718000000000004</v>
      </c>
      <c r="AF104">
        <v>48.718000000000004</v>
      </c>
      <c r="AG104">
        <v>48.718000000000004</v>
      </c>
      <c r="AH104">
        <v>48.718000000000004</v>
      </c>
      <c r="AI104">
        <v>48.718000000000004</v>
      </c>
    </row>
    <row r="105" spans="1:36" ht="16">
      <c r="A105" s="106" t="s">
        <v>126</v>
      </c>
      <c r="B105" s="9" t="s">
        <v>119</v>
      </c>
      <c r="C105" s="9" t="s">
        <v>177</v>
      </c>
      <c r="D105" s="161" t="s">
        <v>663</v>
      </c>
      <c r="E105" s="124">
        <v>99999</v>
      </c>
      <c r="F105" s="124">
        <v>99999</v>
      </c>
      <c r="G105" s="124">
        <v>99999</v>
      </c>
      <c r="H105" s="124">
        <v>99999</v>
      </c>
      <c r="I105" s="124">
        <v>99999</v>
      </c>
      <c r="J105" s="124">
        <v>99999</v>
      </c>
      <c r="K105" s="124">
        <v>99999</v>
      </c>
      <c r="L105" s="124">
        <v>99999</v>
      </c>
      <c r="M105" s="124">
        <v>99999</v>
      </c>
      <c r="N105" s="124">
        <v>99999</v>
      </c>
      <c r="O105" s="124">
        <v>99999</v>
      </c>
      <c r="P105" s="124">
        <v>99999</v>
      </c>
      <c r="Q105" s="124">
        <v>99999</v>
      </c>
      <c r="R105" s="124">
        <v>99999</v>
      </c>
      <c r="S105" s="124">
        <v>99999</v>
      </c>
      <c r="T105" s="124">
        <v>99999</v>
      </c>
      <c r="U105" s="124">
        <v>99999</v>
      </c>
      <c r="V105" s="124">
        <v>99999</v>
      </c>
      <c r="W105" s="124">
        <v>99999</v>
      </c>
      <c r="X105" s="124">
        <v>99999</v>
      </c>
      <c r="Y105" s="124">
        <v>99999</v>
      </c>
      <c r="Z105" s="124">
        <v>99999</v>
      </c>
      <c r="AA105" s="124">
        <v>99999</v>
      </c>
      <c r="AB105" s="124">
        <v>99999</v>
      </c>
      <c r="AC105" s="124">
        <v>99999</v>
      </c>
      <c r="AD105" s="124">
        <v>99999</v>
      </c>
      <c r="AE105" s="124">
        <v>99999</v>
      </c>
      <c r="AF105" s="124">
        <v>99999</v>
      </c>
      <c r="AG105" s="124">
        <v>99999</v>
      </c>
      <c r="AH105" s="124">
        <v>99999</v>
      </c>
      <c r="AI105" s="124">
        <v>99999</v>
      </c>
      <c r="AJ105" s="10"/>
    </row>
    <row r="106" spans="1:36" ht="16">
      <c r="A106" s="106" t="s">
        <v>133</v>
      </c>
      <c r="B106" s="9" t="s">
        <v>119</v>
      </c>
      <c r="C106" s="9" t="s">
        <v>180</v>
      </c>
      <c r="D106" s="161" t="s">
        <v>663</v>
      </c>
      <c r="E106">
        <v>3972.4</v>
      </c>
      <c r="F106">
        <v>3782.1</v>
      </c>
      <c r="G106">
        <v>3591.8</v>
      </c>
      <c r="H106">
        <v>3401.5</v>
      </c>
      <c r="I106">
        <v>3211.2</v>
      </c>
      <c r="J106">
        <v>3020.9</v>
      </c>
      <c r="K106">
        <v>2830.6</v>
      </c>
      <c r="L106">
        <v>2640.3</v>
      </c>
      <c r="M106">
        <v>2450</v>
      </c>
      <c r="N106">
        <v>2259.6999999999998</v>
      </c>
      <c r="O106">
        <v>2450</v>
      </c>
      <c r="P106">
        <v>2432.5</v>
      </c>
      <c r="Q106">
        <v>2415</v>
      </c>
      <c r="R106">
        <v>2397.5</v>
      </c>
      <c r="S106">
        <v>2380</v>
      </c>
      <c r="T106">
        <v>2362.5</v>
      </c>
      <c r="U106">
        <v>2345</v>
      </c>
      <c r="V106">
        <v>2327.5</v>
      </c>
      <c r="W106">
        <v>2310</v>
      </c>
      <c r="X106">
        <v>2292.5</v>
      </c>
      <c r="Y106">
        <v>2275</v>
      </c>
      <c r="Z106">
        <v>2257.5</v>
      </c>
      <c r="AA106">
        <v>2240</v>
      </c>
      <c r="AB106">
        <v>2222.5</v>
      </c>
      <c r="AC106">
        <v>2205</v>
      </c>
      <c r="AD106">
        <v>2187.5</v>
      </c>
      <c r="AE106">
        <v>2170</v>
      </c>
      <c r="AF106">
        <v>2152.5</v>
      </c>
      <c r="AG106">
        <v>2135</v>
      </c>
      <c r="AH106">
        <v>2117.5</v>
      </c>
      <c r="AI106">
        <v>2100</v>
      </c>
      <c r="AJ106" s="4"/>
    </row>
    <row r="107" spans="1:36" ht="16">
      <c r="A107" s="106" t="s">
        <v>141</v>
      </c>
      <c r="B107" s="9" t="s">
        <v>119</v>
      </c>
      <c r="C107" s="9" t="s">
        <v>180</v>
      </c>
      <c r="D107" s="161" t="s">
        <v>663</v>
      </c>
      <c r="E107">
        <v>158.89599999999999</v>
      </c>
      <c r="F107">
        <v>151.28399999999999</v>
      </c>
      <c r="G107">
        <v>143.672</v>
      </c>
      <c r="H107">
        <v>136.06</v>
      </c>
      <c r="I107">
        <v>128.44800000000001</v>
      </c>
      <c r="J107">
        <v>120.836</v>
      </c>
      <c r="K107">
        <v>113.224</v>
      </c>
      <c r="L107">
        <v>105.61199999999999</v>
      </c>
      <c r="M107">
        <v>98</v>
      </c>
      <c r="N107">
        <v>90.388000000000005</v>
      </c>
      <c r="O107">
        <v>98</v>
      </c>
      <c r="P107">
        <v>97.3</v>
      </c>
      <c r="Q107">
        <v>96.6</v>
      </c>
      <c r="R107">
        <v>95.9</v>
      </c>
      <c r="S107">
        <v>95.2</v>
      </c>
      <c r="T107">
        <v>94.5</v>
      </c>
      <c r="U107">
        <v>93.8</v>
      </c>
      <c r="V107">
        <v>93.1</v>
      </c>
      <c r="W107">
        <v>92.4</v>
      </c>
      <c r="X107">
        <v>91.7</v>
      </c>
      <c r="Y107">
        <v>91</v>
      </c>
      <c r="Z107">
        <v>90.3</v>
      </c>
      <c r="AA107">
        <v>89.6</v>
      </c>
      <c r="AB107">
        <v>88.9</v>
      </c>
      <c r="AC107">
        <v>88.2</v>
      </c>
      <c r="AD107">
        <v>87.5</v>
      </c>
      <c r="AE107">
        <v>86.8</v>
      </c>
      <c r="AF107">
        <v>86.1</v>
      </c>
      <c r="AG107">
        <v>85.4</v>
      </c>
      <c r="AH107">
        <v>84.7</v>
      </c>
      <c r="AI107">
        <v>84</v>
      </c>
    </row>
    <row r="108" spans="1:36" ht="16">
      <c r="A108" s="106" t="s">
        <v>128</v>
      </c>
      <c r="B108" s="9" t="s">
        <v>119</v>
      </c>
      <c r="C108" s="9" t="s">
        <v>151</v>
      </c>
      <c r="D108" s="161" t="s">
        <v>663</v>
      </c>
      <c r="E108">
        <v>1E-4</v>
      </c>
      <c r="F108">
        <v>1E-4</v>
      </c>
      <c r="G108">
        <v>1E-4</v>
      </c>
      <c r="H108">
        <v>1E-4</v>
      </c>
      <c r="I108">
        <v>1E-4</v>
      </c>
      <c r="J108">
        <v>1E-4</v>
      </c>
      <c r="K108">
        <v>1E-4</v>
      </c>
      <c r="L108">
        <v>1E-4</v>
      </c>
      <c r="M108">
        <v>1E-4</v>
      </c>
      <c r="N108">
        <v>1E-4</v>
      </c>
      <c r="O108">
        <v>1E-4</v>
      </c>
      <c r="P108">
        <v>1E-4</v>
      </c>
      <c r="Q108">
        <v>1E-4</v>
      </c>
      <c r="R108">
        <v>1E-4</v>
      </c>
      <c r="S108">
        <v>1E-4</v>
      </c>
      <c r="T108">
        <v>1E-4</v>
      </c>
      <c r="U108">
        <v>1E-4</v>
      </c>
      <c r="V108">
        <v>1E-4</v>
      </c>
      <c r="W108">
        <v>1E-4</v>
      </c>
      <c r="X108">
        <v>1E-4</v>
      </c>
      <c r="Y108">
        <v>1E-4</v>
      </c>
      <c r="Z108">
        <v>1E-4</v>
      </c>
      <c r="AA108">
        <v>1E-4</v>
      </c>
      <c r="AB108">
        <v>1E-4</v>
      </c>
      <c r="AC108">
        <v>1E-4</v>
      </c>
      <c r="AD108">
        <v>1E-4</v>
      </c>
      <c r="AE108">
        <v>1E-4</v>
      </c>
      <c r="AF108">
        <v>1E-4</v>
      </c>
      <c r="AG108">
        <v>1E-4</v>
      </c>
      <c r="AH108">
        <v>1E-4</v>
      </c>
      <c r="AI108">
        <v>1E-4</v>
      </c>
    </row>
    <row r="109" spans="1:36" ht="16">
      <c r="A109" s="106" t="s">
        <v>149</v>
      </c>
      <c r="B109" s="9">
        <v>31.536000000000001</v>
      </c>
      <c r="C109" s="9" t="s">
        <v>181</v>
      </c>
      <c r="D109" s="161" t="s">
        <v>663</v>
      </c>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c r="AC109" s="47"/>
      <c r="AD109" s="47"/>
      <c r="AE109" s="47"/>
      <c r="AF109" s="47"/>
      <c r="AG109" s="47"/>
      <c r="AH109" s="47"/>
      <c r="AI109" s="47"/>
    </row>
    <row r="110" spans="1:36" ht="16">
      <c r="A110" s="106" t="s">
        <v>136</v>
      </c>
      <c r="B110" s="9">
        <v>25</v>
      </c>
      <c r="C110" s="9" t="s">
        <v>137</v>
      </c>
      <c r="D110" s="161" t="s">
        <v>663</v>
      </c>
      <c r="E110" s="47"/>
      <c r="F110" s="47"/>
      <c r="G110" s="47"/>
      <c r="H110" s="47"/>
      <c r="I110" s="47"/>
      <c r="J110" s="47"/>
      <c r="K110" s="47"/>
      <c r="L110" s="47"/>
      <c r="M110" s="47"/>
      <c r="N110" s="47"/>
      <c r="O110" s="47"/>
      <c r="P110" s="47"/>
      <c r="Q110" s="47"/>
      <c r="R110" s="47"/>
      <c r="S110" s="47"/>
      <c r="T110" s="47"/>
      <c r="U110" s="47"/>
      <c r="V110" s="47"/>
      <c r="W110" s="47"/>
      <c r="X110" s="47"/>
      <c r="Y110" s="47"/>
      <c r="Z110" s="47"/>
      <c r="AA110" s="47"/>
      <c r="AB110" s="47"/>
      <c r="AC110" s="47"/>
      <c r="AD110" s="47"/>
      <c r="AE110" s="47"/>
      <c r="AF110" s="47"/>
      <c r="AG110" s="47"/>
      <c r="AH110" s="47"/>
      <c r="AI110" s="47"/>
    </row>
    <row r="111" spans="1:36" s="237" customFormat="1" ht="15" customHeight="1"/>
    <row r="112" spans="1:36" s="225" customFormat="1" ht="15.75" customHeight="1">
      <c r="A112" s="167" t="s">
        <v>82</v>
      </c>
      <c r="B112" s="226"/>
      <c r="D112" s="226"/>
      <c r="E112" s="227"/>
      <c r="F112" s="227"/>
      <c r="G112" s="227"/>
      <c r="H112" s="227"/>
      <c r="I112" s="227"/>
      <c r="J112" s="227"/>
      <c r="K112" s="227"/>
      <c r="L112" s="227"/>
      <c r="M112" s="227"/>
      <c r="N112" s="227"/>
      <c r="O112" s="227"/>
      <c r="P112" s="227"/>
      <c r="Q112" s="227"/>
      <c r="R112" s="227"/>
      <c r="S112" s="227"/>
      <c r="T112" s="227"/>
      <c r="U112" s="227"/>
      <c r="V112" s="227"/>
      <c r="W112" s="227"/>
      <c r="X112" s="227"/>
      <c r="Y112" s="227"/>
      <c r="Z112" s="227"/>
      <c r="AA112" s="227"/>
      <c r="AB112" s="227"/>
      <c r="AC112" s="227"/>
      <c r="AD112" s="227"/>
      <c r="AE112" s="227"/>
      <c r="AF112" s="227"/>
      <c r="AG112" s="227"/>
      <c r="AH112" s="227"/>
      <c r="AI112" s="227"/>
    </row>
    <row r="113" spans="1:35">
      <c r="A113" s="14" t="s">
        <v>116</v>
      </c>
      <c r="B113" s="12" t="s">
        <v>173</v>
      </c>
      <c r="C113" s="8" t="s">
        <v>117</v>
      </c>
      <c r="D113" s="8" t="s">
        <v>607</v>
      </c>
      <c r="E113" s="107">
        <v>2020</v>
      </c>
      <c r="F113" s="107">
        <v>2021</v>
      </c>
      <c r="G113" s="107">
        <v>2022</v>
      </c>
      <c r="H113" s="107">
        <v>2023</v>
      </c>
      <c r="I113" s="107">
        <v>2024</v>
      </c>
      <c r="J113" s="107">
        <v>2025</v>
      </c>
      <c r="K113" s="107">
        <v>2026</v>
      </c>
      <c r="L113" s="107">
        <v>2027</v>
      </c>
      <c r="M113" s="107">
        <v>2028</v>
      </c>
      <c r="N113" s="107">
        <v>2029</v>
      </c>
      <c r="O113" s="107">
        <v>2030</v>
      </c>
      <c r="P113" s="107">
        <v>2031</v>
      </c>
      <c r="Q113" s="107">
        <v>2032</v>
      </c>
      <c r="R113" s="107">
        <v>2033</v>
      </c>
      <c r="S113" s="107">
        <v>2034</v>
      </c>
      <c r="T113" s="107">
        <v>2035</v>
      </c>
      <c r="U113" s="107">
        <v>2036</v>
      </c>
      <c r="V113" s="107">
        <v>2037</v>
      </c>
      <c r="W113" s="107">
        <v>2038</v>
      </c>
      <c r="X113" s="107">
        <v>2039</v>
      </c>
      <c r="Y113" s="107">
        <v>2040</v>
      </c>
      <c r="Z113" s="107">
        <v>2041</v>
      </c>
      <c r="AA113" s="107">
        <v>2042</v>
      </c>
      <c r="AB113" s="107">
        <v>2043</v>
      </c>
      <c r="AC113" s="107">
        <v>2044</v>
      </c>
      <c r="AD113" s="107">
        <v>2045</v>
      </c>
      <c r="AE113" s="107">
        <v>2046</v>
      </c>
      <c r="AF113" s="107">
        <v>2047</v>
      </c>
      <c r="AG113" s="107">
        <v>2048</v>
      </c>
      <c r="AH113" s="107">
        <v>2049</v>
      </c>
      <c r="AI113" s="107">
        <v>2050</v>
      </c>
    </row>
    <row r="114" spans="1:35" s="10" customFormat="1" ht="15.75" customHeight="1">
      <c r="A114" s="118" t="s">
        <v>129</v>
      </c>
      <c r="B114" s="11" t="s">
        <v>60</v>
      </c>
      <c r="C114" s="11" t="s">
        <v>138</v>
      </c>
      <c r="D114" s="161" t="s">
        <v>663</v>
      </c>
      <c r="E114">
        <v>2.7</v>
      </c>
      <c r="F114">
        <v>2.7</v>
      </c>
      <c r="G114">
        <v>2.7</v>
      </c>
      <c r="H114">
        <v>2.7</v>
      </c>
      <c r="I114">
        <v>2.7</v>
      </c>
      <c r="J114">
        <v>2.7</v>
      </c>
      <c r="K114">
        <v>2.7</v>
      </c>
      <c r="L114">
        <v>2.7</v>
      </c>
      <c r="M114">
        <v>2.7</v>
      </c>
      <c r="N114">
        <v>2.7</v>
      </c>
      <c r="O114">
        <v>2.7</v>
      </c>
      <c r="P114">
        <v>2.7</v>
      </c>
      <c r="Q114">
        <v>2.7</v>
      </c>
      <c r="R114">
        <v>2.7</v>
      </c>
      <c r="S114">
        <v>2.7</v>
      </c>
      <c r="T114">
        <v>2.7</v>
      </c>
      <c r="U114">
        <v>2.7</v>
      </c>
      <c r="V114">
        <v>2.7</v>
      </c>
      <c r="W114">
        <v>2.7</v>
      </c>
      <c r="X114">
        <v>2.7</v>
      </c>
      <c r="Y114">
        <v>2.7</v>
      </c>
      <c r="Z114">
        <v>2.7</v>
      </c>
      <c r="AA114">
        <v>2.7</v>
      </c>
      <c r="AB114">
        <v>2.7</v>
      </c>
      <c r="AC114">
        <v>2.7</v>
      </c>
      <c r="AD114">
        <v>2.7</v>
      </c>
      <c r="AE114">
        <v>2.7</v>
      </c>
      <c r="AF114">
        <v>2.7</v>
      </c>
      <c r="AG114">
        <v>2.7</v>
      </c>
      <c r="AH114">
        <v>2.7</v>
      </c>
      <c r="AI114">
        <v>2.7</v>
      </c>
    </row>
    <row r="115" spans="1:35" ht="16">
      <c r="A115" s="106" t="s">
        <v>120</v>
      </c>
      <c r="B115" s="9" t="s">
        <v>27</v>
      </c>
      <c r="C115" s="9" t="s">
        <v>138</v>
      </c>
      <c r="D115" s="161" t="s">
        <v>663</v>
      </c>
      <c r="E115" s="47">
        <v>1</v>
      </c>
      <c r="F115" s="47">
        <v>1</v>
      </c>
      <c r="G115" s="47">
        <v>1</v>
      </c>
      <c r="H115" s="47">
        <v>1</v>
      </c>
      <c r="I115" s="47">
        <v>1</v>
      </c>
      <c r="J115" s="47">
        <v>1</v>
      </c>
      <c r="K115" s="47">
        <v>1</v>
      </c>
      <c r="L115" s="47">
        <v>1</v>
      </c>
      <c r="M115" s="47">
        <v>1</v>
      </c>
      <c r="N115" s="47">
        <v>1</v>
      </c>
      <c r="O115" s="47">
        <v>1</v>
      </c>
      <c r="P115" s="47">
        <v>1</v>
      </c>
      <c r="Q115" s="47">
        <v>1</v>
      </c>
      <c r="R115" s="47">
        <v>1</v>
      </c>
      <c r="S115" s="47">
        <v>1</v>
      </c>
      <c r="T115" s="47">
        <v>1</v>
      </c>
      <c r="U115" s="47">
        <v>1</v>
      </c>
      <c r="V115" s="47">
        <v>1</v>
      </c>
      <c r="W115" s="47">
        <v>1</v>
      </c>
      <c r="X115" s="47">
        <v>1</v>
      </c>
      <c r="Y115" s="47">
        <v>1</v>
      </c>
      <c r="Z115" s="47">
        <v>1</v>
      </c>
      <c r="AA115" s="47">
        <v>1</v>
      </c>
      <c r="AB115" s="47">
        <v>1</v>
      </c>
      <c r="AC115" s="47">
        <v>1</v>
      </c>
      <c r="AD115" s="47">
        <v>1</v>
      </c>
      <c r="AE115" s="47">
        <v>1</v>
      </c>
      <c r="AF115" s="47">
        <v>1</v>
      </c>
      <c r="AG115" s="47">
        <v>1</v>
      </c>
      <c r="AH115" s="47">
        <v>1</v>
      </c>
      <c r="AI115" s="47">
        <v>1</v>
      </c>
    </row>
    <row r="116" spans="1:35" ht="15.75" customHeight="1">
      <c r="A116" s="106" t="s">
        <v>183</v>
      </c>
      <c r="B116" s="9" t="s">
        <v>119</v>
      </c>
      <c r="C116" s="9" t="s">
        <v>119</v>
      </c>
      <c r="D116" s="161" t="s">
        <v>663</v>
      </c>
      <c r="E116" s="126">
        <v>1</v>
      </c>
      <c r="F116" s="126">
        <v>1</v>
      </c>
      <c r="G116" s="126">
        <v>1</v>
      </c>
      <c r="H116" s="126">
        <v>1</v>
      </c>
      <c r="I116" s="126">
        <v>1</v>
      </c>
      <c r="J116" s="126">
        <v>1</v>
      </c>
      <c r="K116" s="126">
        <v>1</v>
      </c>
      <c r="L116" s="126">
        <v>1</v>
      </c>
      <c r="M116" s="126">
        <v>1</v>
      </c>
      <c r="N116" s="126">
        <v>1</v>
      </c>
      <c r="O116" s="126">
        <v>1</v>
      </c>
      <c r="P116" s="126">
        <v>1</v>
      </c>
      <c r="Q116" s="126">
        <v>1</v>
      </c>
      <c r="R116" s="126">
        <v>1</v>
      </c>
      <c r="S116" s="126">
        <v>1</v>
      </c>
      <c r="T116" s="126">
        <v>1</v>
      </c>
      <c r="U116" s="126">
        <v>1</v>
      </c>
      <c r="V116" s="126">
        <v>1</v>
      </c>
      <c r="W116" s="126">
        <v>1</v>
      </c>
      <c r="X116" s="126">
        <v>1</v>
      </c>
      <c r="Y116" s="126">
        <v>1</v>
      </c>
      <c r="Z116" s="126">
        <v>1</v>
      </c>
      <c r="AA116" s="126">
        <v>1</v>
      </c>
      <c r="AB116" s="126">
        <v>1</v>
      </c>
      <c r="AC116" s="126">
        <v>1</v>
      </c>
      <c r="AD116" s="126">
        <v>1</v>
      </c>
      <c r="AE116" s="126">
        <v>1</v>
      </c>
      <c r="AF116" s="126">
        <v>1</v>
      </c>
      <c r="AG116" s="126">
        <v>1</v>
      </c>
      <c r="AH116" s="126">
        <v>1</v>
      </c>
      <c r="AI116" s="126">
        <v>1</v>
      </c>
    </row>
    <row r="117" spans="1:35" ht="16">
      <c r="A117" s="247" t="s">
        <v>179</v>
      </c>
      <c r="B117" s="9" t="s">
        <v>163</v>
      </c>
      <c r="C117" s="9" t="s">
        <v>119</v>
      </c>
      <c r="D117" s="161" t="s">
        <v>663</v>
      </c>
      <c r="E117" s="125">
        <v>0.85</v>
      </c>
      <c r="F117" s="125">
        <v>0.85</v>
      </c>
      <c r="G117" s="125">
        <v>0.85</v>
      </c>
      <c r="H117" s="125">
        <v>0.85</v>
      </c>
      <c r="I117" s="125">
        <v>0.85</v>
      </c>
      <c r="J117" s="125">
        <v>0.85</v>
      </c>
      <c r="K117" s="125">
        <v>0.85</v>
      </c>
      <c r="L117" s="125">
        <v>0.85</v>
      </c>
      <c r="M117" s="125">
        <v>0.85</v>
      </c>
      <c r="N117" s="125">
        <v>0.85</v>
      </c>
      <c r="O117" s="125">
        <v>0.85</v>
      </c>
      <c r="P117" s="125">
        <v>0.85</v>
      </c>
      <c r="Q117" s="125">
        <v>0.85</v>
      </c>
      <c r="R117" s="125">
        <v>0.85</v>
      </c>
      <c r="S117" s="125">
        <v>0.85</v>
      </c>
      <c r="T117" s="125">
        <v>0.85</v>
      </c>
      <c r="U117" s="125">
        <v>0.85</v>
      </c>
      <c r="V117" s="125">
        <v>0.85</v>
      </c>
      <c r="W117" s="125">
        <v>0.85</v>
      </c>
      <c r="X117" s="125">
        <v>0.85</v>
      </c>
      <c r="Y117" s="125">
        <v>0.85</v>
      </c>
      <c r="Z117" s="125">
        <v>0.85</v>
      </c>
      <c r="AA117" s="125">
        <v>0.85</v>
      </c>
      <c r="AB117" s="125">
        <v>0.85</v>
      </c>
      <c r="AC117" s="125">
        <v>0.85</v>
      </c>
      <c r="AD117" s="125">
        <v>0.85</v>
      </c>
      <c r="AE117" s="125">
        <v>0.85</v>
      </c>
      <c r="AF117" s="125">
        <v>0.85</v>
      </c>
      <c r="AG117" s="125">
        <v>0.85</v>
      </c>
      <c r="AH117" s="125">
        <v>0.85</v>
      </c>
      <c r="AI117" s="125">
        <v>0.85</v>
      </c>
    </row>
    <row r="118" spans="1:35" ht="16">
      <c r="A118" s="247"/>
      <c r="B118" s="9" t="s">
        <v>165</v>
      </c>
      <c r="C118" s="9"/>
      <c r="D118" s="161" t="s">
        <v>663</v>
      </c>
      <c r="E118" s="125">
        <v>0.85</v>
      </c>
      <c r="F118" s="125">
        <v>0.85</v>
      </c>
      <c r="G118" s="125">
        <v>0.85</v>
      </c>
      <c r="H118" s="125">
        <v>0.85</v>
      </c>
      <c r="I118" s="125">
        <v>0.85</v>
      </c>
      <c r="J118" s="125">
        <v>0.85</v>
      </c>
      <c r="K118" s="125">
        <v>0.85</v>
      </c>
      <c r="L118" s="125">
        <v>0.85</v>
      </c>
      <c r="M118" s="125">
        <v>0.85</v>
      </c>
      <c r="N118" s="125">
        <v>0.85</v>
      </c>
      <c r="O118" s="125">
        <v>0.85</v>
      </c>
      <c r="P118" s="125">
        <v>0.85</v>
      </c>
      <c r="Q118" s="125">
        <v>0.85</v>
      </c>
      <c r="R118" s="125">
        <v>0.85</v>
      </c>
      <c r="S118" s="125">
        <v>0.85</v>
      </c>
      <c r="T118" s="125">
        <v>0.85</v>
      </c>
      <c r="U118" s="125">
        <v>0.85</v>
      </c>
      <c r="V118" s="125">
        <v>0.85</v>
      </c>
      <c r="W118" s="125">
        <v>0.85</v>
      </c>
      <c r="X118" s="125">
        <v>0.85</v>
      </c>
      <c r="Y118" s="125">
        <v>0.85</v>
      </c>
      <c r="Z118" s="125">
        <v>0.85</v>
      </c>
      <c r="AA118" s="125">
        <v>0.85</v>
      </c>
      <c r="AB118" s="125">
        <v>0.85</v>
      </c>
      <c r="AC118" s="125">
        <v>0.85</v>
      </c>
      <c r="AD118" s="125">
        <v>0.85</v>
      </c>
      <c r="AE118" s="125">
        <v>0.85</v>
      </c>
      <c r="AF118" s="125">
        <v>0.85</v>
      </c>
      <c r="AG118" s="125">
        <v>0.85</v>
      </c>
      <c r="AH118" s="125">
        <v>0.85</v>
      </c>
      <c r="AI118" s="125">
        <v>0.85</v>
      </c>
    </row>
    <row r="119" spans="1:35" ht="16">
      <c r="A119" s="247"/>
      <c r="B119" s="9" t="s">
        <v>166</v>
      </c>
      <c r="C119" s="9"/>
      <c r="D119" s="161" t="s">
        <v>663</v>
      </c>
      <c r="E119" s="125">
        <v>0.85</v>
      </c>
      <c r="F119" s="125">
        <v>0.85</v>
      </c>
      <c r="G119" s="125">
        <v>0.85</v>
      </c>
      <c r="H119" s="125">
        <v>0.85</v>
      </c>
      <c r="I119" s="125">
        <v>0.85</v>
      </c>
      <c r="J119" s="125">
        <v>0.85</v>
      </c>
      <c r="K119" s="125">
        <v>0.85</v>
      </c>
      <c r="L119" s="125">
        <v>0.85</v>
      </c>
      <c r="M119" s="125">
        <v>0.85</v>
      </c>
      <c r="N119" s="125">
        <v>0.85</v>
      </c>
      <c r="O119" s="125">
        <v>0.85</v>
      </c>
      <c r="P119" s="125">
        <v>0.85</v>
      </c>
      <c r="Q119" s="125">
        <v>0.85</v>
      </c>
      <c r="R119" s="125">
        <v>0.85</v>
      </c>
      <c r="S119" s="125">
        <v>0.85</v>
      </c>
      <c r="T119" s="125">
        <v>0.85</v>
      </c>
      <c r="U119" s="125">
        <v>0.85</v>
      </c>
      <c r="V119" s="125">
        <v>0.85</v>
      </c>
      <c r="W119" s="125">
        <v>0.85</v>
      </c>
      <c r="X119" s="125">
        <v>0.85</v>
      </c>
      <c r="Y119" s="125">
        <v>0.85</v>
      </c>
      <c r="Z119" s="125">
        <v>0.85</v>
      </c>
      <c r="AA119" s="125">
        <v>0.85</v>
      </c>
      <c r="AB119" s="125">
        <v>0.85</v>
      </c>
      <c r="AC119" s="125">
        <v>0.85</v>
      </c>
      <c r="AD119" s="125">
        <v>0.85</v>
      </c>
      <c r="AE119" s="125">
        <v>0.85</v>
      </c>
      <c r="AF119" s="125">
        <v>0.85</v>
      </c>
      <c r="AG119" s="125">
        <v>0.85</v>
      </c>
      <c r="AH119" s="125">
        <v>0.85</v>
      </c>
      <c r="AI119" s="125">
        <v>0.85</v>
      </c>
    </row>
    <row r="120" spans="1:35" ht="16">
      <c r="A120" s="247"/>
      <c r="B120" s="9" t="s">
        <v>167</v>
      </c>
      <c r="C120" s="9"/>
      <c r="D120" s="161" t="s">
        <v>663</v>
      </c>
      <c r="E120" s="125">
        <v>0.85</v>
      </c>
      <c r="F120" s="125">
        <v>0.85</v>
      </c>
      <c r="G120" s="125">
        <v>0.85</v>
      </c>
      <c r="H120" s="125">
        <v>0.85</v>
      </c>
      <c r="I120" s="125">
        <v>0.85</v>
      </c>
      <c r="J120" s="125">
        <v>0.85</v>
      </c>
      <c r="K120" s="125">
        <v>0.85</v>
      </c>
      <c r="L120" s="125">
        <v>0.85</v>
      </c>
      <c r="M120" s="125">
        <v>0.85</v>
      </c>
      <c r="N120" s="125">
        <v>0.85</v>
      </c>
      <c r="O120" s="125">
        <v>0.85</v>
      </c>
      <c r="P120" s="125">
        <v>0.85</v>
      </c>
      <c r="Q120" s="125">
        <v>0.85</v>
      </c>
      <c r="R120" s="125">
        <v>0.85</v>
      </c>
      <c r="S120" s="125">
        <v>0.85</v>
      </c>
      <c r="T120" s="125">
        <v>0.85</v>
      </c>
      <c r="U120" s="125">
        <v>0.85</v>
      </c>
      <c r="V120" s="125">
        <v>0.85</v>
      </c>
      <c r="W120" s="125">
        <v>0.85</v>
      </c>
      <c r="X120" s="125">
        <v>0.85</v>
      </c>
      <c r="Y120" s="125">
        <v>0.85</v>
      </c>
      <c r="Z120" s="125">
        <v>0.85</v>
      </c>
      <c r="AA120" s="125">
        <v>0.85</v>
      </c>
      <c r="AB120" s="125">
        <v>0.85</v>
      </c>
      <c r="AC120" s="125">
        <v>0.85</v>
      </c>
      <c r="AD120" s="125">
        <v>0.85</v>
      </c>
      <c r="AE120" s="125">
        <v>0.85</v>
      </c>
      <c r="AF120" s="125">
        <v>0.85</v>
      </c>
      <c r="AG120" s="125">
        <v>0.85</v>
      </c>
      <c r="AH120" s="125">
        <v>0.85</v>
      </c>
      <c r="AI120" s="125">
        <v>0.85</v>
      </c>
    </row>
    <row r="121" spans="1:35" ht="16">
      <c r="A121" s="247"/>
      <c r="B121" s="9" t="s">
        <v>168</v>
      </c>
      <c r="C121" s="9"/>
      <c r="D121" s="161" t="s">
        <v>663</v>
      </c>
      <c r="E121" s="125">
        <v>0.85</v>
      </c>
      <c r="F121" s="125">
        <v>0.85</v>
      </c>
      <c r="G121" s="125">
        <v>0.85</v>
      </c>
      <c r="H121" s="125">
        <v>0.85</v>
      </c>
      <c r="I121" s="125">
        <v>0.85</v>
      </c>
      <c r="J121" s="125">
        <v>0.85</v>
      </c>
      <c r="K121" s="125">
        <v>0.85</v>
      </c>
      <c r="L121" s="125">
        <v>0.85</v>
      </c>
      <c r="M121" s="125">
        <v>0.85</v>
      </c>
      <c r="N121" s="125">
        <v>0.85</v>
      </c>
      <c r="O121" s="125">
        <v>0.85</v>
      </c>
      <c r="P121" s="125">
        <v>0.85</v>
      </c>
      <c r="Q121" s="125">
        <v>0.85</v>
      </c>
      <c r="R121" s="125">
        <v>0.85</v>
      </c>
      <c r="S121" s="125">
        <v>0.85</v>
      </c>
      <c r="T121" s="125">
        <v>0.85</v>
      </c>
      <c r="U121" s="125">
        <v>0.85</v>
      </c>
      <c r="V121" s="125">
        <v>0.85</v>
      </c>
      <c r="W121" s="125">
        <v>0.85</v>
      </c>
      <c r="X121" s="125">
        <v>0.85</v>
      </c>
      <c r="Y121" s="125">
        <v>0.85</v>
      </c>
      <c r="Z121" s="125">
        <v>0.85</v>
      </c>
      <c r="AA121" s="125">
        <v>0.85</v>
      </c>
      <c r="AB121" s="125">
        <v>0.85</v>
      </c>
      <c r="AC121" s="125">
        <v>0.85</v>
      </c>
      <c r="AD121" s="125">
        <v>0.85</v>
      </c>
      <c r="AE121" s="125">
        <v>0.85</v>
      </c>
      <c r="AF121" s="125">
        <v>0.85</v>
      </c>
      <c r="AG121" s="125">
        <v>0.85</v>
      </c>
      <c r="AH121" s="125">
        <v>0.85</v>
      </c>
      <c r="AI121" s="125">
        <v>0.85</v>
      </c>
    </row>
    <row r="122" spans="1:35" ht="16">
      <c r="A122" s="247"/>
      <c r="B122" s="9" t="s">
        <v>169</v>
      </c>
      <c r="C122" s="9" t="s">
        <v>119</v>
      </c>
      <c r="D122" s="161" t="s">
        <v>663</v>
      </c>
      <c r="E122" s="125">
        <v>0.85</v>
      </c>
      <c r="F122" s="125">
        <v>0.85</v>
      </c>
      <c r="G122" s="125">
        <v>0.85</v>
      </c>
      <c r="H122" s="125">
        <v>0.85</v>
      </c>
      <c r="I122" s="125">
        <v>0.85</v>
      </c>
      <c r="J122" s="125">
        <v>0.85</v>
      </c>
      <c r="K122" s="125">
        <v>0.85</v>
      </c>
      <c r="L122" s="125">
        <v>0.85</v>
      </c>
      <c r="M122" s="125">
        <v>0.85</v>
      </c>
      <c r="N122" s="125">
        <v>0.85</v>
      </c>
      <c r="O122" s="125">
        <v>0.85</v>
      </c>
      <c r="P122" s="125">
        <v>0.85</v>
      </c>
      <c r="Q122" s="125">
        <v>0.85</v>
      </c>
      <c r="R122" s="125">
        <v>0.85</v>
      </c>
      <c r="S122" s="125">
        <v>0.85</v>
      </c>
      <c r="T122" s="125">
        <v>0.85</v>
      </c>
      <c r="U122" s="125">
        <v>0.85</v>
      </c>
      <c r="V122" s="125">
        <v>0.85</v>
      </c>
      <c r="W122" s="125">
        <v>0.85</v>
      </c>
      <c r="X122" s="125">
        <v>0.85</v>
      </c>
      <c r="Y122" s="125">
        <v>0.85</v>
      </c>
      <c r="Z122" s="125">
        <v>0.85</v>
      </c>
      <c r="AA122" s="125">
        <v>0.85</v>
      </c>
      <c r="AB122" s="125">
        <v>0.85</v>
      </c>
      <c r="AC122" s="125">
        <v>0.85</v>
      </c>
      <c r="AD122" s="125">
        <v>0.85</v>
      </c>
      <c r="AE122" s="125">
        <v>0.85</v>
      </c>
      <c r="AF122" s="125">
        <v>0.85</v>
      </c>
      <c r="AG122" s="125">
        <v>0.85</v>
      </c>
      <c r="AH122" s="125">
        <v>0.85</v>
      </c>
      <c r="AI122" s="125">
        <v>0.85</v>
      </c>
    </row>
    <row r="123" spans="1:35" ht="16">
      <c r="A123" s="247"/>
      <c r="B123" s="9" t="s">
        <v>170</v>
      </c>
      <c r="C123" s="9" t="s">
        <v>119</v>
      </c>
      <c r="D123" s="161" t="s">
        <v>663</v>
      </c>
      <c r="E123" s="125">
        <v>0.85</v>
      </c>
      <c r="F123" s="125">
        <v>0.85</v>
      </c>
      <c r="G123" s="125">
        <v>0.85</v>
      </c>
      <c r="H123" s="125">
        <v>0.85</v>
      </c>
      <c r="I123" s="125">
        <v>0.85</v>
      </c>
      <c r="J123" s="125">
        <v>0.85</v>
      </c>
      <c r="K123" s="125">
        <v>0.85</v>
      </c>
      <c r="L123" s="125">
        <v>0.85</v>
      </c>
      <c r="M123" s="125">
        <v>0.85</v>
      </c>
      <c r="N123" s="125">
        <v>0.85</v>
      </c>
      <c r="O123" s="125">
        <v>0.85</v>
      </c>
      <c r="P123" s="125">
        <v>0.85</v>
      </c>
      <c r="Q123" s="125">
        <v>0.85</v>
      </c>
      <c r="R123" s="125">
        <v>0.85</v>
      </c>
      <c r="S123" s="125">
        <v>0.85</v>
      </c>
      <c r="T123" s="125">
        <v>0.85</v>
      </c>
      <c r="U123" s="125">
        <v>0.85</v>
      </c>
      <c r="V123" s="125">
        <v>0.85</v>
      </c>
      <c r="W123" s="125">
        <v>0.85</v>
      </c>
      <c r="X123" s="125">
        <v>0.85</v>
      </c>
      <c r="Y123" s="125">
        <v>0.85</v>
      </c>
      <c r="Z123" s="125">
        <v>0.85</v>
      </c>
      <c r="AA123" s="125">
        <v>0.85</v>
      </c>
      <c r="AB123" s="125">
        <v>0.85</v>
      </c>
      <c r="AC123" s="125">
        <v>0.85</v>
      </c>
      <c r="AD123" s="125">
        <v>0.85</v>
      </c>
      <c r="AE123" s="125">
        <v>0.85</v>
      </c>
      <c r="AF123" s="125">
        <v>0.85</v>
      </c>
      <c r="AG123" s="125">
        <v>0.85</v>
      </c>
      <c r="AH123" s="125">
        <v>0.85</v>
      </c>
      <c r="AI123" s="125">
        <v>0.85</v>
      </c>
    </row>
    <row r="124" spans="1:35" ht="16">
      <c r="A124" s="247"/>
      <c r="B124" s="9" t="s">
        <v>171</v>
      </c>
      <c r="C124" s="9" t="s">
        <v>119</v>
      </c>
      <c r="D124" s="161" t="s">
        <v>663</v>
      </c>
      <c r="E124" s="125">
        <v>0.85</v>
      </c>
      <c r="F124" s="125">
        <v>0.85</v>
      </c>
      <c r="G124" s="125">
        <v>0.85</v>
      </c>
      <c r="H124" s="125">
        <v>0.85</v>
      </c>
      <c r="I124" s="125">
        <v>0.85</v>
      </c>
      <c r="J124" s="125">
        <v>0.85</v>
      </c>
      <c r="K124" s="125">
        <v>0.85</v>
      </c>
      <c r="L124" s="125">
        <v>0.85</v>
      </c>
      <c r="M124" s="125">
        <v>0.85</v>
      </c>
      <c r="N124" s="125">
        <v>0.85</v>
      </c>
      <c r="O124" s="125">
        <v>0.85</v>
      </c>
      <c r="P124" s="125">
        <v>0.85</v>
      </c>
      <c r="Q124" s="125">
        <v>0.85</v>
      </c>
      <c r="R124" s="125">
        <v>0.85</v>
      </c>
      <c r="S124" s="125">
        <v>0.85</v>
      </c>
      <c r="T124" s="125">
        <v>0.85</v>
      </c>
      <c r="U124" s="125">
        <v>0.85</v>
      </c>
      <c r="V124" s="125">
        <v>0.85</v>
      </c>
      <c r="W124" s="125">
        <v>0.85</v>
      </c>
      <c r="X124" s="125">
        <v>0.85</v>
      </c>
      <c r="Y124" s="125">
        <v>0.85</v>
      </c>
      <c r="Z124" s="125">
        <v>0.85</v>
      </c>
      <c r="AA124" s="125">
        <v>0.85</v>
      </c>
      <c r="AB124" s="125">
        <v>0.85</v>
      </c>
      <c r="AC124" s="125">
        <v>0.85</v>
      </c>
      <c r="AD124" s="125">
        <v>0.85</v>
      </c>
      <c r="AE124" s="125">
        <v>0.85</v>
      </c>
      <c r="AF124" s="125">
        <v>0.85</v>
      </c>
      <c r="AG124" s="125">
        <v>0.85</v>
      </c>
      <c r="AH124" s="125">
        <v>0.85</v>
      </c>
      <c r="AI124" s="125">
        <v>0.85</v>
      </c>
    </row>
    <row r="125" spans="1:35" s="10" customFormat="1" ht="16">
      <c r="A125" s="109" t="s">
        <v>150</v>
      </c>
      <c r="B125" s="11" t="s">
        <v>119</v>
      </c>
      <c r="C125" s="11" t="s">
        <v>177</v>
      </c>
      <c r="D125" s="161" t="s">
        <v>663</v>
      </c>
      <c r="E125" s="47">
        <v>0</v>
      </c>
      <c r="F125" s="47">
        <v>0</v>
      </c>
      <c r="G125" s="47">
        <v>0</v>
      </c>
      <c r="H125" s="47">
        <v>0</v>
      </c>
      <c r="I125" s="47">
        <v>0</v>
      </c>
      <c r="J125" s="47">
        <v>0</v>
      </c>
      <c r="K125" s="47">
        <v>0</v>
      </c>
      <c r="L125" s="47">
        <v>0</v>
      </c>
      <c r="M125" s="47">
        <v>0</v>
      </c>
      <c r="N125" s="47">
        <v>0</v>
      </c>
      <c r="O125" s="47">
        <v>0</v>
      </c>
      <c r="P125" s="47">
        <v>0</v>
      </c>
      <c r="Q125" s="47">
        <v>0</v>
      </c>
      <c r="R125" s="47">
        <v>0</v>
      </c>
      <c r="S125" s="47">
        <v>0</v>
      </c>
      <c r="T125" s="47">
        <v>0</v>
      </c>
      <c r="U125" s="47">
        <v>0</v>
      </c>
      <c r="V125" s="47">
        <v>0</v>
      </c>
      <c r="W125" s="47">
        <v>0</v>
      </c>
      <c r="X125" s="47">
        <v>0</v>
      </c>
      <c r="Y125" s="47">
        <v>0</v>
      </c>
      <c r="Z125" s="47">
        <v>0</v>
      </c>
      <c r="AA125" s="47">
        <v>0</v>
      </c>
      <c r="AB125" s="47">
        <v>0</v>
      </c>
      <c r="AC125" s="47">
        <v>0</v>
      </c>
      <c r="AD125" s="47">
        <v>0</v>
      </c>
      <c r="AE125" s="47">
        <v>0</v>
      </c>
      <c r="AF125" s="47">
        <v>0</v>
      </c>
      <c r="AG125" s="47">
        <v>0</v>
      </c>
      <c r="AH125" s="47">
        <v>0</v>
      </c>
      <c r="AI125" s="47">
        <v>0</v>
      </c>
    </row>
    <row r="126" spans="1:35" s="10" customFormat="1" ht="16">
      <c r="A126" s="109" t="s">
        <v>178</v>
      </c>
      <c r="B126" s="11" t="s">
        <v>119</v>
      </c>
      <c r="C126" s="11" t="s">
        <v>177</v>
      </c>
      <c r="D126" s="161" t="s">
        <v>663</v>
      </c>
      <c r="E126" s="124">
        <v>0</v>
      </c>
      <c r="F126" s="124">
        <v>0</v>
      </c>
      <c r="G126" s="124">
        <v>0</v>
      </c>
      <c r="H126" s="124">
        <v>0</v>
      </c>
      <c r="I126" s="124">
        <v>0</v>
      </c>
      <c r="J126" s="124">
        <v>0</v>
      </c>
      <c r="K126" s="124">
        <v>0</v>
      </c>
      <c r="L126" s="124">
        <v>0</v>
      </c>
      <c r="M126" s="124">
        <v>0</v>
      </c>
      <c r="N126" s="124">
        <v>0</v>
      </c>
      <c r="O126" s="124">
        <v>0</v>
      </c>
      <c r="P126" s="124">
        <v>0</v>
      </c>
      <c r="Q126" s="124">
        <v>0</v>
      </c>
      <c r="R126" s="124">
        <v>0</v>
      </c>
      <c r="S126" s="124">
        <v>0</v>
      </c>
      <c r="T126" s="124">
        <v>0</v>
      </c>
      <c r="U126" s="124">
        <v>0</v>
      </c>
      <c r="V126" s="124">
        <v>0</v>
      </c>
      <c r="W126" s="124">
        <v>0</v>
      </c>
      <c r="X126" s="124">
        <v>0</v>
      </c>
      <c r="Y126" s="124">
        <v>0</v>
      </c>
      <c r="Z126" s="124">
        <v>0</v>
      </c>
      <c r="AA126" s="124">
        <v>0</v>
      </c>
      <c r="AB126" s="124">
        <v>0</v>
      </c>
      <c r="AC126" s="124">
        <v>0</v>
      </c>
      <c r="AD126" s="124">
        <v>0</v>
      </c>
      <c r="AE126" s="124">
        <v>0</v>
      </c>
      <c r="AF126" s="124">
        <v>0</v>
      </c>
      <c r="AG126" s="124">
        <v>0</v>
      </c>
      <c r="AH126" s="124">
        <v>0</v>
      </c>
      <c r="AI126" s="124">
        <v>0</v>
      </c>
    </row>
    <row r="127" spans="1:35" s="10" customFormat="1" ht="16">
      <c r="A127" s="109" t="s">
        <v>608</v>
      </c>
      <c r="B127" s="11"/>
      <c r="C127" s="11"/>
      <c r="D127" s="161" t="s">
        <v>663</v>
      </c>
      <c r="E127">
        <v>0</v>
      </c>
      <c r="F127">
        <v>0</v>
      </c>
      <c r="G127">
        <v>9.9425226971399994</v>
      </c>
      <c r="H127">
        <v>19.885000000000002</v>
      </c>
      <c r="I127">
        <v>29.827999999999999</v>
      </c>
      <c r="J127">
        <v>39.770000000000003</v>
      </c>
      <c r="K127">
        <v>49.713000000000001</v>
      </c>
      <c r="L127">
        <v>59.655000000000001</v>
      </c>
      <c r="M127">
        <v>69.597999999999999</v>
      </c>
      <c r="N127">
        <v>79.540000000000006</v>
      </c>
      <c r="O127">
        <v>89.483000000000004</v>
      </c>
      <c r="P127">
        <v>99.424999999999997</v>
      </c>
      <c r="Q127">
        <v>109.36799999999999</v>
      </c>
      <c r="R127">
        <v>119.31</v>
      </c>
      <c r="S127">
        <v>129.25299999999999</v>
      </c>
      <c r="T127">
        <v>139.19499999999999</v>
      </c>
      <c r="U127">
        <v>139.19499999999999</v>
      </c>
      <c r="V127">
        <v>139.19499999999999</v>
      </c>
      <c r="W127">
        <v>139.19499999999999</v>
      </c>
      <c r="X127">
        <v>139.19499999999999</v>
      </c>
      <c r="Y127">
        <v>139.19499999999999</v>
      </c>
      <c r="Z127">
        <v>139.19499999999999</v>
      </c>
      <c r="AA127">
        <v>139.19499999999999</v>
      </c>
      <c r="AB127">
        <v>139.19499999999999</v>
      </c>
      <c r="AC127">
        <v>139.19499999999999</v>
      </c>
      <c r="AD127">
        <v>139.19499999999999</v>
      </c>
      <c r="AE127">
        <v>139.19499999999999</v>
      </c>
      <c r="AF127">
        <v>139.19499999999999</v>
      </c>
      <c r="AG127">
        <v>139.19499999999999</v>
      </c>
      <c r="AH127">
        <v>139.19499999999999</v>
      </c>
      <c r="AI127">
        <v>139.19499999999999</v>
      </c>
    </row>
    <row r="128" spans="1:35" s="10" customFormat="1" ht="16">
      <c r="A128" s="109" t="s">
        <v>140</v>
      </c>
      <c r="B128" s="11" t="s">
        <v>119</v>
      </c>
      <c r="C128" s="11" t="s">
        <v>177</v>
      </c>
      <c r="D128" s="161" t="s">
        <v>663</v>
      </c>
      <c r="E128" s="124">
        <v>0</v>
      </c>
      <c r="F128" s="124">
        <v>99999</v>
      </c>
      <c r="G128" s="124">
        <v>99999</v>
      </c>
      <c r="H128" s="124">
        <v>99999</v>
      </c>
      <c r="I128" s="124">
        <v>99999</v>
      </c>
      <c r="J128" s="124">
        <v>99999</v>
      </c>
      <c r="K128" s="124">
        <v>99999</v>
      </c>
      <c r="L128" s="124">
        <v>99999</v>
      </c>
      <c r="M128" s="124">
        <v>99999</v>
      </c>
      <c r="N128" s="124">
        <v>99999</v>
      </c>
      <c r="O128" s="124">
        <v>99999</v>
      </c>
      <c r="P128" s="124">
        <v>99999</v>
      </c>
      <c r="Q128" s="124">
        <v>99999</v>
      </c>
      <c r="R128" s="124">
        <v>99999</v>
      </c>
      <c r="S128" s="124">
        <v>99999</v>
      </c>
      <c r="T128" s="124">
        <v>99999</v>
      </c>
      <c r="U128" s="124">
        <v>99999</v>
      </c>
      <c r="V128" s="124">
        <v>99999</v>
      </c>
      <c r="W128" s="124">
        <v>99999</v>
      </c>
      <c r="X128" s="124">
        <v>99999</v>
      </c>
      <c r="Y128" s="124">
        <v>99999</v>
      </c>
      <c r="Z128" s="124">
        <v>99999</v>
      </c>
      <c r="AA128" s="124">
        <v>99999</v>
      </c>
      <c r="AB128" s="124">
        <v>99999</v>
      </c>
      <c r="AC128" s="124">
        <v>99999</v>
      </c>
      <c r="AD128" s="124">
        <v>99999</v>
      </c>
      <c r="AE128" s="124">
        <v>99999</v>
      </c>
      <c r="AF128" s="124">
        <v>99999</v>
      </c>
      <c r="AG128" s="124">
        <v>99999</v>
      </c>
      <c r="AH128" s="124">
        <v>99999</v>
      </c>
      <c r="AI128" s="124">
        <v>99999</v>
      </c>
    </row>
    <row r="129" spans="1:36" s="10" customFormat="1" ht="16">
      <c r="A129" s="106" t="s">
        <v>126</v>
      </c>
      <c r="B129" s="11"/>
      <c r="C129" s="11"/>
      <c r="D129" s="161" t="s">
        <v>663</v>
      </c>
      <c r="E129" s="124">
        <v>99999</v>
      </c>
      <c r="F129" s="124">
        <v>99999</v>
      </c>
      <c r="G129" s="124">
        <v>99999</v>
      </c>
      <c r="H129" s="124">
        <v>99999</v>
      </c>
      <c r="I129" s="124">
        <v>99999</v>
      </c>
      <c r="J129" s="124">
        <v>99999</v>
      </c>
      <c r="K129" s="124">
        <v>99999</v>
      </c>
      <c r="L129" s="124">
        <v>99999</v>
      </c>
      <c r="M129" s="124">
        <v>99999</v>
      </c>
      <c r="N129" s="124">
        <v>99999</v>
      </c>
      <c r="O129" s="124">
        <v>99999</v>
      </c>
      <c r="P129" s="124">
        <v>99999</v>
      </c>
      <c r="Q129" s="124">
        <v>99999</v>
      </c>
      <c r="R129" s="124">
        <v>99999</v>
      </c>
      <c r="S129" s="124">
        <v>99999</v>
      </c>
      <c r="T129" s="124">
        <v>99999</v>
      </c>
      <c r="U129" s="124">
        <v>99999</v>
      </c>
      <c r="V129" s="124">
        <v>99999</v>
      </c>
      <c r="W129" s="124">
        <v>99999</v>
      </c>
      <c r="X129" s="124">
        <v>99999</v>
      </c>
      <c r="Y129" s="124">
        <v>99999</v>
      </c>
      <c r="Z129" s="124">
        <v>99999</v>
      </c>
      <c r="AA129" s="124">
        <v>99999</v>
      </c>
      <c r="AB129" s="124">
        <v>99999</v>
      </c>
      <c r="AC129" s="124">
        <v>99999</v>
      </c>
      <c r="AD129" s="124">
        <v>99999</v>
      </c>
      <c r="AE129" s="124">
        <v>99999</v>
      </c>
      <c r="AF129" s="124">
        <v>99999</v>
      </c>
      <c r="AG129" s="124">
        <v>99999</v>
      </c>
      <c r="AH129" s="124">
        <v>99999</v>
      </c>
      <c r="AI129" s="124">
        <v>99999</v>
      </c>
    </row>
    <row r="130" spans="1:36" ht="16">
      <c r="A130" s="106" t="s">
        <v>133</v>
      </c>
      <c r="B130" s="9" t="s">
        <v>119</v>
      </c>
      <c r="C130" s="9" t="s">
        <v>180</v>
      </c>
      <c r="D130" s="161" t="s">
        <v>663</v>
      </c>
      <c r="E130">
        <v>2500</v>
      </c>
      <c r="F130">
        <v>2500</v>
      </c>
      <c r="G130">
        <v>2500</v>
      </c>
      <c r="H130">
        <v>2500</v>
      </c>
      <c r="I130">
        <v>2500</v>
      </c>
      <c r="J130">
        <v>2500</v>
      </c>
      <c r="K130">
        <v>2500</v>
      </c>
      <c r="L130">
        <v>2500</v>
      </c>
      <c r="M130">
        <v>2500</v>
      </c>
      <c r="N130">
        <v>2500</v>
      </c>
      <c r="O130">
        <v>2500</v>
      </c>
      <c r="P130">
        <v>2500</v>
      </c>
      <c r="Q130">
        <v>2500</v>
      </c>
      <c r="R130">
        <v>2500</v>
      </c>
      <c r="S130">
        <v>2500</v>
      </c>
      <c r="T130">
        <v>2500</v>
      </c>
      <c r="U130">
        <v>2500</v>
      </c>
      <c r="V130">
        <v>2500</v>
      </c>
      <c r="W130">
        <v>2500</v>
      </c>
      <c r="X130">
        <v>2500</v>
      </c>
      <c r="Y130">
        <v>2500</v>
      </c>
      <c r="Z130">
        <v>2500</v>
      </c>
      <c r="AA130">
        <v>2500</v>
      </c>
      <c r="AB130">
        <v>2500</v>
      </c>
      <c r="AC130">
        <v>2500</v>
      </c>
      <c r="AD130">
        <v>2500</v>
      </c>
      <c r="AE130">
        <v>2500</v>
      </c>
      <c r="AF130">
        <v>2500</v>
      </c>
      <c r="AG130">
        <v>2500</v>
      </c>
      <c r="AH130">
        <v>2500</v>
      </c>
      <c r="AI130">
        <v>2500</v>
      </c>
      <c r="AJ130" s="4"/>
    </row>
    <row r="131" spans="1:36" ht="16">
      <c r="A131" s="106" t="s">
        <v>141</v>
      </c>
      <c r="B131" s="9" t="s">
        <v>119</v>
      </c>
      <c r="C131" s="9" t="s">
        <v>180</v>
      </c>
      <c r="D131" s="161" t="s">
        <v>663</v>
      </c>
      <c r="E131">
        <v>78</v>
      </c>
      <c r="F131">
        <v>78</v>
      </c>
      <c r="G131">
        <v>78</v>
      </c>
      <c r="H131">
        <v>78</v>
      </c>
      <c r="I131">
        <v>78</v>
      </c>
      <c r="J131">
        <v>78</v>
      </c>
      <c r="K131">
        <v>78</v>
      </c>
      <c r="L131">
        <v>78</v>
      </c>
      <c r="M131">
        <v>78</v>
      </c>
      <c r="N131">
        <v>78</v>
      </c>
      <c r="O131">
        <v>78</v>
      </c>
      <c r="P131">
        <v>78</v>
      </c>
      <c r="Q131">
        <v>78</v>
      </c>
      <c r="R131">
        <v>78</v>
      </c>
      <c r="S131">
        <v>78</v>
      </c>
      <c r="T131">
        <v>78</v>
      </c>
      <c r="U131">
        <v>78</v>
      </c>
      <c r="V131">
        <v>78</v>
      </c>
      <c r="W131">
        <v>78</v>
      </c>
      <c r="X131">
        <v>78</v>
      </c>
      <c r="Y131">
        <v>78</v>
      </c>
      <c r="Z131">
        <v>78</v>
      </c>
      <c r="AA131">
        <v>78</v>
      </c>
      <c r="AB131">
        <v>78</v>
      </c>
      <c r="AC131">
        <v>78</v>
      </c>
      <c r="AD131">
        <v>78</v>
      </c>
      <c r="AE131">
        <v>78</v>
      </c>
      <c r="AF131">
        <v>78</v>
      </c>
      <c r="AG131">
        <v>78</v>
      </c>
      <c r="AH131">
        <v>78</v>
      </c>
      <c r="AI131">
        <v>78</v>
      </c>
    </row>
    <row r="132" spans="1:36" ht="16">
      <c r="A132" s="106" t="s">
        <v>128</v>
      </c>
      <c r="B132" s="9" t="s">
        <v>119</v>
      </c>
      <c r="C132" s="9" t="s">
        <v>151</v>
      </c>
      <c r="D132" s="161" t="s">
        <v>663</v>
      </c>
      <c r="E132">
        <v>1E-4</v>
      </c>
      <c r="F132">
        <v>1E-4</v>
      </c>
      <c r="G132">
        <v>1E-4</v>
      </c>
      <c r="H132">
        <v>1E-4</v>
      </c>
      <c r="I132">
        <v>1E-4</v>
      </c>
      <c r="J132">
        <v>1E-4</v>
      </c>
      <c r="K132">
        <v>1E-4</v>
      </c>
      <c r="L132">
        <v>1E-4</v>
      </c>
      <c r="M132">
        <v>1E-4</v>
      </c>
      <c r="N132">
        <v>1E-4</v>
      </c>
      <c r="O132">
        <v>1E-4</v>
      </c>
      <c r="P132">
        <v>1E-4</v>
      </c>
      <c r="Q132">
        <v>1E-4</v>
      </c>
      <c r="R132">
        <v>1E-4</v>
      </c>
      <c r="S132">
        <v>1E-4</v>
      </c>
      <c r="T132">
        <v>1E-4</v>
      </c>
      <c r="U132">
        <v>1E-4</v>
      </c>
      <c r="V132">
        <v>1E-4</v>
      </c>
      <c r="W132">
        <v>1E-4</v>
      </c>
      <c r="X132">
        <v>1E-4</v>
      </c>
      <c r="Y132">
        <v>1E-4</v>
      </c>
      <c r="Z132">
        <v>1E-4</v>
      </c>
      <c r="AA132">
        <v>1E-4</v>
      </c>
      <c r="AB132">
        <v>1E-4</v>
      </c>
      <c r="AC132">
        <v>1E-4</v>
      </c>
      <c r="AD132">
        <v>1E-4</v>
      </c>
      <c r="AE132">
        <v>1E-4</v>
      </c>
      <c r="AF132">
        <v>1E-4</v>
      </c>
      <c r="AG132">
        <v>1E-4</v>
      </c>
      <c r="AH132">
        <v>1E-4</v>
      </c>
      <c r="AI132">
        <v>1E-4</v>
      </c>
    </row>
    <row r="133" spans="1:36" ht="16">
      <c r="A133" s="106" t="s">
        <v>149</v>
      </c>
      <c r="B133" s="9">
        <v>31.536000000000001</v>
      </c>
      <c r="C133" s="9" t="s">
        <v>181</v>
      </c>
      <c r="D133" s="161" t="s">
        <v>663</v>
      </c>
      <c r="E133" s="47"/>
      <c r="F133" s="47"/>
      <c r="G133" s="47"/>
      <c r="H133" s="47"/>
      <c r="I133" s="47"/>
      <c r="J133" s="47"/>
      <c r="K133" s="47"/>
      <c r="L133" s="47"/>
      <c r="M133" s="47"/>
      <c r="N133" s="47"/>
      <c r="O133" s="47"/>
      <c r="P133" s="47"/>
      <c r="Q133" s="47"/>
      <c r="R133" s="47"/>
      <c r="S133" s="47"/>
      <c r="T133" s="47"/>
      <c r="U133" s="47"/>
      <c r="V133" s="47"/>
      <c r="W133" s="47"/>
      <c r="X133" s="47"/>
      <c r="Y133" s="47"/>
      <c r="Z133" s="47"/>
      <c r="AA133" s="47"/>
      <c r="AB133" s="47"/>
      <c r="AC133" s="47"/>
      <c r="AD133" s="47"/>
      <c r="AE133" s="47"/>
      <c r="AF133" s="47"/>
      <c r="AG133" s="47"/>
      <c r="AH133" s="47"/>
      <c r="AI133" s="47"/>
    </row>
    <row r="134" spans="1:36" ht="16">
      <c r="A134" s="106" t="s">
        <v>136</v>
      </c>
      <c r="B134" s="9">
        <v>35</v>
      </c>
      <c r="C134" s="9" t="s">
        <v>137</v>
      </c>
      <c r="D134" s="161" t="s">
        <v>663</v>
      </c>
      <c r="E134" s="47"/>
      <c r="F134" s="47"/>
      <c r="G134" s="47"/>
      <c r="H134" s="47"/>
      <c r="I134" s="47"/>
      <c r="J134" s="47"/>
      <c r="K134" s="47"/>
      <c r="L134" s="47"/>
      <c r="M134" s="47"/>
      <c r="N134" s="47"/>
      <c r="O134" s="47"/>
      <c r="P134" s="47"/>
      <c r="Q134" s="47"/>
      <c r="R134" s="47"/>
      <c r="S134" s="47"/>
      <c r="T134" s="47"/>
      <c r="U134" s="47"/>
      <c r="V134" s="47"/>
      <c r="W134" s="47"/>
      <c r="X134" s="47"/>
      <c r="Y134" s="47"/>
      <c r="Z134" s="47"/>
      <c r="AA134" s="47"/>
      <c r="AB134" s="47"/>
      <c r="AC134" s="47"/>
      <c r="AD134" s="47"/>
      <c r="AE134" s="47"/>
      <c r="AF134" s="47"/>
      <c r="AG134" s="47"/>
      <c r="AH134" s="47"/>
      <c r="AI134" s="47"/>
    </row>
    <row r="135" spans="1:36" s="246" customFormat="1"/>
    <row r="136" spans="1:36" s="225" customFormat="1" ht="15.75" customHeight="1">
      <c r="A136" s="167" t="s">
        <v>92</v>
      </c>
      <c r="B136" s="226"/>
      <c r="D136" s="226"/>
      <c r="E136" s="227"/>
      <c r="F136" s="227"/>
      <c r="G136" s="227"/>
      <c r="H136" s="227"/>
      <c r="I136" s="227"/>
      <c r="J136" s="227"/>
      <c r="K136" s="227"/>
      <c r="L136" s="227"/>
      <c r="M136" s="227"/>
      <c r="N136" s="227"/>
      <c r="O136" s="227"/>
      <c r="P136" s="227"/>
      <c r="Q136" s="227"/>
      <c r="R136" s="227"/>
      <c r="S136" s="227"/>
      <c r="T136" s="227"/>
      <c r="U136" s="227"/>
      <c r="V136" s="227"/>
      <c r="W136" s="227"/>
      <c r="X136" s="227"/>
      <c r="Y136" s="227"/>
      <c r="Z136" s="227"/>
      <c r="AA136" s="227"/>
      <c r="AB136" s="227"/>
      <c r="AC136" s="227"/>
      <c r="AD136" s="227"/>
      <c r="AE136" s="227"/>
      <c r="AF136" s="227"/>
      <c r="AG136" s="227"/>
      <c r="AH136" s="227"/>
      <c r="AI136" s="227"/>
    </row>
    <row r="137" spans="1:36">
      <c r="A137" s="14" t="s">
        <v>116</v>
      </c>
      <c r="B137" s="12" t="s">
        <v>173</v>
      </c>
      <c r="C137" s="8" t="s">
        <v>117</v>
      </c>
      <c r="D137" s="8" t="s">
        <v>607</v>
      </c>
      <c r="E137" s="107">
        <v>2020</v>
      </c>
      <c r="F137" s="107">
        <v>2021</v>
      </c>
      <c r="G137" s="107">
        <v>2022</v>
      </c>
      <c r="H137" s="107">
        <v>2023</v>
      </c>
      <c r="I137" s="107">
        <v>2024</v>
      </c>
      <c r="J137" s="107">
        <v>2025</v>
      </c>
      <c r="K137" s="107">
        <v>2026</v>
      </c>
      <c r="L137" s="107">
        <v>2027</v>
      </c>
      <c r="M137" s="107">
        <v>2028</v>
      </c>
      <c r="N137" s="107">
        <v>2029</v>
      </c>
      <c r="O137" s="107">
        <v>2030</v>
      </c>
      <c r="P137" s="107">
        <v>2031</v>
      </c>
      <c r="Q137" s="107">
        <v>2032</v>
      </c>
      <c r="R137" s="107">
        <v>2033</v>
      </c>
      <c r="S137" s="107">
        <v>2034</v>
      </c>
      <c r="T137" s="107">
        <v>2035</v>
      </c>
      <c r="U137" s="107">
        <v>2036</v>
      </c>
      <c r="V137" s="107">
        <v>2037</v>
      </c>
      <c r="W137" s="107">
        <v>2038</v>
      </c>
      <c r="X137" s="107">
        <v>2039</v>
      </c>
      <c r="Y137" s="107">
        <v>2040</v>
      </c>
      <c r="Z137" s="107">
        <v>2041</v>
      </c>
      <c r="AA137" s="107">
        <v>2042</v>
      </c>
      <c r="AB137" s="107">
        <v>2043</v>
      </c>
      <c r="AC137" s="107">
        <v>2044</v>
      </c>
      <c r="AD137" s="107">
        <v>2045</v>
      </c>
      <c r="AE137" s="107">
        <v>2046</v>
      </c>
      <c r="AF137" s="107">
        <v>2047</v>
      </c>
      <c r="AG137" s="107">
        <v>2048</v>
      </c>
      <c r="AH137" s="107">
        <v>2049</v>
      </c>
      <c r="AI137" s="107">
        <v>2050</v>
      </c>
    </row>
    <row r="138" spans="1:36" s="10" customFormat="1" ht="15.75" customHeight="1">
      <c r="A138" s="118" t="s">
        <v>129</v>
      </c>
      <c r="B138" s="11" t="s">
        <v>60</v>
      </c>
      <c r="C138" s="11" t="s">
        <v>138</v>
      </c>
      <c r="D138" s="161" t="s">
        <v>663</v>
      </c>
      <c r="E138">
        <v>1</v>
      </c>
      <c r="F138">
        <v>1</v>
      </c>
      <c r="G138">
        <v>1</v>
      </c>
      <c r="H138">
        <v>1</v>
      </c>
      <c r="I138">
        <v>1</v>
      </c>
      <c r="J138">
        <v>1</v>
      </c>
      <c r="K138">
        <v>1</v>
      </c>
      <c r="L138">
        <v>1</v>
      </c>
      <c r="M138">
        <v>1</v>
      </c>
      <c r="N138">
        <v>1</v>
      </c>
      <c r="O138">
        <v>1</v>
      </c>
      <c r="P138">
        <v>1</v>
      </c>
      <c r="Q138">
        <v>1</v>
      </c>
      <c r="R138">
        <v>1</v>
      </c>
      <c r="S138">
        <v>1</v>
      </c>
      <c r="T138">
        <v>1</v>
      </c>
      <c r="U138">
        <v>1</v>
      </c>
      <c r="V138">
        <v>1</v>
      </c>
      <c r="W138">
        <v>1</v>
      </c>
      <c r="X138">
        <v>1</v>
      </c>
      <c r="Y138">
        <v>1</v>
      </c>
      <c r="Z138">
        <v>1</v>
      </c>
      <c r="AA138">
        <v>1</v>
      </c>
      <c r="AB138">
        <v>1</v>
      </c>
      <c r="AC138">
        <v>1</v>
      </c>
      <c r="AD138">
        <v>1</v>
      </c>
      <c r="AE138">
        <v>1</v>
      </c>
      <c r="AF138">
        <v>1</v>
      </c>
      <c r="AG138">
        <v>1</v>
      </c>
      <c r="AH138">
        <v>1</v>
      </c>
      <c r="AI138">
        <v>1</v>
      </c>
    </row>
    <row r="139" spans="1:36" ht="16">
      <c r="A139" s="106" t="s">
        <v>120</v>
      </c>
      <c r="B139" s="9" t="s">
        <v>27</v>
      </c>
      <c r="C139" s="9" t="s">
        <v>138</v>
      </c>
      <c r="D139" s="161" t="s">
        <v>663</v>
      </c>
      <c r="E139" s="47">
        <v>1</v>
      </c>
      <c r="F139" s="47">
        <v>1</v>
      </c>
      <c r="G139" s="47">
        <v>1</v>
      </c>
      <c r="H139" s="47">
        <v>1</v>
      </c>
      <c r="I139" s="47">
        <v>1</v>
      </c>
      <c r="J139" s="47">
        <v>1</v>
      </c>
      <c r="K139" s="47">
        <v>1</v>
      </c>
      <c r="L139" s="47">
        <v>1</v>
      </c>
      <c r="M139" s="47">
        <v>1</v>
      </c>
      <c r="N139" s="47">
        <v>1</v>
      </c>
      <c r="O139" s="47">
        <v>1</v>
      </c>
      <c r="P139" s="47">
        <v>1</v>
      </c>
      <c r="Q139" s="47">
        <v>1</v>
      </c>
      <c r="R139" s="47">
        <v>1</v>
      </c>
      <c r="S139" s="47">
        <v>1</v>
      </c>
      <c r="T139" s="47">
        <v>1</v>
      </c>
      <c r="U139" s="47">
        <v>1</v>
      </c>
      <c r="V139" s="47">
        <v>1</v>
      </c>
      <c r="W139" s="47">
        <v>1</v>
      </c>
      <c r="X139" s="47">
        <v>1</v>
      </c>
      <c r="Y139" s="47">
        <v>1</v>
      </c>
      <c r="Z139" s="47">
        <v>1</v>
      </c>
      <c r="AA139" s="47">
        <v>1</v>
      </c>
      <c r="AB139" s="47">
        <v>1</v>
      </c>
      <c r="AC139" s="47">
        <v>1</v>
      </c>
      <c r="AD139" s="47">
        <v>1</v>
      </c>
      <c r="AE139" s="47">
        <v>1</v>
      </c>
      <c r="AF139" s="47">
        <v>1</v>
      </c>
      <c r="AG139" s="47">
        <v>1</v>
      </c>
      <c r="AH139" s="47">
        <v>1</v>
      </c>
      <c r="AI139" s="47">
        <v>1</v>
      </c>
    </row>
    <row r="140" spans="1:36" ht="15.75" customHeight="1">
      <c r="A140" s="106" t="s">
        <v>183</v>
      </c>
      <c r="B140" s="9" t="s">
        <v>119</v>
      </c>
      <c r="C140" s="9" t="s">
        <v>119</v>
      </c>
      <c r="D140" s="161" t="s">
        <v>663</v>
      </c>
      <c r="E140" s="126">
        <v>1</v>
      </c>
      <c r="F140" s="126">
        <v>1</v>
      </c>
      <c r="G140" s="126">
        <v>1</v>
      </c>
      <c r="H140" s="126">
        <v>1</v>
      </c>
      <c r="I140" s="126">
        <v>1</v>
      </c>
      <c r="J140" s="126">
        <v>1</v>
      </c>
      <c r="K140" s="126">
        <v>1</v>
      </c>
      <c r="L140" s="126">
        <v>1</v>
      </c>
      <c r="M140" s="126">
        <v>1</v>
      </c>
      <c r="N140" s="126">
        <v>1</v>
      </c>
      <c r="O140" s="126">
        <v>1</v>
      </c>
      <c r="P140" s="126">
        <v>1</v>
      </c>
      <c r="Q140" s="126">
        <v>1</v>
      </c>
      <c r="R140" s="126">
        <v>1</v>
      </c>
      <c r="S140" s="126">
        <v>1</v>
      </c>
      <c r="T140" s="126">
        <v>1</v>
      </c>
      <c r="U140" s="126">
        <v>1</v>
      </c>
      <c r="V140" s="126">
        <v>1</v>
      </c>
      <c r="W140" s="126">
        <v>1</v>
      </c>
      <c r="X140" s="126">
        <v>1</v>
      </c>
      <c r="Y140" s="126">
        <v>1</v>
      </c>
      <c r="Z140" s="126">
        <v>1</v>
      </c>
      <c r="AA140" s="126">
        <v>1</v>
      </c>
      <c r="AB140" s="126">
        <v>1</v>
      </c>
      <c r="AC140" s="126">
        <v>1</v>
      </c>
      <c r="AD140" s="126">
        <v>1</v>
      </c>
      <c r="AE140" s="126">
        <v>1</v>
      </c>
      <c r="AF140" s="126">
        <v>1</v>
      </c>
      <c r="AG140" s="126">
        <v>1</v>
      </c>
      <c r="AH140" s="126">
        <v>1</v>
      </c>
      <c r="AI140" s="126">
        <v>1</v>
      </c>
    </row>
    <row r="141" spans="1:36" ht="16">
      <c r="A141" s="247" t="s">
        <v>179</v>
      </c>
      <c r="B141" s="9" t="s">
        <v>163</v>
      </c>
      <c r="C141" s="9" t="s">
        <v>119</v>
      </c>
      <c r="D141" s="161" t="s">
        <v>663</v>
      </c>
      <c r="E141">
        <v>0</v>
      </c>
      <c r="F141">
        <v>0</v>
      </c>
      <c r="G141">
        <v>0</v>
      </c>
      <c r="H141">
        <v>0</v>
      </c>
      <c r="I141">
        <v>0</v>
      </c>
      <c r="J141">
        <v>0</v>
      </c>
      <c r="K141">
        <v>0</v>
      </c>
      <c r="L141">
        <v>0</v>
      </c>
      <c r="M141">
        <v>0</v>
      </c>
      <c r="N141">
        <v>0</v>
      </c>
      <c r="O141">
        <v>0</v>
      </c>
      <c r="P141">
        <v>0</v>
      </c>
      <c r="Q141">
        <v>0</v>
      </c>
      <c r="R141">
        <v>0</v>
      </c>
      <c r="S141">
        <v>0</v>
      </c>
      <c r="T141">
        <v>0</v>
      </c>
      <c r="U141">
        <v>0</v>
      </c>
      <c r="V141">
        <v>0</v>
      </c>
      <c r="W141">
        <v>0</v>
      </c>
      <c r="X141">
        <v>0</v>
      </c>
      <c r="Y141">
        <v>0</v>
      </c>
      <c r="Z141">
        <v>0</v>
      </c>
      <c r="AA141">
        <v>0</v>
      </c>
      <c r="AB141">
        <v>0</v>
      </c>
      <c r="AC141">
        <v>0</v>
      </c>
      <c r="AD141">
        <v>0</v>
      </c>
      <c r="AE141">
        <v>0</v>
      </c>
      <c r="AF141">
        <v>0</v>
      </c>
      <c r="AG141">
        <v>0</v>
      </c>
      <c r="AH141">
        <v>0</v>
      </c>
      <c r="AI141">
        <v>0</v>
      </c>
    </row>
    <row r="142" spans="1:36" ht="16">
      <c r="A142" s="247"/>
      <c r="B142" s="9" t="s">
        <v>165</v>
      </c>
      <c r="C142" s="9"/>
      <c r="D142" s="161" t="s">
        <v>663</v>
      </c>
      <c r="E142">
        <v>0.45200000000000001</v>
      </c>
      <c r="F142">
        <v>0.45200000000000001</v>
      </c>
      <c r="G142">
        <v>0.45200000000000001</v>
      </c>
      <c r="H142">
        <v>0.45200000000000001</v>
      </c>
      <c r="I142">
        <v>0.45200000000000001</v>
      </c>
      <c r="J142">
        <v>0.45200000000000001</v>
      </c>
      <c r="K142">
        <v>0.45200000000000001</v>
      </c>
      <c r="L142">
        <v>0.45200000000000001</v>
      </c>
      <c r="M142">
        <v>0.45200000000000001</v>
      </c>
      <c r="N142">
        <v>0.45200000000000001</v>
      </c>
      <c r="O142">
        <v>0.45200000000000001</v>
      </c>
      <c r="P142">
        <v>0.45200000000000001</v>
      </c>
      <c r="Q142">
        <v>0.45200000000000001</v>
      </c>
      <c r="R142">
        <v>0.45200000000000001</v>
      </c>
      <c r="S142">
        <v>0.45200000000000001</v>
      </c>
      <c r="T142">
        <v>0.45200000000000001</v>
      </c>
      <c r="U142">
        <v>0.45200000000000001</v>
      </c>
      <c r="V142">
        <v>0.45200000000000001</v>
      </c>
      <c r="W142">
        <v>0.45200000000000001</v>
      </c>
      <c r="X142">
        <v>0.45200000000000001</v>
      </c>
      <c r="Y142">
        <v>0.45200000000000001</v>
      </c>
      <c r="Z142">
        <v>0.45200000000000001</v>
      </c>
      <c r="AA142">
        <v>0.45200000000000001</v>
      </c>
      <c r="AB142">
        <v>0.45200000000000001</v>
      </c>
      <c r="AC142">
        <v>0.45200000000000001</v>
      </c>
      <c r="AD142">
        <v>0.45200000000000001</v>
      </c>
      <c r="AE142">
        <v>0.45200000000000001</v>
      </c>
      <c r="AF142">
        <v>0.45200000000000001</v>
      </c>
      <c r="AG142">
        <v>0.45200000000000001</v>
      </c>
      <c r="AH142">
        <v>0.45200000000000001</v>
      </c>
      <c r="AI142">
        <v>0.45200000000000001</v>
      </c>
    </row>
    <row r="143" spans="1:36" ht="16">
      <c r="A143" s="247"/>
      <c r="B143" s="9" t="s">
        <v>166</v>
      </c>
      <c r="C143" s="9"/>
      <c r="D143" s="161" t="s">
        <v>663</v>
      </c>
      <c r="E143">
        <v>0</v>
      </c>
      <c r="F143">
        <v>0</v>
      </c>
      <c r="G143">
        <v>0</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0</v>
      </c>
      <c r="AC143">
        <v>0</v>
      </c>
      <c r="AD143">
        <v>0</v>
      </c>
      <c r="AE143">
        <v>0</v>
      </c>
      <c r="AF143">
        <v>0</v>
      </c>
      <c r="AG143">
        <v>0</v>
      </c>
      <c r="AH143">
        <v>0</v>
      </c>
      <c r="AI143">
        <v>0</v>
      </c>
    </row>
    <row r="144" spans="1:36" ht="16">
      <c r="A144" s="247"/>
      <c r="B144" s="9" t="s">
        <v>167</v>
      </c>
      <c r="C144" s="9"/>
      <c r="D144" s="161" t="s">
        <v>663</v>
      </c>
      <c r="E144">
        <v>0.45200000000000001</v>
      </c>
      <c r="F144">
        <v>0.45200000000000001</v>
      </c>
      <c r="G144">
        <v>0.45200000000000001</v>
      </c>
      <c r="H144">
        <v>0.45200000000000001</v>
      </c>
      <c r="I144">
        <v>0.45200000000000001</v>
      </c>
      <c r="J144">
        <v>0.45200000000000001</v>
      </c>
      <c r="K144">
        <v>0.45200000000000001</v>
      </c>
      <c r="L144">
        <v>0.45200000000000001</v>
      </c>
      <c r="M144">
        <v>0.45200000000000001</v>
      </c>
      <c r="N144">
        <v>0.45200000000000001</v>
      </c>
      <c r="O144">
        <v>0.45200000000000001</v>
      </c>
      <c r="P144">
        <v>0.45200000000000001</v>
      </c>
      <c r="Q144">
        <v>0.45200000000000001</v>
      </c>
      <c r="R144">
        <v>0.45200000000000001</v>
      </c>
      <c r="S144">
        <v>0.45200000000000001</v>
      </c>
      <c r="T144">
        <v>0.45200000000000001</v>
      </c>
      <c r="U144">
        <v>0.45200000000000001</v>
      </c>
      <c r="V144">
        <v>0.45200000000000001</v>
      </c>
      <c r="W144">
        <v>0.45200000000000001</v>
      </c>
      <c r="X144">
        <v>0.45200000000000001</v>
      </c>
      <c r="Y144">
        <v>0.45200000000000001</v>
      </c>
      <c r="Z144">
        <v>0.45200000000000001</v>
      </c>
      <c r="AA144">
        <v>0.45200000000000001</v>
      </c>
      <c r="AB144">
        <v>0.45200000000000001</v>
      </c>
      <c r="AC144">
        <v>0.45200000000000001</v>
      </c>
      <c r="AD144">
        <v>0.45200000000000001</v>
      </c>
      <c r="AE144">
        <v>0.45200000000000001</v>
      </c>
      <c r="AF144">
        <v>0.45200000000000001</v>
      </c>
      <c r="AG144">
        <v>0.45200000000000001</v>
      </c>
      <c r="AH144">
        <v>0.45200000000000001</v>
      </c>
      <c r="AI144">
        <v>0.45200000000000001</v>
      </c>
    </row>
    <row r="145" spans="1:36" ht="16">
      <c r="A145" s="247"/>
      <c r="B145" s="9" t="s">
        <v>168</v>
      </c>
      <c r="C145" s="9"/>
      <c r="D145" s="161" t="s">
        <v>663</v>
      </c>
      <c r="E145">
        <v>0</v>
      </c>
      <c r="F145">
        <v>0</v>
      </c>
      <c r="G145">
        <v>0</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row>
    <row r="146" spans="1:36" ht="16">
      <c r="A146" s="247"/>
      <c r="B146" s="9" t="s">
        <v>169</v>
      </c>
      <c r="C146" s="9" t="s">
        <v>119</v>
      </c>
      <c r="D146" s="161" t="s">
        <v>663</v>
      </c>
      <c r="E146">
        <v>0.45200000000000001</v>
      </c>
      <c r="F146">
        <v>0.45200000000000001</v>
      </c>
      <c r="G146">
        <v>0.45200000000000001</v>
      </c>
      <c r="H146">
        <v>0.45200000000000001</v>
      </c>
      <c r="I146">
        <v>0.45200000000000001</v>
      </c>
      <c r="J146">
        <v>0.45200000000000001</v>
      </c>
      <c r="K146">
        <v>0.45200000000000001</v>
      </c>
      <c r="L146">
        <v>0.45200000000000001</v>
      </c>
      <c r="M146">
        <v>0.45200000000000001</v>
      </c>
      <c r="N146">
        <v>0.45200000000000001</v>
      </c>
      <c r="O146">
        <v>0.45200000000000001</v>
      </c>
      <c r="P146">
        <v>0.45200000000000001</v>
      </c>
      <c r="Q146">
        <v>0.45200000000000001</v>
      </c>
      <c r="R146">
        <v>0.45200000000000001</v>
      </c>
      <c r="S146">
        <v>0.45200000000000001</v>
      </c>
      <c r="T146">
        <v>0.45200000000000001</v>
      </c>
      <c r="U146">
        <v>0.45200000000000001</v>
      </c>
      <c r="V146">
        <v>0.45200000000000001</v>
      </c>
      <c r="W146">
        <v>0.45200000000000001</v>
      </c>
      <c r="X146">
        <v>0.45200000000000001</v>
      </c>
      <c r="Y146">
        <v>0.45200000000000001</v>
      </c>
      <c r="Z146">
        <v>0.45200000000000001</v>
      </c>
      <c r="AA146">
        <v>0.45200000000000001</v>
      </c>
      <c r="AB146">
        <v>0.45200000000000001</v>
      </c>
      <c r="AC146">
        <v>0.45200000000000001</v>
      </c>
      <c r="AD146">
        <v>0.45200000000000001</v>
      </c>
      <c r="AE146">
        <v>0.45200000000000001</v>
      </c>
      <c r="AF146">
        <v>0.45200000000000001</v>
      </c>
      <c r="AG146">
        <v>0.45200000000000001</v>
      </c>
      <c r="AH146">
        <v>0.45200000000000001</v>
      </c>
      <c r="AI146">
        <v>0.45200000000000001</v>
      </c>
    </row>
    <row r="147" spans="1:36" ht="16">
      <c r="A147" s="247"/>
      <c r="B147" s="9" t="s">
        <v>170</v>
      </c>
      <c r="C147" s="9" t="s">
        <v>119</v>
      </c>
      <c r="D147" s="161" t="s">
        <v>663</v>
      </c>
      <c r="E147">
        <v>0</v>
      </c>
      <c r="F147">
        <v>0</v>
      </c>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v>0</v>
      </c>
      <c r="AF147">
        <v>0</v>
      </c>
      <c r="AG147">
        <v>0</v>
      </c>
      <c r="AH147">
        <v>0</v>
      </c>
      <c r="AI147">
        <v>0</v>
      </c>
    </row>
    <row r="148" spans="1:36" ht="16">
      <c r="A148" s="247"/>
      <c r="B148" s="9" t="s">
        <v>171</v>
      </c>
      <c r="C148" s="9" t="s">
        <v>119</v>
      </c>
      <c r="D148" s="161" t="s">
        <v>663</v>
      </c>
      <c r="E148">
        <v>0.45200000000000001</v>
      </c>
      <c r="F148">
        <v>0.45200000000000001</v>
      </c>
      <c r="G148">
        <v>0.45200000000000001</v>
      </c>
      <c r="H148">
        <v>0.45200000000000001</v>
      </c>
      <c r="I148">
        <v>0.45200000000000001</v>
      </c>
      <c r="J148">
        <v>0.45200000000000001</v>
      </c>
      <c r="K148">
        <v>0.45200000000000001</v>
      </c>
      <c r="L148">
        <v>0.45200000000000001</v>
      </c>
      <c r="M148">
        <v>0.45200000000000001</v>
      </c>
      <c r="N148">
        <v>0.45200000000000001</v>
      </c>
      <c r="O148">
        <v>0.45200000000000001</v>
      </c>
      <c r="P148">
        <v>0.45200000000000001</v>
      </c>
      <c r="Q148">
        <v>0.45200000000000001</v>
      </c>
      <c r="R148">
        <v>0.45200000000000001</v>
      </c>
      <c r="S148">
        <v>0.45200000000000001</v>
      </c>
      <c r="T148">
        <v>0.45200000000000001</v>
      </c>
      <c r="U148">
        <v>0.45200000000000001</v>
      </c>
      <c r="V148">
        <v>0.45200000000000001</v>
      </c>
      <c r="W148">
        <v>0.45200000000000001</v>
      </c>
      <c r="X148">
        <v>0.45200000000000001</v>
      </c>
      <c r="Y148">
        <v>0.45200000000000001</v>
      </c>
      <c r="Z148">
        <v>0.45200000000000001</v>
      </c>
      <c r="AA148">
        <v>0.45200000000000001</v>
      </c>
      <c r="AB148">
        <v>0.45200000000000001</v>
      </c>
      <c r="AC148">
        <v>0.45200000000000001</v>
      </c>
      <c r="AD148">
        <v>0.45200000000000001</v>
      </c>
      <c r="AE148">
        <v>0.45200000000000001</v>
      </c>
      <c r="AF148">
        <v>0.45200000000000001</v>
      </c>
      <c r="AG148">
        <v>0.45200000000000001</v>
      </c>
      <c r="AH148">
        <v>0.45200000000000001</v>
      </c>
      <c r="AI148">
        <v>0.45200000000000001</v>
      </c>
    </row>
    <row r="149" spans="1:36" s="10" customFormat="1" ht="16">
      <c r="A149" s="109" t="s">
        <v>150</v>
      </c>
      <c r="B149" s="11" t="s">
        <v>119</v>
      </c>
      <c r="C149" s="11" t="s">
        <v>177</v>
      </c>
      <c r="D149" s="161" t="s">
        <v>663</v>
      </c>
      <c r="E149" s="47">
        <v>0.02</v>
      </c>
      <c r="F149" s="47">
        <v>0.02</v>
      </c>
      <c r="G149" s="47">
        <v>0.02</v>
      </c>
      <c r="H149" s="47">
        <v>0.02</v>
      </c>
      <c r="I149" s="47">
        <v>0.02</v>
      </c>
      <c r="J149" s="47">
        <v>0.02</v>
      </c>
      <c r="K149" s="47">
        <v>0.02</v>
      </c>
      <c r="L149" s="47">
        <v>0.02</v>
      </c>
      <c r="M149" s="47">
        <v>0.02</v>
      </c>
      <c r="N149" s="47">
        <v>0.02</v>
      </c>
      <c r="O149" s="47">
        <v>0.02</v>
      </c>
      <c r="P149" s="47">
        <v>0.02</v>
      </c>
      <c r="Q149" s="47">
        <v>0.02</v>
      </c>
      <c r="R149" s="47">
        <v>0.02</v>
      </c>
      <c r="S149" s="47">
        <v>0.02</v>
      </c>
      <c r="T149" s="47">
        <v>0.02</v>
      </c>
      <c r="U149" s="47">
        <v>0.02</v>
      </c>
      <c r="V149" s="47">
        <v>0.02</v>
      </c>
      <c r="W149" s="47">
        <v>0.02</v>
      </c>
      <c r="X149" s="47">
        <v>0.02</v>
      </c>
      <c r="Y149" s="47">
        <v>0.02</v>
      </c>
      <c r="Z149" s="47">
        <v>0.02</v>
      </c>
      <c r="AA149" s="47">
        <v>0.02</v>
      </c>
      <c r="AB149" s="47">
        <v>0.02</v>
      </c>
      <c r="AC149" s="47">
        <v>0.02</v>
      </c>
      <c r="AD149" s="47">
        <v>0.02</v>
      </c>
      <c r="AE149" s="47">
        <v>0.02</v>
      </c>
      <c r="AF149" s="47">
        <v>0.02</v>
      </c>
      <c r="AG149" s="47">
        <v>0.02</v>
      </c>
      <c r="AH149" s="47">
        <v>0.02</v>
      </c>
      <c r="AI149" s="47">
        <v>0.02</v>
      </c>
    </row>
    <row r="150" spans="1:36" s="10" customFormat="1" ht="16">
      <c r="A150" s="109" t="s">
        <v>178</v>
      </c>
      <c r="B150" s="11" t="s">
        <v>119</v>
      </c>
      <c r="C150" s="11" t="s">
        <v>177</v>
      </c>
      <c r="D150" s="161" t="s">
        <v>663</v>
      </c>
      <c r="E150" s="124">
        <v>0</v>
      </c>
      <c r="F150" s="124">
        <v>0</v>
      </c>
      <c r="G150" s="124">
        <v>0</v>
      </c>
      <c r="H150" s="124">
        <v>0</v>
      </c>
      <c r="I150" s="124">
        <v>0</v>
      </c>
      <c r="J150" s="124">
        <v>0</v>
      </c>
      <c r="K150" s="124">
        <v>0</v>
      </c>
      <c r="L150" s="124">
        <v>0</v>
      </c>
      <c r="M150" s="124">
        <v>0</v>
      </c>
      <c r="N150" s="124">
        <v>0</v>
      </c>
      <c r="O150" s="124">
        <v>0</v>
      </c>
      <c r="P150" s="124">
        <v>0</v>
      </c>
      <c r="Q150" s="124">
        <v>0</v>
      </c>
      <c r="R150" s="124">
        <v>0</v>
      </c>
      <c r="S150" s="124">
        <v>0</v>
      </c>
      <c r="T150" s="124">
        <v>0</v>
      </c>
      <c r="U150" s="124">
        <v>0</v>
      </c>
      <c r="V150" s="124">
        <v>0</v>
      </c>
      <c r="W150" s="124">
        <v>0</v>
      </c>
      <c r="X150" s="124">
        <v>0</v>
      </c>
      <c r="Y150" s="124">
        <v>0</v>
      </c>
      <c r="Z150" s="124">
        <v>0</v>
      </c>
      <c r="AA150" s="124">
        <v>0</v>
      </c>
      <c r="AB150" s="124">
        <v>0</v>
      </c>
      <c r="AC150" s="124">
        <v>0</v>
      </c>
      <c r="AD150" s="124">
        <v>0</v>
      </c>
      <c r="AE150" s="124">
        <v>0</v>
      </c>
      <c r="AF150" s="124">
        <v>0</v>
      </c>
      <c r="AG150" s="124">
        <v>0</v>
      </c>
      <c r="AH150" s="124">
        <v>0</v>
      </c>
      <c r="AI150" s="124">
        <v>0</v>
      </c>
    </row>
    <row r="151" spans="1:36" s="10" customFormat="1" ht="16">
      <c r="A151" s="109" t="s">
        <v>608</v>
      </c>
      <c r="B151" s="11"/>
      <c r="C151" s="11" t="s">
        <v>8</v>
      </c>
      <c r="D151" s="161" t="s">
        <v>663</v>
      </c>
      <c r="E151">
        <v>0</v>
      </c>
      <c r="F151">
        <v>0</v>
      </c>
      <c r="G151">
        <v>1.86422300571</v>
      </c>
      <c r="H151">
        <v>3.7280000000000002</v>
      </c>
      <c r="I151">
        <v>5.593</v>
      </c>
      <c r="J151">
        <v>7.4569999999999999</v>
      </c>
      <c r="K151">
        <v>9.3209999999999997</v>
      </c>
      <c r="L151">
        <v>11.185</v>
      </c>
      <c r="M151">
        <v>13.048999999999999</v>
      </c>
      <c r="N151">
        <v>14.914</v>
      </c>
      <c r="O151">
        <v>16.777999999999999</v>
      </c>
      <c r="P151">
        <v>18.641999999999999</v>
      </c>
      <c r="Q151">
        <v>20.506</v>
      </c>
      <c r="R151">
        <v>22.370999999999999</v>
      </c>
      <c r="S151">
        <v>24.234999999999999</v>
      </c>
      <c r="T151">
        <v>26.099</v>
      </c>
      <c r="U151">
        <v>26.099</v>
      </c>
      <c r="V151">
        <v>26.099</v>
      </c>
      <c r="W151">
        <v>26.099</v>
      </c>
      <c r="X151">
        <v>26.099</v>
      </c>
      <c r="Y151">
        <v>26.099</v>
      </c>
      <c r="Z151">
        <v>26.099</v>
      </c>
      <c r="AA151">
        <v>26.099</v>
      </c>
      <c r="AB151">
        <v>26.099</v>
      </c>
      <c r="AC151">
        <v>26.099</v>
      </c>
      <c r="AD151">
        <v>26.099</v>
      </c>
      <c r="AE151">
        <v>26.099</v>
      </c>
      <c r="AF151">
        <v>26.099</v>
      </c>
      <c r="AG151">
        <v>26.099</v>
      </c>
      <c r="AH151">
        <v>26.099</v>
      </c>
      <c r="AI151">
        <v>26.099</v>
      </c>
    </row>
    <row r="152" spans="1:36" s="10" customFormat="1" ht="16">
      <c r="A152" s="109" t="s">
        <v>140</v>
      </c>
      <c r="B152" s="11" t="s">
        <v>119</v>
      </c>
      <c r="C152" s="11" t="s">
        <v>177</v>
      </c>
      <c r="D152" s="161" t="s">
        <v>663</v>
      </c>
      <c r="E152" s="124">
        <v>0</v>
      </c>
      <c r="F152" s="124">
        <v>99999</v>
      </c>
      <c r="G152" s="124">
        <v>99999</v>
      </c>
      <c r="H152" s="124">
        <v>99999</v>
      </c>
      <c r="I152" s="124">
        <v>99999</v>
      </c>
      <c r="J152" s="124">
        <v>99999</v>
      </c>
      <c r="K152" s="124">
        <v>99999</v>
      </c>
      <c r="L152" s="124">
        <v>99999</v>
      </c>
      <c r="M152" s="124">
        <v>99999</v>
      </c>
      <c r="N152" s="124">
        <v>99999</v>
      </c>
      <c r="O152" s="124">
        <v>99999</v>
      </c>
      <c r="P152" s="124">
        <v>99999</v>
      </c>
      <c r="Q152" s="124">
        <v>99999</v>
      </c>
      <c r="R152" s="124">
        <v>99999</v>
      </c>
      <c r="S152" s="124">
        <v>99999</v>
      </c>
      <c r="T152" s="124">
        <v>99999</v>
      </c>
      <c r="U152" s="124">
        <v>99999</v>
      </c>
      <c r="V152" s="124">
        <v>99999</v>
      </c>
      <c r="W152" s="124">
        <v>99999</v>
      </c>
      <c r="X152" s="124">
        <v>99999</v>
      </c>
      <c r="Y152" s="124">
        <v>99999</v>
      </c>
      <c r="Z152" s="124">
        <v>99999</v>
      </c>
      <c r="AA152" s="124">
        <v>99999</v>
      </c>
      <c r="AB152" s="124">
        <v>99999</v>
      </c>
      <c r="AC152" s="124">
        <v>99999</v>
      </c>
      <c r="AD152" s="124">
        <v>99999</v>
      </c>
      <c r="AE152" s="124">
        <v>99999</v>
      </c>
      <c r="AF152" s="124">
        <v>99999</v>
      </c>
      <c r="AG152" s="124">
        <v>99999</v>
      </c>
      <c r="AH152" s="124">
        <v>99999</v>
      </c>
      <c r="AI152" s="124">
        <v>99999</v>
      </c>
    </row>
    <row r="153" spans="1:36" s="10" customFormat="1" ht="16">
      <c r="A153" s="106" t="s">
        <v>126</v>
      </c>
      <c r="B153" s="11"/>
      <c r="C153" s="11"/>
      <c r="D153" s="161" t="s">
        <v>663</v>
      </c>
      <c r="E153" s="124">
        <v>99999</v>
      </c>
      <c r="F153" s="124">
        <v>99999</v>
      </c>
      <c r="G153" s="124">
        <v>99999</v>
      </c>
      <c r="H153" s="124">
        <v>99999</v>
      </c>
      <c r="I153" s="124">
        <v>99999</v>
      </c>
      <c r="J153" s="124">
        <v>99999</v>
      </c>
      <c r="K153" s="124">
        <v>99999</v>
      </c>
      <c r="L153" s="124">
        <v>99999</v>
      </c>
      <c r="M153" s="124">
        <v>99999</v>
      </c>
      <c r="N153" s="124">
        <v>99999</v>
      </c>
      <c r="O153" s="124">
        <v>99999</v>
      </c>
      <c r="P153" s="124">
        <v>99999</v>
      </c>
      <c r="Q153" s="124">
        <v>99999</v>
      </c>
      <c r="R153" s="124">
        <v>99999</v>
      </c>
      <c r="S153" s="124">
        <v>99999</v>
      </c>
      <c r="T153" s="124">
        <v>99999</v>
      </c>
      <c r="U153" s="124">
        <v>99999</v>
      </c>
      <c r="V153" s="124">
        <v>99999</v>
      </c>
      <c r="W153" s="124">
        <v>99999</v>
      </c>
      <c r="X153" s="124">
        <v>99999</v>
      </c>
      <c r="Y153" s="124">
        <v>99999</v>
      </c>
      <c r="Z153" s="124">
        <v>99999</v>
      </c>
      <c r="AA153" s="124">
        <v>99999</v>
      </c>
      <c r="AB153" s="124">
        <v>99999</v>
      </c>
      <c r="AC153" s="124">
        <v>99999</v>
      </c>
      <c r="AD153" s="124">
        <v>99999</v>
      </c>
      <c r="AE153" s="124">
        <v>99999</v>
      </c>
      <c r="AF153" s="124">
        <v>99999</v>
      </c>
      <c r="AG153" s="124">
        <v>99999</v>
      </c>
      <c r="AH153" s="124">
        <v>99999</v>
      </c>
      <c r="AI153" s="124">
        <v>99999</v>
      </c>
    </row>
    <row r="154" spans="1:36" ht="16">
      <c r="A154" s="106" t="s">
        <v>133</v>
      </c>
      <c r="B154" s="9" t="s">
        <v>119</v>
      </c>
      <c r="C154" s="9" t="s">
        <v>180</v>
      </c>
      <c r="D154" s="161" t="s">
        <v>663</v>
      </c>
      <c r="E154">
        <v>4058</v>
      </c>
      <c r="F154">
        <v>3900.2</v>
      </c>
      <c r="G154">
        <v>3742.4</v>
      </c>
      <c r="H154">
        <v>3584.6</v>
      </c>
      <c r="I154">
        <v>3426.8</v>
      </c>
      <c r="J154">
        <v>3269</v>
      </c>
      <c r="K154">
        <v>3142</v>
      </c>
      <c r="L154">
        <v>3015</v>
      </c>
      <c r="M154">
        <v>2888</v>
      </c>
      <c r="N154">
        <v>2761</v>
      </c>
      <c r="O154">
        <v>2634</v>
      </c>
      <c r="P154">
        <v>2626.8</v>
      </c>
      <c r="Q154">
        <v>2619.6</v>
      </c>
      <c r="R154">
        <v>2612.4</v>
      </c>
      <c r="S154">
        <v>2605.1999999999998</v>
      </c>
      <c r="T154">
        <v>2598</v>
      </c>
      <c r="U154">
        <v>2590.8000000000002</v>
      </c>
      <c r="V154">
        <v>2583.6</v>
      </c>
      <c r="W154">
        <v>2576.4</v>
      </c>
      <c r="X154">
        <v>2569.1999999999998</v>
      </c>
      <c r="Y154">
        <v>2562</v>
      </c>
      <c r="Z154">
        <v>2562</v>
      </c>
      <c r="AA154">
        <v>2562</v>
      </c>
      <c r="AB154">
        <v>2562</v>
      </c>
      <c r="AC154">
        <v>2562</v>
      </c>
      <c r="AD154">
        <v>2562</v>
      </c>
      <c r="AE154">
        <v>2562</v>
      </c>
      <c r="AF154">
        <v>2562</v>
      </c>
      <c r="AG154">
        <v>2562</v>
      </c>
      <c r="AH154">
        <v>2562</v>
      </c>
      <c r="AI154">
        <v>2562</v>
      </c>
      <c r="AJ154" s="4"/>
    </row>
    <row r="155" spans="1:36" ht="16">
      <c r="A155" s="106" t="s">
        <v>141</v>
      </c>
      <c r="B155" s="9" t="s">
        <v>119</v>
      </c>
      <c r="C155" s="9" t="s">
        <v>180</v>
      </c>
      <c r="D155" s="161" t="s">
        <v>663</v>
      </c>
      <c r="E155">
        <v>40.58</v>
      </c>
      <c r="F155">
        <v>39.002000000000002</v>
      </c>
      <c r="G155">
        <v>37.423999999999999</v>
      </c>
      <c r="H155">
        <v>35.845999999999997</v>
      </c>
      <c r="I155">
        <v>34.268000000000001</v>
      </c>
      <c r="J155">
        <v>32.69</v>
      </c>
      <c r="K155">
        <v>31.42</v>
      </c>
      <c r="L155">
        <v>30.15</v>
      </c>
      <c r="M155">
        <v>28.88</v>
      </c>
      <c r="N155">
        <v>27.61</v>
      </c>
      <c r="O155">
        <v>26.34</v>
      </c>
      <c r="P155">
        <v>26.268000000000001</v>
      </c>
      <c r="Q155">
        <v>26.196000000000002</v>
      </c>
      <c r="R155">
        <v>26.123999999999999</v>
      </c>
      <c r="S155">
        <v>26.052</v>
      </c>
      <c r="T155">
        <v>25.98</v>
      </c>
      <c r="U155">
        <v>25.908000000000001</v>
      </c>
      <c r="V155">
        <v>25.835999999999999</v>
      </c>
      <c r="W155">
        <v>25.763999999999999</v>
      </c>
      <c r="X155">
        <v>25.692</v>
      </c>
      <c r="Y155">
        <v>25.62</v>
      </c>
      <c r="Z155">
        <v>25.62</v>
      </c>
      <c r="AA155">
        <v>25.62</v>
      </c>
      <c r="AB155">
        <v>25.62</v>
      </c>
      <c r="AC155">
        <v>25.62</v>
      </c>
      <c r="AD155">
        <v>25.62</v>
      </c>
      <c r="AE155">
        <v>25.62</v>
      </c>
      <c r="AF155">
        <v>25.62</v>
      </c>
      <c r="AG155">
        <v>25.62</v>
      </c>
      <c r="AH155">
        <v>25.62</v>
      </c>
      <c r="AI155">
        <v>25.62</v>
      </c>
    </row>
    <row r="156" spans="1:36" ht="16">
      <c r="A156" s="106" t="s">
        <v>128</v>
      </c>
      <c r="B156" s="9" t="s">
        <v>119</v>
      </c>
      <c r="C156" s="9" t="s">
        <v>151</v>
      </c>
      <c r="D156" s="161" t="s">
        <v>663</v>
      </c>
      <c r="E156">
        <v>1E-4</v>
      </c>
      <c r="F156">
        <v>1E-4</v>
      </c>
      <c r="G156">
        <v>1E-4</v>
      </c>
      <c r="H156">
        <v>1E-4</v>
      </c>
      <c r="I156">
        <v>1E-4</v>
      </c>
      <c r="J156">
        <v>1E-4</v>
      </c>
      <c r="K156">
        <v>1E-4</v>
      </c>
      <c r="L156">
        <v>1E-4</v>
      </c>
      <c r="M156">
        <v>1E-4</v>
      </c>
      <c r="N156">
        <v>1E-4</v>
      </c>
      <c r="O156">
        <v>1E-4</v>
      </c>
      <c r="P156">
        <v>1E-4</v>
      </c>
      <c r="Q156">
        <v>1E-4</v>
      </c>
      <c r="R156">
        <v>1E-4</v>
      </c>
      <c r="S156">
        <v>1E-4</v>
      </c>
      <c r="T156">
        <v>1E-4</v>
      </c>
      <c r="U156">
        <v>1E-4</v>
      </c>
      <c r="V156">
        <v>1E-4</v>
      </c>
      <c r="W156">
        <v>1E-4</v>
      </c>
      <c r="X156">
        <v>1E-4</v>
      </c>
      <c r="Y156">
        <v>1E-4</v>
      </c>
      <c r="Z156">
        <v>1E-4</v>
      </c>
      <c r="AA156">
        <v>1E-4</v>
      </c>
      <c r="AB156">
        <v>1E-4</v>
      </c>
      <c r="AC156">
        <v>1E-4</v>
      </c>
      <c r="AD156">
        <v>1E-4</v>
      </c>
      <c r="AE156">
        <v>1E-4</v>
      </c>
      <c r="AF156">
        <v>1E-4</v>
      </c>
      <c r="AG156">
        <v>1E-4</v>
      </c>
      <c r="AH156">
        <v>1E-4</v>
      </c>
      <c r="AI156">
        <v>1E-4</v>
      </c>
    </row>
    <row r="157" spans="1:36" ht="16">
      <c r="A157" s="106" t="s">
        <v>149</v>
      </c>
      <c r="B157" s="9">
        <v>31.536000000000001</v>
      </c>
      <c r="C157" s="9" t="s">
        <v>181</v>
      </c>
      <c r="D157" s="161" t="s">
        <v>663</v>
      </c>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c r="AC157" s="47"/>
      <c r="AD157" s="47"/>
      <c r="AE157" s="47"/>
      <c r="AF157" s="47"/>
      <c r="AG157" s="47"/>
      <c r="AH157" s="47"/>
      <c r="AI157" s="47"/>
    </row>
    <row r="158" spans="1:36" ht="16">
      <c r="A158" s="106" t="s">
        <v>136</v>
      </c>
      <c r="B158" s="9">
        <v>30</v>
      </c>
      <c r="C158" s="9" t="s">
        <v>137</v>
      </c>
      <c r="D158" s="161" t="s">
        <v>663</v>
      </c>
      <c r="E158" s="47"/>
      <c r="F158" s="47"/>
      <c r="G158" s="47"/>
      <c r="H158" s="47"/>
      <c r="I158" s="47"/>
      <c r="J158" s="47"/>
      <c r="K158" s="47"/>
      <c r="L158" s="47"/>
      <c r="M158" s="47"/>
      <c r="N158" s="47"/>
      <c r="O158" s="47"/>
      <c r="P158" s="47"/>
      <c r="Q158" s="47"/>
      <c r="R158" s="47"/>
      <c r="S158" s="47"/>
      <c r="T158" s="47"/>
      <c r="U158" s="47"/>
      <c r="V158" s="47"/>
      <c r="W158" s="47"/>
      <c r="X158" s="47"/>
      <c r="Y158" s="47"/>
      <c r="Z158" s="47"/>
      <c r="AA158" s="47"/>
      <c r="AB158" s="47"/>
      <c r="AC158" s="47"/>
      <c r="AD158" s="47"/>
      <c r="AE158" s="47"/>
      <c r="AF158" s="47"/>
      <c r="AG158" s="47"/>
      <c r="AH158" s="47"/>
      <c r="AI158" s="47"/>
    </row>
    <row r="159" spans="1:36" s="246" customFormat="1"/>
    <row r="160" spans="1:36" s="225" customFormat="1" ht="15.5" customHeight="1">
      <c r="A160" s="167" t="s">
        <v>94</v>
      </c>
      <c r="B160" s="226"/>
      <c r="D160" s="226"/>
      <c r="E160" s="227"/>
      <c r="F160" s="227"/>
      <c r="G160" s="227"/>
      <c r="H160" s="227"/>
      <c r="I160" s="227"/>
      <c r="J160" s="227"/>
      <c r="K160" s="227"/>
      <c r="L160" s="227"/>
      <c r="M160" s="227"/>
      <c r="N160" s="227"/>
      <c r="O160" s="227"/>
      <c r="P160" s="227"/>
      <c r="Q160" s="227"/>
      <c r="R160" s="227"/>
      <c r="S160" s="227"/>
      <c r="T160" s="227"/>
      <c r="U160" s="227"/>
      <c r="V160" s="227"/>
      <c r="W160" s="227"/>
      <c r="X160" s="227"/>
      <c r="Y160" s="227"/>
      <c r="Z160" s="227"/>
      <c r="AA160" s="227"/>
      <c r="AB160" s="227"/>
      <c r="AC160" s="227"/>
      <c r="AD160" s="227"/>
      <c r="AE160" s="227"/>
      <c r="AF160" s="227"/>
      <c r="AG160" s="227"/>
      <c r="AH160" s="227"/>
      <c r="AI160" s="227"/>
    </row>
    <row r="161" spans="1:35">
      <c r="A161" s="14" t="s">
        <v>116</v>
      </c>
      <c r="B161" s="12" t="s">
        <v>173</v>
      </c>
      <c r="C161" s="8" t="s">
        <v>117</v>
      </c>
      <c r="D161" s="8" t="s">
        <v>607</v>
      </c>
      <c r="E161" s="107">
        <v>2020</v>
      </c>
      <c r="F161" s="107">
        <v>2021</v>
      </c>
      <c r="G161" s="107">
        <v>2022</v>
      </c>
      <c r="H161" s="107">
        <v>2023</v>
      </c>
      <c r="I161" s="107">
        <v>2024</v>
      </c>
      <c r="J161" s="107">
        <v>2025</v>
      </c>
      <c r="K161" s="107">
        <v>2026</v>
      </c>
      <c r="L161" s="107">
        <v>2027</v>
      </c>
      <c r="M161" s="107">
        <v>2028</v>
      </c>
      <c r="N161" s="107">
        <v>2029</v>
      </c>
      <c r="O161" s="107">
        <v>2030</v>
      </c>
      <c r="P161" s="107">
        <v>2031</v>
      </c>
      <c r="Q161" s="107">
        <v>2032</v>
      </c>
      <c r="R161" s="107">
        <v>2033</v>
      </c>
      <c r="S161" s="107">
        <v>2034</v>
      </c>
      <c r="T161" s="107">
        <v>2035</v>
      </c>
      <c r="U161" s="107">
        <v>2036</v>
      </c>
      <c r="V161" s="107">
        <v>2037</v>
      </c>
      <c r="W161" s="107">
        <v>2038</v>
      </c>
      <c r="X161" s="107">
        <v>2039</v>
      </c>
      <c r="Y161" s="107">
        <v>2040</v>
      </c>
      <c r="Z161" s="107">
        <v>2041</v>
      </c>
      <c r="AA161" s="107">
        <v>2042</v>
      </c>
      <c r="AB161" s="107">
        <v>2043</v>
      </c>
      <c r="AC161" s="107">
        <v>2044</v>
      </c>
      <c r="AD161" s="107">
        <v>2045</v>
      </c>
      <c r="AE161" s="107">
        <v>2046</v>
      </c>
      <c r="AF161" s="107">
        <v>2047</v>
      </c>
      <c r="AG161" s="107">
        <v>2048</v>
      </c>
      <c r="AH161" s="107">
        <v>2049</v>
      </c>
      <c r="AI161" s="107">
        <v>2050</v>
      </c>
    </row>
    <row r="162" spans="1:35" s="10" customFormat="1" ht="15.75" customHeight="1">
      <c r="A162" s="118" t="s">
        <v>129</v>
      </c>
      <c r="B162" s="11" t="s">
        <v>60</v>
      </c>
      <c r="C162" s="11" t="s">
        <v>138</v>
      </c>
      <c r="D162" s="161" t="s">
        <v>663</v>
      </c>
      <c r="E162">
        <v>3.03</v>
      </c>
      <c r="F162">
        <v>3.03</v>
      </c>
      <c r="G162">
        <v>3.03</v>
      </c>
      <c r="H162">
        <v>3.03</v>
      </c>
      <c r="I162">
        <v>3.03</v>
      </c>
      <c r="J162">
        <v>3.03</v>
      </c>
      <c r="K162">
        <v>3.03</v>
      </c>
      <c r="L162">
        <v>3.03</v>
      </c>
      <c r="M162">
        <v>3.03</v>
      </c>
      <c r="N162">
        <v>3.03</v>
      </c>
      <c r="O162">
        <v>3.03</v>
      </c>
      <c r="P162">
        <v>3.03</v>
      </c>
      <c r="Q162">
        <v>3.03</v>
      </c>
      <c r="R162">
        <v>3.03</v>
      </c>
      <c r="S162">
        <v>3.03</v>
      </c>
      <c r="T162">
        <v>3.03</v>
      </c>
      <c r="U162">
        <v>3.03</v>
      </c>
      <c r="V162">
        <v>3.03</v>
      </c>
      <c r="W162">
        <v>3.03</v>
      </c>
      <c r="X162">
        <v>3.03</v>
      </c>
      <c r="Y162">
        <v>3.03</v>
      </c>
      <c r="Z162">
        <v>3.03</v>
      </c>
      <c r="AA162">
        <v>3.03</v>
      </c>
      <c r="AB162">
        <v>3.03</v>
      </c>
      <c r="AC162">
        <v>3.03</v>
      </c>
      <c r="AD162">
        <v>3.03</v>
      </c>
      <c r="AE162">
        <v>3.03</v>
      </c>
      <c r="AF162">
        <v>3.03</v>
      </c>
      <c r="AG162">
        <v>3.03</v>
      </c>
      <c r="AH162">
        <v>3.03</v>
      </c>
      <c r="AI162">
        <v>3.03</v>
      </c>
    </row>
    <row r="163" spans="1:35" ht="16">
      <c r="A163" s="106" t="s">
        <v>120</v>
      </c>
      <c r="B163" s="9" t="s">
        <v>27</v>
      </c>
      <c r="C163" s="9" t="s">
        <v>138</v>
      </c>
      <c r="D163" s="161" t="s">
        <v>663</v>
      </c>
      <c r="E163" s="47">
        <v>1</v>
      </c>
      <c r="F163" s="47">
        <v>1</v>
      </c>
      <c r="G163" s="47">
        <v>1</v>
      </c>
      <c r="H163" s="47">
        <v>1</v>
      </c>
      <c r="I163" s="47">
        <v>1</v>
      </c>
      <c r="J163" s="47">
        <v>1</v>
      </c>
      <c r="K163" s="47">
        <v>1</v>
      </c>
      <c r="L163" s="47">
        <v>1</v>
      </c>
      <c r="M163" s="47">
        <v>1</v>
      </c>
      <c r="N163" s="47">
        <v>1</v>
      </c>
      <c r="O163" s="47">
        <v>1</v>
      </c>
      <c r="P163" s="47">
        <v>1</v>
      </c>
      <c r="Q163" s="47">
        <v>1</v>
      </c>
      <c r="R163" s="47">
        <v>1</v>
      </c>
      <c r="S163" s="47">
        <v>1</v>
      </c>
      <c r="T163" s="47">
        <v>1</v>
      </c>
      <c r="U163" s="47">
        <v>1</v>
      </c>
      <c r="V163" s="47">
        <v>1</v>
      </c>
      <c r="W163" s="47">
        <v>1</v>
      </c>
      <c r="X163" s="47">
        <v>1</v>
      </c>
      <c r="Y163" s="47">
        <v>1</v>
      </c>
      <c r="Z163" s="47">
        <v>1</v>
      </c>
      <c r="AA163" s="47">
        <v>1</v>
      </c>
      <c r="AB163" s="47">
        <v>1</v>
      </c>
      <c r="AC163" s="47">
        <v>1</v>
      </c>
      <c r="AD163" s="47">
        <v>1</v>
      </c>
      <c r="AE163" s="47">
        <v>1</v>
      </c>
      <c r="AF163" s="47">
        <v>1</v>
      </c>
      <c r="AG163" s="47">
        <v>1</v>
      </c>
      <c r="AH163" s="47">
        <v>1</v>
      </c>
      <c r="AI163" s="47">
        <v>1</v>
      </c>
    </row>
    <row r="164" spans="1:35" ht="15.75" customHeight="1">
      <c r="A164" s="106" t="s">
        <v>183</v>
      </c>
      <c r="B164" s="9" t="s">
        <v>119</v>
      </c>
      <c r="C164" s="9" t="s">
        <v>119</v>
      </c>
      <c r="D164" s="161" t="s">
        <v>663</v>
      </c>
      <c r="E164" s="126">
        <v>1</v>
      </c>
      <c r="F164" s="126">
        <v>1</v>
      </c>
      <c r="G164" s="126">
        <v>1</v>
      </c>
      <c r="H164" s="126">
        <v>1</v>
      </c>
      <c r="I164" s="126">
        <v>1</v>
      </c>
      <c r="J164" s="126">
        <v>1</v>
      </c>
      <c r="K164" s="126">
        <v>1</v>
      </c>
      <c r="L164" s="126">
        <v>1</v>
      </c>
      <c r="M164" s="126">
        <v>1</v>
      </c>
      <c r="N164" s="126">
        <v>1</v>
      </c>
      <c r="O164" s="126">
        <v>1</v>
      </c>
      <c r="P164" s="126">
        <v>1</v>
      </c>
      <c r="Q164" s="126">
        <v>1</v>
      </c>
      <c r="R164" s="126">
        <v>1</v>
      </c>
      <c r="S164" s="126">
        <v>1</v>
      </c>
      <c r="T164" s="126">
        <v>1</v>
      </c>
      <c r="U164" s="126">
        <v>1</v>
      </c>
      <c r="V164" s="126">
        <v>1</v>
      </c>
      <c r="W164" s="126">
        <v>1</v>
      </c>
      <c r="X164" s="126">
        <v>1</v>
      </c>
      <c r="Y164" s="126">
        <v>1</v>
      </c>
      <c r="Z164" s="126">
        <v>1</v>
      </c>
      <c r="AA164" s="126">
        <v>1</v>
      </c>
      <c r="AB164" s="126">
        <v>1</v>
      </c>
      <c r="AC164" s="126">
        <v>1</v>
      </c>
      <c r="AD164" s="126">
        <v>1</v>
      </c>
      <c r="AE164" s="126">
        <v>1</v>
      </c>
      <c r="AF164" s="126">
        <v>1</v>
      </c>
      <c r="AG164" s="126">
        <v>1</v>
      </c>
      <c r="AH164" s="126">
        <v>1</v>
      </c>
      <c r="AI164" s="126">
        <v>1</v>
      </c>
    </row>
    <row r="165" spans="1:35" ht="16">
      <c r="A165" s="247" t="s">
        <v>179</v>
      </c>
      <c r="B165" s="9" t="s">
        <v>163</v>
      </c>
      <c r="C165" s="9" t="s">
        <v>119</v>
      </c>
      <c r="D165" s="161" t="s">
        <v>663</v>
      </c>
      <c r="E165" s="125">
        <v>0.85</v>
      </c>
      <c r="F165" s="125">
        <v>0.85</v>
      </c>
      <c r="G165" s="125">
        <v>0.85</v>
      </c>
      <c r="H165" s="125">
        <v>0.85</v>
      </c>
      <c r="I165" s="125">
        <v>0.85</v>
      </c>
      <c r="J165" s="125">
        <v>0.85</v>
      </c>
      <c r="K165" s="125">
        <v>0.85</v>
      </c>
      <c r="L165" s="125">
        <v>0.85</v>
      </c>
      <c r="M165" s="125">
        <v>0.85</v>
      </c>
      <c r="N165" s="125">
        <v>0.85</v>
      </c>
      <c r="O165" s="125">
        <v>0.85</v>
      </c>
      <c r="P165" s="125">
        <v>0.85</v>
      </c>
      <c r="Q165" s="125">
        <v>0.85</v>
      </c>
      <c r="R165" s="125">
        <v>0.85</v>
      </c>
      <c r="S165" s="125">
        <v>0.85</v>
      </c>
      <c r="T165" s="125">
        <v>0.85</v>
      </c>
      <c r="U165" s="125">
        <v>0.85</v>
      </c>
      <c r="V165" s="125">
        <v>0.85</v>
      </c>
      <c r="W165" s="125">
        <v>0.85</v>
      </c>
      <c r="X165" s="125">
        <v>0.85</v>
      </c>
      <c r="Y165" s="125">
        <v>0.85</v>
      </c>
      <c r="Z165" s="125">
        <v>0.85</v>
      </c>
      <c r="AA165" s="125">
        <v>0.85</v>
      </c>
      <c r="AB165" s="125">
        <v>0.85</v>
      </c>
      <c r="AC165" s="125">
        <v>0.85</v>
      </c>
      <c r="AD165" s="125">
        <v>0.85</v>
      </c>
      <c r="AE165" s="125">
        <v>0.85</v>
      </c>
      <c r="AF165" s="125">
        <v>0.85</v>
      </c>
      <c r="AG165" s="125">
        <v>0.85</v>
      </c>
      <c r="AH165" s="125">
        <v>0.85</v>
      </c>
      <c r="AI165" s="125">
        <v>0.85</v>
      </c>
    </row>
    <row r="166" spans="1:35" ht="16">
      <c r="A166" s="247"/>
      <c r="B166" s="9" t="s">
        <v>165</v>
      </c>
      <c r="C166" s="9"/>
      <c r="D166" s="161" t="s">
        <v>663</v>
      </c>
      <c r="E166" s="125">
        <v>0.85</v>
      </c>
      <c r="F166" s="125">
        <v>0.85</v>
      </c>
      <c r="G166" s="125">
        <v>0.85</v>
      </c>
      <c r="H166" s="125">
        <v>0.85</v>
      </c>
      <c r="I166" s="125">
        <v>0.85</v>
      </c>
      <c r="J166" s="125">
        <v>0.85</v>
      </c>
      <c r="K166" s="125">
        <v>0.85</v>
      </c>
      <c r="L166" s="125">
        <v>0.85</v>
      </c>
      <c r="M166" s="125">
        <v>0.85</v>
      </c>
      <c r="N166" s="125">
        <v>0.85</v>
      </c>
      <c r="O166" s="125">
        <v>0.85</v>
      </c>
      <c r="P166" s="125">
        <v>0.85</v>
      </c>
      <c r="Q166" s="125">
        <v>0.85</v>
      </c>
      <c r="R166" s="125">
        <v>0.85</v>
      </c>
      <c r="S166" s="125">
        <v>0.85</v>
      </c>
      <c r="T166" s="125">
        <v>0.85</v>
      </c>
      <c r="U166" s="125">
        <v>0.85</v>
      </c>
      <c r="V166" s="125">
        <v>0.85</v>
      </c>
      <c r="W166" s="125">
        <v>0.85</v>
      </c>
      <c r="X166" s="125">
        <v>0.85</v>
      </c>
      <c r="Y166" s="125">
        <v>0.85</v>
      </c>
      <c r="Z166" s="125">
        <v>0.85</v>
      </c>
      <c r="AA166" s="125">
        <v>0.85</v>
      </c>
      <c r="AB166" s="125">
        <v>0.85</v>
      </c>
      <c r="AC166" s="125">
        <v>0.85</v>
      </c>
      <c r="AD166" s="125">
        <v>0.85</v>
      </c>
      <c r="AE166" s="125">
        <v>0.85</v>
      </c>
      <c r="AF166" s="125">
        <v>0.85</v>
      </c>
      <c r="AG166" s="125">
        <v>0.85</v>
      </c>
      <c r="AH166" s="125">
        <v>0.85</v>
      </c>
      <c r="AI166" s="125">
        <v>0.85</v>
      </c>
    </row>
    <row r="167" spans="1:35" ht="16">
      <c r="A167" s="247"/>
      <c r="B167" s="9" t="s">
        <v>166</v>
      </c>
      <c r="C167" s="9"/>
      <c r="D167" s="161" t="s">
        <v>663</v>
      </c>
      <c r="E167" s="125">
        <v>0.85</v>
      </c>
      <c r="F167" s="125">
        <v>0.85</v>
      </c>
      <c r="G167" s="125">
        <v>0.85</v>
      </c>
      <c r="H167" s="125">
        <v>0.85</v>
      </c>
      <c r="I167" s="125">
        <v>0.85</v>
      </c>
      <c r="J167" s="125">
        <v>0.85</v>
      </c>
      <c r="K167" s="125">
        <v>0.85</v>
      </c>
      <c r="L167" s="125">
        <v>0.85</v>
      </c>
      <c r="M167" s="125">
        <v>0.85</v>
      </c>
      <c r="N167" s="125">
        <v>0.85</v>
      </c>
      <c r="O167" s="125">
        <v>0.85</v>
      </c>
      <c r="P167" s="125">
        <v>0.85</v>
      </c>
      <c r="Q167" s="125">
        <v>0.85</v>
      </c>
      <c r="R167" s="125">
        <v>0.85</v>
      </c>
      <c r="S167" s="125">
        <v>0.85</v>
      </c>
      <c r="T167" s="125">
        <v>0.85</v>
      </c>
      <c r="U167" s="125">
        <v>0.85</v>
      </c>
      <c r="V167" s="125">
        <v>0.85</v>
      </c>
      <c r="W167" s="125">
        <v>0.85</v>
      </c>
      <c r="X167" s="125">
        <v>0.85</v>
      </c>
      <c r="Y167" s="125">
        <v>0.85</v>
      </c>
      <c r="Z167" s="125">
        <v>0.85</v>
      </c>
      <c r="AA167" s="125">
        <v>0.85</v>
      </c>
      <c r="AB167" s="125">
        <v>0.85</v>
      </c>
      <c r="AC167" s="125">
        <v>0.85</v>
      </c>
      <c r="AD167" s="125">
        <v>0.85</v>
      </c>
      <c r="AE167" s="125">
        <v>0.85</v>
      </c>
      <c r="AF167" s="125">
        <v>0.85</v>
      </c>
      <c r="AG167" s="125">
        <v>0.85</v>
      </c>
      <c r="AH167" s="125">
        <v>0.85</v>
      </c>
      <c r="AI167" s="125">
        <v>0.85</v>
      </c>
    </row>
    <row r="168" spans="1:35" ht="16">
      <c r="A168" s="247"/>
      <c r="B168" s="9" t="s">
        <v>167</v>
      </c>
      <c r="C168" s="9"/>
      <c r="D168" s="161" t="s">
        <v>663</v>
      </c>
      <c r="E168" s="125">
        <v>0.85</v>
      </c>
      <c r="F168" s="125">
        <v>0.85</v>
      </c>
      <c r="G168" s="125">
        <v>0.85</v>
      </c>
      <c r="H168" s="125">
        <v>0.85</v>
      </c>
      <c r="I168" s="125">
        <v>0.85</v>
      </c>
      <c r="J168" s="125">
        <v>0.85</v>
      </c>
      <c r="K168" s="125">
        <v>0.85</v>
      </c>
      <c r="L168" s="125">
        <v>0.85</v>
      </c>
      <c r="M168" s="125">
        <v>0.85</v>
      </c>
      <c r="N168" s="125">
        <v>0.85</v>
      </c>
      <c r="O168" s="125">
        <v>0.85</v>
      </c>
      <c r="P168" s="125">
        <v>0.85</v>
      </c>
      <c r="Q168" s="125">
        <v>0.85</v>
      </c>
      <c r="R168" s="125">
        <v>0.85</v>
      </c>
      <c r="S168" s="125">
        <v>0.85</v>
      </c>
      <c r="T168" s="125">
        <v>0.85</v>
      </c>
      <c r="U168" s="125">
        <v>0.85</v>
      </c>
      <c r="V168" s="125">
        <v>0.85</v>
      </c>
      <c r="W168" s="125">
        <v>0.85</v>
      </c>
      <c r="X168" s="125">
        <v>0.85</v>
      </c>
      <c r="Y168" s="125">
        <v>0.85</v>
      </c>
      <c r="Z168" s="125">
        <v>0.85</v>
      </c>
      <c r="AA168" s="125">
        <v>0.85</v>
      </c>
      <c r="AB168" s="125">
        <v>0.85</v>
      </c>
      <c r="AC168" s="125">
        <v>0.85</v>
      </c>
      <c r="AD168" s="125">
        <v>0.85</v>
      </c>
      <c r="AE168" s="125">
        <v>0.85</v>
      </c>
      <c r="AF168" s="125">
        <v>0.85</v>
      </c>
      <c r="AG168" s="125">
        <v>0.85</v>
      </c>
      <c r="AH168" s="125">
        <v>0.85</v>
      </c>
      <c r="AI168" s="125">
        <v>0.85</v>
      </c>
    </row>
    <row r="169" spans="1:35" ht="16">
      <c r="A169" s="247"/>
      <c r="B169" s="9" t="s">
        <v>168</v>
      </c>
      <c r="C169" s="9"/>
      <c r="D169" s="161" t="s">
        <v>663</v>
      </c>
      <c r="E169" s="125">
        <v>0.85</v>
      </c>
      <c r="F169" s="125">
        <v>0.85</v>
      </c>
      <c r="G169" s="125">
        <v>0.85</v>
      </c>
      <c r="H169" s="125">
        <v>0.85</v>
      </c>
      <c r="I169" s="125">
        <v>0.85</v>
      </c>
      <c r="J169" s="125">
        <v>0.85</v>
      </c>
      <c r="K169" s="125">
        <v>0.85</v>
      </c>
      <c r="L169" s="125">
        <v>0.85</v>
      </c>
      <c r="M169" s="125">
        <v>0.85</v>
      </c>
      <c r="N169" s="125">
        <v>0.85</v>
      </c>
      <c r="O169" s="125">
        <v>0.85</v>
      </c>
      <c r="P169" s="125">
        <v>0.85</v>
      </c>
      <c r="Q169" s="125">
        <v>0.85</v>
      </c>
      <c r="R169" s="125">
        <v>0.85</v>
      </c>
      <c r="S169" s="125">
        <v>0.85</v>
      </c>
      <c r="T169" s="125">
        <v>0.85</v>
      </c>
      <c r="U169" s="125">
        <v>0.85</v>
      </c>
      <c r="V169" s="125">
        <v>0.85</v>
      </c>
      <c r="W169" s="125">
        <v>0.85</v>
      </c>
      <c r="X169" s="125">
        <v>0.85</v>
      </c>
      <c r="Y169" s="125">
        <v>0.85</v>
      </c>
      <c r="Z169" s="125">
        <v>0.85</v>
      </c>
      <c r="AA169" s="125">
        <v>0.85</v>
      </c>
      <c r="AB169" s="125">
        <v>0.85</v>
      </c>
      <c r="AC169" s="125">
        <v>0.85</v>
      </c>
      <c r="AD169" s="125">
        <v>0.85</v>
      </c>
      <c r="AE169" s="125">
        <v>0.85</v>
      </c>
      <c r="AF169" s="125">
        <v>0.85</v>
      </c>
      <c r="AG169" s="125">
        <v>0.85</v>
      </c>
      <c r="AH169" s="125">
        <v>0.85</v>
      </c>
      <c r="AI169" s="125">
        <v>0.85</v>
      </c>
    </row>
    <row r="170" spans="1:35" ht="16">
      <c r="A170" s="247"/>
      <c r="B170" s="9" t="s">
        <v>169</v>
      </c>
      <c r="C170" s="9" t="s">
        <v>119</v>
      </c>
      <c r="D170" s="161" t="s">
        <v>663</v>
      </c>
      <c r="E170" s="125">
        <v>0.85</v>
      </c>
      <c r="F170" s="125">
        <v>0.85</v>
      </c>
      <c r="G170" s="125">
        <v>0.85</v>
      </c>
      <c r="H170" s="125">
        <v>0.85</v>
      </c>
      <c r="I170" s="125">
        <v>0.85</v>
      </c>
      <c r="J170" s="125">
        <v>0.85</v>
      </c>
      <c r="K170" s="125">
        <v>0.85</v>
      </c>
      <c r="L170" s="125">
        <v>0.85</v>
      </c>
      <c r="M170" s="125">
        <v>0.85</v>
      </c>
      <c r="N170" s="125">
        <v>0.85</v>
      </c>
      <c r="O170" s="125">
        <v>0.85</v>
      </c>
      <c r="P170" s="125">
        <v>0.85</v>
      </c>
      <c r="Q170" s="125">
        <v>0.85</v>
      </c>
      <c r="R170" s="125">
        <v>0.85</v>
      </c>
      <c r="S170" s="125">
        <v>0.85</v>
      </c>
      <c r="T170" s="125">
        <v>0.85</v>
      </c>
      <c r="U170" s="125">
        <v>0.85</v>
      </c>
      <c r="V170" s="125">
        <v>0.85</v>
      </c>
      <c r="W170" s="125">
        <v>0.85</v>
      </c>
      <c r="X170" s="125">
        <v>0.85</v>
      </c>
      <c r="Y170" s="125">
        <v>0.85</v>
      </c>
      <c r="Z170" s="125">
        <v>0.85</v>
      </c>
      <c r="AA170" s="125">
        <v>0.85</v>
      </c>
      <c r="AB170" s="125">
        <v>0.85</v>
      </c>
      <c r="AC170" s="125">
        <v>0.85</v>
      </c>
      <c r="AD170" s="125">
        <v>0.85</v>
      </c>
      <c r="AE170" s="125">
        <v>0.85</v>
      </c>
      <c r="AF170" s="125">
        <v>0.85</v>
      </c>
      <c r="AG170" s="125">
        <v>0.85</v>
      </c>
      <c r="AH170" s="125">
        <v>0.85</v>
      </c>
      <c r="AI170" s="125">
        <v>0.85</v>
      </c>
    </row>
    <row r="171" spans="1:35" ht="16">
      <c r="A171" s="247"/>
      <c r="B171" s="9" t="s">
        <v>170</v>
      </c>
      <c r="C171" s="9" t="s">
        <v>119</v>
      </c>
      <c r="D171" s="161" t="s">
        <v>663</v>
      </c>
      <c r="E171" s="125">
        <v>0.85</v>
      </c>
      <c r="F171" s="125">
        <v>0.85</v>
      </c>
      <c r="G171" s="125">
        <v>0.85</v>
      </c>
      <c r="H171" s="125">
        <v>0.85</v>
      </c>
      <c r="I171" s="125">
        <v>0.85</v>
      </c>
      <c r="J171" s="125">
        <v>0.85</v>
      </c>
      <c r="K171" s="125">
        <v>0.85</v>
      </c>
      <c r="L171" s="125">
        <v>0.85</v>
      </c>
      <c r="M171" s="125">
        <v>0.85</v>
      </c>
      <c r="N171" s="125">
        <v>0.85</v>
      </c>
      <c r="O171" s="125">
        <v>0.85</v>
      </c>
      <c r="P171" s="125">
        <v>0.85</v>
      </c>
      <c r="Q171" s="125">
        <v>0.85</v>
      </c>
      <c r="R171" s="125">
        <v>0.85</v>
      </c>
      <c r="S171" s="125">
        <v>0.85</v>
      </c>
      <c r="T171" s="125">
        <v>0.85</v>
      </c>
      <c r="U171" s="125">
        <v>0.85</v>
      </c>
      <c r="V171" s="125">
        <v>0.85</v>
      </c>
      <c r="W171" s="125">
        <v>0.85</v>
      </c>
      <c r="X171" s="125">
        <v>0.85</v>
      </c>
      <c r="Y171" s="125">
        <v>0.85</v>
      </c>
      <c r="Z171" s="125">
        <v>0.85</v>
      </c>
      <c r="AA171" s="125">
        <v>0.85</v>
      </c>
      <c r="AB171" s="125">
        <v>0.85</v>
      </c>
      <c r="AC171" s="125">
        <v>0.85</v>
      </c>
      <c r="AD171" s="125">
        <v>0.85</v>
      </c>
      <c r="AE171" s="125">
        <v>0.85</v>
      </c>
      <c r="AF171" s="125">
        <v>0.85</v>
      </c>
      <c r="AG171" s="125">
        <v>0.85</v>
      </c>
      <c r="AH171" s="125">
        <v>0.85</v>
      </c>
      <c r="AI171" s="125">
        <v>0.85</v>
      </c>
    </row>
    <row r="172" spans="1:35" ht="16">
      <c r="A172" s="247"/>
      <c r="B172" s="9" t="s">
        <v>171</v>
      </c>
      <c r="C172" s="9" t="s">
        <v>119</v>
      </c>
      <c r="D172" s="161" t="s">
        <v>663</v>
      </c>
      <c r="E172" s="125">
        <v>0.85</v>
      </c>
      <c r="F172" s="125">
        <v>0.85</v>
      </c>
      <c r="G172" s="125">
        <v>0.85</v>
      </c>
      <c r="H172" s="125">
        <v>0.85</v>
      </c>
      <c r="I172" s="125">
        <v>0.85</v>
      </c>
      <c r="J172" s="125">
        <v>0.85</v>
      </c>
      <c r="K172" s="125">
        <v>0.85</v>
      </c>
      <c r="L172" s="125">
        <v>0.85</v>
      </c>
      <c r="M172" s="125">
        <v>0.85</v>
      </c>
      <c r="N172" s="125">
        <v>0.85</v>
      </c>
      <c r="O172" s="125">
        <v>0.85</v>
      </c>
      <c r="P172" s="125">
        <v>0.85</v>
      </c>
      <c r="Q172" s="125">
        <v>0.85</v>
      </c>
      <c r="R172" s="125">
        <v>0.85</v>
      </c>
      <c r="S172" s="125">
        <v>0.85</v>
      </c>
      <c r="T172" s="125">
        <v>0.85</v>
      </c>
      <c r="U172" s="125">
        <v>0.85</v>
      </c>
      <c r="V172" s="125">
        <v>0.85</v>
      </c>
      <c r="W172" s="125">
        <v>0.85</v>
      </c>
      <c r="X172" s="125">
        <v>0.85</v>
      </c>
      <c r="Y172" s="125">
        <v>0.85</v>
      </c>
      <c r="Z172" s="125">
        <v>0.85</v>
      </c>
      <c r="AA172" s="125">
        <v>0.85</v>
      </c>
      <c r="AB172" s="125">
        <v>0.85</v>
      </c>
      <c r="AC172" s="125">
        <v>0.85</v>
      </c>
      <c r="AD172" s="125">
        <v>0.85</v>
      </c>
      <c r="AE172" s="125">
        <v>0.85</v>
      </c>
      <c r="AF172" s="125">
        <v>0.85</v>
      </c>
      <c r="AG172" s="125">
        <v>0.85</v>
      </c>
      <c r="AH172" s="125">
        <v>0.85</v>
      </c>
      <c r="AI172" s="125">
        <v>0.85</v>
      </c>
    </row>
    <row r="173" spans="1:35" s="10" customFormat="1" ht="16">
      <c r="A173" s="109" t="s">
        <v>150</v>
      </c>
      <c r="B173" s="11" t="s">
        <v>119</v>
      </c>
      <c r="C173" s="11" t="s">
        <v>177</v>
      </c>
      <c r="D173" s="161" t="s">
        <v>663</v>
      </c>
      <c r="E173" s="47">
        <v>0</v>
      </c>
      <c r="F173" s="47">
        <v>0</v>
      </c>
      <c r="G173" s="47">
        <v>0</v>
      </c>
      <c r="H173" s="47">
        <v>0</v>
      </c>
      <c r="I173" s="47">
        <v>0</v>
      </c>
      <c r="J173" s="47">
        <v>0</v>
      </c>
      <c r="K173" s="47">
        <v>0</v>
      </c>
      <c r="L173" s="47">
        <v>0</v>
      </c>
      <c r="M173" s="47">
        <v>0</v>
      </c>
      <c r="N173" s="47">
        <v>0</v>
      </c>
      <c r="O173" s="47">
        <v>0</v>
      </c>
      <c r="P173" s="47">
        <v>0</v>
      </c>
      <c r="Q173" s="47">
        <v>0</v>
      </c>
      <c r="R173" s="47">
        <v>0</v>
      </c>
      <c r="S173" s="47">
        <v>0</v>
      </c>
      <c r="T173" s="47">
        <v>0</v>
      </c>
      <c r="U173" s="47">
        <v>0</v>
      </c>
      <c r="V173" s="47">
        <v>0</v>
      </c>
      <c r="W173" s="47">
        <v>0</v>
      </c>
      <c r="X173" s="47">
        <v>0</v>
      </c>
      <c r="Y173" s="47">
        <v>0</v>
      </c>
      <c r="Z173" s="47">
        <v>0</v>
      </c>
      <c r="AA173" s="47">
        <v>0</v>
      </c>
      <c r="AB173" s="47">
        <v>0</v>
      </c>
      <c r="AC173" s="47">
        <v>0</v>
      </c>
      <c r="AD173" s="47">
        <v>0</v>
      </c>
      <c r="AE173" s="47">
        <v>0</v>
      </c>
      <c r="AF173" s="47">
        <v>0</v>
      </c>
      <c r="AG173" s="47">
        <v>0</v>
      </c>
      <c r="AH173" s="47">
        <v>0</v>
      </c>
      <c r="AI173" s="47">
        <v>0</v>
      </c>
    </row>
    <row r="174" spans="1:35" s="10" customFormat="1" ht="16">
      <c r="A174" s="109" t="s">
        <v>178</v>
      </c>
      <c r="B174" s="11" t="s">
        <v>119</v>
      </c>
      <c r="C174" s="11" t="s">
        <v>177</v>
      </c>
      <c r="D174" s="161" t="s">
        <v>663</v>
      </c>
      <c r="E174" s="124">
        <v>0</v>
      </c>
      <c r="F174" s="124">
        <v>0</v>
      </c>
      <c r="G174" s="124">
        <v>0</v>
      </c>
      <c r="H174" s="124">
        <v>0</v>
      </c>
      <c r="I174" s="124">
        <v>0</v>
      </c>
      <c r="J174" s="124">
        <v>0</v>
      </c>
      <c r="K174" s="124">
        <v>0</v>
      </c>
      <c r="L174" s="124">
        <v>0</v>
      </c>
      <c r="M174" s="124">
        <v>0</v>
      </c>
      <c r="N174" s="124">
        <v>0</v>
      </c>
      <c r="O174" s="124">
        <v>0</v>
      </c>
      <c r="P174" s="124">
        <v>0</v>
      </c>
      <c r="Q174" s="124">
        <v>0</v>
      </c>
      <c r="R174" s="124">
        <v>0</v>
      </c>
      <c r="S174" s="124">
        <v>0</v>
      </c>
      <c r="T174" s="124">
        <v>0</v>
      </c>
      <c r="U174" s="124">
        <v>0</v>
      </c>
      <c r="V174" s="124">
        <v>0</v>
      </c>
      <c r="W174" s="124">
        <v>0</v>
      </c>
      <c r="X174" s="124">
        <v>0</v>
      </c>
      <c r="Y174" s="124">
        <v>0</v>
      </c>
      <c r="Z174" s="124">
        <v>0</v>
      </c>
      <c r="AA174" s="124">
        <v>0</v>
      </c>
      <c r="AB174" s="124">
        <v>0</v>
      </c>
      <c r="AC174" s="124">
        <v>0</v>
      </c>
      <c r="AD174" s="124">
        <v>0</v>
      </c>
      <c r="AE174" s="124">
        <v>0</v>
      </c>
      <c r="AF174" s="124">
        <v>0</v>
      </c>
      <c r="AG174" s="124">
        <v>0</v>
      </c>
      <c r="AH174" s="124">
        <v>0</v>
      </c>
      <c r="AI174" s="124">
        <v>0</v>
      </c>
    </row>
    <row r="175" spans="1:35" s="10" customFormat="1" ht="16">
      <c r="A175" s="109" t="s">
        <v>608</v>
      </c>
      <c r="B175" s="11"/>
      <c r="C175" s="11"/>
      <c r="D175" s="161" t="s">
        <v>663</v>
      </c>
      <c r="E175">
        <v>0</v>
      </c>
      <c r="F175">
        <v>0</v>
      </c>
      <c r="G175">
        <v>2.0506453062899999</v>
      </c>
      <c r="H175">
        <v>4.101</v>
      </c>
      <c r="I175">
        <v>6.1520000000000001</v>
      </c>
      <c r="J175">
        <v>8.202</v>
      </c>
      <c r="K175">
        <v>10.253</v>
      </c>
      <c r="L175">
        <v>12.304</v>
      </c>
      <c r="M175">
        <v>14.353999999999999</v>
      </c>
      <c r="N175">
        <v>16.405000000000001</v>
      </c>
      <c r="O175">
        <v>18.456</v>
      </c>
      <c r="P175">
        <v>20.506</v>
      </c>
      <c r="Q175">
        <v>22.556999999999999</v>
      </c>
      <c r="R175">
        <v>24.606999999999999</v>
      </c>
      <c r="S175">
        <v>26.658000000000001</v>
      </c>
      <c r="T175">
        <v>28.709</v>
      </c>
      <c r="U175">
        <v>28.709</v>
      </c>
      <c r="V175">
        <v>28.709</v>
      </c>
      <c r="W175">
        <v>28.709</v>
      </c>
      <c r="X175">
        <v>28.709</v>
      </c>
      <c r="Y175">
        <v>28.709</v>
      </c>
      <c r="Z175">
        <v>28.709</v>
      </c>
      <c r="AA175">
        <v>28.709</v>
      </c>
      <c r="AB175">
        <v>28.709</v>
      </c>
      <c r="AC175">
        <v>28.709</v>
      </c>
      <c r="AD175">
        <v>28.709</v>
      </c>
      <c r="AE175">
        <v>28.709</v>
      </c>
      <c r="AF175">
        <v>28.709</v>
      </c>
      <c r="AG175">
        <v>28.709</v>
      </c>
      <c r="AH175">
        <v>28.709</v>
      </c>
      <c r="AI175">
        <v>28.709</v>
      </c>
    </row>
    <row r="176" spans="1:35" s="10" customFormat="1" ht="16">
      <c r="A176" s="109" t="s">
        <v>140</v>
      </c>
      <c r="B176" s="11" t="s">
        <v>119</v>
      </c>
      <c r="C176" s="11" t="s">
        <v>177</v>
      </c>
      <c r="D176" s="161" t="s">
        <v>663</v>
      </c>
      <c r="E176" s="124">
        <v>0</v>
      </c>
      <c r="F176" s="124">
        <v>0</v>
      </c>
      <c r="G176" s="124">
        <v>0</v>
      </c>
      <c r="H176" s="124">
        <v>0</v>
      </c>
      <c r="I176" s="124">
        <v>0</v>
      </c>
      <c r="J176" s="124">
        <v>0</v>
      </c>
      <c r="K176" s="124">
        <v>0</v>
      </c>
      <c r="L176" s="124">
        <v>0</v>
      </c>
      <c r="M176" s="124">
        <v>0</v>
      </c>
      <c r="N176" s="124">
        <v>0</v>
      </c>
      <c r="O176" s="124">
        <v>0</v>
      </c>
      <c r="P176" s="124">
        <v>0</v>
      </c>
      <c r="Q176" s="124">
        <v>0</v>
      </c>
      <c r="R176" s="124">
        <v>0</v>
      </c>
      <c r="S176" s="124">
        <v>0</v>
      </c>
      <c r="T176" s="124">
        <v>0</v>
      </c>
      <c r="U176" s="124">
        <v>0</v>
      </c>
      <c r="V176" s="124">
        <v>0</v>
      </c>
      <c r="W176" s="124">
        <v>0</v>
      </c>
      <c r="X176" s="124">
        <v>0</v>
      </c>
      <c r="Y176" s="124">
        <v>0</v>
      </c>
      <c r="Z176" s="124">
        <v>0</v>
      </c>
      <c r="AA176" s="124">
        <v>0</v>
      </c>
      <c r="AB176" s="124">
        <v>0</v>
      </c>
      <c r="AC176" s="124">
        <v>0</v>
      </c>
      <c r="AD176" s="124">
        <v>0</v>
      </c>
      <c r="AE176" s="124">
        <v>0</v>
      </c>
      <c r="AF176" s="124">
        <v>0</v>
      </c>
      <c r="AG176" s="124">
        <v>0</v>
      </c>
      <c r="AH176" s="124">
        <v>0</v>
      </c>
      <c r="AI176" s="124">
        <v>0</v>
      </c>
    </row>
    <row r="177" spans="1:36" s="10" customFormat="1" ht="16">
      <c r="A177" s="106" t="s">
        <v>126</v>
      </c>
      <c r="B177" s="11"/>
      <c r="C177" s="11" t="s">
        <v>8</v>
      </c>
      <c r="D177" s="161" t="s">
        <v>663</v>
      </c>
      <c r="E177" s="124">
        <v>99999</v>
      </c>
      <c r="F177" s="124">
        <v>99999</v>
      </c>
      <c r="G177" s="124">
        <v>99999</v>
      </c>
      <c r="H177" s="124">
        <v>99999</v>
      </c>
      <c r="I177" s="124">
        <v>99999</v>
      </c>
      <c r="J177" s="124">
        <v>99999</v>
      </c>
      <c r="K177" s="124">
        <v>99999</v>
      </c>
      <c r="L177" s="124">
        <v>99999</v>
      </c>
      <c r="M177" s="124">
        <v>99999</v>
      </c>
      <c r="N177" s="124">
        <v>99999</v>
      </c>
      <c r="O177" s="124">
        <v>99999</v>
      </c>
      <c r="P177" s="124">
        <v>99999</v>
      </c>
      <c r="Q177" s="124">
        <v>99999</v>
      </c>
      <c r="R177" s="124">
        <v>99999</v>
      </c>
      <c r="S177" s="124">
        <v>99999</v>
      </c>
      <c r="T177" s="124">
        <v>99999</v>
      </c>
      <c r="U177" s="124">
        <v>99999</v>
      </c>
      <c r="V177" s="124">
        <v>99999</v>
      </c>
      <c r="W177" s="124">
        <v>99999</v>
      </c>
      <c r="X177" s="124">
        <v>99999</v>
      </c>
      <c r="Y177" s="124">
        <v>99999</v>
      </c>
      <c r="Z177" s="124">
        <v>99999</v>
      </c>
      <c r="AA177" s="124">
        <v>99999</v>
      </c>
      <c r="AB177" s="124">
        <v>99999</v>
      </c>
      <c r="AC177" s="124">
        <v>99999</v>
      </c>
      <c r="AD177" s="124">
        <v>99999</v>
      </c>
      <c r="AE177" s="124">
        <v>99999</v>
      </c>
      <c r="AF177" s="124">
        <v>99999</v>
      </c>
      <c r="AG177" s="124">
        <v>99999</v>
      </c>
      <c r="AH177" s="124">
        <v>99999</v>
      </c>
      <c r="AI177" s="124">
        <v>99999</v>
      </c>
    </row>
    <row r="178" spans="1:36" ht="16">
      <c r="A178" s="106" t="s">
        <v>133</v>
      </c>
      <c r="B178" s="9" t="s">
        <v>119</v>
      </c>
      <c r="C178" s="9" t="s">
        <v>180</v>
      </c>
      <c r="D178" s="161" t="s">
        <v>663</v>
      </c>
      <c r="E178">
        <v>6137</v>
      </c>
      <c r="F178">
        <v>6137</v>
      </c>
      <c r="G178">
        <v>6137</v>
      </c>
      <c r="H178">
        <v>6137</v>
      </c>
      <c r="I178">
        <v>6137</v>
      </c>
      <c r="J178">
        <v>6137</v>
      </c>
      <c r="K178">
        <v>6137</v>
      </c>
      <c r="L178">
        <v>6137</v>
      </c>
      <c r="M178">
        <v>6137</v>
      </c>
      <c r="N178">
        <v>6137</v>
      </c>
      <c r="O178">
        <v>6137</v>
      </c>
      <c r="P178">
        <v>6137</v>
      </c>
      <c r="Q178">
        <v>6137</v>
      </c>
      <c r="R178">
        <v>6137</v>
      </c>
      <c r="S178">
        <v>6137</v>
      </c>
      <c r="T178">
        <v>6137</v>
      </c>
      <c r="U178">
        <v>6137</v>
      </c>
      <c r="V178">
        <v>6137</v>
      </c>
      <c r="W178">
        <v>6137</v>
      </c>
      <c r="X178">
        <v>6137</v>
      </c>
      <c r="Y178">
        <v>6137</v>
      </c>
      <c r="Z178">
        <v>6137</v>
      </c>
      <c r="AA178">
        <v>6137</v>
      </c>
      <c r="AB178">
        <v>6137</v>
      </c>
      <c r="AC178">
        <v>6137</v>
      </c>
      <c r="AD178">
        <v>6137</v>
      </c>
      <c r="AE178">
        <v>6137</v>
      </c>
      <c r="AF178">
        <v>6137</v>
      </c>
      <c r="AG178">
        <v>6137</v>
      </c>
      <c r="AH178">
        <v>6137</v>
      </c>
      <c r="AI178">
        <v>6137</v>
      </c>
      <c r="AJ178" s="4"/>
    </row>
    <row r="179" spans="1:36" ht="16">
      <c r="A179" s="106" t="s">
        <v>141</v>
      </c>
      <c r="B179" s="9" t="s">
        <v>119</v>
      </c>
      <c r="C179" s="9" t="s">
        <v>180</v>
      </c>
      <c r="D179" s="161" t="s">
        <v>663</v>
      </c>
      <c r="E179">
        <v>184.11</v>
      </c>
      <c r="F179">
        <v>184.11</v>
      </c>
      <c r="G179">
        <v>184.11</v>
      </c>
      <c r="H179">
        <v>184.11</v>
      </c>
      <c r="I179">
        <v>184.11</v>
      </c>
      <c r="J179">
        <v>184.11</v>
      </c>
      <c r="K179">
        <v>184.11</v>
      </c>
      <c r="L179">
        <v>184.11</v>
      </c>
      <c r="M179">
        <v>184.11</v>
      </c>
      <c r="N179">
        <v>184.11</v>
      </c>
      <c r="O179">
        <v>184.11</v>
      </c>
      <c r="P179">
        <v>184.11</v>
      </c>
      <c r="Q179">
        <v>184.11</v>
      </c>
      <c r="R179">
        <v>184.11</v>
      </c>
      <c r="S179">
        <v>184.11</v>
      </c>
      <c r="T179">
        <v>184.11</v>
      </c>
      <c r="U179">
        <v>184.11</v>
      </c>
      <c r="V179">
        <v>184.11</v>
      </c>
      <c r="W179">
        <v>184.11</v>
      </c>
      <c r="X179">
        <v>184.11</v>
      </c>
      <c r="Y179">
        <v>184.11</v>
      </c>
      <c r="Z179">
        <v>184.11</v>
      </c>
      <c r="AA179">
        <v>184.11</v>
      </c>
      <c r="AB179">
        <v>184.11</v>
      </c>
      <c r="AC179">
        <v>184.11</v>
      </c>
      <c r="AD179">
        <v>184.11</v>
      </c>
      <c r="AE179">
        <v>184.11</v>
      </c>
      <c r="AF179">
        <v>184.11</v>
      </c>
      <c r="AG179">
        <v>184.11</v>
      </c>
      <c r="AH179">
        <v>184.11</v>
      </c>
      <c r="AI179">
        <v>184.11</v>
      </c>
    </row>
    <row r="180" spans="1:36" ht="16">
      <c r="A180" s="106" t="s">
        <v>128</v>
      </c>
      <c r="B180" s="9" t="s">
        <v>119</v>
      </c>
      <c r="C180" s="9" t="s">
        <v>151</v>
      </c>
      <c r="D180" s="161" t="s">
        <v>663</v>
      </c>
      <c r="E180">
        <v>1E-4</v>
      </c>
      <c r="F180">
        <v>1E-4</v>
      </c>
      <c r="G180">
        <v>1E-4</v>
      </c>
      <c r="H180">
        <v>1E-4</v>
      </c>
      <c r="I180">
        <v>1E-4</v>
      </c>
      <c r="J180">
        <v>1E-4</v>
      </c>
      <c r="K180">
        <v>1E-4</v>
      </c>
      <c r="L180">
        <v>1E-4</v>
      </c>
      <c r="M180">
        <v>1E-4</v>
      </c>
      <c r="N180">
        <v>1E-4</v>
      </c>
      <c r="O180">
        <v>1E-4</v>
      </c>
      <c r="P180">
        <v>1E-4</v>
      </c>
      <c r="Q180">
        <v>1E-4</v>
      </c>
      <c r="R180">
        <v>1E-4</v>
      </c>
      <c r="S180">
        <v>1E-4</v>
      </c>
      <c r="T180">
        <v>1E-4</v>
      </c>
      <c r="U180">
        <v>1E-4</v>
      </c>
      <c r="V180">
        <v>1E-4</v>
      </c>
      <c r="W180">
        <v>1E-4</v>
      </c>
      <c r="X180">
        <v>1E-4</v>
      </c>
      <c r="Y180">
        <v>1E-4</v>
      </c>
      <c r="Z180">
        <v>1E-4</v>
      </c>
      <c r="AA180">
        <v>1E-4</v>
      </c>
      <c r="AB180">
        <v>1E-4</v>
      </c>
      <c r="AC180">
        <v>1E-4</v>
      </c>
      <c r="AD180">
        <v>1E-4</v>
      </c>
      <c r="AE180">
        <v>1E-4</v>
      </c>
      <c r="AF180">
        <v>1E-4</v>
      </c>
      <c r="AG180">
        <v>1E-4</v>
      </c>
      <c r="AH180">
        <v>1E-4</v>
      </c>
      <c r="AI180">
        <v>1E-4</v>
      </c>
    </row>
    <row r="181" spans="1:36" ht="16">
      <c r="A181" s="106" t="s">
        <v>149</v>
      </c>
      <c r="B181" s="9">
        <v>31.536000000000001</v>
      </c>
      <c r="C181" s="9" t="s">
        <v>181</v>
      </c>
      <c r="D181" s="161" t="s">
        <v>663</v>
      </c>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c r="AC181" s="47"/>
      <c r="AD181" s="47"/>
      <c r="AE181" s="47"/>
      <c r="AF181" s="47"/>
      <c r="AG181" s="47"/>
      <c r="AH181" s="47"/>
      <c r="AI181" s="47"/>
    </row>
    <row r="182" spans="1:36" ht="16">
      <c r="A182" s="106" t="s">
        <v>136</v>
      </c>
      <c r="B182" s="9">
        <v>50</v>
      </c>
      <c r="C182" s="9" t="s">
        <v>137</v>
      </c>
      <c r="D182" s="161" t="s">
        <v>663</v>
      </c>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c r="AC182" s="47"/>
      <c r="AD182" s="47"/>
      <c r="AE182" s="47"/>
      <c r="AF182" s="47"/>
      <c r="AG182" s="47"/>
      <c r="AH182" s="47"/>
      <c r="AI182" s="47"/>
    </row>
    <row r="183" spans="1:36" s="246" customFormat="1"/>
    <row r="184" spans="1:36" s="248" customFormat="1" ht="19">
      <c r="A184" s="248" t="s">
        <v>651</v>
      </c>
    </row>
    <row r="185" spans="1:36" s="237" customFormat="1"/>
    <row r="186" spans="1:36" s="225" customFormat="1" ht="15.75" customHeight="1">
      <c r="A186" s="167" t="s">
        <v>91</v>
      </c>
      <c r="B186" s="226"/>
      <c r="D186" s="226"/>
      <c r="E186" s="227"/>
      <c r="F186" s="227"/>
      <c r="G186" s="227"/>
      <c r="H186" s="227"/>
      <c r="I186" s="227"/>
      <c r="J186" s="227"/>
      <c r="K186" s="227"/>
      <c r="L186" s="227"/>
      <c r="M186" s="227"/>
      <c r="N186" s="227"/>
      <c r="O186" s="227"/>
      <c r="P186" s="227"/>
      <c r="Q186" s="227"/>
      <c r="R186" s="227"/>
      <c r="S186" s="227"/>
      <c r="T186" s="227"/>
      <c r="U186" s="227"/>
      <c r="V186" s="227"/>
      <c r="W186" s="227"/>
      <c r="X186" s="227"/>
      <c r="Y186" s="227"/>
      <c r="Z186" s="227"/>
      <c r="AA186" s="227"/>
      <c r="AB186" s="227"/>
      <c r="AC186" s="227"/>
      <c r="AD186" s="227"/>
      <c r="AE186" s="227"/>
      <c r="AF186" s="227"/>
      <c r="AG186" s="227"/>
      <c r="AH186" s="227"/>
      <c r="AI186" s="227"/>
    </row>
    <row r="187" spans="1:36" ht="15.75" customHeight="1">
      <c r="A187" s="14" t="s">
        <v>116</v>
      </c>
      <c r="B187" s="12" t="s">
        <v>173</v>
      </c>
      <c r="C187" s="8" t="s">
        <v>117</v>
      </c>
      <c r="D187" s="8" t="s">
        <v>607</v>
      </c>
      <c r="E187" s="107">
        <v>2020</v>
      </c>
      <c r="F187" s="107">
        <v>2021</v>
      </c>
      <c r="G187" s="107">
        <v>2022</v>
      </c>
      <c r="H187" s="107">
        <v>2023</v>
      </c>
      <c r="I187" s="107">
        <v>2024</v>
      </c>
      <c r="J187" s="107">
        <v>2025</v>
      </c>
      <c r="K187" s="107">
        <v>2026</v>
      </c>
      <c r="L187" s="107">
        <v>2027</v>
      </c>
      <c r="M187" s="107">
        <v>2028</v>
      </c>
      <c r="N187" s="107">
        <v>2029</v>
      </c>
      <c r="O187" s="107">
        <v>2030</v>
      </c>
      <c r="P187" s="107">
        <v>2031</v>
      </c>
      <c r="Q187" s="107">
        <v>2032</v>
      </c>
      <c r="R187" s="107">
        <v>2033</v>
      </c>
      <c r="S187" s="107">
        <v>2034</v>
      </c>
      <c r="T187" s="107">
        <v>2035</v>
      </c>
      <c r="U187" s="107">
        <v>2036</v>
      </c>
      <c r="V187" s="107">
        <v>2037</v>
      </c>
      <c r="W187" s="107">
        <v>2038</v>
      </c>
      <c r="X187" s="107">
        <v>2039</v>
      </c>
      <c r="Y187" s="107">
        <v>2040</v>
      </c>
      <c r="Z187" s="107">
        <v>2041</v>
      </c>
      <c r="AA187" s="107">
        <v>2042</v>
      </c>
      <c r="AB187" s="107">
        <v>2043</v>
      </c>
      <c r="AC187" s="107">
        <v>2044</v>
      </c>
      <c r="AD187" s="107">
        <v>2045</v>
      </c>
      <c r="AE187" s="107">
        <v>2046</v>
      </c>
      <c r="AF187" s="107">
        <v>2047</v>
      </c>
      <c r="AG187" s="107">
        <v>2048</v>
      </c>
      <c r="AH187" s="107">
        <v>2049</v>
      </c>
      <c r="AI187" s="107">
        <v>2050</v>
      </c>
    </row>
    <row r="188" spans="1:36" s="10" customFormat="1" ht="15.75" customHeight="1">
      <c r="A188" s="118" t="s">
        <v>129</v>
      </c>
      <c r="B188" s="11" t="s">
        <v>46</v>
      </c>
      <c r="C188" s="11" t="s">
        <v>138</v>
      </c>
      <c r="D188" s="161">
        <v>3</v>
      </c>
      <c r="E188" s="47">
        <v>1</v>
      </c>
      <c r="F188" s="47">
        <v>1</v>
      </c>
      <c r="G188" s="47">
        <v>1</v>
      </c>
      <c r="H188" s="47">
        <v>1</v>
      </c>
      <c r="I188" s="47">
        <v>1</v>
      </c>
      <c r="J188" s="47">
        <v>1</v>
      </c>
      <c r="K188" s="47">
        <v>1</v>
      </c>
      <c r="L188" s="47">
        <v>1</v>
      </c>
      <c r="M188" s="47">
        <v>1</v>
      </c>
      <c r="N188" s="47">
        <v>1</v>
      </c>
      <c r="O188" s="47">
        <v>1</v>
      </c>
      <c r="P188" s="47">
        <v>1</v>
      </c>
      <c r="Q188" s="47">
        <v>1</v>
      </c>
      <c r="R188" s="47">
        <v>1</v>
      </c>
      <c r="S188" s="47">
        <v>1</v>
      </c>
      <c r="T188" s="47">
        <v>1</v>
      </c>
      <c r="U188" s="47">
        <v>1</v>
      </c>
      <c r="V188" s="47">
        <v>1</v>
      </c>
      <c r="W188" s="47">
        <v>1</v>
      </c>
      <c r="X188" s="47">
        <v>1</v>
      </c>
      <c r="Y188" s="47">
        <v>1</v>
      </c>
      <c r="Z188" s="47">
        <v>1</v>
      </c>
      <c r="AA188" s="47">
        <v>1</v>
      </c>
      <c r="AB188" s="47">
        <v>1</v>
      </c>
      <c r="AC188" s="47">
        <v>1</v>
      </c>
      <c r="AD188" s="47">
        <v>1</v>
      </c>
      <c r="AE188" s="47">
        <v>1</v>
      </c>
      <c r="AF188" s="47">
        <v>1</v>
      </c>
      <c r="AG188" s="47">
        <v>1</v>
      </c>
      <c r="AH188" s="47">
        <v>1</v>
      </c>
      <c r="AI188" s="47">
        <v>1</v>
      </c>
    </row>
    <row r="189" spans="1:36" ht="15.75" customHeight="1">
      <c r="A189" s="106" t="s">
        <v>120</v>
      </c>
      <c r="B189" s="9" t="s">
        <v>15</v>
      </c>
      <c r="C189" s="9" t="s">
        <v>138</v>
      </c>
      <c r="D189" s="161">
        <v>3</v>
      </c>
      <c r="E189" s="47">
        <v>1</v>
      </c>
      <c r="F189" s="47">
        <v>1</v>
      </c>
      <c r="G189" s="47">
        <v>1</v>
      </c>
      <c r="H189" s="47">
        <v>1</v>
      </c>
      <c r="I189" s="47">
        <v>1</v>
      </c>
      <c r="J189" s="47">
        <v>1</v>
      </c>
      <c r="K189" s="47">
        <v>1</v>
      </c>
      <c r="L189" s="47">
        <v>1</v>
      </c>
      <c r="M189" s="47">
        <v>1</v>
      </c>
      <c r="N189" s="47">
        <v>1</v>
      </c>
      <c r="O189" s="47">
        <v>1</v>
      </c>
      <c r="P189" s="47">
        <v>1</v>
      </c>
      <c r="Q189" s="47">
        <v>1</v>
      </c>
      <c r="R189" s="47">
        <v>1</v>
      </c>
      <c r="S189" s="47">
        <v>1</v>
      </c>
      <c r="T189" s="47">
        <v>1</v>
      </c>
      <c r="U189" s="47">
        <v>1</v>
      </c>
      <c r="V189" s="47">
        <v>1</v>
      </c>
      <c r="W189" s="47">
        <v>1</v>
      </c>
      <c r="X189" s="47">
        <v>1</v>
      </c>
      <c r="Y189" s="47">
        <v>1</v>
      </c>
      <c r="Z189" s="47">
        <v>1</v>
      </c>
      <c r="AA189" s="47">
        <v>1</v>
      </c>
      <c r="AB189" s="47">
        <v>1</v>
      </c>
      <c r="AC189" s="47">
        <v>1</v>
      </c>
      <c r="AD189" s="47">
        <v>1</v>
      </c>
      <c r="AE189" s="47">
        <v>1</v>
      </c>
      <c r="AF189" s="47">
        <v>1</v>
      </c>
      <c r="AG189" s="47">
        <v>1</v>
      </c>
      <c r="AH189" s="47">
        <v>1</v>
      </c>
      <c r="AI189" s="47">
        <v>1</v>
      </c>
    </row>
    <row r="190" spans="1:36" ht="15.75" customHeight="1">
      <c r="A190" s="106" t="s">
        <v>120</v>
      </c>
      <c r="B190" s="9" t="s">
        <v>616</v>
      </c>
      <c r="C190" s="9"/>
      <c r="D190" s="161" t="s">
        <v>664</v>
      </c>
      <c r="E190" s="47">
        <v>1</v>
      </c>
      <c r="F190" s="47">
        <v>1</v>
      </c>
      <c r="G190" s="47">
        <v>1</v>
      </c>
      <c r="H190" s="47">
        <v>1</v>
      </c>
      <c r="I190" s="47">
        <v>1</v>
      </c>
      <c r="J190" s="47">
        <v>1</v>
      </c>
      <c r="K190" s="47">
        <v>1</v>
      </c>
      <c r="L190" s="47">
        <v>1</v>
      </c>
      <c r="M190" s="47">
        <v>1</v>
      </c>
      <c r="N190" s="47">
        <v>1</v>
      </c>
      <c r="O190" s="47">
        <v>1</v>
      </c>
      <c r="P190" s="47">
        <v>1</v>
      </c>
      <c r="Q190" s="47">
        <v>1</v>
      </c>
      <c r="R190" s="47">
        <v>1</v>
      </c>
      <c r="S190" s="47">
        <v>1</v>
      </c>
      <c r="T190" s="47">
        <v>1</v>
      </c>
      <c r="U190" s="47">
        <v>1</v>
      </c>
      <c r="V190" s="47">
        <v>1</v>
      </c>
      <c r="W190" s="47">
        <v>1</v>
      </c>
      <c r="X190" s="47">
        <v>1</v>
      </c>
      <c r="Y190" s="47">
        <v>1</v>
      </c>
      <c r="Z190" s="47">
        <v>1</v>
      </c>
      <c r="AA190" s="47">
        <v>1</v>
      </c>
      <c r="AB190" s="47">
        <v>1</v>
      </c>
      <c r="AC190" s="47">
        <v>1</v>
      </c>
      <c r="AD190" s="47">
        <v>1</v>
      </c>
      <c r="AE190" s="47">
        <v>1</v>
      </c>
      <c r="AF190" s="47">
        <v>1</v>
      </c>
      <c r="AG190" s="47">
        <v>1</v>
      </c>
      <c r="AH190" s="47">
        <v>1</v>
      </c>
      <c r="AI190" s="47">
        <v>1</v>
      </c>
    </row>
    <row r="191" spans="1:36" ht="15.75" customHeight="1">
      <c r="A191" s="106" t="s">
        <v>183</v>
      </c>
      <c r="B191" s="9"/>
      <c r="C191" s="9"/>
      <c r="D191" s="161">
        <v>3</v>
      </c>
      <c r="E191" s="126">
        <v>1</v>
      </c>
      <c r="F191" s="126">
        <v>1</v>
      </c>
      <c r="G191" s="126">
        <v>1</v>
      </c>
      <c r="H191" s="126">
        <v>1</v>
      </c>
      <c r="I191" s="126">
        <v>1</v>
      </c>
      <c r="J191" s="126">
        <v>1</v>
      </c>
      <c r="K191" s="126">
        <v>1</v>
      </c>
      <c r="L191" s="126">
        <v>1</v>
      </c>
      <c r="M191" s="126">
        <v>1</v>
      </c>
      <c r="N191" s="126">
        <v>1</v>
      </c>
      <c r="O191" s="126">
        <v>1</v>
      </c>
      <c r="P191" s="126">
        <v>1</v>
      </c>
      <c r="Q191" s="126">
        <v>1</v>
      </c>
      <c r="R191" s="126">
        <v>1</v>
      </c>
      <c r="S191" s="126">
        <v>1</v>
      </c>
      <c r="T191" s="126">
        <v>1</v>
      </c>
      <c r="U191" s="126">
        <v>1</v>
      </c>
      <c r="V191" s="126">
        <v>1</v>
      </c>
      <c r="W191" s="126">
        <v>1</v>
      </c>
      <c r="X191" s="126">
        <v>1</v>
      </c>
      <c r="Y191" s="126">
        <v>1</v>
      </c>
      <c r="Z191" s="126">
        <v>1</v>
      </c>
      <c r="AA191" s="126">
        <v>1</v>
      </c>
      <c r="AB191" s="126">
        <v>1</v>
      </c>
      <c r="AC191" s="126">
        <v>1</v>
      </c>
      <c r="AD191" s="126">
        <v>1</v>
      </c>
      <c r="AE191" s="126">
        <v>1</v>
      </c>
      <c r="AF191" s="126">
        <v>1</v>
      </c>
      <c r="AG191" s="126">
        <v>1</v>
      </c>
      <c r="AH191" s="126">
        <v>1</v>
      </c>
      <c r="AI191" s="126">
        <v>1</v>
      </c>
    </row>
    <row r="192" spans="1:36" ht="15.5" customHeight="1">
      <c r="A192" s="247" t="s">
        <v>179</v>
      </c>
      <c r="B192" s="9" t="s">
        <v>163</v>
      </c>
      <c r="C192" s="9" t="s">
        <v>119</v>
      </c>
      <c r="D192" s="161">
        <v>3</v>
      </c>
      <c r="E192">
        <v>0</v>
      </c>
      <c r="F192">
        <v>0</v>
      </c>
      <c r="G192">
        <v>0</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row>
    <row r="193" spans="1:36" ht="15.75" customHeight="1">
      <c r="A193" s="247"/>
      <c r="B193" s="9" t="s">
        <v>165</v>
      </c>
      <c r="C193" s="9" t="s">
        <v>119</v>
      </c>
      <c r="D193" s="161">
        <v>3</v>
      </c>
      <c r="E193">
        <v>0.34079814800000013</v>
      </c>
      <c r="F193">
        <v>0.34079814800000013</v>
      </c>
      <c r="G193">
        <v>0.34079814800000013</v>
      </c>
      <c r="H193">
        <v>0.34079814800000013</v>
      </c>
      <c r="I193">
        <v>0.34079814800000013</v>
      </c>
      <c r="J193">
        <v>0.34079814800000013</v>
      </c>
      <c r="K193">
        <v>0.34079814800000013</v>
      </c>
      <c r="L193">
        <v>0.34079814800000013</v>
      </c>
      <c r="M193">
        <v>0.34079814800000013</v>
      </c>
      <c r="N193">
        <v>0.34079814800000013</v>
      </c>
      <c r="O193">
        <v>0.34079814800000013</v>
      </c>
      <c r="P193">
        <v>0.34079814800000013</v>
      </c>
      <c r="Q193">
        <v>0.34079814800000013</v>
      </c>
      <c r="R193">
        <v>0.34079814800000013</v>
      </c>
      <c r="S193">
        <v>0.34079814800000013</v>
      </c>
      <c r="T193">
        <v>0.34079814800000013</v>
      </c>
      <c r="U193">
        <v>0.34079814800000013</v>
      </c>
      <c r="V193">
        <v>0.34079814800000013</v>
      </c>
      <c r="W193">
        <v>0.34079814800000013</v>
      </c>
      <c r="X193">
        <v>0.34079814800000013</v>
      </c>
      <c r="Y193">
        <v>0.34079814800000013</v>
      </c>
      <c r="Z193">
        <v>0.34079814800000013</v>
      </c>
      <c r="AA193">
        <v>0.34079814800000013</v>
      </c>
      <c r="AB193">
        <v>0.34079814800000013</v>
      </c>
      <c r="AC193">
        <v>0.34079814800000013</v>
      </c>
      <c r="AD193">
        <v>0.34079814800000013</v>
      </c>
      <c r="AE193">
        <v>0.34079814800000013</v>
      </c>
      <c r="AF193">
        <v>0.34079814800000013</v>
      </c>
      <c r="AG193">
        <v>0.34079814800000013</v>
      </c>
      <c r="AH193">
        <v>0.34079814800000013</v>
      </c>
      <c r="AI193">
        <v>0.34079814800000013</v>
      </c>
    </row>
    <row r="194" spans="1:36" ht="15.75" customHeight="1">
      <c r="A194" s="247"/>
      <c r="B194" s="9" t="s">
        <v>166</v>
      </c>
      <c r="C194" s="9" t="s">
        <v>119</v>
      </c>
      <c r="D194" s="161">
        <v>3</v>
      </c>
      <c r="E194">
        <v>0</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row>
    <row r="195" spans="1:36" ht="15.75" customHeight="1">
      <c r="A195" s="247"/>
      <c r="B195" s="9" t="s">
        <v>167</v>
      </c>
      <c r="C195" s="9" t="s">
        <v>119</v>
      </c>
      <c r="D195" s="161">
        <v>3</v>
      </c>
      <c r="E195">
        <v>0.38190670300000001</v>
      </c>
      <c r="F195">
        <v>0.38190670300000001</v>
      </c>
      <c r="G195">
        <v>0.38190670300000001</v>
      </c>
      <c r="H195">
        <v>0.38190670300000001</v>
      </c>
      <c r="I195">
        <v>0.38190670300000001</v>
      </c>
      <c r="J195">
        <v>0.38190670300000001</v>
      </c>
      <c r="K195">
        <v>0.38190670300000001</v>
      </c>
      <c r="L195">
        <v>0.38190670300000001</v>
      </c>
      <c r="M195">
        <v>0.38190670300000001</v>
      </c>
      <c r="N195">
        <v>0.38190670300000001</v>
      </c>
      <c r="O195">
        <v>0.38190670300000001</v>
      </c>
      <c r="P195">
        <v>0.38190670300000001</v>
      </c>
      <c r="Q195">
        <v>0.38190670300000001</v>
      </c>
      <c r="R195">
        <v>0.38190670300000001</v>
      </c>
      <c r="S195">
        <v>0.38190670300000001</v>
      </c>
      <c r="T195">
        <v>0.38190670300000001</v>
      </c>
      <c r="U195">
        <v>0.38190670300000001</v>
      </c>
      <c r="V195">
        <v>0.38190670300000001</v>
      </c>
      <c r="W195">
        <v>0.38190670300000001</v>
      </c>
      <c r="X195">
        <v>0.38190670300000001</v>
      </c>
      <c r="Y195">
        <v>0.38190670300000001</v>
      </c>
      <c r="Z195">
        <v>0.38190670300000001</v>
      </c>
      <c r="AA195">
        <v>0.38190670300000001</v>
      </c>
      <c r="AB195">
        <v>0.38190670300000001</v>
      </c>
      <c r="AC195">
        <v>0.38190670300000001</v>
      </c>
      <c r="AD195">
        <v>0.38190670300000001</v>
      </c>
      <c r="AE195">
        <v>0.38190670300000001</v>
      </c>
      <c r="AF195">
        <v>0.38190670300000001</v>
      </c>
      <c r="AG195">
        <v>0.38190670300000001</v>
      </c>
      <c r="AH195">
        <v>0.38190670300000001</v>
      </c>
      <c r="AI195">
        <v>0.38190670300000001</v>
      </c>
    </row>
    <row r="196" spans="1:36" ht="16">
      <c r="A196" s="247"/>
      <c r="B196" s="9" t="s">
        <v>168</v>
      </c>
      <c r="C196" s="9"/>
      <c r="D196" s="161">
        <v>3</v>
      </c>
      <c r="E196">
        <v>0</v>
      </c>
      <c r="F196">
        <v>0</v>
      </c>
      <c r="G196">
        <v>0</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row>
    <row r="197" spans="1:36" ht="16">
      <c r="A197" s="247"/>
      <c r="B197" s="9" t="s">
        <v>169</v>
      </c>
      <c r="C197" s="9"/>
      <c r="D197" s="161">
        <v>3</v>
      </c>
      <c r="E197">
        <v>0.36935416700000001</v>
      </c>
      <c r="F197">
        <v>0.36935416700000001</v>
      </c>
      <c r="G197">
        <v>0.36935416700000001</v>
      </c>
      <c r="H197">
        <v>0.36935416700000001</v>
      </c>
      <c r="I197">
        <v>0.36935416700000001</v>
      </c>
      <c r="J197">
        <v>0.36935416700000001</v>
      </c>
      <c r="K197">
        <v>0.36935416700000001</v>
      </c>
      <c r="L197">
        <v>0.36935416700000001</v>
      </c>
      <c r="M197">
        <v>0.36935416700000001</v>
      </c>
      <c r="N197">
        <v>0.36935416700000001</v>
      </c>
      <c r="O197">
        <v>0.36935416700000001</v>
      </c>
      <c r="P197">
        <v>0.36935416700000001</v>
      </c>
      <c r="Q197">
        <v>0.36935416700000001</v>
      </c>
      <c r="R197">
        <v>0.36935416700000001</v>
      </c>
      <c r="S197">
        <v>0.36935416700000001</v>
      </c>
      <c r="T197">
        <v>0.36935416700000001</v>
      </c>
      <c r="U197">
        <v>0.36935416700000001</v>
      </c>
      <c r="V197">
        <v>0.36935416700000001</v>
      </c>
      <c r="W197">
        <v>0.36935416700000001</v>
      </c>
      <c r="X197">
        <v>0.36935416700000001</v>
      </c>
      <c r="Y197">
        <v>0.36935416700000001</v>
      </c>
      <c r="Z197">
        <v>0.36935416700000001</v>
      </c>
      <c r="AA197">
        <v>0.36935416700000001</v>
      </c>
      <c r="AB197">
        <v>0.36935416700000001</v>
      </c>
      <c r="AC197">
        <v>0.36935416700000001</v>
      </c>
      <c r="AD197">
        <v>0.36935416700000001</v>
      </c>
      <c r="AE197">
        <v>0.36935416700000001</v>
      </c>
      <c r="AF197">
        <v>0.36935416700000001</v>
      </c>
      <c r="AG197">
        <v>0.36935416700000001</v>
      </c>
      <c r="AH197">
        <v>0.36935416700000001</v>
      </c>
      <c r="AI197">
        <v>0.36935416700000001</v>
      </c>
    </row>
    <row r="198" spans="1:36" ht="16">
      <c r="A198" s="247"/>
      <c r="B198" s="9" t="s">
        <v>170</v>
      </c>
      <c r="C198" s="9"/>
      <c r="D198" s="161">
        <v>3</v>
      </c>
      <c r="E198">
        <v>0</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row>
    <row r="199" spans="1:36" ht="16">
      <c r="A199" s="247"/>
      <c r="B199" s="9" t="s">
        <v>171</v>
      </c>
      <c r="C199" s="9"/>
      <c r="D199" s="161">
        <v>3</v>
      </c>
      <c r="E199">
        <v>0.345820513</v>
      </c>
      <c r="F199">
        <v>0.345820513</v>
      </c>
      <c r="G199">
        <v>0.345820513</v>
      </c>
      <c r="H199">
        <v>0.345820513</v>
      </c>
      <c r="I199">
        <v>0.345820513</v>
      </c>
      <c r="J199">
        <v>0.345820513</v>
      </c>
      <c r="K199">
        <v>0.345820513</v>
      </c>
      <c r="L199">
        <v>0.345820513</v>
      </c>
      <c r="M199">
        <v>0.345820513</v>
      </c>
      <c r="N199">
        <v>0.345820513</v>
      </c>
      <c r="O199">
        <v>0.345820513</v>
      </c>
      <c r="P199">
        <v>0.345820513</v>
      </c>
      <c r="Q199">
        <v>0.345820513</v>
      </c>
      <c r="R199">
        <v>0.345820513</v>
      </c>
      <c r="S199">
        <v>0.345820513</v>
      </c>
      <c r="T199">
        <v>0.345820513</v>
      </c>
      <c r="U199">
        <v>0.345820513</v>
      </c>
      <c r="V199">
        <v>0.345820513</v>
      </c>
      <c r="W199">
        <v>0.345820513</v>
      </c>
      <c r="X199">
        <v>0.345820513</v>
      </c>
      <c r="Y199">
        <v>0.345820513</v>
      </c>
      <c r="Z199">
        <v>0.345820513</v>
      </c>
      <c r="AA199">
        <v>0.345820513</v>
      </c>
      <c r="AB199">
        <v>0.345820513</v>
      </c>
      <c r="AC199">
        <v>0.345820513</v>
      </c>
      <c r="AD199">
        <v>0.345820513</v>
      </c>
      <c r="AE199">
        <v>0.345820513</v>
      </c>
      <c r="AF199">
        <v>0.345820513</v>
      </c>
      <c r="AG199">
        <v>0.345820513</v>
      </c>
      <c r="AH199">
        <v>0.345820513</v>
      </c>
      <c r="AI199">
        <v>0.345820513</v>
      </c>
    </row>
    <row r="200" spans="1:36" ht="16">
      <c r="A200" s="106" t="s">
        <v>150</v>
      </c>
      <c r="B200" s="9" t="s">
        <v>119</v>
      </c>
      <c r="C200" s="9" t="s">
        <v>177</v>
      </c>
      <c r="D200" s="161">
        <v>3</v>
      </c>
      <c r="E200">
        <v>2.5000000000000001E-2</v>
      </c>
      <c r="F200">
        <v>2.5000000000000001E-2</v>
      </c>
      <c r="G200">
        <v>2.5000000000000001E-2</v>
      </c>
      <c r="H200">
        <v>2.5000000000000001E-2</v>
      </c>
      <c r="I200">
        <v>2.5000000000000001E-2</v>
      </c>
      <c r="J200">
        <v>2.5000000000000001E-2</v>
      </c>
      <c r="K200">
        <v>2.5000000000000001E-2</v>
      </c>
      <c r="L200">
        <v>2.5000000000000001E-2</v>
      </c>
      <c r="M200">
        <v>2.5000000000000001E-2</v>
      </c>
      <c r="N200">
        <v>2.5000000000000001E-2</v>
      </c>
      <c r="O200">
        <v>2.5000000000000001E-2</v>
      </c>
      <c r="P200">
        <v>2.5000000000000001E-2</v>
      </c>
      <c r="Q200">
        <v>2.5000000000000001E-2</v>
      </c>
      <c r="R200">
        <v>2.5000000000000001E-2</v>
      </c>
      <c r="S200">
        <v>0</v>
      </c>
      <c r="T200">
        <v>0</v>
      </c>
      <c r="U200">
        <v>0</v>
      </c>
      <c r="V200">
        <v>0</v>
      </c>
      <c r="W200">
        <v>0</v>
      </c>
      <c r="X200">
        <v>0</v>
      </c>
      <c r="Y200">
        <v>0</v>
      </c>
      <c r="Z200">
        <v>0</v>
      </c>
      <c r="AA200">
        <v>0</v>
      </c>
      <c r="AB200">
        <v>0</v>
      </c>
      <c r="AC200">
        <v>0</v>
      </c>
      <c r="AD200">
        <v>0</v>
      </c>
      <c r="AE200">
        <v>0</v>
      </c>
      <c r="AF200">
        <v>0</v>
      </c>
      <c r="AG200">
        <v>0</v>
      </c>
      <c r="AH200">
        <v>0</v>
      </c>
      <c r="AI200">
        <v>0</v>
      </c>
      <c r="AJ200" s="10"/>
    </row>
    <row r="201" spans="1:36" s="10" customFormat="1" ht="16">
      <c r="A201" s="109" t="s">
        <v>178</v>
      </c>
      <c r="B201" s="11" t="s">
        <v>119</v>
      </c>
      <c r="C201" s="11" t="s">
        <v>177</v>
      </c>
      <c r="D201" s="161">
        <v>3</v>
      </c>
      <c r="E201" s="124">
        <v>0</v>
      </c>
      <c r="F201" s="124">
        <v>0</v>
      </c>
      <c r="G201" s="124">
        <v>0</v>
      </c>
      <c r="H201" s="124">
        <v>0</v>
      </c>
      <c r="I201" s="124">
        <v>0</v>
      </c>
      <c r="J201" s="124">
        <v>0</v>
      </c>
      <c r="K201" s="124">
        <v>0</v>
      </c>
      <c r="L201" s="124">
        <v>0</v>
      </c>
      <c r="M201" s="124">
        <v>0</v>
      </c>
      <c r="N201" s="124">
        <v>0</v>
      </c>
      <c r="O201" s="124">
        <v>0</v>
      </c>
      <c r="P201" s="124">
        <v>0</v>
      </c>
      <c r="Q201" s="124">
        <v>0</v>
      </c>
      <c r="R201" s="124">
        <v>0</v>
      </c>
      <c r="S201" s="124">
        <v>0</v>
      </c>
      <c r="T201" s="124">
        <v>0</v>
      </c>
      <c r="U201" s="124">
        <v>0</v>
      </c>
      <c r="V201" s="124">
        <v>0</v>
      </c>
      <c r="W201" s="124">
        <v>0</v>
      </c>
      <c r="X201" s="124">
        <v>0</v>
      </c>
      <c r="Y201" s="124">
        <v>0</v>
      </c>
      <c r="Z201" s="124">
        <v>0</v>
      </c>
      <c r="AA201" s="124">
        <v>0</v>
      </c>
      <c r="AB201" s="124">
        <v>0</v>
      </c>
      <c r="AC201" s="124">
        <v>0</v>
      </c>
      <c r="AD201" s="124">
        <v>0</v>
      </c>
      <c r="AE201" s="124">
        <v>0</v>
      </c>
      <c r="AF201" s="124">
        <v>0</v>
      </c>
      <c r="AG201" s="124">
        <v>0</v>
      </c>
      <c r="AH201" s="124">
        <v>0</v>
      </c>
      <c r="AI201" s="124">
        <v>0</v>
      </c>
    </row>
    <row r="202" spans="1:36" s="10" customFormat="1" ht="16">
      <c r="A202" s="109" t="s">
        <v>140</v>
      </c>
      <c r="B202" s="11" t="s">
        <v>119</v>
      </c>
      <c r="C202" s="11" t="s">
        <v>177</v>
      </c>
      <c r="D202" s="161">
        <v>3</v>
      </c>
      <c r="E202" s="47">
        <v>0</v>
      </c>
      <c r="F202" s="124">
        <v>99999</v>
      </c>
      <c r="G202" s="124">
        <v>99999</v>
      </c>
      <c r="H202" s="124">
        <v>99999</v>
      </c>
      <c r="I202" s="124">
        <v>99999</v>
      </c>
      <c r="J202" s="124">
        <v>99999</v>
      </c>
      <c r="K202" s="124">
        <v>99999</v>
      </c>
      <c r="L202" s="124">
        <v>99999</v>
      </c>
      <c r="M202" s="124">
        <v>99999</v>
      </c>
      <c r="N202" s="124">
        <v>99999</v>
      </c>
      <c r="O202" s="124">
        <v>99999</v>
      </c>
      <c r="P202" s="124">
        <v>99999</v>
      </c>
      <c r="Q202" s="124">
        <v>99999</v>
      </c>
      <c r="R202" s="124">
        <v>99999</v>
      </c>
      <c r="S202" s="124">
        <v>99999</v>
      </c>
      <c r="T202" s="124">
        <v>99999</v>
      </c>
      <c r="U202" s="124">
        <v>99999</v>
      </c>
      <c r="V202" s="124">
        <v>99999</v>
      </c>
      <c r="W202" s="124">
        <v>99999</v>
      </c>
      <c r="X202" s="124">
        <v>99999</v>
      </c>
      <c r="Y202" s="124">
        <v>99999</v>
      </c>
      <c r="Z202" s="124">
        <v>99999</v>
      </c>
      <c r="AA202" s="124">
        <v>99999</v>
      </c>
      <c r="AB202" s="124">
        <v>99999</v>
      </c>
      <c r="AC202" s="124">
        <v>99999</v>
      </c>
      <c r="AD202" s="124">
        <v>99999</v>
      </c>
      <c r="AE202" s="124">
        <v>99999</v>
      </c>
      <c r="AF202" s="124">
        <v>99999</v>
      </c>
      <c r="AG202" s="124">
        <v>99999</v>
      </c>
      <c r="AH202" s="124">
        <v>99999</v>
      </c>
      <c r="AI202" s="124">
        <v>99999</v>
      </c>
    </row>
    <row r="203" spans="1:36" ht="16">
      <c r="A203" s="106" t="s">
        <v>126</v>
      </c>
      <c r="B203" s="9" t="s">
        <v>119</v>
      </c>
      <c r="C203" s="9" t="s">
        <v>177</v>
      </c>
      <c r="D203" s="161">
        <v>3</v>
      </c>
      <c r="E203" s="124">
        <v>99999</v>
      </c>
      <c r="F203" s="124">
        <v>99999</v>
      </c>
      <c r="G203" s="124">
        <v>99999</v>
      </c>
      <c r="H203" s="124">
        <v>99999</v>
      </c>
      <c r="I203" s="124">
        <v>99999</v>
      </c>
      <c r="J203" s="124">
        <v>99999</v>
      </c>
      <c r="K203" s="124">
        <v>99999</v>
      </c>
      <c r="L203" s="124">
        <v>99999</v>
      </c>
      <c r="M203" s="124">
        <v>99999</v>
      </c>
      <c r="N203" s="124">
        <v>99999</v>
      </c>
      <c r="O203" s="124">
        <v>99999</v>
      </c>
      <c r="P203" s="124">
        <v>99999</v>
      </c>
      <c r="Q203" s="124">
        <v>99999</v>
      </c>
      <c r="R203" s="124">
        <v>99999</v>
      </c>
      <c r="S203" s="124">
        <v>99999</v>
      </c>
      <c r="T203" s="124">
        <v>99999</v>
      </c>
      <c r="U203" s="124">
        <v>99999</v>
      </c>
      <c r="V203" s="124">
        <v>99999</v>
      </c>
      <c r="W203" s="124">
        <v>99999</v>
      </c>
      <c r="X203" s="124">
        <v>99999</v>
      </c>
      <c r="Y203" s="124">
        <v>99999</v>
      </c>
      <c r="Z203" s="124">
        <v>99999</v>
      </c>
      <c r="AA203" s="124">
        <v>99999</v>
      </c>
      <c r="AB203" s="124">
        <v>99999</v>
      </c>
      <c r="AC203" s="124">
        <v>99999</v>
      </c>
      <c r="AD203" s="124">
        <v>99999</v>
      </c>
      <c r="AE203" s="124">
        <v>99999</v>
      </c>
      <c r="AF203" s="124">
        <v>99999</v>
      </c>
      <c r="AG203" s="124">
        <v>99999</v>
      </c>
      <c r="AH203" s="124">
        <v>99999</v>
      </c>
      <c r="AI203" s="124">
        <v>99999</v>
      </c>
      <c r="AJ203" s="10"/>
    </row>
    <row r="204" spans="1:36" ht="15.75" customHeight="1">
      <c r="A204" s="106" t="s">
        <v>133</v>
      </c>
      <c r="B204" s="9" t="s">
        <v>119</v>
      </c>
      <c r="C204" s="9" t="s">
        <v>180</v>
      </c>
      <c r="D204" s="161">
        <v>3</v>
      </c>
      <c r="E204">
        <v>1378</v>
      </c>
      <c r="F204">
        <v>1299.2</v>
      </c>
      <c r="G204">
        <v>1220.4000000000001</v>
      </c>
      <c r="H204">
        <v>1141.5999999999999</v>
      </c>
      <c r="I204">
        <v>1062.8</v>
      </c>
      <c r="J204">
        <v>984</v>
      </c>
      <c r="K204">
        <v>964.4</v>
      </c>
      <c r="L204">
        <v>944.8</v>
      </c>
      <c r="M204">
        <v>925.2</v>
      </c>
      <c r="N204">
        <v>905.6</v>
      </c>
      <c r="O204">
        <v>886</v>
      </c>
      <c r="P204">
        <v>868.8</v>
      </c>
      <c r="Q204">
        <v>851.6</v>
      </c>
      <c r="R204">
        <v>834.4</v>
      </c>
      <c r="S204">
        <v>817.2</v>
      </c>
      <c r="T204">
        <v>800</v>
      </c>
      <c r="U204">
        <v>784.6</v>
      </c>
      <c r="V204">
        <v>769.2</v>
      </c>
      <c r="W204">
        <v>753.8</v>
      </c>
      <c r="X204">
        <v>738.4</v>
      </c>
      <c r="Y204">
        <v>723</v>
      </c>
      <c r="Z204">
        <v>723</v>
      </c>
      <c r="AA204">
        <v>723</v>
      </c>
      <c r="AB204">
        <v>723</v>
      </c>
      <c r="AC204">
        <v>723</v>
      </c>
      <c r="AD204">
        <v>723</v>
      </c>
      <c r="AE204">
        <v>723</v>
      </c>
      <c r="AF204">
        <v>723</v>
      </c>
      <c r="AG204">
        <v>723</v>
      </c>
      <c r="AH204">
        <v>723</v>
      </c>
      <c r="AI204">
        <v>723</v>
      </c>
    </row>
    <row r="205" spans="1:36" ht="15.75" customHeight="1">
      <c r="A205" s="106" t="s">
        <v>141</v>
      </c>
      <c r="B205" s="9" t="s">
        <v>119</v>
      </c>
      <c r="C205" s="9" t="s">
        <v>180</v>
      </c>
      <c r="D205" s="161">
        <v>3</v>
      </c>
      <c r="E205">
        <v>17.914000000000001</v>
      </c>
      <c r="F205">
        <v>16.889600000000002</v>
      </c>
      <c r="G205">
        <v>15.8652</v>
      </c>
      <c r="H205">
        <v>14.8408</v>
      </c>
      <c r="I205">
        <v>13.8164</v>
      </c>
      <c r="J205">
        <v>12.792</v>
      </c>
      <c r="K205">
        <v>12.5372</v>
      </c>
      <c r="L205">
        <v>12.282400000000001</v>
      </c>
      <c r="M205">
        <v>12.0276</v>
      </c>
      <c r="N205">
        <v>11.7728</v>
      </c>
      <c r="O205">
        <v>11.518000000000001</v>
      </c>
      <c r="P205">
        <v>11.2944</v>
      </c>
      <c r="Q205">
        <v>11.0708</v>
      </c>
      <c r="R205">
        <v>10.847200000000001</v>
      </c>
      <c r="S205">
        <v>10.6236</v>
      </c>
      <c r="T205">
        <v>10.4</v>
      </c>
      <c r="U205">
        <v>10.1998</v>
      </c>
      <c r="V205">
        <v>9.9995999999999992</v>
      </c>
      <c r="W205">
        <v>9.7994000000000003</v>
      </c>
      <c r="X205">
        <v>9.5991999999999997</v>
      </c>
      <c r="Y205">
        <v>9.3989999999999991</v>
      </c>
      <c r="Z205">
        <v>9.3989999999999991</v>
      </c>
      <c r="AA205">
        <v>9.3989999999999991</v>
      </c>
      <c r="AB205">
        <v>9.3989999999999991</v>
      </c>
      <c r="AC205">
        <v>9.3989999999999991</v>
      </c>
      <c r="AD205">
        <v>9.3989999999999991</v>
      </c>
      <c r="AE205">
        <v>9.3989999999999991</v>
      </c>
      <c r="AF205">
        <v>9.3989999999999991</v>
      </c>
      <c r="AG205">
        <v>9.3989999999999991</v>
      </c>
      <c r="AH205">
        <v>9.3989999999999991</v>
      </c>
      <c r="AI205">
        <v>9.3989999999999991</v>
      </c>
      <c r="AJ205" s="4"/>
    </row>
    <row r="206" spans="1:36" ht="16">
      <c r="A206" s="106" t="s">
        <v>128</v>
      </c>
      <c r="B206" s="9"/>
      <c r="C206" s="9" t="s">
        <v>151</v>
      </c>
      <c r="D206" s="161">
        <v>3</v>
      </c>
      <c r="E206">
        <v>1E-4</v>
      </c>
      <c r="F206">
        <v>1E-4</v>
      </c>
      <c r="G206">
        <v>1E-4</v>
      </c>
      <c r="H206">
        <v>1E-4</v>
      </c>
      <c r="I206">
        <v>1E-4</v>
      </c>
      <c r="J206">
        <v>1E-4</v>
      </c>
      <c r="K206">
        <v>1E-4</v>
      </c>
      <c r="L206">
        <v>1E-4</v>
      </c>
      <c r="M206">
        <v>1E-4</v>
      </c>
      <c r="N206">
        <v>1E-4</v>
      </c>
      <c r="O206">
        <v>1E-4</v>
      </c>
      <c r="P206">
        <v>1E-4</v>
      </c>
      <c r="Q206">
        <v>1E-4</v>
      </c>
      <c r="R206">
        <v>1E-4</v>
      </c>
      <c r="S206">
        <v>1E-4</v>
      </c>
      <c r="T206">
        <v>1E-4</v>
      </c>
      <c r="U206">
        <v>1E-4</v>
      </c>
      <c r="V206">
        <v>1E-4</v>
      </c>
      <c r="W206">
        <v>1E-4</v>
      </c>
      <c r="X206">
        <v>1E-4</v>
      </c>
      <c r="Y206">
        <v>1E-4</v>
      </c>
      <c r="Z206">
        <v>1E-4</v>
      </c>
      <c r="AA206">
        <v>1E-4</v>
      </c>
      <c r="AB206">
        <v>1E-4</v>
      </c>
      <c r="AC206">
        <v>1E-4</v>
      </c>
      <c r="AD206">
        <v>1E-4</v>
      </c>
      <c r="AE206">
        <v>1E-4</v>
      </c>
      <c r="AF206">
        <v>1E-4</v>
      </c>
      <c r="AG206">
        <v>1E-4</v>
      </c>
      <c r="AH206">
        <v>1E-4</v>
      </c>
      <c r="AI206">
        <v>1E-4</v>
      </c>
      <c r="AJ206" s="10"/>
    </row>
    <row r="207" spans="1:36" ht="15.75" customHeight="1">
      <c r="A207" s="106" t="s">
        <v>149</v>
      </c>
      <c r="B207" s="9">
        <v>31.536000000000001</v>
      </c>
      <c r="C207" s="9" t="s">
        <v>181</v>
      </c>
      <c r="D207" s="161">
        <v>3</v>
      </c>
      <c r="E207" s="47"/>
      <c r="F207" s="47"/>
      <c r="G207" s="47"/>
      <c r="H207" s="47"/>
      <c r="I207" s="47"/>
      <c r="J207" s="47"/>
      <c r="K207" s="47"/>
      <c r="L207" s="47"/>
      <c r="M207" s="47"/>
      <c r="N207" s="47"/>
      <c r="O207" s="47"/>
      <c r="P207" s="47"/>
      <c r="Q207" s="47"/>
      <c r="R207" s="47"/>
      <c r="S207" s="47"/>
      <c r="T207" s="47"/>
      <c r="U207" s="47"/>
      <c r="V207" s="47"/>
      <c r="W207" s="47"/>
      <c r="X207" s="47"/>
      <c r="Y207" s="47"/>
      <c r="Z207" s="47"/>
      <c r="AA207" s="47"/>
      <c r="AB207" s="47"/>
      <c r="AC207" s="47"/>
      <c r="AD207" s="47"/>
      <c r="AE207" s="47"/>
      <c r="AF207" s="47"/>
      <c r="AG207" s="47"/>
      <c r="AH207" s="47"/>
      <c r="AI207" s="47"/>
    </row>
    <row r="208" spans="1:36" ht="15.75" customHeight="1">
      <c r="A208" s="106" t="s">
        <v>136</v>
      </c>
      <c r="B208" s="9">
        <v>24</v>
      </c>
      <c r="C208" s="9" t="s">
        <v>137</v>
      </c>
      <c r="D208" s="161">
        <v>3</v>
      </c>
      <c r="E208" s="47"/>
      <c r="F208" s="47"/>
      <c r="G208" s="47"/>
      <c r="H208" s="47"/>
      <c r="I208" s="47"/>
      <c r="J208" s="47"/>
      <c r="K208" s="47"/>
      <c r="L208" s="47"/>
      <c r="M208" s="47"/>
      <c r="N208" s="47"/>
      <c r="O208" s="47"/>
      <c r="P208" s="47"/>
      <c r="Q208" s="47"/>
      <c r="R208" s="47"/>
      <c r="S208" s="47"/>
      <c r="T208" s="47"/>
      <c r="U208" s="47"/>
      <c r="V208" s="47"/>
      <c r="W208" s="47"/>
      <c r="X208" s="47"/>
      <c r="Y208" s="47"/>
      <c r="Z208" s="47"/>
      <c r="AA208" s="47"/>
      <c r="AB208" s="47"/>
      <c r="AC208" s="47"/>
      <c r="AD208" s="47"/>
      <c r="AE208" s="47"/>
      <c r="AF208" s="47"/>
      <c r="AG208" s="47"/>
      <c r="AH208" s="47"/>
      <c r="AI208" s="47"/>
    </row>
    <row r="209" spans="1:35" s="237" customFormat="1"/>
    <row r="210" spans="1:35" s="225" customFormat="1" ht="15.75" customHeight="1">
      <c r="A210" s="167" t="s">
        <v>99</v>
      </c>
      <c r="B210" s="226"/>
      <c r="D210" s="226"/>
      <c r="E210" s="227"/>
      <c r="F210" s="227"/>
      <c r="G210" s="227"/>
      <c r="H210" s="227"/>
      <c r="I210" s="227"/>
      <c r="J210" s="227"/>
      <c r="K210" s="227"/>
      <c r="L210" s="227"/>
      <c r="M210" s="227"/>
      <c r="N210" s="227"/>
      <c r="O210" s="227"/>
      <c r="P210" s="227"/>
      <c r="Q210" s="227"/>
      <c r="R210" s="227"/>
      <c r="S210" s="227"/>
      <c r="T210" s="227"/>
      <c r="U210" s="227"/>
      <c r="V210" s="227"/>
      <c r="W210" s="227"/>
      <c r="X210" s="227"/>
      <c r="Y210" s="227"/>
      <c r="Z210" s="227"/>
      <c r="AA210" s="227"/>
      <c r="AB210" s="227"/>
      <c r="AC210" s="227"/>
      <c r="AD210" s="227"/>
      <c r="AE210" s="227"/>
      <c r="AF210" s="227"/>
      <c r="AG210" s="227"/>
      <c r="AH210" s="227"/>
      <c r="AI210" s="227"/>
    </row>
    <row r="211" spans="1:35">
      <c r="A211" s="14" t="s">
        <v>116</v>
      </c>
      <c r="B211" s="12" t="s">
        <v>173</v>
      </c>
      <c r="C211" s="8" t="s">
        <v>117</v>
      </c>
      <c r="D211" s="8" t="s">
        <v>607</v>
      </c>
      <c r="E211" s="107">
        <v>2020</v>
      </c>
      <c r="F211" s="107">
        <v>2021</v>
      </c>
      <c r="G211" s="107">
        <v>2022</v>
      </c>
      <c r="H211" s="107">
        <v>2023</v>
      </c>
      <c r="I211" s="107">
        <v>2024</v>
      </c>
      <c r="J211" s="107">
        <v>2025</v>
      </c>
      <c r="K211" s="107">
        <v>2026</v>
      </c>
      <c r="L211" s="107">
        <v>2027</v>
      </c>
      <c r="M211" s="107">
        <v>2028</v>
      </c>
      <c r="N211" s="107">
        <v>2029</v>
      </c>
      <c r="O211" s="107">
        <v>2030</v>
      </c>
      <c r="P211" s="107">
        <v>2031</v>
      </c>
      <c r="Q211" s="107">
        <v>2032</v>
      </c>
      <c r="R211" s="107">
        <v>2033</v>
      </c>
      <c r="S211" s="107">
        <v>2034</v>
      </c>
      <c r="T211" s="107">
        <v>2035</v>
      </c>
      <c r="U211" s="107">
        <v>2036</v>
      </c>
      <c r="V211" s="107">
        <v>2037</v>
      </c>
      <c r="W211" s="107">
        <v>2038</v>
      </c>
      <c r="X211" s="107">
        <v>2039</v>
      </c>
      <c r="Y211" s="107">
        <v>2040</v>
      </c>
      <c r="Z211" s="107">
        <v>2041</v>
      </c>
      <c r="AA211" s="107">
        <v>2042</v>
      </c>
      <c r="AB211" s="107">
        <v>2043</v>
      </c>
      <c r="AC211" s="107">
        <v>2044</v>
      </c>
      <c r="AD211" s="107">
        <v>2045</v>
      </c>
      <c r="AE211" s="107">
        <v>2046</v>
      </c>
      <c r="AF211" s="107">
        <v>2047</v>
      </c>
      <c r="AG211" s="107">
        <v>2048</v>
      </c>
      <c r="AH211" s="107">
        <v>2049</v>
      </c>
      <c r="AI211" s="107">
        <v>2050</v>
      </c>
    </row>
    <row r="212" spans="1:35" s="10" customFormat="1" ht="15.75" customHeight="1">
      <c r="A212" s="118" t="s">
        <v>129</v>
      </c>
      <c r="B212" s="11" t="s">
        <v>60</v>
      </c>
      <c r="C212" s="11" t="s">
        <v>138</v>
      </c>
      <c r="D212" s="161">
        <v>3</v>
      </c>
      <c r="E212" s="119">
        <v>1</v>
      </c>
      <c r="F212" s="119">
        <v>1</v>
      </c>
      <c r="G212" s="119">
        <v>1</v>
      </c>
      <c r="H212" s="119">
        <v>1</v>
      </c>
      <c r="I212" s="119">
        <v>1</v>
      </c>
      <c r="J212" s="119">
        <v>1</v>
      </c>
      <c r="K212" s="119">
        <v>1</v>
      </c>
      <c r="L212" s="119">
        <v>1</v>
      </c>
      <c r="M212" s="119">
        <v>1</v>
      </c>
      <c r="N212" s="119">
        <v>1</v>
      </c>
      <c r="O212" s="119">
        <v>1</v>
      </c>
      <c r="P212" s="119">
        <v>1</v>
      </c>
      <c r="Q212" s="119">
        <v>1</v>
      </c>
      <c r="R212" s="119">
        <v>1</v>
      </c>
      <c r="S212" s="119">
        <v>1</v>
      </c>
      <c r="T212" s="119">
        <v>1</v>
      </c>
      <c r="U212" s="119">
        <v>1</v>
      </c>
      <c r="V212" s="119">
        <v>1</v>
      </c>
      <c r="W212" s="119">
        <v>1</v>
      </c>
      <c r="X212" s="119">
        <v>1</v>
      </c>
      <c r="Y212" s="119">
        <v>1</v>
      </c>
      <c r="Z212" s="119">
        <v>1</v>
      </c>
      <c r="AA212" s="119">
        <v>1</v>
      </c>
      <c r="AB212" s="119">
        <v>1</v>
      </c>
      <c r="AC212" s="119">
        <v>1</v>
      </c>
      <c r="AD212" s="119">
        <v>1</v>
      </c>
      <c r="AE212" s="119">
        <v>1</v>
      </c>
      <c r="AF212" s="119">
        <v>1</v>
      </c>
      <c r="AG212" s="119">
        <v>1</v>
      </c>
      <c r="AH212" s="119">
        <v>1</v>
      </c>
      <c r="AI212" s="119">
        <v>1</v>
      </c>
    </row>
    <row r="213" spans="1:35" ht="16">
      <c r="A213" s="106" t="s">
        <v>120</v>
      </c>
      <c r="B213" s="9" t="s">
        <v>27</v>
      </c>
      <c r="C213" s="9" t="s">
        <v>138</v>
      </c>
      <c r="D213" s="161">
        <v>3</v>
      </c>
      <c r="E213" s="47">
        <v>1</v>
      </c>
      <c r="F213" s="47">
        <v>1</v>
      </c>
      <c r="G213" s="47">
        <v>1</v>
      </c>
      <c r="H213" s="47">
        <v>1</v>
      </c>
      <c r="I213" s="47">
        <v>1</v>
      </c>
      <c r="J213" s="47">
        <v>1</v>
      </c>
      <c r="K213" s="47">
        <v>1</v>
      </c>
      <c r="L213" s="47">
        <v>1</v>
      </c>
      <c r="M213" s="47">
        <v>1</v>
      </c>
      <c r="N213" s="47">
        <v>1</v>
      </c>
      <c r="O213" s="47">
        <v>1</v>
      </c>
      <c r="P213" s="47">
        <v>1</v>
      </c>
      <c r="Q213" s="47">
        <v>1</v>
      </c>
      <c r="R213" s="47">
        <v>1</v>
      </c>
      <c r="S213" s="47">
        <v>1</v>
      </c>
      <c r="T213" s="47">
        <v>1</v>
      </c>
      <c r="U213" s="47">
        <v>1</v>
      </c>
      <c r="V213" s="47">
        <v>1</v>
      </c>
      <c r="W213" s="47">
        <v>1</v>
      </c>
      <c r="X213" s="47">
        <v>1</v>
      </c>
      <c r="Y213" s="47">
        <v>1</v>
      </c>
      <c r="Z213" s="47">
        <v>1</v>
      </c>
      <c r="AA213" s="47">
        <v>1</v>
      </c>
      <c r="AB213" s="47">
        <v>1</v>
      </c>
      <c r="AC213" s="47">
        <v>1</v>
      </c>
      <c r="AD213" s="47">
        <v>1</v>
      </c>
      <c r="AE213" s="47">
        <v>1</v>
      </c>
      <c r="AF213" s="47">
        <v>1</v>
      </c>
      <c r="AG213" s="47">
        <v>1</v>
      </c>
      <c r="AH213" s="47">
        <v>1</v>
      </c>
      <c r="AI213" s="47">
        <v>1</v>
      </c>
    </row>
    <row r="214" spans="1:35" ht="16">
      <c r="A214" s="106" t="s">
        <v>120</v>
      </c>
      <c r="B214" s="9" t="s">
        <v>616</v>
      </c>
      <c r="C214" s="9" t="s">
        <v>630</v>
      </c>
      <c r="D214" s="161" t="s">
        <v>664</v>
      </c>
      <c r="E214" s="47">
        <v>1</v>
      </c>
      <c r="F214" s="47">
        <v>1</v>
      </c>
      <c r="G214" s="47">
        <v>1</v>
      </c>
      <c r="H214" s="47">
        <v>1</v>
      </c>
      <c r="I214" s="47">
        <v>1</v>
      </c>
      <c r="J214" s="47">
        <v>1</v>
      </c>
      <c r="K214" s="47">
        <v>1</v>
      </c>
      <c r="L214" s="47">
        <v>1</v>
      </c>
      <c r="M214" s="47">
        <v>1</v>
      </c>
      <c r="N214" s="47">
        <v>1</v>
      </c>
      <c r="O214" s="47">
        <v>1</v>
      </c>
      <c r="P214" s="47">
        <v>1</v>
      </c>
      <c r="Q214" s="47">
        <v>1</v>
      </c>
      <c r="R214" s="47">
        <v>1</v>
      </c>
      <c r="S214" s="47">
        <v>1</v>
      </c>
      <c r="T214" s="47">
        <v>1</v>
      </c>
      <c r="U214" s="47">
        <v>1</v>
      </c>
      <c r="V214" s="47">
        <v>1</v>
      </c>
      <c r="W214" s="47">
        <v>1</v>
      </c>
      <c r="X214" s="47">
        <v>1</v>
      </c>
      <c r="Y214" s="47">
        <v>1</v>
      </c>
      <c r="Z214" s="47">
        <v>1</v>
      </c>
      <c r="AA214" s="47">
        <v>1</v>
      </c>
      <c r="AB214" s="47">
        <v>1</v>
      </c>
      <c r="AC214" s="47">
        <v>1</v>
      </c>
      <c r="AD214" s="47">
        <v>1</v>
      </c>
      <c r="AE214" s="47">
        <v>1</v>
      </c>
      <c r="AF214" s="47">
        <v>1</v>
      </c>
      <c r="AG214" s="47">
        <v>1</v>
      </c>
      <c r="AH214" s="47">
        <v>1</v>
      </c>
      <c r="AI214" s="47">
        <v>1</v>
      </c>
    </row>
    <row r="215" spans="1:35" ht="15.75" customHeight="1">
      <c r="A215" s="106" t="s">
        <v>183</v>
      </c>
      <c r="B215" s="9" t="s">
        <v>119</v>
      </c>
      <c r="C215" s="9" t="s">
        <v>119</v>
      </c>
      <c r="D215" s="161">
        <v>3</v>
      </c>
      <c r="E215" s="126">
        <v>1</v>
      </c>
      <c r="F215" s="126">
        <v>1</v>
      </c>
      <c r="G215" s="126">
        <v>1</v>
      </c>
      <c r="H215" s="126">
        <v>1</v>
      </c>
      <c r="I215" s="126">
        <v>1</v>
      </c>
      <c r="J215" s="126">
        <v>1</v>
      </c>
      <c r="K215" s="126">
        <v>1</v>
      </c>
      <c r="L215" s="126">
        <v>1</v>
      </c>
      <c r="M215" s="126">
        <v>1</v>
      </c>
      <c r="N215" s="126">
        <v>1</v>
      </c>
      <c r="O215" s="126">
        <v>1</v>
      </c>
      <c r="P215" s="126">
        <v>1</v>
      </c>
      <c r="Q215" s="126">
        <v>1</v>
      </c>
      <c r="R215" s="126">
        <v>1</v>
      </c>
      <c r="S215" s="126">
        <v>1</v>
      </c>
      <c r="T215" s="126">
        <v>1</v>
      </c>
      <c r="U215" s="126">
        <v>1</v>
      </c>
      <c r="V215" s="126">
        <v>1</v>
      </c>
      <c r="W215" s="126">
        <v>1</v>
      </c>
      <c r="X215" s="126">
        <v>1</v>
      </c>
      <c r="Y215" s="126">
        <v>1</v>
      </c>
      <c r="Z215" s="126">
        <v>1</v>
      </c>
      <c r="AA215" s="126">
        <v>1</v>
      </c>
      <c r="AB215" s="126">
        <v>1</v>
      </c>
      <c r="AC215" s="126">
        <v>1</v>
      </c>
      <c r="AD215" s="126">
        <v>1</v>
      </c>
      <c r="AE215" s="126">
        <v>1</v>
      </c>
      <c r="AF215" s="126">
        <v>1</v>
      </c>
      <c r="AG215" s="126">
        <v>1</v>
      </c>
      <c r="AH215" s="126">
        <v>1</v>
      </c>
      <c r="AI215" s="126">
        <v>1</v>
      </c>
    </row>
    <row r="216" spans="1:35" ht="16">
      <c r="A216" s="247" t="s">
        <v>179</v>
      </c>
      <c r="B216" s="9" t="s">
        <v>163</v>
      </c>
      <c r="C216" s="9" t="s">
        <v>119</v>
      </c>
      <c r="D216" s="161">
        <v>3</v>
      </c>
      <c r="E216">
        <v>0.20422777799999994</v>
      </c>
      <c r="F216">
        <v>0.20422777799999994</v>
      </c>
      <c r="G216">
        <v>0.20422777799999994</v>
      </c>
      <c r="H216">
        <v>0.20422777799999994</v>
      </c>
      <c r="I216">
        <v>0.20422777799999994</v>
      </c>
      <c r="J216">
        <v>0.20422777799999994</v>
      </c>
      <c r="K216">
        <v>0.20422777799999994</v>
      </c>
      <c r="L216">
        <v>0.20422777799999994</v>
      </c>
      <c r="M216">
        <v>0.20422777799999994</v>
      </c>
      <c r="N216">
        <v>0.20422777799999994</v>
      </c>
      <c r="O216">
        <v>0.20422777799999994</v>
      </c>
      <c r="P216">
        <v>0.20422777799999994</v>
      </c>
      <c r="Q216">
        <v>0.20422777799999994</v>
      </c>
      <c r="R216">
        <v>0.20422777799999994</v>
      </c>
      <c r="S216">
        <v>0.20422777799999994</v>
      </c>
      <c r="T216">
        <v>0.20422777799999994</v>
      </c>
      <c r="U216">
        <v>0.20422777799999994</v>
      </c>
      <c r="V216">
        <v>0.20422777799999994</v>
      </c>
      <c r="W216">
        <v>0.20422777799999994</v>
      </c>
      <c r="X216">
        <v>0.20422777799999994</v>
      </c>
      <c r="Y216">
        <v>0.20422777799999994</v>
      </c>
      <c r="Z216">
        <v>0.20422777799999994</v>
      </c>
      <c r="AA216">
        <v>0.20422777799999994</v>
      </c>
      <c r="AB216">
        <v>0.20422777799999994</v>
      </c>
      <c r="AC216">
        <v>0.20422777799999994</v>
      </c>
      <c r="AD216">
        <v>0.20422777799999994</v>
      </c>
      <c r="AE216">
        <v>0.20422777799999994</v>
      </c>
      <c r="AF216">
        <v>0.20422777799999994</v>
      </c>
      <c r="AG216">
        <v>0.20422777799999994</v>
      </c>
      <c r="AH216">
        <v>0.20422777799999994</v>
      </c>
      <c r="AI216">
        <v>0.20422777799999994</v>
      </c>
    </row>
    <row r="217" spans="1:35" ht="16">
      <c r="A217" s="247"/>
      <c r="B217" s="9" t="s">
        <v>165</v>
      </c>
      <c r="C217" s="9" t="s">
        <v>119</v>
      </c>
      <c r="D217" s="161">
        <v>3</v>
      </c>
      <c r="E217">
        <v>0.19623148100000001</v>
      </c>
      <c r="F217">
        <v>0.19623148100000001</v>
      </c>
      <c r="G217">
        <v>0.19623148100000001</v>
      </c>
      <c r="H217">
        <v>0.19623148100000001</v>
      </c>
      <c r="I217">
        <v>0.19623148100000001</v>
      </c>
      <c r="J217">
        <v>0.19623148100000001</v>
      </c>
      <c r="K217">
        <v>0.19623148100000001</v>
      </c>
      <c r="L217">
        <v>0.19623148100000001</v>
      </c>
      <c r="M217">
        <v>0.19623148100000001</v>
      </c>
      <c r="N217">
        <v>0.19623148100000001</v>
      </c>
      <c r="O217">
        <v>0.19623148100000001</v>
      </c>
      <c r="P217">
        <v>0.19623148100000001</v>
      </c>
      <c r="Q217">
        <v>0.19623148100000001</v>
      </c>
      <c r="R217">
        <v>0.19623148100000001</v>
      </c>
      <c r="S217">
        <v>0.19623148100000001</v>
      </c>
      <c r="T217">
        <v>0.19623148100000001</v>
      </c>
      <c r="U217">
        <v>0.19623148100000001</v>
      </c>
      <c r="V217">
        <v>0.19623148100000001</v>
      </c>
      <c r="W217">
        <v>0.19623148100000001</v>
      </c>
      <c r="X217">
        <v>0.19623148100000001</v>
      </c>
      <c r="Y217">
        <v>0.19623148100000001</v>
      </c>
      <c r="Z217">
        <v>0.19623148100000001</v>
      </c>
      <c r="AA217">
        <v>0.19623148100000001</v>
      </c>
      <c r="AB217">
        <v>0.19623148100000001</v>
      </c>
      <c r="AC217">
        <v>0.19623148100000001</v>
      </c>
      <c r="AD217">
        <v>0.19623148100000001</v>
      </c>
      <c r="AE217">
        <v>0.19623148100000001</v>
      </c>
      <c r="AF217">
        <v>0.19623148100000001</v>
      </c>
      <c r="AG217">
        <v>0.19623148100000001</v>
      </c>
      <c r="AH217">
        <v>0.19623148100000001</v>
      </c>
      <c r="AI217">
        <v>0.19623148100000001</v>
      </c>
    </row>
    <row r="218" spans="1:35" ht="16">
      <c r="A218" s="247"/>
      <c r="B218" s="9" t="s">
        <v>166</v>
      </c>
      <c r="C218" s="9" t="s">
        <v>119</v>
      </c>
      <c r="D218" s="161">
        <v>3</v>
      </c>
      <c r="E218">
        <v>0.22537726399999999</v>
      </c>
      <c r="F218">
        <v>0.22537726399999999</v>
      </c>
      <c r="G218">
        <v>0.22537726399999999</v>
      </c>
      <c r="H218">
        <v>0.22537726399999999</v>
      </c>
      <c r="I218">
        <v>0.22537726399999999</v>
      </c>
      <c r="J218">
        <v>0.22537726399999999</v>
      </c>
      <c r="K218">
        <v>0.22537726399999999</v>
      </c>
      <c r="L218">
        <v>0.22537726399999999</v>
      </c>
      <c r="M218">
        <v>0.22537726399999999</v>
      </c>
      <c r="N218">
        <v>0.22537726399999999</v>
      </c>
      <c r="O218">
        <v>0.22537726399999999</v>
      </c>
      <c r="P218">
        <v>0.22537726399999999</v>
      </c>
      <c r="Q218">
        <v>0.22537726399999999</v>
      </c>
      <c r="R218">
        <v>0.22537726399999999</v>
      </c>
      <c r="S218">
        <v>0.22537726399999999</v>
      </c>
      <c r="T218">
        <v>0.22537726399999999</v>
      </c>
      <c r="U218">
        <v>0.22537726399999999</v>
      </c>
      <c r="V218">
        <v>0.22537726399999999</v>
      </c>
      <c r="W218">
        <v>0.22537726399999999</v>
      </c>
      <c r="X218">
        <v>0.22537726399999999</v>
      </c>
      <c r="Y218">
        <v>0.22537726399999999</v>
      </c>
      <c r="Z218">
        <v>0.22537726399999999</v>
      </c>
      <c r="AA218">
        <v>0.22537726399999999</v>
      </c>
      <c r="AB218">
        <v>0.22537726399999999</v>
      </c>
      <c r="AC218">
        <v>0.22537726399999999</v>
      </c>
      <c r="AD218">
        <v>0.22537726399999999</v>
      </c>
      <c r="AE218">
        <v>0.22537726399999999</v>
      </c>
      <c r="AF218">
        <v>0.22537726399999999</v>
      </c>
      <c r="AG218">
        <v>0.22537726399999999</v>
      </c>
      <c r="AH218">
        <v>0.22537726399999999</v>
      </c>
      <c r="AI218">
        <v>0.22537726399999999</v>
      </c>
    </row>
    <row r="219" spans="1:35" ht="16">
      <c r="A219" s="247"/>
      <c r="B219" s="9" t="s">
        <v>167</v>
      </c>
      <c r="C219" s="9" t="s">
        <v>119</v>
      </c>
      <c r="D219" s="161">
        <v>3</v>
      </c>
      <c r="E219">
        <v>0.22231974600000004</v>
      </c>
      <c r="F219">
        <v>0.22231974600000004</v>
      </c>
      <c r="G219">
        <v>0.22231974600000004</v>
      </c>
      <c r="H219">
        <v>0.22231974600000004</v>
      </c>
      <c r="I219">
        <v>0.22231974600000004</v>
      </c>
      <c r="J219">
        <v>0.22231974600000004</v>
      </c>
      <c r="K219">
        <v>0.22231974600000004</v>
      </c>
      <c r="L219">
        <v>0.22231974600000004</v>
      </c>
      <c r="M219">
        <v>0.22231974600000004</v>
      </c>
      <c r="N219">
        <v>0.22231974600000004</v>
      </c>
      <c r="O219">
        <v>0.22231974600000004</v>
      </c>
      <c r="P219">
        <v>0.22231974600000004</v>
      </c>
      <c r="Q219">
        <v>0.22231974600000004</v>
      </c>
      <c r="R219">
        <v>0.22231974600000004</v>
      </c>
      <c r="S219">
        <v>0.22231974600000004</v>
      </c>
      <c r="T219">
        <v>0.22231974600000004</v>
      </c>
      <c r="U219">
        <v>0.22231974600000004</v>
      </c>
      <c r="V219">
        <v>0.22231974600000004</v>
      </c>
      <c r="W219">
        <v>0.22231974600000004</v>
      </c>
      <c r="X219">
        <v>0.22231974600000004</v>
      </c>
      <c r="Y219">
        <v>0.22231974600000004</v>
      </c>
      <c r="Z219">
        <v>0.22231974600000004</v>
      </c>
      <c r="AA219">
        <v>0.22231974600000004</v>
      </c>
      <c r="AB219">
        <v>0.22231974600000004</v>
      </c>
      <c r="AC219">
        <v>0.22231974600000004</v>
      </c>
      <c r="AD219">
        <v>0.22231974600000004</v>
      </c>
      <c r="AE219">
        <v>0.22231974600000004</v>
      </c>
      <c r="AF219">
        <v>0.22231974600000004</v>
      </c>
      <c r="AG219">
        <v>0.22231974600000004</v>
      </c>
      <c r="AH219">
        <v>0.22231974600000004</v>
      </c>
      <c r="AI219">
        <v>0.22231974600000004</v>
      </c>
    </row>
    <row r="220" spans="1:35" ht="16">
      <c r="A220" s="247"/>
      <c r="B220" s="9" t="s">
        <v>168</v>
      </c>
      <c r="C220" s="9"/>
      <c r="D220" s="161">
        <v>3</v>
      </c>
      <c r="E220">
        <v>0.25611141300000007</v>
      </c>
      <c r="F220">
        <v>0.25611141300000007</v>
      </c>
      <c r="G220">
        <v>0.25611141300000007</v>
      </c>
      <c r="H220">
        <v>0.25611141300000007</v>
      </c>
      <c r="I220">
        <v>0.25611141300000007</v>
      </c>
      <c r="J220">
        <v>0.25611141300000007</v>
      </c>
      <c r="K220">
        <v>0.25611141300000007</v>
      </c>
      <c r="L220">
        <v>0.25611141300000007</v>
      </c>
      <c r="M220">
        <v>0.25611141300000007</v>
      </c>
      <c r="N220">
        <v>0.25611141300000007</v>
      </c>
      <c r="O220">
        <v>0.25611141300000007</v>
      </c>
      <c r="P220">
        <v>0.25611141300000007</v>
      </c>
      <c r="Q220">
        <v>0.25611141300000007</v>
      </c>
      <c r="R220">
        <v>0.25611141300000007</v>
      </c>
      <c r="S220">
        <v>0.25611141300000007</v>
      </c>
      <c r="T220">
        <v>0.25611141300000007</v>
      </c>
      <c r="U220">
        <v>0.25611141300000007</v>
      </c>
      <c r="V220">
        <v>0.25611141300000007</v>
      </c>
      <c r="W220">
        <v>0.25611141300000007</v>
      </c>
      <c r="X220">
        <v>0.25611141300000007</v>
      </c>
      <c r="Y220">
        <v>0.25611141300000007</v>
      </c>
      <c r="Z220">
        <v>0.25611141300000007</v>
      </c>
      <c r="AA220">
        <v>0.25611141300000007</v>
      </c>
      <c r="AB220">
        <v>0.25611141300000007</v>
      </c>
      <c r="AC220">
        <v>0.25611141300000007</v>
      </c>
      <c r="AD220">
        <v>0.25611141300000007</v>
      </c>
      <c r="AE220">
        <v>0.25611141300000007</v>
      </c>
      <c r="AF220">
        <v>0.25611141300000007</v>
      </c>
      <c r="AG220">
        <v>0.25611141300000007</v>
      </c>
      <c r="AH220">
        <v>0.25611141300000007</v>
      </c>
      <c r="AI220">
        <v>0.25611141300000007</v>
      </c>
    </row>
    <row r="221" spans="1:35" ht="16">
      <c r="A221" s="247"/>
      <c r="B221" s="9" t="s">
        <v>169</v>
      </c>
      <c r="C221" s="9"/>
      <c r="D221" s="161">
        <v>3</v>
      </c>
      <c r="E221">
        <v>0.22918840600000001</v>
      </c>
      <c r="F221">
        <v>0.22918840600000001</v>
      </c>
      <c r="G221">
        <v>0.22918840600000001</v>
      </c>
      <c r="H221">
        <v>0.22918840600000001</v>
      </c>
      <c r="I221">
        <v>0.22918840600000001</v>
      </c>
      <c r="J221">
        <v>0.22918840600000001</v>
      </c>
      <c r="K221">
        <v>0.22918840600000001</v>
      </c>
      <c r="L221">
        <v>0.22918840600000001</v>
      </c>
      <c r="M221">
        <v>0.22918840600000001</v>
      </c>
      <c r="N221">
        <v>0.22918840600000001</v>
      </c>
      <c r="O221">
        <v>0.22918840600000001</v>
      </c>
      <c r="P221">
        <v>0.22918840600000001</v>
      </c>
      <c r="Q221">
        <v>0.22918840600000001</v>
      </c>
      <c r="R221">
        <v>0.22918840600000001</v>
      </c>
      <c r="S221">
        <v>0.22918840600000001</v>
      </c>
      <c r="T221">
        <v>0.22918840600000001</v>
      </c>
      <c r="U221">
        <v>0.22918840600000001</v>
      </c>
      <c r="V221">
        <v>0.22918840600000001</v>
      </c>
      <c r="W221">
        <v>0.22918840600000001</v>
      </c>
      <c r="X221">
        <v>0.22918840600000001</v>
      </c>
      <c r="Y221">
        <v>0.22918840600000001</v>
      </c>
      <c r="Z221">
        <v>0.22918840600000001</v>
      </c>
      <c r="AA221">
        <v>0.22918840600000001</v>
      </c>
      <c r="AB221">
        <v>0.22918840600000001</v>
      </c>
      <c r="AC221">
        <v>0.22918840600000001</v>
      </c>
      <c r="AD221">
        <v>0.22918840600000001</v>
      </c>
      <c r="AE221">
        <v>0.22918840600000001</v>
      </c>
      <c r="AF221">
        <v>0.22918840600000001</v>
      </c>
      <c r="AG221">
        <v>0.22918840600000001</v>
      </c>
      <c r="AH221">
        <v>0.22918840600000001</v>
      </c>
      <c r="AI221">
        <v>0.22918840600000001</v>
      </c>
    </row>
    <row r="222" spans="1:35" ht="16">
      <c r="A222" s="247"/>
      <c r="B222" s="9" t="s">
        <v>170</v>
      </c>
      <c r="C222" s="9"/>
      <c r="D222" s="161">
        <v>3</v>
      </c>
      <c r="E222">
        <v>0.22707967000000004</v>
      </c>
      <c r="F222">
        <v>0.22707967000000004</v>
      </c>
      <c r="G222">
        <v>0.22707967000000004</v>
      </c>
      <c r="H222">
        <v>0.22707967000000004</v>
      </c>
      <c r="I222">
        <v>0.22707967000000004</v>
      </c>
      <c r="J222">
        <v>0.22707967000000004</v>
      </c>
      <c r="K222">
        <v>0.22707967000000004</v>
      </c>
      <c r="L222">
        <v>0.22707967000000004</v>
      </c>
      <c r="M222">
        <v>0.22707967000000004</v>
      </c>
      <c r="N222">
        <v>0.22707967000000004</v>
      </c>
      <c r="O222">
        <v>0.22707967000000004</v>
      </c>
      <c r="P222">
        <v>0.22707967000000004</v>
      </c>
      <c r="Q222">
        <v>0.22707967000000004</v>
      </c>
      <c r="R222">
        <v>0.22707967000000004</v>
      </c>
      <c r="S222">
        <v>0.22707967000000004</v>
      </c>
      <c r="T222">
        <v>0.22707967000000004</v>
      </c>
      <c r="U222">
        <v>0.22707967000000004</v>
      </c>
      <c r="V222">
        <v>0.22707967000000004</v>
      </c>
      <c r="W222">
        <v>0.22707967000000004</v>
      </c>
      <c r="X222">
        <v>0.22707967000000004</v>
      </c>
      <c r="Y222">
        <v>0.22707967000000004</v>
      </c>
      <c r="Z222">
        <v>0.22707967000000004</v>
      </c>
      <c r="AA222">
        <v>0.22707967000000004</v>
      </c>
      <c r="AB222">
        <v>0.22707967000000004</v>
      </c>
      <c r="AC222">
        <v>0.22707967000000004</v>
      </c>
      <c r="AD222">
        <v>0.22707967000000004</v>
      </c>
      <c r="AE222">
        <v>0.22707967000000004</v>
      </c>
      <c r="AF222">
        <v>0.22707967000000004</v>
      </c>
      <c r="AG222">
        <v>0.22707967000000004</v>
      </c>
      <c r="AH222">
        <v>0.22707967000000004</v>
      </c>
      <c r="AI222">
        <v>0.22707967000000004</v>
      </c>
    </row>
    <row r="223" spans="1:35" ht="16">
      <c r="A223" s="247"/>
      <c r="B223" s="9" t="s">
        <v>171</v>
      </c>
      <c r="C223" s="9"/>
      <c r="D223" s="161">
        <v>3</v>
      </c>
      <c r="E223">
        <v>0.19680219800000001</v>
      </c>
      <c r="F223">
        <v>0.19680219800000001</v>
      </c>
      <c r="G223">
        <v>0.19680219800000001</v>
      </c>
      <c r="H223">
        <v>0.19680219800000001</v>
      </c>
      <c r="I223">
        <v>0.19680219800000001</v>
      </c>
      <c r="J223">
        <v>0.19680219800000001</v>
      </c>
      <c r="K223">
        <v>0.19680219800000001</v>
      </c>
      <c r="L223">
        <v>0.19680219800000001</v>
      </c>
      <c r="M223">
        <v>0.19680219800000001</v>
      </c>
      <c r="N223">
        <v>0.19680219800000001</v>
      </c>
      <c r="O223">
        <v>0.19680219800000001</v>
      </c>
      <c r="P223">
        <v>0.19680219800000001</v>
      </c>
      <c r="Q223">
        <v>0.19680219800000001</v>
      </c>
      <c r="R223">
        <v>0.19680219800000001</v>
      </c>
      <c r="S223">
        <v>0.19680219800000001</v>
      </c>
      <c r="T223">
        <v>0.19680219800000001</v>
      </c>
      <c r="U223">
        <v>0.19680219800000001</v>
      </c>
      <c r="V223">
        <v>0.19680219800000001</v>
      </c>
      <c r="W223">
        <v>0.19680219800000001</v>
      </c>
      <c r="X223">
        <v>0.19680219800000001</v>
      </c>
      <c r="Y223">
        <v>0.19680219800000001</v>
      </c>
      <c r="Z223">
        <v>0.19680219800000001</v>
      </c>
      <c r="AA223">
        <v>0.19680219800000001</v>
      </c>
      <c r="AB223">
        <v>0.19680219800000001</v>
      </c>
      <c r="AC223">
        <v>0.19680219800000001</v>
      </c>
      <c r="AD223">
        <v>0.19680219800000001</v>
      </c>
      <c r="AE223">
        <v>0.19680219800000001</v>
      </c>
      <c r="AF223">
        <v>0.19680219800000001</v>
      </c>
      <c r="AG223">
        <v>0.19680219800000001</v>
      </c>
      <c r="AH223">
        <v>0.19680219800000001</v>
      </c>
      <c r="AI223">
        <v>0.19680219800000001</v>
      </c>
    </row>
    <row r="224" spans="1:35" s="10" customFormat="1" ht="16">
      <c r="A224" s="109" t="s">
        <v>150</v>
      </c>
      <c r="B224" s="11" t="s">
        <v>119</v>
      </c>
      <c r="C224" s="11" t="s">
        <v>177</v>
      </c>
      <c r="D224" s="161">
        <v>3</v>
      </c>
      <c r="E224">
        <v>0.81</v>
      </c>
      <c r="F224">
        <v>0.81</v>
      </c>
      <c r="G224">
        <v>0.81</v>
      </c>
      <c r="H224">
        <v>0.81</v>
      </c>
      <c r="I224">
        <v>0.81</v>
      </c>
      <c r="J224">
        <v>0.81</v>
      </c>
      <c r="K224">
        <v>0.81</v>
      </c>
      <c r="L224">
        <v>0.81</v>
      </c>
      <c r="M224">
        <v>0.81</v>
      </c>
      <c r="N224">
        <v>0</v>
      </c>
      <c r="O224">
        <v>0</v>
      </c>
      <c r="P224">
        <v>0</v>
      </c>
      <c r="Q224">
        <v>0</v>
      </c>
      <c r="R224">
        <v>0</v>
      </c>
      <c r="S224">
        <v>0</v>
      </c>
      <c r="T224">
        <v>0</v>
      </c>
      <c r="U224">
        <v>0</v>
      </c>
      <c r="V224">
        <v>0</v>
      </c>
      <c r="W224">
        <v>0</v>
      </c>
      <c r="X224">
        <v>0</v>
      </c>
      <c r="Y224">
        <v>0</v>
      </c>
      <c r="Z224">
        <v>0</v>
      </c>
      <c r="AA224">
        <v>0</v>
      </c>
      <c r="AB224">
        <v>0</v>
      </c>
      <c r="AC224">
        <v>0</v>
      </c>
      <c r="AD224">
        <v>0</v>
      </c>
      <c r="AE224">
        <v>0</v>
      </c>
      <c r="AF224">
        <v>0</v>
      </c>
      <c r="AG224">
        <v>0</v>
      </c>
      <c r="AH224">
        <v>0</v>
      </c>
      <c r="AI224">
        <v>0</v>
      </c>
    </row>
    <row r="225" spans="1:36" s="10" customFormat="1" ht="16">
      <c r="A225" s="109" t="s">
        <v>178</v>
      </c>
      <c r="B225" s="11" t="s">
        <v>119</v>
      </c>
      <c r="C225" s="11" t="s">
        <v>177</v>
      </c>
      <c r="D225" s="161">
        <v>3</v>
      </c>
      <c r="E225" s="124">
        <v>0</v>
      </c>
      <c r="F225" s="124">
        <v>0</v>
      </c>
      <c r="G225" s="124">
        <v>0</v>
      </c>
      <c r="H225" s="124">
        <v>0</v>
      </c>
      <c r="I225" s="124">
        <v>0</v>
      </c>
      <c r="J225" s="124">
        <v>0</v>
      </c>
      <c r="K225" s="124">
        <v>0</v>
      </c>
      <c r="L225" s="124">
        <v>0</v>
      </c>
      <c r="M225" s="124">
        <v>0</v>
      </c>
      <c r="N225" s="124">
        <v>0</v>
      </c>
      <c r="O225" s="124">
        <v>0</v>
      </c>
      <c r="P225" s="124">
        <v>0</v>
      </c>
      <c r="Q225" s="124">
        <v>0</v>
      </c>
      <c r="R225" s="124">
        <v>0</v>
      </c>
      <c r="S225" s="124">
        <v>0</v>
      </c>
      <c r="T225" s="124">
        <v>0</v>
      </c>
      <c r="U225" s="124">
        <v>0</v>
      </c>
      <c r="V225" s="124">
        <v>0</v>
      </c>
      <c r="W225" s="124">
        <v>0</v>
      </c>
      <c r="X225" s="124">
        <v>0</v>
      </c>
      <c r="Y225" s="124">
        <v>0</v>
      </c>
      <c r="Z225" s="124">
        <v>0</v>
      </c>
      <c r="AA225" s="124">
        <v>0</v>
      </c>
      <c r="AB225" s="124">
        <v>0</v>
      </c>
      <c r="AC225" s="124">
        <v>0</v>
      </c>
      <c r="AD225" s="124">
        <v>0</v>
      </c>
      <c r="AE225" s="124">
        <v>0</v>
      </c>
      <c r="AF225" s="124">
        <v>0</v>
      </c>
      <c r="AG225" s="124">
        <v>0</v>
      </c>
      <c r="AH225" s="124">
        <v>0</v>
      </c>
      <c r="AI225" s="124">
        <v>0</v>
      </c>
    </row>
    <row r="226" spans="1:36" s="10" customFormat="1" ht="16">
      <c r="A226" s="109" t="s">
        <v>140</v>
      </c>
      <c r="B226" s="11" t="s">
        <v>119</v>
      </c>
      <c r="C226" s="11" t="s">
        <v>177</v>
      </c>
      <c r="D226" s="161">
        <v>3</v>
      </c>
      <c r="E226" s="124">
        <v>99999</v>
      </c>
      <c r="F226" s="124">
        <v>99999</v>
      </c>
      <c r="G226" s="124">
        <v>99999</v>
      </c>
      <c r="H226" s="124">
        <v>99999</v>
      </c>
      <c r="I226" s="124">
        <v>99999</v>
      </c>
      <c r="J226" s="124">
        <v>99999</v>
      </c>
      <c r="K226" s="124">
        <v>99999</v>
      </c>
      <c r="L226" s="124">
        <v>99999</v>
      </c>
      <c r="M226" s="124">
        <v>99999</v>
      </c>
      <c r="N226" s="124">
        <v>99999</v>
      </c>
      <c r="O226" s="124">
        <v>99999</v>
      </c>
      <c r="P226" s="124">
        <v>99999</v>
      </c>
      <c r="Q226" s="124">
        <v>99999</v>
      </c>
      <c r="R226" s="124">
        <v>99999</v>
      </c>
      <c r="S226" s="124">
        <v>99999</v>
      </c>
      <c r="T226" s="124">
        <v>99999</v>
      </c>
      <c r="U226" s="124">
        <v>99999</v>
      </c>
      <c r="V226" s="124">
        <v>99999</v>
      </c>
      <c r="W226" s="124">
        <v>99999</v>
      </c>
      <c r="X226" s="124">
        <v>99999</v>
      </c>
      <c r="Y226" s="124">
        <v>99999</v>
      </c>
      <c r="Z226" s="124">
        <v>99999</v>
      </c>
      <c r="AA226" s="124">
        <v>99999</v>
      </c>
      <c r="AB226" s="124">
        <v>99999</v>
      </c>
      <c r="AC226" s="124">
        <v>99999</v>
      </c>
      <c r="AD226" s="124">
        <v>99999</v>
      </c>
      <c r="AE226" s="124">
        <v>99999</v>
      </c>
      <c r="AF226" s="124">
        <v>99999</v>
      </c>
      <c r="AG226" s="124">
        <v>99999</v>
      </c>
      <c r="AH226" s="124">
        <v>99999</v>
      </c>
      <c r="AI226" s="124">
        <v>99999</v>
      </c>
    </row>
    <row r="227" spans="1:36" ht="16">
      <c r="A227" s="106" t="s">
        <v>126</v>
      </c>
      <c r="B227" s="9" t="s">
        <v>119</v>
      </c>
      <c r="C227" s="9" t="s">
        <v>177</v>
      </c>
      <c r="D227" s="161">
        <v>3</v>
      </c>
      <c r="E227" s="124">
        <v>99999</v>
      </c>
      <c r="F227" s="124">
        <v>99999</v>
      </c>
      <c r="G227" s="124">
        <v>99999</v>
      </c>
      <c r="H227" s="124">
        <v>99999</v>
      </c>
      <c r="I227" s="124">
        <v>99999</v>
      </c>
      <c r="J227" s="124">
        <v>99999</v>
      </c>
      <c r="K227" s="124">
        <v>99999</v>
      </c>
      <c r="L227" s="124">
        <v>99999</v>
      </c>
      <c r="M227" s="124">
        <v>99999</v>
      </c>
      <c r="N227" s="124">
        <v>99999</v>
      </c>
      <c r="O227" s="124">
        <v>99999</v>
      </c>
      <c r="P227" s="124">
        <v>99999</v>
      </c>
      <c r="Q227" s="124">
        <v>99999</v>
      </c>
      <c r="R227" s="124">
        <v>99999</v>
      </c>
      <c r="S227" s="124">
        <v>99999</v>
      </c>
      <c r="T227" s="124">
        <v>99999</v>
      </c>
      <c r="U227" s="124">
        <v>99999</v>
      </c>
      <c r="V227" s="124">
        <v>99999</v>
      </c>
      <c r="W227" s="124">
        <v>99999</v>
      </c>
      <c r="X227" s="124">
        <v>99999</v>
      </c>
      <c r="Y227" s="124">
        <v>99999</v>
      </c>
      <c r="Z227" s="124">
        <v>99999</v>
      </c>
      <c r="AA227" s="124">
        <v>99999</v>
      </c>
      <c r="AB227" s="124">
        <v>99999</v>
      </c>
      <c r="AC227" s="124">
        <v>99999</v>
      </c>
      <c r="AD227" s="124">
        <v>99999</v>
      </c>
      <c r="AE227" s="124">
        <v>99999</v>
      </c>
      <c r="AF227" s="124">
        <v>99999</v>
      </c>
      <c r="AG227" s="124">
        <v>99999</v>
      </c>
      <c r="AH227" s="124">
        <v>99999</v>
      </c>
      <c r="AI227" s="124">
        <v>99999</v>
      </c>
      <c r="AJ227" s="10"/>
    </row>
    <row r="228" spans="1:36" ht="16">
      <c r="A228" s="106" t="s">
        <v>133</v>
      </c>
      <c r="B228" s="9" t="s">
        <v>119</v>
      </c>
      <c r="C228" s="9" t="s">
        <v>180</v>
      </c>
      <c r="D228" s="161">
        <v>3</v>
      </c>
      <c r="E228">
        <v>1489</v>
      </c>
      <c r="F228">
        <v>1429.4</v>
      </c>
      <c r="G228">
        <v>1369.8</v>
      </c>
      <c r="H228">
        <v>1310.2</v>
      </c>
      <c r="I228">
        <v>1250.5999999999999</v>
      </c>
      <c r="J228">
        <v>1191</v>
      </c>
      <c r="K228">
        <v>1170.2</v>
      </c>
      <c r="L228">
        <v>1149.4000000000001</v>
      </c>
      <c r="M228">
        <v>1128.5999999999999</v>
      </c>
      <c r="N228">
        <v>1107.8</v>
      </c>
      <c r="O228">
        <v>1087</v>
      </c>
      <c r="P228">
        <v>1056.2</v>
      </c>
      <c r="Q228">
        <v>1025.4000000000001</v>
      </c>
      <c r="R228">
        <v>994.6</v>
      </c>
      <c r="S228">
        <v>963.8</v>
      </c>
      <c r="T228">
        <v>933</v>
      </c>
      <c r="U228">
        <v>933</v>
      </c>
      <c r="V228">
        <v>933</v>
      </c>
      <c r="W228">
        <v>933</v>
      </c>
      <c r="X228">
        <v>933</v>
      </c>
      <c r="Y228">
        <v>933</v>
      </c>
      <c r="Z228">
        <v>933</v>
      </c>
      <c r="AA228">
        <v>933</v>
      </c>
      <c r="AB228">
        <v>933</v>
      </c>
      <c r="AC228">
        <v>933</v>
      </c>
      <c r="AD228">
        <v>933</v>
      </c>
      <c r="AE228">
        <v>933</v>
      </c>
      <c r="AF228">
        <v>933</v>
      </c>
      <c r="AG228">
        <v>933</v>
      </c>
      <c r="AH228">
        <v>933</v>
      </c>
      <c r="AI228">
        <v>933</v>
      </c>
      <c r="AJ228" s="4"/>
    </row>
    <row r="229" spans="1:36" ht="16">
      <c r="A229" s="106" t="s">
        <v>141</v>
      </c>
      <c r="B229" s="9" t="s">
        <v>119</v>
      </c>
      <c r="C229" s="9" t="s">
        <v>180</v>
      </c>
      <c r="D229" s="161">
        <v>3</v>
      </c>
      <c r="E229">
        <v>59.56</v>
      </c>
      <c r="F229">
        <v>57.176000000000002</v>
      </c>
      <c r="G229">
        <v>54.792000000000002</v>
      </c>
      <c r="H229">
        <v>52.408000000000001</v>
      </c>
      <c r="I229">
        <v>50.024000000000001</v>
      </c>
      <c r="J229">
        <v>47.64</v>
      </c>
      <c r="K229">
        <v>46.808</v>
      </c>
      <c r="L229">
        <v>45.975999999999999</v>
      </c>
      <c r="M229">
        <v>45.143999999999998</v>
      </c>
      <c r="N229">
        <v>44.311999999999998</v>
      </c>
      <c r="O229">
        <v>43.48</v>
      </c>
      <c r="P229">
        <v>42.247999999999998</v>
      </c>
      <c r="Q229">
        <v>41.015999999999998</v>
      </c>
      <c r="R229">
        <v>39.783999999999999</v>
      </c>
      <c r="S229">
        <v>38.552</v>
      </c>
      <c r="T229">
        <v>37.32</v>
      </c>
      <c r="U229">
        <v>37.32</v>
      </c>
      <c r="V229">
        <v>37.32</v>
      </c>
      <c r="W229">
        <v>37.32</v>
      </c>
      <c r="X229">
        <v>37.32</v>
      </c>
      <c r="Y229">
        <v>37.32</v>
      </c>
      <c r="Z229">
        <v>37.32</v>
      </c>
      <c r="AA229">
        <v>37.32</v>
      </c>
      <c r="AB229">
        <v>37.32</v>
      </c>
      <c r="AC229">
        <v>37.32</v>
      </c>
      <c r="AD229">
        <v>37.32</v>
      </c>
      <c r="AE229">
        <v>37.32</v>
      </c>
      <c r="AF229">
        <v>37.32</v>
      </c>
      <c r="AG229">
        <v>37.32</v>
      </c>
      <c r="AH229">
        <v>37.32</v>
      </c>
      <c r="AI229">
        <v>37.32</v>
      </c>
    </row>
    <row r="230" spans="1:36" ht="16">
      <c r="A230" s="106" t="s">
        <v>128</v>
      </c>
      <c r="B230" s="9" t="s">
        <v>119</v>
      </c>
      <c r="C230" s="9" t="s">
        <v>151</v>
      </c>
      <c r="D230" s="161">
        <v>3</v>
      </c>
      <c r="E230">
        <v>1E-4</v>
      </c>
      <c r="F230">
        <v>1E-4</v>
      </c>
      <c r="G230">
        <v>1E-4</v>
      </c>
      <c r="H230">
        <v>1E-4</v>
      </c>
      <c r="I230">
        <v>1E-4</v>
      </c>
      <c r="J230">
        <v>1E-4</v>
      </c>
      <c r="K230">
        <v>1E-4</v>
      </c>
      <c r="L230">
        <v>1E-4</v>
      </c>
      <c r="M230">
        <v>1E-4</v>
      </c>
      <c r="N230">
        <v>1E-4</v>
      </c>
      <c r="O230">
        <v>1E-4</v>
      </c>
      <c r="P230">
        <v>1E-4</v>
      </c>
      <c r="Q230">
        <v>1E-4</v>
      </c>
      <c r="R230">
        <v>1E-4</v>
      </c>
      <c r="S230">
        <v>1E-4</v>
      </c>
      <c r="T230">
        <v>1E-4</v>
      </c>
      <c r="U230">
        <v>1E-4</v>
      </c>
      <c r="V230">
        <v>1E-4</v>
      </c>
      <c r="W230">
        <v>1E-4</v>
      </c>
      <c r="X230">
        <v>1E-4</v>
      </c>
      <c r="Y230">
        <v>1E-4</v>
      </c>
      <c r="Z230">
        <v>1E-4</v>
      </c>
      <c r="AA230">
        <v>1E-4</v>
      </c>
      <c r="AB230">
        <v>1E-4</v>
      </c>
      <c r="AC230">
        <v>1E-4</v>
      </c>
      <c r="AD230">
        <v>1E-4</v>
      </c>
      <c r="AE230">
        <v>1E-4</v>
      </c>
      <c r="AF230">
        <v>1E-4</v>
      </c>
      <c r="AG230">
        <v>1E-4</v>
      </c>
      <c r="AH230">
        <v>1E-4</v>
      </c>
      <c r="AI230">
        <v>1E-4</v>
      </c>
    </row>
    <row r="231" spans="1:36" ht="16">
      <c r="A231" s="106" t="s">
        <v>149</v>
      </c>
      <c r="B231" s="9">
        <v>31.536000000000001</v>
      </c>
      <c r="C231" s="9" t="s">
        <v>181</v>
      </c>
      <c r="D231" s="161">
        <v>3</v>
      </c>
      <c r="E231" s="47"/>
      <c r="F231" s="47"/>
      <c r="G231" s="47"/>
      <c r="H231" s="47"/>
      <c r="I231" s="47"/>
      <c r="J231" s="47"/>
      <c r="K231" s="47"/>
      <c r="L231" s="47"/>
      <c r="M231" s="47"/>
      <c r="N231" s="47"/>
      <c r="O231" s="47"/>
      <c r="P231" s="47"/>
      <c r="Q231" s="47"/>
      <c r="R231" s="47"/>
      <c r="S231" s="47"/>
      <c r="T231" s="47"/>
      <c r="U231" s="47"/>
      <c r="V231" s="47"/>
      <c r="W231" s="47"/>
      <c r="X231" s="47"/>
      <c r="Y231" s="47"/>
      <c r="Z231" s="47"/>
      <c r="AA231" s="47"/>
      <c r="AB231" s="47"/>
      <c r="AC231" s="47"/>
      <c r="AD231" s="47"/>
      <c r="AE231" s="47"/>
      <c r="AF231" s="47"/>
      <c r="AG231" s="47"/>
      <c r="AH231" s="47"/>
      <c r="AI231" s="47"/>
    </row>
    <row r="232" spans="1:36" ht="16">
      <c r="A232" s="106" t="s">
        <v>136</v>
      </c>
      <c r="B232" s="9">
        <v>25</v>
      </c>
      <c r="C232" s="9" t="s">
        <v>137</v>
      </c>
      <c r="D232" s="161">
        <v>3</v>
      </c>
      <c r="E232" s="47"/>
      <c r="F232" s="47"/>
      <c r="G232" s="47"/>
      <c r="H232" s="47"/>
      <c r="I232" s="47"/>
      <c r="J232" s="47"/>
      <c r="K232" s="47"/>
      <c r="L232" s="47"/>
      <c r="M232" s="47"/>
      <c r="N232" s="47"/>
      <c r="O232" s="47"/>
      <c r="P232" s="47"/>
      <c r="Q232" s="47"/>
      <c r="R232" s="47"/>
      <c r="S232" s="47"/>
      <c r="T232" s="47"/>
      <c r="U232" s="47"/>
      <c r="V232" s="47"/>
      <c r="W232" s="47"/>
      <c r="X232" s="47"/>
      <c r="Y232" s="47"/>
      <c r="Z232" s="47"/>
      <c r="AA232" s="47"/>
      <c r="AB232" s="47"/>
      <c r="AC232" s="47"/>
      <c r="AD232" s="47"/>
      <c r="AE232" s="47"/>
      <c r="AF232" s="47"/>
      <c r="AG232" s="47"/>
      <c r="AH232" s="47"/>
      <c r="AI232" s="47"/>
    </row>
    <row r="233" spans="1:36" s="237" customFormat="1"/>
    <row r="234" spans="1:36" s="225" customFormat="1" ht="15.5" customHeight="1">
      <c r="A234" s="167" t="s">
        <v>625</v>
      </c>
      <c r="B234" s="226"/>
      <c r="D234" s="226"/>
      <c r="E234" s="227"/>
      <c r="F234" s="227"/>
      <c r="G234" s="227"/>
      <c r="H234" s="227"/>
      <c r="I234" s="227"/>
      <c r="J234" s="227"/>
      <c r="K234" s="227"/>
      <c r="L234" s="227"/>
      <c r="M234" s="227"/>
      <c r="N234" s="227"/>
      <c r="O234" s="227"/>
      <c r="P234" s="227"/>
      <c r="Q234" s="227"/>
      <c r="R234" s="227"/>
      <c r="S234" s="227"/>
      <c r="T234" s="227"/>
      <c r="U234" s="227"/>
      <c r="V234" s="227"/>
      <c r="W234" s="227"/>
      <c r="X234" s="227"/>
      <c r="Y234" s="227"/>
      <c r="Z234" s="227"/>
      <c r="AA234" s="227"/>
      <c r="AB234" s="227"/>
      <c r="AC234" s="227"/>
      <c r="AD234" s="227"/>
      <c r="AE234" s="227"/>
      <c r="AF234" s="227"/>
      <c r="AG234" s="227"/>
      <c r="AH234" s="227"/>
      <c r="AI234" s="227"/>
    </row>
    <row r="235" spans="1:36">
      <c r="A235" s="14" t="s">
        <v>116</v>
      </c>
      <c r="B235" s="12" t="s">
        <v>173</v>
      </c>
      <c r="C235" s="8" t="s">
        <v>117</v>
      </c>
      <c r="D235" s="8" t="s">
        <v>607</v>
      </c>
      <c r="E235" s="107">
        <v>2020</v>
      </c>
      <c r="F235" s="107">
        <v>2021</v>
      </c>
      <c r="G235" s="107">
        <v>2022</v>
      </c>
      <c r="H235" s="107">
        <v>2023</v>
      </c>
      <c r="I235" s="107">
        <v>2024</v>
      </c>
      <c r="J235" s="107">
        <v>2025</v>
      </c>
      <c r="K235" s="107">
        <v>2026</v>
      </c>
      <c r="L235" s="107">
        <v>2027</v>
      </c>
      <c r="M235" s="107">
        <v>2028</v>
      </c>
      <c r="N235" s="107">
        <v>2029</v>
      </c>
      <c r="O235" s="107">
        <v>2030</v>
      </c>
      <c r="P235" s="107">
        <v>2031</v>
      </c>
      <c r="Q235" s="107">
        <v>2032</v>
      </c>
      <c r="R235" s="107">
        <v>2033</v>
      </c>
      <c r="S235" s="107">
        <v>2034</v>
      </c>
      <c r="T235" s="107">
        <v>2035</v>
      </c>
      <c r="U235" s="107">
        <v>2036</v>
      </c>
      <c r="V235" s="107">
        <v>2037</v>
      </c>
      <c r="W235" s="107">
        <v>2038</v>
      </c>
      <c r="X235" s="107">
        <v>2039</v>
      </c>
      <c r="Y235" s="107">
        <v>2040</v>
      </c>
      <c r="Z235" s="107">
        <v>2041</v>
      </c>
      <c r="AA235" s="107">
        <v>2042</v>
      </c>
      <c r="AB235" s="107">
        <v>2043</v>
      </c>
      <c r="AC235" s="107">
        <v>2044</v>
      </c>
      <c r="AD235" s="107">
        <v>2045</v>
      </c>
      <c r="AE235" s="107">
        <v>2046</v>
      </c>
      <c r="AF235" s="107">
        <v>2047</v>
      </c>
      <c r="AG235" s="107">
        <v>2048</v>
      </c>
      <c r="AH235" s="107">
        <v>2049</v>
      </c>
      <c r="AI235" s="107">
        <v>2050</v>
      </c>
    </row>
    <row r="236" spans="1:36" s="10" customFormat="1" ht="15.75" customHeight="1">
      <c r="A236" s="118" t="s">
        <v>129</v>
      </c>
      <c r="B236" s="11" t="s">
        <v>27</v>
      </c>
      <c r="C236" s="11" t="s">
        <v>626</v>
      </c>
      <c r="D236" s="161">
        <v>7</v>
      </c>
      <c r="E236">
        <v>12.96</v>
      </c>
      <c r="F236">
        <v>12.96</v>
      </c>
      <c r="G236">
        <v>12.96</v>
      </c>
      <c r="H236">
        <v>12.96</v>
      </c>
      <c r="I236">
        <v>12.96</v>
      </c>
      <c r="J236">
        <v>12.96</v>
      </c>
      <c r="K236">
        <v>12.96</v>
      </c>
      <c r="L236">
        <v>12.96</v>
      </c>
      <c r="M236">
        <v>12.96</v>
      </c>
      <c r="N236">
        <v>12.96</v>
      </c>
      <c r="O236">
        <v>12.96</v>
      </c>
      <c r="P236">
        <v>12.96</v>
      </c>
      <c r="Q236">
        <v>12.96</v>
      </c>
      <c r="R236">
        <v>12.96</v>
      </c>
      <c r="S236">
        <v>12.96</v>
      </c>
      <c r="T236">
        <v>12.96</v>
      </c>
      <c r="U236">
        <v>12.96</v>
      </c>
      <c r="V236">
        <v>12.96</v>
      </c>
      <c r="W236">
        <v>12.96</v>
      </c>
      <c r="X236">
        <v>12.96</v>
      </c>
      <c r="Y236">
        <v>12.96</v>
      </c>
      <c r="Z236">
        <v>12.96</v>
      </c>
      <c r="AA236">
        <v>12.96</v>
      </c>
      <c r="AB236">
        <v>12.96</v>
      </c>
      <c r="AC236">
        <v>12.96</v>
      </c>
      <c r="AD236">
        <v>12.96</v>
      </c>
      <c r="AE236">
        <v>12.96</v>
      </c>
      <c r="AF236">
        <v>12.96</v>
      </c>
      <c r="AG236">
        <v>12.96</v>
      </c>
      <c r="AH236">
        <v>12.96</v>
      </c>
      <c r="AI236">
        <v>12.96</v>
      </c>
    </row>
    <row r="237" spans="1:36" s="10" customFormat="1" ht="15.75" customHeight="1">
      <c r="A237" s="118" t="s">
        <v>129</v>
      </c>
      <c r="B237" s="11" t="s">
        <v>614</v>
      </c>
      <c r="C237" s="11" t="s">
        <v>627</v>
      </c>
      <c r="D237" s="161">
        <v>7</v>
      </c>
      <c r="E237">
        <v>1</v>
      </c>
      <c r="F237">
        <v>1</v>
      </c>
      <c r="G237">
        <v>1</v>
      </c>
      <c r="H237">
        <v>1</v>
      </c>
      <c r="I237">
        <v>1</v>
      </c>
      <c r="J237">
        <v>1</v>
      </c>
      <c r="K237">
        <v>1</v>
      </c>
      <c r="L237">
        <v>1</v>
      </c>
      <c r="M237">
        <v>1</v>
      </c>
      <c r="N237">
        <v>1</v>
      </c>
      <c r="O237">
        <v>1</v>
      </c>
      <c r="P237">
        <v>1</v>
      </c>
      <c r="Q237">
        <v>1</v>
      </c>
      <c r="R237">
        <v>1</v>
      </c>
      <c r="S237">
        <v>1</v>
      </c>
      <c r="T237">
        <v>1</v>
      </c>
      <c r="U237">
        <v>1</v>
      </c>
      <c r="V237">
        <v>1</v>
      </c>
      <c r="W237">
        <v>1</v>
      </c>
      <c r="X237">
        <v>1</v>
      </c>
      <c r="Y237">
        <v>1</v>
      </c>
      <c r="Z237">
        <v>1</v>
      </c>
      <c r="AA237">
        <v>1</v>
      </c>
      <c r="AB237">
        <v>1</v>
      </c>
      <c r="AC237">
        <v>1</v>
      </c>
      <c r="AD237">
        <v>1</v>
      </c>
      <c r="AE237">
        <v>1</v>
      </c>
      <c r="AF237">
        <v>1</v>
      </c>
      <c r="AG237">
        <v>1</v>
      </c>
      <c r="AH237">
        <v>1</v>
      </c>
      <c r="AI237">
        <v>1</v>
      </c>
    </row>
    <row r="238" spans="1:36" ht="16">
      <c r="A238" s="106" t="s">
        <v>120</v>
      </c>
      <c r="B238" s="9" t="s">
        <v>615</v>
      </c>
      <c r="C238" s="11" t="s">
        <v>628</v>
      </c>
      <c r="D238" s="161">
        <v>7</v>
      </c>
      <c r="E238" s="47">
        <v>1</v>
      </c>
      <c r="F238" s="47">
        <v>1</v>
      </c>
      <c r="G238" s="47">
        <v>1</v>
      </c>
      <c r="H238" s="47">
        <v>1</v>
      </c>
      <c r="I238" s="47">
        <v>1</v>
      </c>
      <c r="J238" s="47">
        <v>1</v>
      </c>
      <c r="K238" s="47">
        <v>1</v>
      </c>
      <c r="L238" s="47">
        <v>1</v>
      </c>
      <c r="M238" s="47">
        <v>1</v>
      </c>
      <c r="N238" s="47">
        <v>1</v>
      </c>
      <c r="O238" s="47">
        <v>1</v>
      </c>
      <c r="P238" s="47">
        <v>1</v>
      </c>
      <c r="Q238" s="47">
        <v>1</v>
      </c>
      <c r="R238" s="47">
        <v>1</v>
      </c>
      <c r="S238" s="47">
        <v>1</v>
      </c>
      <c r="T238" s="47">
        <v>1</v>
      </c>
      <c r="U238" s="47">
        <v>1</v>
      </c>
      <c r="V238" s="47">
        <v>1</v>
      </c>
      <c r="W238" s="47">
        <v>1</v>
      </c>
      <c r="X238" s="47">
        <v>1</v>
      </c>
      <c r="Y238" s="47">
        <v>1</v>
      </c>
      <c r="Z238" s="47">
        <v>1</v>
      </c>
      <c r="AA238" s="47">
        <v>1</v>
      </c>
      <c r="AB238" s="47">
        <v>1</v>
      </c>
      <c r="AC238" s="47">
        <v>1</v>
      </c>
      <c r="AD238" s="47">
        <v>1</v>
      </c>
      <c r="AE238" s="47">
        <v>1</v>
      </c>
      <c r="AF238" s="47">
        <v>1</v>
      </c>
      <c r="AG238" s="47">
        <v>1</v>
      </c>
      <c r="AH238" s="47">
        <v>1</v>
      </c>
      <c r="AI238" s="47">
        <v>1</v>
      </c>
    </row>
    <row r="239" spans="1:36" ht="16">
      <c r="A239" s="247" t="s">
        <v>179</v>
      </c>
      <c r="B239" s="9" t="s">
        <v>163</v>
      </c>
      <c r="C239" s="9" t="s">
        <v>119</v>
      </c>
      <c r="D239" s="161">
        <v>7</v>
      </c>
      <c r="E239">
        <v>1</v>
      </c>
      <c r="F239">
        <v>1</v>
      </c>
      <c r="G239">
        <v>1</v>
      </c>
      <c r="H239">
        <v>1</v>
      </c>
      <c r="I239">
        <v>1</v>
      </c>
      <c r="J239">
        <v>1</v>
      </c>
      <c r="K239">
        <v>1</v>
      </c>
      <c r="L239">
        <v>1</v>
      </c>
      <c r="M239">
        <v>1</v>
      </c>
      <c r="N239">
        <v>1</v>
      </c>
      <c r="O239">
        <v>1</v>
      </c>
      <c r="P239">
        <v>1</v>
      </c>
      <c r="Q239">
        <v>1</v>
      </c>
      <c r="R239">
        <v>1</v>
      </c>
      <c r="S239">
        <v>1</v>
      </c>
      <c r="T239">
        <v>1</v>
      </c>
      <c r="U239">
        <v>1</v>
      </c>
      <c r="V239">
        <v>1</v>
      </c>
      <c r="W239">
        <v>1</v>
      </c>
      <c r="X239">
        <v>1</v>
      </c>
      <c r="Y239">
        <v>1</v>
      </c>
      <c r="Z239">
        <v>1</v>
      </c>
      <c r="AA239">
        <v>1</v>
      </c>
      <c r="AB239">
        <v>1</v>
      </c>
      <c r="AC239">
        <v>1</v>
      </c>
      <c r="AD239">
        <v>1</v>
      </c>
      <c r="AE239">
        <v>1</v>
      </c>
      <c r="AF239">
        <v>1</v>
      </c>
      <c r="AG239">
        <v>1</v>
      </c>
      <c r="AH239">
        <v>1</v>
      </c>
      <c r="AI239">
        <v>1</v>
      </c>
    </row>
    <row r="240" spans="1:36" ht="16">
      <c r="A240" s="247"/>
      <c r="B240" s="9" t="s">
        <v>165</v>
      </c>
      <c r="C240" s="9"/>
      <c r="D240" s="161">
        <v>7</v>
      </c>
      <c r="E240">
        <v>1</v>
      </c>
      <c r="F240">
        <v>1</v>
      </c>
      <c r="G240">
        <v>1</v>
      </c>
      <c r="H240">
        <v>1</v>
      </c>
      <c r="I240">
        <v>1</v>
      </c>
      <c r="J240">
        <v>1</v>
      </c>
      <c r="K240">
        <v>1</v>
      </c>
      <c r="L240">
        <v>1</v>
      </c>
      <c r="M240">
        <v>1</v>
      </c>
      <c r="N240">
        <v>1</v>
      </c>
      <c r="O240">
        <v>1</v>
      </c>
      <c r="P240">
        <v>1</v>
      </c>
      <c r="Q240">
        <v>1</v>
      </c>
      <c r="R240">
        <v>1</v>
      </c>
      <c r="S240">
        <v>1</v>
      </c>
      <c r="T240">
        <v>1</v>
      </c>
      <c r="U240">
        <v>1</v>
      </c>
      <c r="V240">
        <v>1</v>
      </c>
      <c r="W240">
        <v>1</v>
      </c>
      <c r="X240">
        <v>1</v>
      </c>
      <c r="Y240">
        <v>1</v>
      </c>
      <c r="Z240">
        <v>1</v>
      </c>
      <c r="AA240">
        <v>1</v>
      </c>
      <c r="AB240">
        <v>1</v>
      </c>
      <c r="AC240">
        <v>1</v>
      </c>
      <c r="AD240">
        <v>1</v>
      </c>
      <c r="AE240">
        <v>1</v>
      </c>
      <c r="AF240">
        <v>1</v>
      </c>
      <c r="AG240">
        <v>1</v>
      </c>
      <c r="AH240">
        <v>1</v>
      </c>
      <c r="AI240">
        <v>1</v>
      </c>
    </row>
    <row r="241" spans="1:36" ht="16">
      <c r="A241" s="247"/>
      <c r="B241" s="9" t="s">
        <v>166</v>
      </c>
      <c r="C241" s="9"/>
      <c r="D241" s="161">
        <v>7</v>
      </c>
      <c r="E241">
        <v>1</v>
      </c>
      <c r="F241">
        <v>1</v>
      </c>
      <c r="G241">
        <v>1</v>
      </c>
      <c r="H241">
        <v>1</v>
      </c>
      <c r="I241">
        <v>1</v>
      </c>
      <c r="J241">
        <v>1</v>
      </c>
      <c r="K241">
        <v>1</v>
      </c>
      <c r="L241">
        <v>1</v>
      </c>
      <c r="M241">
        <v>1</v>
      </c>
      <c r="N241">
        <v>1</v>
      </c>
      <c r="O241">
        <v>1</v>
      </c>
      <c r="P241">
        <v>1</v>
      </c>
      <c r="Q241">
        <v>1</v>
      </c>
      <c r="R241">
        <v>1</v>
      </c>
      <c r="S241">
        <v>1</v>
      </c>
      <c r="T241">
        <v>1</v>
      </c>
      <c r="U241">
        <v>1</v>
      </c>
      <c r="V241">
        <v>1</v>
      </c>
      <c r="W241">
        <v>1</v>
      </c>
      <c r="X241">
        <v>1</v>
      </c>
      <c r="Y241">
        <v>1</v>
      </c>
      <c r="Z241">
        <v>1</v>
      </c>
      <c r="AA241">
        <v>1</v>
      </c>
      <c r="AB241">
        <v>1</v>
      </c>
      <c r="AC241">
        <v>1</v>
      </c>
      <c r="AD241">
        <v>1</v>
      </c>
      <c r="AE241">
        <v>1</v>
      </c>
      <c r="AF241">
        <v>1</v>
      </c>
      <c r="AG241">
        <v>1</v>
      </c>
      <c r="AH241">
        <v>1</v>
      </c>
      <c r="AI241">
        <v>1</v>
      </c>
    </row>
    <row r="242" spans="1:36" ht="16">
      <c r="A242" s="247"/>
      <c r="B242" s="9" t="s">
        <v>167</v>
      </c>
      <c r="C242" s="9"/>
      <c r="D242" s="161">
        <v>7</v>
      </c>
      <c r="E242">
        <v>1</v>
      </c>
      <c r="F242">
        <v>1</v>
      </c>
      <c r="G242">
        <v>1</v>
      </c>
      <c r="H242">
        <v>1</v>
      </c>
      <c r="I242">
        <v>1</v>
      </c>
      <c r="J242">
        <v>1</v>
      </c>
      <c r="K242">
        <v>1</v>
      </c>
      <c r="L242">
        <v>1</v>
      </c>
      <c r="M242">
        <v>1</v>
      </c>
      <c r="N242">
        <v>1</v>
      </c>
      <c r="O242">
        <v>1</v>
      </c>
      <c r="P242">
        <v>1</v>
      </c>
      <c r="Q242">
        <v>1</v>
      </c>
      <c r="R242">
        <v>1</v>
      </c>
      <c r="S242">
        <v>1</v>
      </c>
      <c r="T242">
        <v>1</v>
      </c>
      <c r="U242">
        <v>1</v>
      </c>
      <c r="V242">
        <v>1</v>
      </c>
      <c r="W242">
        <v>1</v>
      </c>
      <c r="X242">
        <v>1</v>
      </c>
      <c r="Y242">
        <v>1</v>
      </c>
      <c r="Z242">
        <v>1</v>
      </c>
      <c r="AA242">
        <v>1</v>
      </c>
      <c r="AB242">
        <v>1</v>
      </c>
      <c r="AC242">
        <v>1</v>
      </c>
      <c r="AD242">
        <v>1</v>
      </c>
      <c r="AE242">
        <v>1</v>
      </c>
      <c r="AF242">
        <v>1</v>
      </c>
      <c r="AG242">
        <v>1</v>
      </c>
      <c r="AH242">
        <v>1</v>
      </c>
      <c r="AI242">
        <v>1</v>
      </c>
    </row>
    <row r="243" spans="1:36" ht="16">
      <c r="A243" s="247"/>
      <c r="B243" s="9" t="s">
        <v>168</v>
      </c>
      <c r="C243" s="9"/>
      <c r="D243" s="161">
        <v>7</v>
      </c>
      <c r="E243">
        <v>1</v>
      </c>
      <c r="F243">
        <v>1</v>
      </c>
      <c r="G243">
        <v>1</v>
      </c>
      <c r="H243">
        <v>1</v>
      </c>
      <c r="I243">
        <v>1</v>
      </c>
      <c r="J243">
        <v>1</v>
      </c>
      <c r="K243">
        <v>1</v>
      </c>
      <c r="L243">
        <v>1</v>
      </c>
      <c r="M243">
        <v>1</v>
      </c>
      <c r="N243">
        <v>1</v>
      </c>
      <c r="O243">
        <v>1</v>
      </c>
      <c r="P243">
        <v>1</v>
      </c>
      <c r="Q243">
        <v>1</v>
      </c>
      <c r="R243">
        <v>1</v>
      </c>
      <c r="S243">
        <v>1</v>
      </c>
      <c r="T243">
        <v>1</v>
      </c>
      <c r="U243">
        <v>1</v>
      </c>
      <c r="V243">
        <v>1</v>
      </c>
      <c r="W243">
        <v>1</v>
      </c>
      <c r="X243">
        <v>1</v>
      </c>
      <c r="Y243">
        <v>1</v>
      </c>
      <c r="Z243">
        <v>1</v>
      </c>
      <c r="AA243">
        <v>1</v>
      </c>
      <c r="AB243">
        <v>1</v>
      </c>
      <c r="AC243">
        <v>1</v>
      </c>
      <c r="AD243">
        <v>1</v>
      </c>
      <c r="AE243">
        <v>1</v>
      </c>
      <c r="AF243">
        <v>1</v>
      </c>
      <c r="AG243">
        <v>1</v>
      </c>
      <c r="AH243">
        <v>1</v>
      </c>
      <c r="AI243">
        <v>1</v>
      </c>
    </row>
    <row r="244" spans="1:36" ht="16">
      <c r="A244" s="247"/>
      <c r="B244" s="9" t="s">
        <v>169</v>
      </c>
      <c r="C244" s="9" t="s">
        <v>119</v>
      </c>
      <c r="D244" s="161">
        <v>7</v>
      </c>
      <c r="E244">
        <v>1</v>
      </c>
      <c r="F244">
        <v>1</v>
      </c>
      <c r="G244">
        <v>1</v>
      </c>
      <c r="H244">
        <v>1</v>
      </c>
      <c r="I244">
        <v>1</v>
      </c>
      <c r="J244">
        <v>1</v>
      </c>
      <c r="K244">
        <v>1</v>
      </c>
      <c r="L244">
        <v>1</v>
      </c>
      <c r="M244">
        <v>1</v>
      </c>
      <c r="N244">
        <v>1</v>
      </c>
      <c r="O244">
        <v>1</v>
      </c>
      <c r="P244">
        <v>1</v>
      </c>
      <c r="Q244">
        <v>1</v>
      </c>
      <c r="R244">
        <v>1</v>
      </c>
      <c r="S244">
        <v>1</v>
      </c>
      <c r="T244">
        <v>1</v>
      </c>
      <c r="U244">
        <v>1</v>
      </c>
      <c r="V244">
        <v>1</v>
      </c>
      <c r="W244">
        <v>1</v>
      </c>
      <c r="X244">
        <v>1</v>
      </c>
      <c r="Y244">
        <v>1</v>
      </c>
      <c r="Z244">
        <v>1</v>
      </c>
      <c r="AA244">
        <v>1</v>
      </c>
      <c r="AB244">
        <v>1</v>
      </c>
      <c r="AC244">
        <v>1</v>
      </c>
      <c r="AD244">
        <v>1</v>
      </c>
      <c r="AE244">
        <v>1</v>
      </c>
      <c r="AF244">
        <v>1</v>
      </c>
      <c r="AG244">
        <v>1</v>
      </c>
      <c r="AH244">
        <v>1</v>
      </c>
      <c r="AI244">
        <v>1</v>
      </c>
    </row>
    <row r="245" spans="1:36" ht="16">
      <c r="A245" s="247"/>
      <c r="B245" s="9" t="s">
        <v>170</v>
      </c>
      <c r="C245" s="9" t="s">
        <v>119</v>
      </c>
      <c r="D245" s="161">
        <v>7</v>
      </c>
      <c r="E245">
        <v>1</v>
      </c>
      <c r="F245">
        <v>1</v>
      </c>
      <c r="G245">
        <v>1</v>
      </c>
      <c r="H245">
        <v>1</v>
      </c>
      <c r="I245">
        <v>1</v>
      </c>
      <c r="J245">
        <v>1</v>
      </c>
      <c r="K245">
        <v>1</v>
      </c>
      <c r="L245">
        <v>1</v>
      </c>
      <c r="M245">
        <v>1</v>
      </c>
      <c r="N245">
        <v>1</v>
      </c>
      <c r="O245">
        <v>1</v>
      </c>
      <c r="P245">
        <v>1</v>
      </c>
      <c r="Q245">
        <v>1</v>
      </c>
      <c r="R245">
        <v>1</v>
      </c>
      <c r="S245">
        <v>1</v>
      </c>
      <c r="T245">
        <v>1</v>
      </c>
      <c r="U245">
        <v>1</v>
      </c>
      <c r="V245">
        <v>1</v>
      </c>
      <c r="W245">
        <v>1</v>
      </c>
      <c r="X245">
        <v>1</v>
      </c>
      <c r="Y245">
        <v>1</v>
      </c>
      <c r="Z245">
        <v>1</v>
      </c>
      <c r="AA245">
        <v>1</v>
      </c>
      <c r="AB245">
        <v>1</v>
      </c>
      <c r="AC245">
        <v>1</v>
      </c>
      <c r="AD245">
        <v>1</v>
      </c>
      <c r="AE245">
        <v>1</v>
      </c>
      <c r="AF245">
        <v>1</v>
      </c>
      <c r="AG245">
        <v>1</v>
      </c>
      <c r="AH245">
        <v>1</v>
      </c>
      <c r="AI245">
        <v>1</v>
      </c>
    </row>
    <row r="246" spans="1:36" ht="16">
      <c r="A246" s="247"/>
      <c r="B246" s="9" t="s">
        <v>171</v>
      </c>
      <c r="C246" s="9" t="s">
        <v>119</v>
      </c>
      <c r="D246" s="161">
        <v>7</v>
      </c>
      <c r="E246">
        <v>1</v>
      </c>
      <c r="F246">
        <v>1</v>
      </c>
      <c r="G246">
        <v>1</v>
      </c>
      <c r="H246">
        <v>1</v>
      </c>
      <c r="I246">
        <v>1</v>
      </c>
      <c r="J246">
        <v>1</v>
      </c>
      <c r="K246">
        <v>1</v>
      </c>
      <c r="L246">
        <v>1</v>
      </c>
      <c r="M246">
        <v>1</v>
      </c>
      <c r="N246">
        <v>1</v>
      </c>
      <c r="O246">
        <v>1</v>
      </c>
      <c r="P246">
        <v>1</v>
      </c>
      <c r="Q246">
        <v>1</v>
      </c>
      <c r="R246">
        <v>1</v>
      </c>
      <c r="S246">
        <v>1</v>
      </c>
      <c r="T246">
        <v>1</v>
      </c>
      <c r="U246">
        <v>1</v>
      </c>
      <c r="V246">
        <v>1</v>
      </c>
      <c r="W246">
        <v>1</v>
      </c>
      <c r="X246">
        <v>1</v>
      </c>
      <c r="Y246">
        <v>1</v>
      </c>
      <c r="Z246">
        <v>1</v>
      </c>
      <c r="AA246">
        <v>1</v>
      </c>
      <c r="AB246">
        <v>1</v>
      </c>
      <c r="AC246">
        <v>1</v>
      </c>
      <c r="AD246">
        <v>1</v>
      </c>
      <c r="AE246">
        <v>1</v>
      </c>
      <c r="AF246">
        <v>1</v>
      </c>
      <c r="AG246">
        <v>1</v>
      </c>
      <c r="AH246">
        <v>1</v>
      </c>
      <c r="AI246">
        <v>1</v>
      </c>
    </row>
    <row r="247" spans="1:36" s="10" customFormat="1" ht="16">
      <c r="A247" s="109" t="s">
        <v>140</v>
      </c>
      <c r="B247" s="11" t="s">
        <v>119</v>
      </c>
      <c r="C247" s="11" t="s">
        <v>177</v>
      </c>
      <c r="D247" s="161">
        <v>7</v>
      </c>
      <c r="E247" s="124">
        <v>999999</v>
      </c>
      <c r="F247" s="124">
        <v>999999</v>
      </c>
      <c r="G247" s="124">
        <v>999999</v>
      </c>
      <c r="H247" s="124">
        <v>999999</v>
      </c>
      <c r="I247" s="124">
        <v>999999</v>
      </c>
      <c r="J247" s="124">
        <v>999999</v>
      </c>
      <c r="K247" s="124">
        <v>999999</v>
      </c>
      <c r="L247" s="124">
        <v>999999</v>
      </c>
      <c r="M247" s="124">
        <v>999999</v>
      </c>
      <c r="N247" s="124">
        <v>999999</v>
      </c>
      <c r="O247" s="124">
        <v>999999</v>
      </c>
      <c r="P247" s="124">
        <v>999999</v>
      </c>
      <c r="Q247" s="124">
        <v>999999</v>
      </c>
      <c r="R247" s="124">
        <v>999999</v>
      </c>
      <c r="S247" s="124">
        <v>999999</v>
      </c>
      <c r="T247" s="124">
        <v>999999</v>
      </c>
      <c r="U247" s="124">
        <v>999999</v>
      </c>
      <c r="V247" s="124">
        <v>999999</v>
      </c>
      <c r="W247" s="124">
        <v>999999</v>
      </c>
      <c r="X247" s="124">
        <v>999999</v>
      </c>
      <c r="Y247" s="124">
        <v>999999</v>
      </c>
      <c r="Z247" s="124">
        <v>999999</v>
      </c>
      <c r="AA247" s="124">
        <v>999999</v>
      </c>
      <c r="AB247" s="124">
        <v>999999</v>
      </c>
      <c r="AC247" s="124">
        <v>999999</v>
      </c>
      <c r="AD247" s="124">
        <v>999999</v>
      </c>
      <c r="AE247" s="124">
        <v>999999</v>
      </c>
      <c r="AF247" s="124">
        <v>999999</v>
      </c>
      <c r="AG247" s="124">
        <v>999999</v>
      </c>
      <c r="AH247" s="124">
        <v>999999</v>
      </c>
      <c r="AI247" s="124">
        <v>999999</v>
      </c>
    </row>
    <row r="248" spans="1:36" s="10" customFormat="1" ht="16">
      <c r="A248" s="106" t="s">
        <v>126</v>
      </c>
      <c r="B248" s="11"/>
      <c r="C248" s="11"/>
      <c r="D248" s="161">
        <v>7</v>
      </c>
      <c r="E248" s="124">
        <v>999999</v>
      </c>
      <c r="F248" s="124">
        <v>999999</v>
      </c>
      <c r="G248" s="124">
        <v>999999</v>
      </c>
      <c r="H248" s="124">
        <v>999999</v>
      </c>
      <c r="I248" s="124">
        <v>999999</v>
      </c>
      <c r="J248" s="124">
        <v>999999</v>
      </c>
      <c r="K248" s="124">
        <v>999999</v>
      </c>
      <c r="L248" s="124">
        <v>999999</v>
      </c>
      <c r="M248" s="124">
        <v>999999</v>
      </c>
      <c r="N248" s="124">
        <v>999999</v>
      </c>
      <c r="O248" s="124">
        <v>999999</v>
      </c>
      <c r="P248" s="124">
        <v>999999</v>
      </c>
      <c r="Q248" s="124">
        <v>999999</v>
      </c>
      <c r="R248" s="124">
        <v>999999</v>
      </c>
      <c r="S248" s="124">
        <v>999999</v>
      </c>
      <c r="T248" s="124">
        <v>999999</v>
      </c>
      <c r="U248" s="124">
        <v>999999</v>
      </c>
      <c r="V248" s="124">
        <v>999999</v>
      </c>
      <c r="W248" s="124">
        <v>999999</v>
      </c>
      <c r="X248" s="124">
        <v>999999</v>
      </c>
      <c r="Y248" s="124">
        <v>999999</v>
      </c>
      <c r="Z248" s="124">
        <v>999999</v>
      </c>
      <c r="AA248" s="124">
        <v>999999</v>
      </c>
      <c r="AB248" s="124">
        <v>999999</v>
      </c>
      <c r="AC248" s="124">
        <v>999999</v>
      </c>
      <c r="AD248" s="124">
        <v>999999</v>
      </c>
      <c r="AE248" s="124">
        <v>999999</v>
      </c>
      <c r="AF248" s="124">
        <v>999999</v>
      </c>
      <c r="AG248" s="124">
        <v>999999</v>
      </c>
      <c r="AH248" s="124">
        <v>999999</v>
      </c>
      <c r="AI248" s="124">
        <v>999999</v>
      </c>
    </row>
    <row r="249" spans="1:36" ht="16">
      <c r="A249" s="106" t="s">
        <v>133</v>
      </c>
      <c r="B249" s="9" t="s">
        <v>119</v>
      </c>
      <c r="C249" s="9" t="s">
        <v>180</v>
      </c>
      <c r="D249" s="161">
        <v>7</v>
      </c>
      <c r="E249">
        <v>36.752000000000002</v>
      </c>
      <c r="F249">
        <v>36.752000000000002</v>
      </c>
      <c r="G249">
        <v>35.594000000000001</v>
      </c>
      <c r="H249">
        <v>34.472000000000001</v>
      </c>
      <c r="I249">
        <v>33.386000000000003</v>
      </c>
      <c r="J249">
        <v>32.334000000000003</v>
      </c>
      <c r="K249">
        <v>31.315000000000001</v>
      </c>
      <c r="L249">
        <v>30.327999999999999</v>
      </c>
      <c r="M249">
        <v>29.373000000000001</v>
      </c>
      <c r="N249">
        <v>28.446999999999999</v>
      </c>
      <c r="O249">
        <v>27.550999999999998</v>
      </c>
      <c r="P249">
        <v>26.683</v>
      </c>
      <c r="Q249">
        <v>25.841999999999999</v>
      </c>
      <c r="R249">
        <v>25.027999999999999</v>
      </c>
      <c r="S249">
        <v>24.239000000000001</v>
      </c>
      <c r="T249">
        <v>23.475000000000001</v>
      </c>
      <c r="U249">
        <v>22.734999999999999</v>
      </c>
      <c r="V249">
        <v>22.018999999999998</v>
      </c>
      <c r="W249">
        <v>21.324999999999999</v>
      </c>
      <c r="X249">
        <v>20.652999999999999</v>
      </c>
      <c r="Y249">
        <v>20.003</v>
      </c>
      <c r="Z249">
        <v>19.372</v>
      </c>
      <c r="AA249">
        <v>18.762</v>
      </c>
      <c r="AB249">
        <v>18.170999999999999</v>
      </c>
      <c r="AC249">
        <v>17.597999999999999</v>
      </c>
      <c r="AD249">
        <v>17.044</v>
      </c>
      <c r="AE249">
        <v>16.507000000000001</v>
      </c>
      <c r="AF249">
        <v>15.986000000000001</v>
      </c>
      <c r="AG249">
        <v>15.483000000000001</v>
      </c>
      <c r="AH249">
        <v>14.994999999999999</v>
      </c>
      <c r="AI249">
        <v>14.522</v>
      </c>
      <c r="AJ249" s="4"/>
    </row>
    <row r="250" spans="1:36" ht="16">
      <c r="A250" s="106" t="s">
        <v>141</v>
      </c>
      <c r="B250" s="9" t="s">
        <v>119</v>
      </c>
      <c r="C250" s="9" t="s">
        <v>180</v>
      </c>
      <c r="D250" s="161">
        <v>7</v>
      </c>
      <c r="E250">
        <v>124.658</v>
      </c>
      <c r="F250">
        <v>124.658</v>
      </c>
      <c r="G250">
        <v>121.242</v>
      </c>
      <c r="H250">
        <v>117.92</v>
      </c>
      <c r="I250">
        <v>114.68899999999999</v>
      </c>
      <c r="J250">
        <v>111.54600000000001</v>
      </c>
      <c r="K250">
        <v>108.49</v>
      </c>
      <c r="L250">
        <v>105.517</v>
      </c>
      <c r="M250">
        <v>102.626</v>
      </c>
      <c r="N250">
        <v>99.813999999999993</v>
      </c>
      <c r="O250">
        <v>97.078999999999994</v>
      </c>
      <c r="P250">
        <v>94.418999999999997</v>
      </c>
      <c r="Q250">
        <v>91.831999999999994</v>
      </c>
      <c r="R250">
        <v>89.316000000000003</v>
      </c>
      <c r="S250">
        <v>86.869</v>
      </c>
      <c r="T250">
        <v>84.489000000000004</v>
      </c>
      <c r="U250">
        <v>82.174000000000007</v>
      </c>
      <c r="V250">
        <v>79.921999999999997</v>
      </c>
      <c r="W250">
        <v>77.731999999999999</v>
      </c>
      <c r="X250">
        <v>75.602000000000004</v>
      </c>
      <c r="Y250">
        <v>73.531000000000006</v>
      </c>
      <c r="Z250">
        <v>71.516000000000005</v>
      </c>
      <c r="AA250">
        <v>69.557000000000002</v>
      </c>
      <c r="AB250">
        <v>67.650999999999996</v>
      </c>
      <c r="AC250">
        <v>65.796999999999997</v>
      </c>
      <c r="AD250">
        <v>63.994</v>
      </c>
      <c r="AE250">
        <v>62.241</v>
      </c>
      <c r="AF250">
        <v>60.534999999999997</v>
      </c>
      <c r="AG250">
        <v>58.877000000000002</v>
      </c>
      <c r="AH250">
        <v>57.264000000000003</v>
      </c>
      <c r="AI250">
        <v>55.694000000000003</v>
      </c>
    </row>
    <row r="251" spans="1:36" ht="16">
      <c r="A251" s="106" t="s">
        <v>149</v>
      </c>
      <c r="B251" s="9">
        <v>1</v>
      </c>
      <c r="C251" s="9" t="s">
        <v>181</v>
      </c>
      <c r="D251" s="161">
        <v>7</v>
      </c>
      <c r="E251" s="47"/>
      <c r="F251" s="47"/>
      <c r="G251" s="47"/>
      <c r="H251" s="47"/>
      <c r="I251" s="47"/>
      <c r="J251" s="47"/>
      <c r="K251" s="47"/>
      <c r="L251" s="47"/>
      <c r="M251" s="47"/>
      <c r="N251" s="47"/>
      <c r="O251" s="47"/>
      <c r="P251" s="47"/>
      <c r="Q251" s="47"/>
      <c r="R251" s="47"/>
      <c r="S251" s="47"/>
      <c r="T251" s="47"/>
      <c r="U251" s="47"/>
      <c r="V251" s="47"/>
      <c r="W251" s="47"/>
      <c r="X251" s="47"/>
      <c r="Y251" s="47"/>
      <c r="Z251" s="47"/>
      <c r="AA251" s="47"/>
      <c r="AB251" s="47"/>
      <c r="AC251" s="47"/>
      <c r="AD251" s="47"/>
      <c r="AE251" s="47"/>
      <c r="AF251" s="47"/>
      <c r="AG251" s="47"/>
      <c r="AH251" s="47"/>
      <c r="AI251" s="47"/>
    </row>
    <row r="252" spans="1:36" ht="16">
      <c r="A252" s="106" t="s">
        <v>136</v>
      </c>
      <c r="B252" s="9">
        <v>30</v>
      </c>
      <c r="C252" s="9" t="s">
        <v>137</v>
      </c>
      <c r="D252" s="161">
        <v>7</v>
      </c>
      <c r="E252" s="47"/>
      <c r="F252" s="47"/>
      <c r="G252" s="47"/>
      <c r="H252" s="47"/>
      <c r="I252" s="47"/>
      <c r="J252" s="47"/>
      <c r="K252" s="47"/>
      <c r="L252" s="47"/>
      <c r="M252" s="47"/>
      <c r="N252" s="47"/>
      <c r="O252" s="47"/>
      <c r="P252" s="47"/>
      <c r="Q252" s="47"/>
      <c r="R252" s="47"/>
      <c r="S252" s="47"/>
      <c r="T252" s="47"/>
      <c r="U252" s="47"/>
      <c r="V252" s="47"/>
      <c r="W252" s="47"/>
      <c r="X252" s="47"/>
      <c r="Y252" s="47"/>
      <c r="Z252" s="47"/>
      <c r="AA252" s="47"/>
      <c r="AB252" s="47"/>
      <c r="AC252" s="47"/>
      <c r="AD252" s="47"/>
      <c r="AE252" s="47"/>
      <c r="AF252" s="47"/>
      <c r="AG252" s="47"/>
      <c r="AH252" s="47"/>
      <c r="AI252" s="47"/>
    </row>
    <row r="253" spans="1:36" s="237" customFormat="1"/>
    <row r="254" spans="1:36" s="225" customFormat="1" ht="15.5" customHeight="1">
      <c r="A254" s="167" t="s">
        <v>622</v>
      </c>
      <c r="B254" s="226"/>
      <c r="D254" s="226"/>
      <c r="E254" s="227"/>
      <c r="F254" s="227"/>
      <c r="G254" s="227"/>
      <c r="H254" s="227"/>
      <c r="I254" s="227"/>
      <c r="J254" s="227"/>
      <c r="K254" s="227"/>
      <c r="L254" s="227"/>
      <c r="M254" s="227"/>
      <c r="N254" s="227"/>
      <c r="O254" s="227"/>
      <c r="P254" s="227"/>
      <c r="Q254" s="227"/>
      <c r="R254" s="227"/>
      <c r="S254" s="227"/>
      <c r="T254" s="227"/>
      <c r="U254" s="227"/>
      <c r="V254" s="227"/>
      <c r="W254" s="227"/>
      <c r="X254" s="227"/>
      <c r="Y254" s="227"/>
      <c r="Z254" s="227"/>
      <c r="AA254" s="227"/>
      <c r="AB254" s="227"/>
      <c r="AC254" s="227"/>
      <c r="AD254" s="227"/>
      <c r="AE254" s="227"/>
      <c r="AF254" s="227"/>
      <c r="AG254" s="227"/>
      <c r="AH254" s="227"/>
      <c r="AI254" s="227"/>
    </row>
    <row r="255" spans="1:36">
      <c r="A255" s="14" t="s">
        <v>116</v>
      </c>
      <c r="B255" s="12" t="s">
        <v>173</v>
      </c>
      <c r="C255" s="8" t="s">
        <v>117</v>
      </c>
      <c r="D255" s="8" t="s">
        <v>607</v>
      </c>
      <c r="E255" s="107">
        <v>2020</v>
      </c>
      <c r="F255" s="107">
        <v>2021</v>
      </c>
      <c r="G255" s="107">
        <v>2022</v>
      </c>
      <c r="H255" s="107">
        <v>2023</v>
      </c>
      <c r="I255" s="107">
        <v>2024</v>
      </c>
      <c r="J255" s="107">
        <v>2025</v>
      </c>
      <c r="K255" s="107">
        <v>2026</v>
      </c>
      <c r="L255" s="107">
        <v>2027</v>
      </c>
      <c r="M255" s="107">
        <v>2028</v>
      </c>
      <c r="N255" s="107">
        <v>2029</v>
      </c>
      <c r="O255" s="107">
        <v>2030</v>
      </c>
      <c r="P255" s="107">
        <v>2031</v>
      </c>
      <c r="Q255" s="107">
        <v>2032</v>
      </c>
      <c r="R255" s="107">
        <v>2033</v>
      </c>
      <c r="S255" s="107">
        <v>2034</v>
      </c>
      <c r="T255" s="107">
        <v>2035</v>
      </c>
      <c r="U255" s="107">
        <v>2036</v>
      </c>
      <c r="V255" s="107">
        <v>2037</v>
      </c>
      <c r="W255" s="107">
        <v>2038</v>
      </c>
      <c r="X255" s="107">
        <v>2039</v>
      </c>
      <c r="Y255" s="107">
        <v>2040</v>
      </c>
      <c r="Z255" s="107">
        <v>2041</v>
      </c>
      <c r="AA255" s="107">
        <v>2042</v>
      </c>
      <c r="AB255" s="107">
        <v>2043</v>
      </c>
      <c r="AC255" s="107">
        <v>2044</v>
      </c>
      <c r="AD255" s="107">
        <v>2045</v>
      </c>
      <c r="AE255" s="107">
        <v>2046</v>
      </c>
      <c r="AF255" s="107">
        <v>2047</v>
      </c>
      <c r="AG255" s="107">
        <v>2048</v>
      </c>
      <c r="AH255" s="107">
        <v>2049</v>
      </c>
      <c r="AI255" s="107">
        <v>2050</v>
      </c>
    </row>
    <row r="256" spans="1:36" s="10" customFormat="1" ht="15.75" customHeight="1">
      <c r="A256" s="118" t="s">
        <v>129</v>
      </c>
      <c r="B256" s="11" t="s">
        <v>615</v>
      </c>
      <c r="C256" s="11" t="s">
        <v>627</v>
      </c>
      <c r="D256" s="161">
        <v>7</v>
      </c>
      <c r="E256">
        <v>1.4999999999999999E-2</v>
      </c>
      <c r="F256">
        <v>1.4999999999999999E-2</v>
      </c>
      <c r="G256">
        <v>1.4999999999999999E-2</v>
      </c>
      <c r="H256">
        <v>1.4999999999999999E-2</v>
      </c>
      <c r="I256">
        <v>1.4999999999999999E-2</v>
      </c>
      <c r="J256">
        <v>1.4999999999999999E-2</v>
      </c>
      <c r="K256">
        <v>1.4999999999999999E-2</v>
      </c>
      <c r="L256">
        <v>1.4999999999999999E-2</v>
      </c>
      <c r="M256">
        <v>1.4999999999999999E-2</v>
      </c>
      <c r="N256">
        <v>1.4999999999999999E-2</v>
      </c>
      <c r="O256">
        <v>1.4999999999999999E-2</v>
      </c>
      <c r="P256">
        <v>1.4999999999999999E-2</v>
      </c>
      <c r="Q256">
        <v>1.4999999999999999E-2</v>
      </c>
      <c r="R256">
        <v>1.4999999999999999E-2</v>
      </c>
      <c r="S256">
        <v>1.4999999999999999E-2</v>
      </c>
      <c r="T256">
        <v>1.4999999999999999E-2</v>
      </c>
      <c r="U256">
        <v>1.4999999999999999E-2</v>
      </c>
      <c r="V256">
        <v>1.4999999999999999E-2</v>
      </c>
      <c r="W256">
        <v>1.4999999999999999E-2</v>
      </c>
      <c r="X256">
        <v>1.4999999999999999E-2</v>
      </c>
      <c r="Y256">
        <v>1.4999999999999999E-2</v>
      </c>
      <c r="Z256">
        <v>1.4999999999999999E-2</v>
      </c>
      <c r="AA256">
        <v>1.4999999999999999E-2</v>
      </c>
      <c r="AB256">
        <v>1.4999999999999999E-2</v>
      </c>
      <c r="AC256">
        <v>1.4999999999999999E-2</v>
      </c>
      <c r="AD256">
        <v>1.4999999999999999E-2</v>
      </c>
      <c r="AE256">
        <v>1.4999999999999999E-2</v>
      </c>
      <c r="AF256">
        <v>1.4999999999999999E-2</v>
      </c>
      <c r="AG256">
        <v>1.4999999999999999E-2</v>
      </c>
      <c r="AH256">
        <v>1.4999999999999999E-2</v>
      </c>
      <c r="AI256">
        <v>1.4999999999999999E-2</v>
      </c>
    </row>
    <row r="257" spans="1:36" s="10" customFormat="1" ht="15.75" customHeight="1">
      <c r="A257" s="118" t="s">
        <v>129</v>
      </c>
      <c r="B257" s="11" t="s">
        <v>616</v>
      </c>
      <c r="C257" s="11" t="s">
        <v>626</v>
      </c>
      <c r="D257" s="161">
        <v>7</v>
      </c>
      <c r="E257">
        <v>1</v>
      </c>
      <c r="F257">
        <v>1</v>
      </c>
      <c r="G257">
        <v>1</v>
      </c>
      <c r="H257">
        <v>1</v>
      </c>
      <c r="I257">
        <v>1</v>
      </c>
      <c r="J257">
        <v>1</v>
      </c>
      <c r="K257">
        <v>1</v>
      </c>
      <c r="L257">
        <v>1</v>
      </c>
      <c r="M257">
        <v>1</v>
      </c>
      <c r="N257">
        <v>1</v>
      </c>
      <c r="O257">
        <v>1</v>
      </c>
      <c r="P257">
        <v>1</v>
      </c>
      <c r="Q257">
        <v>1</v>
      </c>
      <c r="R257">
        <v>1</v>
      </c>
      <c r="S257">
        <v>1</v>
      </c>
      <c r="T257">
        <v>1</v>
      </c>
      <c r="U257">
        <v>1</v>
      </c>
      <c r="V257">
        <v>1</v>
      </c>
      <c r="W257">
        <v>1</v>
      </c>
      <c r="X257">
        <v>1</v>
      </c>
      <c r="Y257">
        <v>1</v>
      </c>
      <c r="Z257">
        <v>1</v>
      </c>
      <c r="AA257">
        <v>1</v>
      </c>
      <c r="AB257">
        <v>1</v>
      </c>
      <c r="AC257">
        <v>1</v>
      </c>
      <c r="AD257">
        <v>1</v>
      </c>
      <c r="AE257">
        <v>1</v>
      </c>
      <c r="AF257">
        <v>1</v>
      </c>
      <c r="AG257">
        <v>1</v>
      </c>
      <c r="AH257">
        <v>1</v>
      </c>
      <c r="AI257">
        <v>1</v>
      </c>
    </row>
    <row r="258" spans="1:36" ht="16">
      <c r="A258" s="106" t="s">
        <v>120</v>
      </c>
      <c r="B258" s="9" t="s">
        <v>617</v>
      </c>
      <c r="C258" s="9" t="s">
        <v>138</v>
      </c>
      <c r="D258" s="161">
        <v>7</v>
      </c>
      <c r="E258" s="47">
        <v>0.76900000000000002</v>
      </c>
      <c r="F258" s="47">
        <v>0.76900000000000002</v>
      </c>
      <c r="G258" s="47">
        <v>0.76900000000000002</v>
      </c>
      <c r="H258" s="47">
        <v>0.76900000000000002</v>
      </c>
      <c r="I258" s="47">
        <v>0.76900000000000002</v>
      </c>
      <c r="J258" s="47">
        <v>0.76900000000000002</v>
      </c>
      <c r="K258" s="47">
        <v>0.76900000000000002</v>
      </c>
      <c r="L258" s="47">
        <v>0.76900000000000002</v>
      </c>
      <c r="M258" s="47">
        <v>0.76900000000000002</v>
      </c>
      <c r="N258" s="47">
        <v>0.76900000000000002</v>
      </c>
      <c r="O258" s="47">
        <v>0.76900000000000002</v>
      </c>
      <c r="P258" s="47">
        <v>0.76900000000000002</v>
      </c>
      <c r="Q258" s="47">
        <v>0.76900000000000002</v>
      </c>
      <c r="R258" s="47">
        <v>0.76900000000000002</v>
      </c>
      <c r="S258" s="47">
        <v>0.76900000000000002</v>
      </c>
      <c r="T258" s="47">
        <v>0.76900000000000002</v>
      </c>
      <c r="U258" s="47">
        <v>0.76900000000000002</v>
      </c>
      <c r="V258" s="47">
        <v>0.76900000000000002</v>
      </c>
      <c r="W258" s="47">
        <v>0.76900000000000002</v>
      </c>
      <c r="X258" s="47">
        <v>0.76900000000000002</v>
      </c>
      <c r="Y258" s="47">
        <v>0.76900000000000002</v>
      </c>
      <c r="Z258" s="47">
        <v>0.76900000000000002</v>
      </c>
      <c r="AA258" s="47">
        <v>0.76900000000000002</v>
      </c>
      <c r="AB258" s="47">
        <v>0.76900000000000002</v>
      </c>
      <c r="AC258" s="47">
        <v>0.76900000000000002</v>
      </c>
      <c r="AD258" s="47">
        <v>0.76900000000000002</v>
      </c>
      <c r="AE258" s="47">
        <v>0.76900000000000002</v>
      </c>
      <c r="AF258" s="47">
        <v>0.76900000000000002</v>
      </c>
      <c r="AG258" s="47">
        <v>0.76900000000000002</v>
      </c>
      <c r="AH258" s="47">
        <v>0.76900000000000002</v>
      </c>
      <c r="AI258" s="47">
        <v>0.76900000000000002</v>
      </c>
    </row>
    <row r="259" spans="1:36" ht="16">
      <c r="A259" s="247" t="s">
        <v>179</v>
      </c>
      <c r="B259" s="9" t="s">
        <v>163</v>
      </c>
      <c r="C259" s="9" t="s">
        <v>119</v>
      </c>
      <c r="D259" s="161">
        <v>7</v>
      </c>
      <c r="E259">
        <v>0.98</v>
      </c>
      <c r="F259">
        <v>0.98</v>
      </c>
      <c r="G259">
        <v>0.98</v>
      </c>
      <c r="H259">
        <v>0.98</v>
      </c>
      <c r="I259">
        <v>0.98</v>
      </c>
      <c r="J259">
        <v>0.98</v>
      </c>
      <c r="K259">
        <v>0.98</v>
      </c>
      <c r="L259">
        <v>0.98</v>
      </c>
      <c r="M259">
        <v>0.98</v>
      </c>
      <c r="N259">
        <v>0.98</v>
      </c>
      <c r="O259">
        <v>0.98</v>
      </c>
      <c r="P259">
        <v>0.98</v>
      </c>
      <c r="Q259">
        <v>0.98</v>
      </c>
      <c r="R259">
        <v>0.98</v>
      </c>
      <c r="S259">
        <v>0.98</v>
      </c>
      <c r="T259">
        <v>0.98</v>
      </c>
      <c r="U259">
        <v>0.98</v>
      </c>
      <c r="V259">
        <v>0.98</v>
      </c>
      <c r="W259">
        <v>0.98</v>
      </c>
      <c r="X259">
        <v>0.98</v>
      </c>
      <c r="Y259">
        <v>0.98</v>
      </c>
      <c r="Z259">
        <v>0.98</v>
      </c>
      <c r="AA259">
        <v>0.98</v>
      </c>
      <c r="AB259">
        <v>0.98</v>
      </c>
      <c r="AC259">
        <v>0.98</v>
      </c>
      <c r="AD259">
        <v>0.98</v>
      </c>
      <c r="AE259">
        <v>0.98</v>
      </c>
      <c r="AF259">
        <v>0.98</v>
      </c>
      <c r="AG259">
        <v>0.98</v>
      </c>
      <c r="AH259">
        <v>0.98</v>
      </c>
      <c r="AI259">
        <v>0.98</v>
      </c>
    </row>
    <row r="260" spans="1:36" ht="16">
      <c r="A260" s="247"/>
      <c r="B260" s="9" t="s">
        <v>165</v>
      </c>
      <c r="C260" s="9"/>
      <c r="D260" s="161">
        <v>7</v>
      </c>
      <c r="E260">
        <v>0.98</v>
      </c>
      <c r="F260">
        <v>0.98</v>
      </c>
      <c r="G260">
        <v>0.98</v>
      </c>
      <c r="H260">
        <v>0.98</v>
      </c>
      <c r="I260">
        <v>0.98</v>
      </c>
      <c r="J260">
        <v>0.98</v>
      </c>
      <c r="K260">
        <v>0.98</v>
      </c>
      <c r="L260">
        <v>0.98</v>
      </c>
      <c r="M260">
        <v>0.98</v>
      </c>
      <c r="N260">
        <v>0.98</v>
      </c>
      <c r="O260">
        <v>0.98</v>
      </c>
      <c r="P260">
        <v>0.98</v>
      </c>
      <c r="Q260">
        <v>0.98</v>
      </c>
      <c r="R260">
        <v>0.98</v>
      </c>
      <c r="S260">
        <v>0.98</v>
      </c>
      <c r="T260">
        <v>0.98</v>
      </c>
      <c r="U260">
        <v>0.98</v>
      </c>
      <c r="V260">
        <v>0.98</v>
      </c>
      <c r="W260">
        <v>0.98</v>
      </c>
      <c r="X260">
        <v>0.98</v>
      </c>
      <c r="Y260">
        <v>0.98</v>
      </c>
      <c r="Z260">
        <v>0.98</v>
      </c>
      <c r="AA260">
        <v>0.98</v>
      </c>
      <c r="AB260">
        <v>0.98</v>
      </c>
      <c r="AC260">
        <v>0.98</v>
      </c>
      <c r="AD260">
        <v>0.98</v>
      </c>
      <c r="AE260">
        <v>0.98</v>
      </c>
      <c r="AF260">
        <v>0.98</v>
      </c>
      <c r="AG260">
        <v>0.98</v>
      </c>
      <c r="AH260">
        <v>0.98</v>
      </c>
      <c r="AI260">
        <v>0.98</v>
      </c>
    </row>
    <row r="261" spans="1:36" ht="16">
      <c r="A261" s="247"/>
      <c r="B261" s="9" t="s">
        <v>166</v>
      </c>
      <c r="C261" s="9"/>
      <c r="D261" s="161">
        <v>7</v>
      </c>
      <c r="E261">
        <v>0.98</v>
      </c>
      <c r="F261">
        <v>0.98</v>
      </c>
      <c r="G261">
        <v>0.98</v>
      </c>
      <c r="H261">
        <v>0.98</v>
      </c>
      <c r="I261">
        <v>0.98</v>
      </c>
      <c r="J261">
        <v>0.98</v>
      </c>
      <c r="K261">
        <v>0.98</v>
      </c>
      <c r="L261">
        <v>0.98</v>
      </c>
      <c r="M261">
        <v>0.98</v>
      </c>
      <c r="N261">
        <v>0.98</v>
      </c>
      <c r="O261">
        <v>0.98</v>
      </c>
      <c r="P261">
        <v>0.98</v>
      </c>
      <c r="Q261">
        <v>0.98</v>
      </c>
      <c r="R261">
        <v>0.98</v>
      </c>
      <c r="S261">
        <v>0.98</v>
      </c>
      <c r="T261">
        <v>0.98</v>
      </c>
      <c r="U261">
        <v>0.98</v>
      </c>
      <c r="V261">
        <v>0.98</v>
      </c>
      <c r="W261">
        <v>0.98</v>
      </c>
      <c r="X261">
        <v>0.98</v>
      </c>
      <c r="Y261">
        <v>0.98</v>
      </c>
      <c r="Z261">
        <v>0.98</v>
      </c>
      <c r="AA261">
        <v>0.98</v>
      </c>
      <c r="AB261">
        <v>0.98</v>
      </c>
      <c r="AC261">
        <v>0.98</v>
      </c>
      <c r="AD261">
        <v>0.98</v>
      </c>
      <c r="AE261">
        <v>0.98</v>
      </c>
      <c r="AF261">
        <v>0.98</v>
      </c>
      <c r="AG261">
        <v>0.98</v>
      </c>
      <c r="AH261">
        <v>0.98</v>
      </c>
      <c r="AI261">
        <v>0.98</v>
      </c>
    </row>
    <row r="262" spans="1:36" ht="16">
      <c r="A262" s="247"/>
      <c r="B262" s="9" t="s">
        <v>167</v>
      </c>
      <c r="C262" s="9"/>
      <c r="D262" s="161">
        <v>7</v>
      </c>
      <c r="E262">
        <v>0.98</v>
      </c>
      <c r="F262">
        <v>0.98</v>
      </c>
      <c r="G262">
        <v>0.98</v>
      </c>
      <c r="H262">
        <v>0.98</v>
      </c>
      <c r="I262">
        <v>0.98</v>
      </c>
      <c r="J262">
        <v>0.98</v>
      </c>
      <c r="K262">
        <v>0.98</v>
      </c>
      <c r="L262">
        <v>0.98</v>
      </c>
      <c r="M262">
        <v>0.98</v>
      </c>
      <c r="N262">
        <v>0.98</v>
      </c>
      <c r="O262">
        <v>0.98</v>
      </c>
      <c r="P262">
        <v>0.98</v>
      </c>
      <c r="Q262">
        <v>0.98</v>
      </c>
      <c r="R262">
        <v>0.98</v>
      </c>
      <c r="S262">
        <v>0.98</v>
      </c>
      <c r="T262">
        <v>0.98</v>
      </c>
      <c r="U262">
        <v>0.98</v>
      </c>
      <c r="V262">
        <v>0.98</v>
      </c>
      <c r="W262">
        <v>0.98</v>
      </c>
      <c r="X262">
        <v>0.98</v>
      </c>
      <c r="Y262">
        <v>0.98</v>
      </c>
      <c r="Z262">
        <v>0.98</v>
      </c>
      <c r="AA262">
        <v>0.98</v>
      </c>
      <c r="AB262">
        <v>0.98</v>
      </c>
      <c r="AC262">
        <v>0.98</v>
      </c>
      <c r="AD262">
        <v>0.98</v>
      </c>
      <c r="AE262">
        <v>0.98</v>
      </c>
      <c r="AF262">
        <v>0.98</v>
      </c>
      <c r="AG262">
        <v>0.98</v>
      </c>
      <c r="AH262">
        <v>0.98</v>
      </c>
      <c r="AI262">
        <v>0.98</v>
      </c>
    </row>
    <row r="263" spans="1:36" ht="16">
      <c r="A263" s="247"/>
      <c r="B263" s="9" t="s">
        <v>168</v>
      </c>
      <c r="C263" s="9"/>
      <c r="D263" s="161">
        <v>7</v>
      </c>
      <c r="E263">
        <v>0.98</v>
      </c>
      <c r="F263">
        <v>0.98</v>
      </c>
      <c r="G263">
        <v>0.98</v>
      </c>
      <c r="H263">
        <v>0.98</v>
      </c>
      <c r="I263">
        <v>0.98</v>
      </c>
      <c r="J263">
        <v>0.98</v>
      </c>
      <c r="K263">
        <v>0.98</v>
      </c>
      <c r="L263">
        <v>0.98</v>
      </c>
      <c r="M263">
        <v>0.98</v>
      </c>
      <c r="N263">
        <v>0.98</v>
      </c>
      <c r="O263">
        <v>0.98</v>
      </c>
      <c r="P263">
        <v>0.98</v>
      </c>
      <c r="Q263">
        <v>0.98</v>
      </c>
      <c r="R263">
        <v>0.98</v>
      </c>
      <c r="S263">
        <v>0.98</v>
      </c>
      <c r="T263">
        <v>0.98</v>
      </c>
      <c r="U263">
        <v>0.98</v>
      </c>
      <c r="V263">
        <v>0.98</v>
      </c>
      <c r="W263">
        <v>0.98</v>
      </c>
      <c r="X263">
        <v>0.98</v>
      </c>
      <c r="Y263">
        <v>0.98</v>
      </c>
      <c r="Z263">
        <v>0.98</v>
      </c>
      <c r="AA263">
        <v>0.98</v>
      </c>
      <c r="AB263">
        <v>0.98</v>
      </c>
      <c r="AC263">
        <v>0.98</v>
      </c>
      <c r="AD263">
        <v>0.98</v>
      </c>
      <c r="AE263">
        <v>0.98</v>
      </c>
      <c r="AF263">
        <v>0.98</v>
      </c>
      <c r="AG263">
        <v>0.98</v>
      </c>
      <c r="AH263">
        <v>0.98</v>
      </c>
      <c r="AI263">
        <v>0.98</v>
      </c>
    </row>
    <row r="264" spans="1:36" ht="16">
      <c r="A264" s="247"/>
      <c r="B264" s="9" t="s">
        <v>169</v>
      </c>
      <c r="C264" s="9" t="s">
        <v>119</v>
      </c>
      <c r="D264" s="161">
        <v>7</v>
      </c>
      <c r="E264">
        <v>0.98</v>
      </c>
      <c r="F264">
        <v>0.98</v>
      </c>
      <c r="G264">
        <v>0.98</v>
      </c>
      <c r="H264">
        <v>0.98</v>
      </c>
      <c r="I264">
        <v>0.98</v>
      </c>
      <c r="J264">
        <v>0.98</v>
      </c>
      <c r="K264">
        <v>0.98</v>
      </c>
      <c r="L264">
        <v>0.98</v>
      </c>
      <c r="M264">
        <v>0.98</v>
      </c>
      <c r="N264">
        <v>0.98</v>
      </c>
      <c r="O264">
        <v>0.98</v>
      </c>
      <c r="P264">
        <v>0.98</v>
      </c>
      <c r="Q264">
        <v>0.98</v>
      </c>
      <c r="R264">
        <v>0.98</v>
      </c>
      <c r="S264">
        <v>0.98</v>
      </c>
      <c r="T264">
        <v>0.98</v>
      </c>
      <c r="U264">
        <v>0.98</v>
      </c>
      <c r="V264">
        <v>0.98</v>
      </c>
      <c r="W264">
        <v>0.98</v>
      </c>
      <c r="X264">
        <v>0.98</v>
      </c>
      <c r="Y264">
        <v>0.98</v>
      </c>
      <c r="Z264">
        <v>0.98</v>
      </c>
      <c r="AA264">
        <v>0.98</v>
      </c>
      <c r="AB264">
        <v>0.98</v>
      </c>
      <c r="AC264">
        <v>0.98</v>
      </c>
      <c r="AD264">
        <v>0.98</v>
      </c>
      <c r="AE264">
        <v>0.98</v>
      </c>
      <c r="AF264">
        <v>0.98</v>
      </c>
      <c r="AG264">
        <v>0.98</v>
      </c>
      <c r="AH264">
        <v>0.98</v>
      </c>
      <c r="AI264">
        <v>0.98</v>
      </c>
    </row>
    <row r="265" spans="1:36" ht="16">
      <c r="A265" s="247"/>
      <c r="B265" s="9" t="s">
        <v>170</v>
      </c>
      <c r="C265" s="9" t="s">
        <v>119</v>
      </c>
      <c r="D265" s="161">
        <v>7</v>
      </c>
      <c r="E265">
        <v>0.98</v>
      </c>
      <c r="F265">
        <v>0.98</v>
      </c>
      <c r="G265">
        <v>0.98</v>
      </c>
      <c r="H265">
        <v>0.98</v>
      </c>
      <c r="I265">
        <v>0.98</v>
      </c>
      <c r="J265">
        <v>0.98</v>
      </c>
      <c r="K265">
        <v>0.98</v>
      </c>
      <c r="L265">
        <v>0.98</v>
      </c>
      <c r="M265">
        <v>0.98</v>
      </c>
      <c r="N265">
        <v>0.98</v>
      </c>
      <c r="O265">
        <v>0.98</v>
      </c>
      <c r="P265">
        <v>0.98</v>
      </c>
      <c r="Q265">
        <v>0.98</v>
      </c>
      <c r="R265">
        <v>0.98</v>
      </c>
      <c r="S265">
        <v>0.98</v>
      </c>
      <c r="T265">
        <v>0.98</v>
      </c>
      <c r="U265">
        <v>0.98</v>
      </c>
      <c r="V265">
        <v>0.98</v>
      </c>
      <c r="W265">
        <v>0.98</v>
      </c>
      <c r="X265">
        <v>0.98</v>
      </c>
      <c r="Y265">
        <v>0.98</v>
      </c>
      <c r="Z265">
        <v>0.98</v>
      </c>
      <c r="AA265">
        <v>0.98</v>
      </c>
      <c r="AB265">
        <v>0.98</v>
      </c>
      <c r="AC265">
        <v>0.98</v>
      </c>
      <c r="AD265">
        <v>0.98</v>
      </c>
      <c r="AE265">
        <v>0.98</v>
      </c>
      <c r="AF265">
        <v>0.98</v>
      </c>
      <c r="AG265">
        <v>0.98</v>
      </c>
      <c r="AH265">
        <v>0.98</v>
      </c>
      <c r="AI265">
        <v>0.98</v>
      </c>
    </row>
    <row r="266" spans="1:36" ht="16">
      <c r="A266" s="247"/>
      <c r="B266" s="9" t="s">
        <v>171</v>
      </c>
      <c r="C266" s="9" t="s">
        <v>119</v>
      </c>
      <c r="D266" s="161">
        <v>7</v>
      </c>
      <c r="E266">
        <v>0.98</v>
      </c>
      <c r="F266">
        <v>0.98</v>
      </c>
      <c r="G266">
        <v>0.98</v>
      </c>
      <c r="H266">
        <v>0.98</v>
      </c>
      <c r="I266">
        <v>0.98</v>
      </c>
      <c r="J266">
        <v>0.98</v>
      </c>
      <c r="K266">
        <v>0.98</v>
      </c>
      <c r="L266">
        <v>0.98</v>
      </c>
      <c r="M266">
        <v>0.98</v>
      </c>
      <c r="N266">
        <v>0.98</v>
      </c>
      <c r="O266">
        <v>0.98</v>
      </c>
      <c r="P266">
        <v>0.98</v>
      </c>
      <c r="Q266">
        <v>0.98</v>
      </c>
      <c r="R266">
        <v>0.98</v>
      </c>
      <c r="S266">
        <v>0.98</v>
      </c>
      <c r="T266">
        <v>0.98</v>
      </c>
      <c r="U266">
        <v>0.98</v>
      </c>
      <c r="V266">
        <v>0.98</v>
      </c>
      <c r="W266">
        <v>0.98</v>
      </c>
      <c r="X266">
        <v>0.98</v>
      </c>
      <c r="Y266">
        <v>0.98</v>
      </c>
      <c r="Z266">
        <v>0.98</v>
      </c>
      <c r="AA266">
        <v>0.98</v>
      </c>
      <c r="AB266">
        <v>0.98</v>
      </c>
      <c r="AC266">
        <v>0.98</v>
      </c>
      <c r="AD266">
        <v>0.98</v>
      </c>
      <c r="AE266">
        <v>0.98</v>
      </c>
      <c r="AF266">
        <v>0.98</v>
      </c>
      <c r="AG266">
        <v>0.98</v>
      </c>
      <c r="AH266">
        <v>0.98</v>
      </c>
      <c r="AI266">
        <v>0.98</v>
      </c>
    </row>
    <row r="267" spans="1:36" s="10" customFormat="1" ht="16">
      <c r="A267" s="109" t="s">
        <v>140</v>
      </c>
      <c r="B267" s="11" t="s">
        <v>119</v>
      </c>
      <c r="C267" s="11" t="s">
        <v>177</v>
      </c>
      <c r="D267" s="161">
        <v>7</v>
      </c>
      <c r="E267" s="124">
        <v>999999</v>
      </c>
      <c r="F267" s="124">
        <v>999999</v>
      </c>
      <c r="G267" s="124">
        <v>999999</v>
      </c>
      <c r="H267" s="124">
        <v>999999</v>
      </c>
      <c r="I267" s="124">
        <v>999999</v>
      </c>
      <c r="J267" s="124">
        <v>999999</v>
      </c>
      <c r="K267" s="124">
        <v>999999</v>
      </c>
      <c r="L267" s="124">
        <v>999999</v>
      </c>
      <c r="M267" s="124">
        <v>999999</v>
      </c>
      <c r="N267" s="124">
        <v>999999</v>
      </c>
      <c r="O267" s="124">
        <v>999999</v>
      </c>
      <c r="P267" s="124">
        <v>999999</v>
      </c>
      <c r="Q267" s="124">
        <v>999999</v>
      </c>
      <c r="R267" s="124">
        <v>999999</v>
      </c>
      <c r="S267" s="124">
        <v>999999</v>
      </c>
      <c r="T267" s="124">
        <v>999999</v>
      </c>
      <c r="U267" s="124">
        <v>999999</v>
      </c>
      <c r="V267" s="124">
        <v>999999</v>
      </c>
      <c r="W267" s="124">
        <v>999999</v>
      </c>
      <c r="X267" s="124">
        <v>999999</v>
      </c>
      <c r="Y267" s="124">
        <v>999999</v>
      </c>
      <c r="Z267" s="124">
        <v>999999</v>
      </c>
      <c r="AA267" s="124">
        <v>999999</v>
      </c>
      <c r="AB267" s="124">
        <v>999999</v>
      </c>
      <c r="AC267" s="124">
        <v>999999</v>
      </c>
      <c r="AD267" s="124">
        <v>999999</v>
      </c>
      <c r="AE267" s="124">
        <v>999999</v>
      </c>
      <c r="AF267" s="124">
        <v>999999</v>
      </c>
      <c r="AG267" s="124">
        <v>999999</v>
      </c>
      <c r="AH267" s="124">
        <v>999999</v>
      </c>
      <c r="AI267" s="124">
        <v>999999</v>
      </c>
    </row>
    <row r="268" spans="1:36" s="10" customFormat="1" ht="16">
      <c r="A268" s="106" t="s">
        <v>126</v>
      </c>
      <c r="B268" s="11"/>
      <c r="C268" s="11"/>
      <c r="D268" s="161">
        <v>7</v>
      </c>
      <c r="E268" s="124">
        <v>999999</v>
      </c>
      <c r="F268" s="124">
        <v>999999</v>
      </c>
      <c r="G268" s="124">
        <v>999999</v>
      </c>
      <c r="H268" s="124">
        <v>999999</v>
      </c>
      <c r="I268" s="124">
        <v>999999</v>
      </c>
      <c r="J268" s="124">
        <v>999999</v>
      </c>
      <c r="K268" s="124">
        <v>999999</v>
      </c>
      <c r="L268" s="124">
        <v>999999</v>
      </c>
      <c r="M268" s="124">
        <v>999999</v>
      </c>
      <c r="N268" s="124">
        <v>999999</v>
      </c>
      <c r="O268" s="124">
        <v>999999</v>
      </c>
      <c r="P268" s="124">
        <v>999999</v>
      </c>
      <c r="Q268" s="124">
        <v>999999</v>
      </c>
      <c r="R268" s="124">
        <v>999999</v>
      </c>
      <c r="S268" s="124">
        <v>999999</v>
      </c>
      <c r="T268" s="124">
        <v>999999</v>
      </c>
      <c r="U268" s="124">
        <v>999999</v>
      </c>
      <c r="V268" s="124">
        <v>999999</v>
      </c>
      <c r="W268" s="124">
        <v>999999</v>
      </c>
      <c r="X268" s="124">
        <v>999999</v>
      </c>
      <c r="Y268" s="124">
        <v>999999</v>
      </c>
      <c r="Z268" s="124">
        <v>999999</v>
      </c>
      <c r="AA268" s="124">
        <v>999999</v>
      </c>
      <c r="AB268" s="124">
        <v>999999</v>
      </c>
      <c r="AC268" s="124">
        <v>999999</v>
      </c>
      <c r="AD268" s="124">
        <v>999999</v>
      </c>
      <c r="AE268" s="124">
        <v>999999</v>
      </c>
      <c r="AF268" s="124">
        <v>999999</v>
      </c>
      <c r="AG268" s="124">
        <v>999999</v>
      </c>
      <c r="AH268" s="124">
        <v>999999</v>
      </c>
      <c r="AI268" s="124">
        <v>999999</v>
      </c>
    </row>
    <row r="269" spans="1:36" ht="16">
      <c r="A269" s="106" t="s">
        <v>133</v>
      </c>
      <c r="B269" s="9" t="s">
        <v>119</v>
      </c>
      <c r="C269" s="9" t="s">
        <v>180</v>
      </c>
      <c r="D269" s="161">
        <v>7</v>
      </c>
      <c r="E269" s="141">
        <v>3147.9450000000002</v>
      </c>
      <c r="F269" s="141">
        <v>3147.9450000000002</v>
      </c>
      <c r="G269" s="141">
        <v>3058.2289999999998</v>
      </c>
      <c r="H269" s="141">
        <v>2971.069</v>
      </c>
      <c r="I269" s="141">
        <v>2886.3939999999998</v>
      </c>
      <c r="J269" s="141">
        <v>2804.1320000000001</v>
      </c>
      <c r="K269" s="141">
        <v>2724.2139999999999</v>
      </c>
      <c r="L269" s="141">
        <v>2646.5740000000001</v>
      </c>
      <c r="M269" s="141">
        <v>2571.1460000000002</v>
      </c>
      <c r="N269" s="141">
        <v>2497.8690000000001</v>
      </c>
      <c r="O269" s="141">
        <v>2426.6790000000001</v>
      </c>
      <c r="P269" s="141">
        <v>2357.5189999999998</v>
      </c>
      <c r="Q269" s="141">
        <v>2290.33</v>
      </c>
      <c r="R269" s="141">
        <v>2225.0549999999998</v>
      </c>
      <c r="S269" s="141">
        <v>2161.6410000000001</v>
      </c>
      <c r="T269" s="141">
        <v>2100.0349999999999</v>
      </c>
      <c r="U269" s="141">
        <v>2040.184</v>
      </c>
      <c r="V269" s="141">
        <v>1982.038</v>
      </c>
      <c r="W269" s="141">
        <v>1925.55</v>
      </c>
      <c r="X269" s="141">
        <v>1870.672</v>
      </c>
      <c r="Y269" s="141">
        <v>1817.3579999999999</v>
      </c>
      <c r="Z269" s="141">
        <v>1765.5630000000001</v>
      </c>
      <c r="AA269" s="141">
        <v>1715.2449999999999</v>
      </c>
      <c r="AB269" s="141">
        <v>1666.36</v>
      </c>
      <c r="AC269" s="141">
        <v>1618.8689999999999</v>
      </c>
      <c r="AD269" s="141">
        <v>1572.731</v>
      </c>
      <c r="AE269" s="141">
        <v>1527.9079999999999</v>
      </c>
      <c r="AF269" s="141">
        <v>1484.3630000000001</v>
      </c>
      <c r="AG269" s="141">
        <v>1442.059</v>
      </c>
      <c r="AH269" s="141">
        <v>1400.96</v>
      </c>
      <c r="AI269" s="141">
        <v>1361.0329999999999</v>
      </c>
      <c r="AJ269" s="4"/>
    </row>
    <row r="270" spans="1:36" ht="16">
      <c r="A270" s="106" t="s">
        <v>141</v>
      </c>
      <c r="B270" s="9" t="s">
        <v>119</v>
      </c>
      <c r="C270" s="9" t="s">
        <v>180</v>
      </c>
      <c r="D270" s="161">
        <v>7</v>
      </c>
      <c r="E270">
        <v>1.1639999999999999</v>
      </c>
      <c r="F270">
        <v>1.1639999999999999</v>
      </c>
      <c r="G270">
        <v>1.159</v>
      </c>
      <c r="H270">
        <v>1.153</v>
      </c>
      <c r="I270">
        <v>1.1479999999999999</v>
      </c>
      <c r="J270">
        <v>1.143</v>
      </c>
      <c r="K270">
        <v>1.137</v>
      </c>
      <c r="L270">
        <v>1.1319999999999999</v>
      </c>
      <c r="M270">
        <v>1.127</v>
      </c>
      <c r="N270">
        <v>1.121</v>
      </c>
      <c r="O270">
        <v>1.1160000000000001</v>
      </c>
      <c r="P270">
        <v>1.111</v>
      </c>
      <c r="Q270">
        <v>1.1060000000000001</v>
      </c>
      <c r="R270">
        <v>1.1000000000000001</v>
      </c>
      <c r="S270">
        <v>1.095</v>
      </c>
      <c r="T270">
        <v>1.0900000000000001</v>
      </c>
      <c r="U270">
        <v>1.085</v>
      </c>
      <c r="V270">
        <v>1.08</v>
      </c>
      <c r="W270">
        <v>1.075</v>
      </c>
      <c r="X270">
        <v>1.07</v>
      </c>
      <c r="Y270">
        <v>1.0649999999999999</v>
      </c>
      <c r="Z270">
        <v>1.06</v>
      </c>
      <c r="AA270">
        <v>1.0549999999999999</v>
      </c>
      <c r="AB270">
        <v>1.05</v>
      </c>
      <c r="AC270">
        <v>1.0449999999999999</v>
      </c>
      <c r="AD270">
        <v>1.04</v>
      </c>
      <c r="AE270">
        <v>1.0349999999999999</v>
      </c>
      <c r="AF270">
        <v>1.03</v>
      </c>
      <c r="AG270">
        <v>1.0249999999999999</v>
      </c>
      <c r="AH270">
        <v>1.02</v>
      </c>
      <c r="AI270">
        <v>1.016</v>
      </c>
    </row>
    <row r="271" spans="1:36" ht="16">
      <c r="A271" s="106" t="s">
        <v>149</v>
      </c>
      <c r="B271" s="9">
        <v>1</v>
      </c>
      <c r="C271" s="9" t="s">
        <v>181</v>
      </c>
      <c r="D271" s="161">
        <v>7</v>
      </c>
      <c r="E271" s="47"/>
      <c r="F271" s="47"/>
      <c r="G271" s="47"/>
      <c r="H271" s="47"/>
      <c r="I271" s="47"/>
      <c r="J271" s="47"/>
      <c r="K271" s="47"/>
      <c r="L271" s="47"/>
      <c r="M271" s="47"/>
      <c r="N271" s="47"/>
      <c r="O271" s="47"/>
      <c r="P271" s="47"/>
      <c r="Q271" s="47"/>
      <c r="R271" s="47"/>
      <c r="S271" s="47"/>
      <c r="T271" s="47"/>
      <c r="U271" s="47"/>
      <c r="V271" s="47"/>
      <c r="W271" s="47"/>
      <c r="X271" s="47"/>
      <c r="Y271" s="47"/>
      <c r="Z271" s="47"/>
      <c r="AA271" s="47"/>
      <c r="AB271" s="47"/>
      <c r="AC271" s="47"/>
      <c r="AD271" s="47"/>
      <c r="AE271" s="47"/>
      <c r="AF271" s="47"/>
      <c r="AG271" s="47"/>
      <c r="AH271" s="47"/>
      <c r="AI271" s="47"/>
    </row>
    <row r="272" spans="1:36" ht="16">
      <c r="A272" s="106" t="s">
        <v>136</v>
      </c>
      <c r="B272" s="9">
        <v>30</v>
      </c>
      <c r="C272" s="9" t="s">
        <v>137</v>
      </c>
      <c r="D272" s="161">
        <v>7</v>
      </c>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c r="AC272" s="47"/>
      <c r="AD272" s="47"/>
      <c r="AE272" s="47"/>
      <c r="AF272" s="47"/>
      <c r="AG272" s="47"/>
      <c r="AH272" s="47"/>
      <c r="AI272" s="47"/>
    </row>
    <row r="273" spans="1:35" s="237" customFormat="1"/>
    <row r="274" spans="1:35" s="225" customFormat="1" ht="15.75" customHeight="1">
      <c r="A274" s="167" t="s">
        <v>617</v>
      </c>
      <c r="B274" s="226"/>
      <c r="D274" s="226"/>
      <c r="E274" s="227"/>
      <c r="F274" s="227"/>
      <c r="G274" s="227"/>
      <c r="H274" s="227"/>
      <c r="I274" s="227"/>
      <c r="J274" s="227"/>
      <c r="K274" s="227"/>
      <c r="L274" s="227"/>
      <c r="M274" s="227"/>
      <c r="N274" s="227"/>
      <c r="O274" s="227"/>
      <c r="P274" s="227"/>
      <c r="Q274" s="227"/>
      <c r="R274" s="227"/>
      <c r="S274" s="227"/>
      <c r="T274" s="227"/>
      <c r="U274" s="227"/>
      <c r="V274" s="227"/>
      <c r="W274" s="227"/>
      <c r="X274" s="227"/>
      <c r="Y274" s="227"/>
      <c r="Z274" s="227"/>
      <c r="AA274" s="227"/>
      <c r="AB274" s="227"/>
      <c r="AC274" s="227"/>
      <c r="AD274" s="227"/>
      <c r="AE274" s="227"/>
      <c r="AF274" s="227"/>
      <c r="AG274" s="227"/>
      <c r="AH274" s="227"/>
      <c r="AI274" s="227"/>
    </row>
    <row r="275" spans="1:35">
      <c r="A275" s="14" t="s">
        <v>116</v>
      </c>
      <c r="B275" s="8" t="s">
        <v>11</v>
      </c>
      <c r="C275" s="8" t="s">
        <v>117</v>
      </c>
      <c r="D275" s="8" t="s">
        <v>607</v>
      </c>
      <c r="E275" s="107">
        <v>2020</v>
      </c>
      <c r="F275" s="107">
        <v>2021</v>
      </c>
      <c r="G275" s="107">
        <v>2022</v>
      </c>
      <c r="H275" s="107">
        <v>2023</v>
      </c>
      <c r="I275" s="107">
        <v>2024</v>
      </c>
      <c r="J275" s="107">
        <v>2025</v>
      </c>
      <c r="K275" s="107">
        <v>2026</v>
      </c>
      <c r="L275" s="107">
        <v>2027</v>
      </c>
      <c r="M275" s="107">
        <v>2028</v>
      </c>
      <c r="N275" s="107">
        <v>2029</v>
      </c>
      <c r="O275" s="107">
        <v>2030</v>
      </c>
      <c r="P275" s="107">
        <v>2031</v>
      </c>
      <c r="Q275" s="107">
        <v>2032</v>
      </c>
      <c r="R275" s="107">
        <v>2033</v>
      </c>
      <c r="S275" s="107">
        <v>2034</v>
      </c>
      <c r="T275" s="107">
        <v>2035</v>
      </c>
      <c r="U275" s="107">
        <v>2036</v>
      </c>
      <c r="V275" s="107">
        <v>2037</v>
      </c>
      <c r="W275" s="107">
        <v>2038</v>
      </c>
      <c r="X275" s="107">
        <v>2039</v>
      </c>
      <c r="Y275" s="107">
        <v>2040</v>
      </c>
      <c r="Z275" s="107">
        <v>2041</v>
      </c>
      <c r="AA275" s="107">
        <v>2042</v>
      </c>
      <c r="AB275" s="107">
        <v>2043</v>
      </c>
      <c r="AC275" s="107">
        <v>2044</v>
      </c>
      <c r="AD275" s="107">
        <v>2045</v>
      </c>
      <c r="AE275" s="107">
        <v>2046</v>
      </c>
      <c r="AF275" s="107">
        <v>2047</v>
      </c>
      <c r="AG275" s="107">
        <v>2048</v>
      </c>
      <c r="AH275" s="107">
        <v>2049</v>
      </c>
      <c r="AI275" s="107">
        <v>2050</v>
      </c>
    </row>
    <row r="276" spans="1:35" s="10" customFormat="1">
      <c r="A276" s="109" t="s">
        <v>160</v>
      </c>
      <c r="B276" s="11"/>
      <c r="C276" s="11" t="s">
        <v>629</v>
      </c>
      <c r="D276" s="9" t="s">
        <v>665</v>
      </c>
      <c r="E276" s="142">
        <v>0</v>
      </c>
      <c r="F276" s="142">
        <v>1.5959250000000001E-2</v>
      </c>
      <c r="G276" s="142">
        <v>3.1918500000000002E-2</v>
      </c>
      <c r="H276" s="142">
        <v>4.7877749999999997E-2</v>
      </c>
      <c r="I276" s="142">
        <v>6.3837000000000005E-2</v>
      </c>
      <c r="J276" s="142">
        <v>7.9796249999999999E-2</v>
      </c>
      <c r="K276" s="142">
        <v>9.5755499999999993E-2</v>
      </c>
      <c r="L276" s="142">
        <v>0.11171475</v>
      </c>
      <c r="M276" s="142">
        <v>0.12767400000000001</v>
      </c>
      <c r="N276" s="142">
        <v>0.14363324999999999</v>
      </c>
      <c r="O276" s="142">
        <v>0.1595925</v>
      </c>
      <c r="P276" s="142">
        <v>0.1595925</v>
      </c>
      <c r="Q276" s="142">
        <v>0.21042566700000001</v>
      </c>
      <c r="R276" s="142">
        <v>0.26125883300000002</v>
      </c>
      <c r="S276" s="142">
        <v>0.31209199999999998</v>
      </c>
      <c r="T276" s="142">
        <v>0.36292516699999999</v>
      </c>
      <c r="U276" s="142">
        <v>0.41375833299999998</v>
      </c>
      <c r="V276" s="142">
        <v>0.46459149999999999</v>
      </c>
      <c r="W276" s="142">
        <v>0.515424667</v>
      </c>
      <c r="X276" s="142">
        <v>0.56625783299999999</v>
      </c>
      <c r="Y276" s="142">
        <v>0.61709099999999995</v>
      </c>
      <c r="Z276" s="142">
        <v>0.61709099999999995</v>
      </c>
      <c r="AA276" s="142">
        <v>1.172709333</v>
      </c>
      <c r="AB276" s="142">
        <v>1.7283276670000001</v>
      </c>
      <c r="AC276" s="142">
        <v>2.2839459999999998</v>
      </c>
      <c r="AD276" s="142">
        <v>2.8395643330000002</v>
      </c>
      <c r="AE276" s="142">
        <v>3.3951826669999998</v>
      </c>
      <c r="AF276" s="142">
        <v>3.9508009999999998</v>
      </c>
      <c r="AG276" s="142">
        <v>4.5064193330000002</v>
      </c>
      <c r="AH276" s="142">
        <v>5.0620376670000002</v>
      </c>
      <c r="AI276" s="142">
        <v>5.6176560000000002</v>
      </c>
    </row>
    <row r="277" spans="1:35" s="246" customFormat="1" ht="15.5" customHeight="1"/>
    <row r="278" spans="1:35" s="225" customFormat="1" ht="15.75" customHeight="1">
      <c r="A278" s="167" t="s">
        <v>616</v>
      </c>
      <c r="B278" s="226"/>
      <c r="D278" s="226"/>
      <c r="E278" s="227"/>
      <c r="F278" s="227"/>
      <c r="G278" s="227"/>
      <c r="H278" s="227"/>
      <c r="I278" s="227"/>
      <c r="J278" s="227"/>
      <c r="K278" s="227"/>
      <c r="L278" s="227"/>
      <c r="M278" s="227"/>
      <c r="N278" s="227"/>
      <c r="O278" s="227"/>
      <c r="P278" s="227"/>
      <c r="Q278" s="227"/>
      <c r="R278" s="227"/>
      <c r="S278" s="227"/>
      <c r="T278" s="227"/>
      <c r="U278" s="227"/>
      <c r="V278" s="227"/>
      <c r="W278" s="227"/>
      <c r="X278" s="227"/>
      <c r="Y278" s="227"/>
      <c r="Z278" s="227"/>
      <c r="AA278" s="227"/>
      <c r="AB278" s="227"/>
      <c r="AC278" s="227"/>
      <c r="AD278" s="227"/>
      <c r="AE278" s="227"/>
      <c r="AF278" s="227"/>
      <c r="AG278" s="227"/>
      <c r="AH278" s="227"/>
      <c r="AI278" s="227"/>
    </row>
    <row r="279" spans="1:35">
      <c r="A279" s="14" t="s">
        <v>116</v>
      </c>
      <c r="B279" s="8" t="s">
        <v>11</v>
      </c>
      <c r="C279" s="8" t="s">
        <v>117</v>
      </c>
      <c r="D279" s="8" t="s">
        <v>607</v>
      </c>
      <c r="E279" s="107">
        <v>2020</v>
      </c>
      <c r="F279" s="107">
        <v>2021</v>
      </c>
      <c r="G279" s="107">
        <v>2022</v>
      </c>
      <c r="H279" s="107">
        <v>2023</v>
      </c>
      <c r="I279" s="107">
        <v>2024</v>
      </c>
      <c r="J279" s="107">
        <v>2025</v>
      </c>
      <c r="K279" s="107">
        <v>2026</v>
      </c>
      <c r="L279" s="107">
        <v>2027</v>
      </c>
      <c r="M279" s="107">
        <v>2028</v>
      </c>
      <c r="N279" s="107">
        <v>2029</v>
      </c>
      <c r="O279" s="107">
        <v>2030</v>
      </c>
      <c r="P279" s="107">
        <v>2031</v>
      </c>
      <c r="Q279" s="107">
        <v>2032</v>
      </c>
      <c r="R279" s="107">
        <v>2033</v>
      </c>
      <c r="S279" s="107">
        <v>2034</v>
      </c>
      <c r="T279" s="107">
        <v>2035</v>
      </c>
      <c r="U279" s="107">
        <v>2036</v>
      </c>
      <c r="V279" s="107">
        <v>2037</v>
      </c>
      <c r="W279" s="107">
        <v>2038</v>
      </c>
      <c r="X279" s="107">
        <v>2039</v>
      </c>
      <c r="Y279" s="107">
        <v>2040</v>
      </c>
      <c r="Z279" s="107">
        <v>2041</v>
      </c>
      <c r="AA279" s="107">
        <v>2042</v>
      </c>
      <c r="AB279" s="107">
        <v>2043</v>
      </c>
      <c r="AC279" s="107">
        <v>2044</v>
      </c>
      <c r="AD279" s="107">
        <v>2045</v>
      </c>
      <c r="AE279" s="107">
        <v>2046</v>
      </c>
      <c r="AF279" s="107">
        <v>2047</v>
      </c>
      <c r="AG279" s="107">
        <v>2048</v>
      </c>
      <c r="AH279" s="107">
        <v>2049</v>
      </c>
      <c r="AI279" s="107">
        <v>2050</v>
      </c>
    </row>
    <row r="280" spans="1:35" s="10" customFormat="1" ht="16">
      <c r="A280" s="109" t="s">
        <v>160</v>
      </c>
      <c r="B280" s="11"/>
      <c r="C280" s="11" t="s">
        <v>629</v>
      </c>
      <c r="D280" s="161">
        <v>7</v>
      </c>
      <c r="E280" s="120">
        <v>1</v>
      </c>
      <c r="F280" s="120">
        <v>1</v>
      </c>
      <c r="G280" s="120">
        <v>1</v>
      </c>
      <c r="H280" s="120">
        <v>1</v>
      </c>
      <c r="I280" s="120">
        <v>1</v>
      </c>
      <c r="J280" s="120">
        <v>1</v>
      </c>
      <c r="K280" s="120">
        <v>1</v>
      </c>
      <c r="L280" s="120">
        <v>1</v>
      </c>
      <c r="M280" s="120">
        <v>1</v>
      </c>
      <c r="N280" s="120">
        <v>1</v>
      </c>
      <c r="O280" s="120">
        <v>1</v>
      </c>
      <c r="P280" s="120">
        <v>1</v>
      </c>
      <c r="Q280" s="120">
        <v>1</v>
      </c>
      <c r="R280" s="120">
        <v>1</v>
      </c>
      <c r="S280" s="120">
        <v>1</v>
      </c>
      <c r="T280" s="120">
        <v>1</v>
      </c>
      <c r="U280" s="120">
        <v>1</v>
      </c>
      <c r="V280" s="120">
        <v>1</v>
      </c>
      <c r="W280" s="120">
        <v>1</v>
      </c>
      <c r="X280" s="120">
        <v>1</v>
      </c>
      <c r="Y280" s="120">
        <v>1</v>
      </c>
      <c r="Z280" s="120">
        <v>1</v>
      </c>
      <c r="AA280" s="120">
        <v>1</v>
      </c>
      <c r="AB280" s="120">
        <v>1</v>
      </c>
      <c r="AC280" s="120">
        <v>1</v>
      </c>
      <c r="AD280" s="120">
        <v>1</v>
      </c>
      <c r="AE280" s="120">
        <v>1</v>
      </c>
      <c r="AF280" s="120">
        <v>1</v>
      </c>
      <c r="AG280" s="120">
        <v>1</v>
      </c>
      <c r="AH280" s="120">
        <v>1</v>
      </c>
      <c r="AI280" s="120">
        <v>1</v>
      </c>
    </row>
    <row r="281" spans="1:35" s="246" customFormat="1" ht="15.5" customHeight="1"/>
    <row r="282" spans="1:35" s="248" customFormat="1" ht="19">
      <c r="A282" s="248" t="s">
        <v>652</v>
      </c>
    </row>
    <row r="283" spans="1:35" s="237" customFormat="1"/>
    <row r="284" spans="1:35" s="225" customFormat="1" ht="15.75" customHeight="1">
      <c r="A284" s="167" t="s">
        <v>91</v>
      </c>
      <c r="B284" s="226"/>
      <c r="D284" s="226"/>
      <c r="E284" s="227"/>
      <c r="F284" s="227"/>
      <c r="G284" s="227"/>
      <c r="H284" s="227"/>
      <c r="I284" s="227"/>
      <c r="J284" s="227"/>
      <c r="K284" s="227"/>
      <c r="L284" s="227"/>
      <c r="M284" s="227"/>
      <c r="N284" s="227"/>
      <c r="O284" s="227"/>
      <c r="P284" s="227"/>
      <c r="Q284" s="227"/>
      <c r="R284" s="227"/>
      <c r="S284" s="227"/>
      <c r="T284" s="227"/>
      <c r="U284" s="227"/>
      <c r="V284" s="227"/>
      <c r="W284" s="227"/>
      <c r="X284" s="227"/>
      <c r="Y284" s="227"/>
      <c r="Z284" s="227"/>
      <c r="AA284" s="227"/>
      <c r="AB284" s="227"/>
      <c r="AC284" s="227"/>
      <c r="AD284" s="227"/>
      <c r="AE284" s="227"/>
      <c r="AF284" s="227"/>
      <c r="AG284" s="227"/>
      <c r="AH284" s="227"/>
      <c r="AI284" s="227"/>
    </row>
    <row r="285" spans="1:35" ht="15.75" customHeight="1">
      <c r="A285" s="14" t="s">
        <v>116</v>
      </c>
      <c r="B285" s="12" t="s">
        <v>173</v>
      </c>
      <c r="C285" s="8" t="s">
        <v>117</v>
      </c>
      <c r="D285" s="8" t="s">
        <v>607</v>
      </c>
      <c r="E285" s="107">
        <v>2020</v>
      </c>
      <c r="F285" s="107">
        <v>2021</v>
      </c>
      <c r="G285" s="107">
        <v>2022</v>
      </c>
      <c r="H285" s="107">
        <v>2023</v>
      </c>
      <c r="I285" s="107">
        <v>2024</v>
      </c>
      <c r="J285" s="107">
        <v>2025</v>
      </c>
      <c r="K285" s="107">
        <v>2026</v>
      </c>
      <c r="L285" s="107">
        <v>2027</v>
      </c>
      <c r="M285" s="107">
        <v>2028</v>
      </c>
      <c r="N285" s="107">
        <v>2029</v>
      </c>
      <c r="O285" s="107">
        <v>2030</v>
      </c>
      <c r="P285" s="107">
        <v>2031</v>
      </c>
      <c r="Q285" s="107">
        <v>2032</v>
      </c>
      <c r="R285" s="107">
        <v>2033</v>
      </c>
      <c r="S285" s="107">
        <v>2034</v>
      </c>
      <c r="T285" s="107">
        <v>2035</v>
      </c>
      <c r="U285" s="107">
        <v>2036</v>
      </c>
      <c r="V285" s="107">
        <v>2037</v>
      </c>
      <c r="W285" s="107">
        <v>2038</v>
      </c>
      <c r="X285" s="107">
        <v>2039</v>
      </c>
      <c r="Y285" s="107">
        <v>2040</v>
      </c>
      <c r="Z285" s="107">
        <v>2041</v>
      </c>
      <c r="AA285" s="107">
        <v>2042</v>
      </c>
      <c r="AB285" s="107">
        <v>2043</v>
      </c>
      <c r="AC285" s="107">
        <v>2044</v>
      </c>
      <c r="AD285" s="107">
        <v>2045</v>
      </c>
      <c r="AE285" s="107">
        <v>2046</v>
      </c>
      <c r="AF285" s="107">
        <v>2047</v>
      </c>
      <c r="AG285" s="107">
        <v>2048</v>
      </c>
      <c r="AH285" s="107">
        <v>2049</v>
      </c>
      <c r="AI285" s="107">
        <v>2050</v>
      </c>
    </row>
    <row r="286" spans="1:35" s="10" customFormat="1" ht="15.75" customHeight="1">
      <c r="A286" s="118" t="s">
        <v>129</v>
      </c>
      <c r="B286" s="11" t="s">
        <v>46</v>
      </c>
      <c r="C286" s="11" t="s">
        <v>138</v>
      </c>
      <c r="D286" s="161">
        <v>3</v>
      </c>
      <c r="E286" s="47">
        <v>1</v>
      </c>
      <c r="F286" s="47">
        <v>1</v>
      </c>
      <c r="G286" s="47">
        <v>1</v>
      </c>
      <c r="H286" s="47">
        <v>1</v>
      </c>
      <c r="I286" s="47">
        <v>1</v>
      </c>
      <c r="J286" s="47">
        <v>1</v>
      </c>
      <c r="K286" s="47">
        <v>1</v>
      </c>
      <c r="L286" s="47">
        <v>1</v>
      </c>
      <c r="M286" s="47">
        <v>1</v>
      </c>
      <c r="N286" s="47">
        <v>1</v>
      </c>
      <c r="O286" s="47">
        <v>1</v>
      </c>
      <c r="P286" s="47">
        <v>1</v>
      </c>
      <c r="Q286" s="47">
        <v>1</v>
      </c>
      <c r="R286" s="47">
        <v>1</v>
      </c>
      <c r="S286" s="47">
        <v>1</v>
      </c>
      <c r="T286" s="47">
        <v>1</v>
      </c>
      <c r="U286" s="47">
        <v>1</v>
      </c>
      <c r="V286" s="47">
        <v>1</v>
      </c>
      <c r="W286" s="47">
        <v>1</v>
      </c>
      <c r="X286" s="47">
        <v>1</v>
      </c>
      <c r="Y286" s="47">
        <v>1</v>
      </c>
      <c r="Z286" s="47">
        <v>1</v>
      </c>
      <c r="AA286" s="47">
        <v>1</v>
      </c>
      <c r="AB286" s="47">
        <v>1</v>
      </c>
      <c r="AC286" s="47">
        <v>1</v>
      </c>
      <c r="AD286" s="47">
        <v>1</v>
      </c>
      <c r="AE286" s="47">
        <v>1</v>
      </c>
      <c r="AF286" s="47">
        <v>1</v>
      </c>
      <c r="AG286" s="47">
        <v>1</v>
      </c>
      <c r="AH286" s="47">
        <v>1</v>
      </c>
      <c r="AI286" s="47">
        <v>1</v>
      </c>
    </row>
    <row r="287" spans="1:35" ht="15.75" customHeight="1">
      <c r="A287" s="106" t="s">
        <v>120</v>
      </c>
      <c r="B287" s="9" t="s">
        <v>15</v>
      </c>
      <c r="C287" s="9" t="s">
        <v>138</v>
      </c>
      <c r="D287" s="161">
        <v>3</v>
      </c>
      <c r="E287" s="47">
        <v>1</v>
      </c>
      <c r="F287" s="47">
        <v>1</v>
      </c>
      <c r="G287" s="47">
        <v>1</v>
      </c>
      <c r="H287" s="47">
        <v>1</v>
      </c>
      <c r="I287" s="47">
        <v>1</v>
      </c>
      <c r="J287" s="47">
        <v>1</v>
      </c>
      <c r="K287" s="47">
        <v>1</v>
      </c>
      <c r="L287" s="47">
        <v>1</v>
      </c>
      <c r="M287" s="47">
        <v>1</v>
      </c>
      <c r="N287" s="47">
        <v>1</v>
      </c>
      <c r="O287" s="47">
        <v>1</v>
      </c>
      <c r="P287" s="47">
        <v>1</v>
      </c>
      <c r="Q287" s="47">
        <v>1</v>
      </c>
      <c r="R287" s="47">
        <v>1</v>
      </c>
      <c r="S287" s="47">
        <v>1</v>
      </c>
      <c r="T287" s="47">
        <v>1</v>
      </c>
      <c r="U287" s="47">
        <v>1</v>
      </c>
      <c r="V287" s="47">
        <v>1</v>
      </c>
      <c r="W287" s="47">
        <v>1</v>
      </c>
      <c r="X287" s="47">
        <v>1</v>
      </c>
      <c r="Y287" s="47">
        <v>1</v>
      </c>
      <c r="Z287" s="47">
        <v>1</v>
      </c>
      <c r="AA287" s="47">
        <v>1</v>
      </c>
      <c r="AB287" s="47">
        <v>1</v>
      </c>
      <c r="AC287" s="47">
        <v>1</v>
      </c>
      <c r="AD287" s="47">
        <v>1</v>
      </c>
      <c r="AE287" s="47">
        <v>1</v>
      </c>
      <c r="AF287" s="47">
        <v>1</v>
      </c>
      <c r="AG287" s="47">
        <v>1</v>
      </c>
      <c r="AH287" s="47">
        <v>1</v>
      </c>
      <c r="AI287" s="47">
        <v>1</v>
      </c>
    </row>
    <row r="288" spans="1:35" ht="15.75" customHeight="1">
      <c r="A288" s="106" t="s">
        <v>120</v>
      </c>
      <c r="B288" s="9" t="s">
        <v>616</v>
      </c>
      <c r="C288" s="9"/>
      <c r="D288" s="161" t="s">
        <v>664</v>
      </c>
      <c r="E288" s="47">
        <v>1</v>
      </c>
      <c r="F288" s="47">
        <v>1</v>
      </c>
      <c r="G288" s="47">
        <v>1</v>
      </c>
      <c r="H288" s="47">
        <v>1</v>
      </c>
      <c r="I288" s="47">
        <v>1</v>
      </c>
      <c r="J288" s="47">
        <v>1</v>
      </c>
      <c r="K288" s="47">
        <v>1</v>
      </c>
      <c r="L288" s="47">
        <v>1</v>
      </c>
      <c r="M288" s="47">
        <v>1</v>
      </c>
      <c r="N288" s="47">
        <v>1</v>
      </c>
      <c r="O288" s="47">
        <v>1</v>
      </c>
      <c r="P288" s="47">
        <v>1</v>
      </c>
      <c r="Q288" s="47">
        <v>1</v>
      </c>
      <c r="R288" s="47">
        <v>1</v>
      </c>
      <c r="S288" s="47">
        <v>1</v>
      </c>
      <c r="T288" s="47">
        <v>1</v>
      </c>
      <c r="U288" s="47">
        <v>1</v>
      </c>
      <c r="V288" s="47">
        <v>1</v>
      </c>
      <c r="W288" s="47">
        <v>1</v>
      </c>
      <c r="X288" s="47">
        <v>1</v>
      </c>
      <c r="Y288" s="47">
        <v>1</v>
      </c>
      <c r="Z288" s="47">
        <v>1</v>
      </c>
      <c r="AA288" s="47">
        <v>1</v>
      </c>
      <c r="AB288" s="47">
        <v>1</v>
      </c>
      <c r="AC288" s="47">
        <v>1</v>
      </c>
      <c r="AD288" s="47">
        <v>1</v>
      </c>
      <c r="AE288" s="47">
        <v>1</v>
      </c>
      <c r="AF288" s="47">
        <v>1</v>
      </c>
      <c r="AG288" s="47">
        <v>1</v>
      </c>
      <c r="AH288" s="47">
        <v>1</v>
      </c>
      <c r="AI288" s="47">
        <v>1</v>
      </c>
    </row>
    <row r="289" spans="1:36" ht="15.75" customHeight="1">
      <c r="A289" s="106" t="s">
        <v>183</v>
      </c>
      <c r="B289" s="9"/>
      <c r="C289" s="9"/>
      <c r="D289" s="161">
        <v>3</v>
      </c>
      <c r="E289" s="126">
        <v>1</v>
      </c>
      <c r="F289" s="126">
        <v>1</v>
      </c>
      <c r="G289" s="126">
        <v>1</v>
      </c>
      <c r="H289" s="126">
        <v>1</v>
      </c>
      <c r="I289" s="126">
        <v>1</v>
      </c>
      <c r="J289" s="126">
        <v>1</v>
      </c>
      <c r="K289" s="126">
        <v>1</v>
      </c>
      <c r="L289" s="126">
        <v>1</v>
      </c>
      <c r="M289" s="126">
        <v>1</v>
      </c>
      <c r="N289" s="126">
        <v>1</v>
      </c>
      <c r="O289" s="126">
        <v>1</v>
      </c>
      <c r="P289" s="126">
        <v>1</v>
      </c>
      <c r="Q289" s="126">
        <v>1</v>
      </c>
      <c r="R289" s="126">
        <v>1</v>
      </c>
      <c r="S289" s="126">
        <v>1</v>
      </c>
      <c r="T289" s="126">
        <v>1</v>
      </c>
      <c r="U289" s="126">
        <v>1</v>
      </c>
      <c r="V289" s="126">
        <v>1</v>
      </c>
      <c r="W289" s="126">
        <v>1</v>
      </c>
      <c r="X289" s="126">
        <v>1</v>
      </c>
      <c r="Y289" s="126">
        <v>1</v>
      </c>
      <c r="Z289" s="126">
        <v>1</v>
      </c>
      <c r="AA289" s="126">
        <v>1</v>
      </c>
      <c r="AB289" s="126">
        <v>1</v>
      </c>
      <c r="AC289" s="126">
        <v>1</v>
      </c>
      <c r="AD289" s="126">
        <v>1</v>
      </c>
      <c r="AE289" s="126">
        <v>1</v>
      </c>
      <c r="AF289" s="126">
        <v>1</v>
      </c>
      <c r="AG289" s="126">
        <v>1</v>
      </c>
      <c r="AH289" s="126">
        <v>1</v>
      </c>
      <c r="AI289" s="126">
        <v>1</v>
      </c>
    </row>
    <row r="290" spans="1:36" ht="15.5" customHeight="1">
      <c r="A290" s="247" t="s">
        <v>179</v>
      </c>
      <c r="B290" s="9" t="s">
        <v>163</v>
      </c>
      <c r="C290" s="9" t="s">
        <v>119</v>
      </c>
      <c r="D290" s="161">
        <v>3</v>
      </c>
      <c r="E290">
        <v>0</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row>
    <row r="291" spans="1:36" ht="15.75" customHeight="1">
      <c r="A291" s="247"/>
      <c r="B291" s="9" t="s">
        <v>165</v>
      </c>
      <c r="C291" s="9" t="s">
        <v>119</v>
      </c>
      <c r="D291" s="161">
        <v>3</v>
      </c>
      <c r="E291">
        <v>0.34079814800000013</v>
      </c>
      <c r="F291">
        <v>0.34079814800000013</v>
      </c>
      <c r="G291">
        <v>0.34079814800000013</v>
      </c>
      <c r="H291">
        <v>0.34079814800000013</v>
      </c>
      <c r="I291">
        <v>0.34079814800000013</v>
      </c>
      <c r="J291">
        <v>0.34079814800000013</v>
      </c>
      <c r="K291">
        <v>0.34079814800000013</v>
      </c>
      <c r="L291">
        <v>0.34079814800000013</v>
      </c>
      <c r="M291">
        <v>0.34079814800000013</v>
      </c>
      <c r="N291">
        <v>0.34079814800000013</v>
      </c>
      <c r="O291">
        <v>0.34079814800000013</v>
      </c>
      <c r="P291">
        <v>0.34079814800000013</v>
      </c>
      <c r="Q291">
        <v>0.34079814800000013</v>
      </c>
      <c r="R291">
        <v>0.34079814800000013</v>
      </c>
      <c r="S291">
        <v>0.34079814800000013</v>
      </c>
      <c r="T291">
        <v>0.34079814800000013</v>
      </c>
      <c r="U291">
        <v>0.34079814800000013</v>
      </c>
      <c r="V291">
        <v>0.34079814800000013</v>
      </c>
      <c r="W291">
        <v>0.34079814800000013</v>
      </c>
      <c r="X291">
        <v>0.34079814800000013</v>
      </c>
      <c r="Y291">
        <v>0.34079814800000013</v>
      </c>
      <c r="Z291">
        <v>0.34079814800000013</v>
      </c>
      <c r="AA291">
        <v>0.34079814800000013</v>
      </c>
      <c r="AB291">
        <v>0.34079814800000013</v>
      </c>
      <c r="AC291">
        <v>0.34079814800000013</v>
      </c>
      <c r="AD291">
        <v>0.34079814800000013</v>
      </c>
      <c r="AE291">
        <v>0.34079814800000013</v>
      </c>
      <c r="AF291">
        <v>0.34079814800000013</v>
      </c>
      <c r="AG291">
        <v>0.34079814800000013</v>
      </c>
      <c r="AH291">
        <v>0.34079814800000013</v>
      </c>
      <c r="AI291">
        <v>0.34079814800000013</v>
      </c>
    </row>
    <row r="292" spans="1:36" ht="15.75" customHeight="1">
      <c r="A292" s="247"/>
      <c r="B292" s="9" t="s">
        <v>166</v>
      </c>
      <c r="C292" s="9" t="s">
        <v>119</v>
      </c>
      <c r="D292" s="161">
        <v>3</v>
      </c>
      <c r="E292">
        <v>0</v>
      </c>
      <c r="F292">
        <v>0</v>
      </c>
      <c r="G292">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row>
    <row r="293" spans="1:36" ht="15.75" customHeight="1">
      <c r="A293" s="247"/>
      <c r="B293" s="9" t="s">
        <v>167</v>
      </c>
      <c r="C293" s="9" t="s">
        <v>119</v>
      </c>
      <c r="D293" s="161">
        <v>3</v>
      </c>
      <c r="E293">
        <v>0.38190670300000001</v>
      </c>
      <c r="F293">
        <v>0.38190670300000001</v>
      </c>
      <c r="G293">
        <v>0.38190670300000001</v>
      </c>
      <c r="H293">
        <v>0.38190670300000001</v>
      </c>
      <c r="I293">
        <v>0.38190670300000001</v>
      </c>
      <c r="J293">
        <v>0.38190670300000001</v>
      </c>
      <c r="K293">
        <v>0.38190670300000001</v>
      </c>
      <c r="L293">
        <v>0.38190670300000001</v>
      </c>
      <c r="M293">
        <v>0.38190670300000001</v>
      </c>
      <c r="N293">
        <v>0.38190670300000001</v>
      </c>
      <c r="O293">
        <v>0.38190670300000001</v>
      </c>
      <c r="P293">
        <v>0.38190670300000001</v>
      </c>
      <c r="Q293">
        <v>0.38190670300000001</v>
      </c>
      <c r="R293">
        <v>0.38190670300000001</v>
      </c>
      <c r="S293">
        <v>0.38190670300000001</v>
      </c>
      <c r="T293">
        <v>0.38190670300000001</v>
      </c>
      <c r="U293">
        <v>0.38190670300000001</v>
      </c>
      <c r="V293">
        <v>0.38190670300000001</v>
      </c>
      <c r="W293">
        <v>0.38190670300000001</v>
      </c>
      <c r="X293">
        <v>0.38190670300000001</v>
      </c>
      <c r="Y293">
        <v>0.38190670300000001</v>
      </c>
      <c r="Z293">
        <v>0.38190670300000001</v>
      </c>
      <c r="AA293">
        <v>0.38190670300000001</v>
      </c>
      <c r="AB293">
        <v>0.38190670300000001</v>
      </c>
      <c r="AC293">
        <v>0.38190670300000001</v>
      </c>
      <c r="AD293">
        <v>0.38190670300000001</v>
      </c>
      <c r="AE293">
        <v>0.38190670300000001</v>
      </c>
      <c r="AF293">
        <v>0.38190670300000001</v>
      </c>
      <c r="AG293">
        <v>0.38190670300000001</v>
      </c>
      <c r="AH293">
        <v>0.38190670300000001</v>
      </c>
      <c r="AI293">
        <v>0.38190670300000001</v>
      </c>
    </row>
    <row r="294" spans="1:36" ht="16">
      <c r="A294" s="247"/>
      <c r="B294" s="9" t="s">
        <v>168</v>
      </c>
      <c r="C294" s="9"/>
      <c r="D294" s="161">
        <v>3</v>
      </c>
      <c r="E294">
        <v>0</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row>
    <row r="295" spans="1:36" ht="16">
      <c r="A295" s="247"/>
      <c r="B295" s="9" t="s">
        <v>169</v>
      </c>
      <c r="C295" s="9"/>
      <c r="D295" s="161">
        <v>3</v>
      </c>
      <c r="E295">
        <v>0.36935416700000001</v>
      </c>
      <c r="F295">
        <v>0.36935416700000001</v>
      </c>
      <c r="G295">
        <v>0.36935416700000001</v>
      </c>
      <c r="H295">
        <v>0.36935416700000001</v>
      </c>
      <c r="I295">
        <v>0.36935416700000001</v>
      </c>
      <c r="J295">
        <v>0.36935416700000001</v>
      </c>
      <c r="K295">
        <v>0.36935416700000001</v>
      </c>
      <c r="L295">
        <v>0.36935416700000001</v>
      </c>
      <c r="M295">
        <v>0.36935416700000001</v>
      </c>
      <c r="N295">
        <v>0.36935416700000001</v>
      </c>
      <c r="O295">
        <v>0.36935416700000001</v>
      </c>
      <c r="P295">
        <v>0.36935416700000001</v>
      </c>
      <c r="Q295">
        <v>0.36935416700000001</v>
      </c>
      <c r="R295">
        <v>0.36935416700000001</v>
      </c>
      <c r="S295">
        <v>0.36935416700000001</v>
      </c>
      <c r="T295">
        <v>0.36935416700000001</v>
      </c>
      <c r="U295">
        <v>0.36935416700000001</v>
      </c>
      <c r="V295">
        <v>0.36935416700000001</v>
      </c>
      <c r="W295">
        <v>0.36935416700000001</v>
      </c>
      <c r="X295">
        <v>0.36935416700000001</v>
      </c>
      <c r="Y295">
        <v>0.36935416700000001</v>
      </c>
      <c r="Z295">
        <v>0.36935416700000001</v>
      </c>
      <c r="AA295">
        <v>0.36935416700000001</v>
      </c>
      <c r="AB295">
        <v>0.36935416700000001</v>
      </c>
      <c r="AC295">
        <v>0.36935416700000001</v>
      </c>
      <c r="AD295">
        <v>0.36935416700000001</v>
      </c>
      <c r="AE295">
        <v>0.36935416700000001</v>
      </c>
      <c r="AF295">
        <v>0.36935416700000001</v>
      </c>
      <c r="AG295">
        <v>0.36935416700000001</v>
      </c>
      <c r="AH295">
        <v>0.36935416700000001</v>
      </c>
      <c r="AI295">
        <v>0.36935416700000001</v>
      </c>
    </row>
    <row r="296" spans="1:36" ht="16">
      <c r="A296" s="247"/>
      <c r="B296" s="9" t="s">
        <v>170</v>
      </c>
      <c r="C296" s="9"/>
      <c r="D296" s="161">
        <v>3</v>
      </c>
      <c r="E296">
        <v>0</v>
      </c>
      <c r="F296">
        <v>0</v>
      </c>
      <c r="G296">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row>
    <row r="297" spans="1:36" ht="16">
      <c r="A297" s="247"/>
      <c r="B297" s="9" t="s">
        <v>171</v>
      </c>
      <c r="C297" s="9"/>
      <c r="D297" s="161">
        <v>3</v>
      </c>
      <c r="E297">
        <v>0.345820513</v>
      </c>
      <c r="F297">
        <v>0.345820513</v>
      </c>
      <c r="G297">
        <v>0.345820513</v>
      </c>
      <c r="H297">
        <v>0.345820513</v>
      </c>
      <c r="I297">
        <v>0.345820513</v>
      </c>
      <c r="J297">
        <v>0.345820513</v>
      </c>
      <c r="K297">
        <v>0.345820513</v>
      </c>
      <c r="L297">
        <v>0.345820513</v>
      </c>
      <c r="M297">
        <v>0.345820513</v>
      </c>
      <c r="N297">
        <v>0.345820513</v>
      </c>
      <c r="O297">
        <v>0.345820513</v>
      </c>
      <c r="P297">
        <v>0.345820513</v>
      </c>
      <c r="Q297">
        <v>0.345820513</v>
      </c>
      <c r="R297">
        <v>0.345820513</v>
      </c>
      <c r="S297">
        <v>0.345820513</v>
      </c>
      <c r="T297">
        <v>0.345820513</v>
      </c>
      <c r="U297">
        <v>0.345820513</v>
      </c>
      <c r="V297">
        <v>0.345820513</v>
      </c>
      <c r="W297">
        <v>0.345820513</v>
      </c>
      <c r="X297">
        <v>0.345820513</v>
      </c>
      <c r="Y297">
        <v>0.345820513</v>
      </c>
      <c r="Z297">
        <v>0.345820513</v>
      </c>
      <c r="AA297">
        <v>0.345820513</v>
      </c>
      <c r="AB297">
        <v>0.345820513</v>
      </c>
      <c r="AC297">
        <v>0.345820513</v>
      </c>
      <c r="AD297">
        <v>0.345820513</v>
      </c>
      <c r="AE297">
        <v>0.345820513</v>
      </c>
      <c r="AF297">
        <v>0.345820513</v>
      </c>
      <c r="AG297">
        <v>0.345820513</v>
      </c>
      <c r="AH297">
        <v>0.345820513</v>
      </c>
      <c r="AI297">
        <v>0.345820513</v>
      </c>
    </row>
    <row r="298" spans="1:36" ht="16">
      <c r="A298" s="106" t="s">
        <v>150</v>
      </c>
      <c r="B298" s="9" t="s">
        <v>119</v>
      </c>
      <c r="C298" s="9" t="s">
        <v>177</v>
      </c>
      <c r="D298" s="161">
        <v>3</v>
      </c>
      <c r="E298">
        <v>2.5000000000000001E-2</v>
      </c>
      <c r="F298">
        <v>2.5000000000000001E-2</v>
      </c>
      <c r="G298">
        <v>2.5000000000000001E-2</v>
      </c>
      <c r="H298">
        <v>2.5000000000000001E-2</v>
      </c>
      <c r="I298">
        <v>2.5000000000000001E-2</v>
      </c>
      <c r="J298">
        <v>2.5000000000000001E-2</v>
      </c>
      <c r="K298">
        <v>2.5000000000000001E-2</v>
      </c>
      <c r="L298">
        <v>2.5000000000000001E-2</v>
      </c>
      <c r="M298">
        <v>2.5000000000000001E-2</v>
      </c>
      <c r="N298">
        <v>2.5000000000000001E-2</v>
      </c>
      <c r="O298">
        <v>2.5000000000000001E-2</v>
      </c>
      <c r="P298">
        <v>2.5000000000000001E-2</v>
      </c>
      <c r="Q298">
        <v>2.5000000000000001E-2</v>
      </c>
      <c r="R298">
        <v>2.5000000000000001E-2</v>
      </c>
      <c r="S298">
        <v>0</v>
      </c>
      <c r="T298">
        <v>0</v>
      </c>
      <c r="U298">
        <v>0</v>
      </c>
      <c r="V298">
        <v>0</v>
      </c>
      <c r="W298">
        <v>0</v>
      </c>
      <c r="X298">
        <v>0</v>
      </c>
      <c r="Y298">
        <v>0</v>
      </c>
      <c r="Z298">
        <v>0</v>
      </c>
      <c r="AA298">
        <v>0</v>
      </c>
      <c r="AB298">
        <v>0</v>
      </c>
      <c r="AC298">
        <v>0</v>
      </c>
      <c r="AD298">
        <v>0</v>
      </c>
      <c r="AE298">
        <v>0</v>
      </c>
      <c r="AF298">
        <v>0</v>
      </c>
      <c r="AG298">
        <v>0</v>
      </c>
      <c r="AH298">
        <v>0</v>
      </c>
      <c r="AI298">
        <v>0</v>
      </c>
      <c r="AJ298" s="10"/>
    </row>
    <row r="299" spans="1:36" s="10" customFormat="1" ht="16">
      <c r="A299" s="109" t="s">
        <v>178</v>
      </c>
      <c r="B299" s="11" t="s">
        <v>119</v>
      </c>
      <c r="C299" s="11" t="s">
        <v>177</v>
      </c>
      <c r="D299" s="161">
        <v>3</v>
      </c>
      <c r="E299" s="124">
        <v>0</v>
      </c>
      <c r="F299" s="124">
        <v>0</v>
      </c>
      <c r="G299" s="124">
        <v>0</v>
      </c>
      <c r="H299" s="124">
        <v>0</v>
      </c>
      <c r="I299" s="124">
        <v>0</v>
      </c>
      <c r="J299" s="124">
        <v>0</v>
      </c>
      <c r="K299" s="124">
        <v>0</v>
      </c>
      <c r="L299" s="124">
        <v>0</v>
      </c>
      <c r="M299" s="124">
        <v>0</v>
      </c>
      <c r="N299" s="124">
        <v>0</v>
      </c>
      <c r="O299" s="124">
        <v>0</v>
      </c>
      <c r="P299" s="124">
        <v>0</v>
      </c>
      <c r="Q299" s="124">
        <v>0</v>
      </c>
      <c r="R299" s="124">
        <v>0</v>
      </c>
      <c r="S299" s="124">
        <v>0</v>
      </c>
      <c r="T299" s="124">
        <v>0</v>
      </c>
      <c r="U299" s="124">
        <v>0</v>
      </c>
      <c r="V299" s="124">
        <v>0</v>
      </c>
      <c r="W299" s="124">
        <v>0</v>
      </c>
      <c r="X299" s="124">
        <v>0</v>
      </c>
      <c r="Y299" s="124">
        <v>0</v>
      </c>
      <c r="Z299" s="124">
        <v>0</v>
      </c>
      <c r="AA299" s="124">
        <v>0</v>
      </c>
      <c r="AB299" s="124">
        <v>0</v>
      </c>
      <c r="AC299" s="124">
        <v>0</v>
      </c>
      <c r="AD299" s="124">
        <v>0</v>
      </c>
      <c r="AE299" s="124">
        <v>0</v>
      </c>
      <c r="AF299" s="124">
        <v>0</v>
      </c>
      <c r="AG299" s="124">
        <v>0</v>
      </c>
      <c r="AH299" s="124">
        <v>0</v>
      </c>
      <c r="AI299" s="124">
        <v>0</v>
      </c>
    </row>
    <row r="300" spans="1:36" s="10" customFormat="1" ht="16">
      <c r="A300" s="109" t="s">
        <v>140</v>
      </c>
      <c r="B300" s="11" t="s">
        <v>119</v>
      </c>
      <c r="C300" s="11" t="s">
        <v>177</v>
      </c>
      <c r="D300" s="161">
        <v>3</v>
      </c>
      <c r="E300" s="47">
        <v>0</v>
      </c>
      <c r="F300" s="124">
        <v>99999</v>
      </c>
      <c r="G300" s="124">
        <v>99999</v>
      </c>
      <c r="H300" s="124">
        <v>99999</v>
      </c>
      <c r="I300" s="124">
        <v>99999</v>
      </c>
      <c r="J300" s="124">
        <v>99999</v>
      </c>
      <c r="K300" s="124">
        <v>99999</v>
      </c>
      <c r="L300" s="124">
        <v>99999</v>
      </c>
      <c r="M300" s="124">
        <v>99999</v>
      </c>
      <c r="N300" s="124">
        <v>99999</v>
      </c>
      <c r="O300" s="124">
        <v>99999</v>
      </c>
      <c r="P300" s="124">
        <v>99999</v>
      </c>
      <c r="Q300" s="124">
        <v>99999</v>
      </c>
      <c r="R300" s="124">
        <v>99999</v>
      </c>
      <c r="S300" s="124">
        <v>99999</v>
      </c>
      <c r="T300" s="124">
        <v>99999</v>
      </c>
      <c r="U300" s="124">
        <v>99999</v>
      </c>
      <c r="V300" s="124">
        <v>99999</v>
      </c>
      <c r="W300" s="124">
        <v>99999</v>
      </c>
      <c r="X300" s="124">
        <v>99999</v>
      </c>
      <c r="Y300" s="124">
        <v>99999</v>
      </c>
      <c r="Z300" s="124">
        <v>99999</v>
      </c>
      <c r="AA300" s="124">
        <v>99999</v>
      </c>
      <c r="AB300" s="124">
        <v>99999</v>
      </c>
      <c r="AC300" s="124">
        <v>99999</v>
      </c>
      <c r="AD300" s="124">
        <v>99999</v>
      </c>
      <c r="AE300" s="124">
        <v>99999</v>
      </c>
      <c r="AF300" s="124">
        <v>99999</v>
      </c>
      <c r="AG300" s="124">
        <v>99999</v>
      </c>
      <c r="AH300" s="124">
        <v>99999</v>
      </c>
      <c r="AI300" s="124">
        <v>99999</v>
      </c>
    </row>
    <row r="301" spans="1:36" ht="16">
      <c r="A301" s="106" t="s">
        <v>126</v>
      </c>
      <c r="B301" s="9" t="s">
        <v>119</v>
      </c>
      <c r="C301" s="9" t="s">
        <v>177</v>
      </c>
      <c r="D301" s="161">
        <v>3</v>
      </c>
      <c r="E301" s="124">
        <v>99999</v>
      </c>
      <c r="F301" s="124">
        <v>99999</v>
      </c>
      <c r="G301" s="124">
        <v>99999</v>
      </c>
      <c r="H301" s="124">
        <v>99999</v>
      </c>
      <c r="I301" s="124">
        <v>99999</v>
      </c>
      <c r="J301" s="124">
        <v>99999</v>
      </c>
      <c r="K301" s="124">
        <v>99999</v>
      </c>
      <c r="L301" s="124">
        <v>99999</v>
      </c>
      <c r="M301" s="124">
        <v>99999</v>
      </c>
      <c r="N301" s="124">
        <v>99999</v>
      </c>
      <c r="O301" s="124">
        <v>99999</v>
      </c>
      <c r="P301" s="124">
        <v>99999</v>
      </c>
      <c r="Q301" s="124">
        <v>99999</v>
      </c>
      <c r="R301" s="124">
        <v>99999</v>
      </c>
      <c r="S301" s="124">
        <v>99999</v>
      </c>
      <c r="T301" s="124">
        <v>99999</v>
      </c>
      <c r="U301" s="124">
        <v>99999</v>
      </c>
      <c r="V301" s="124">
        <v>99999</v>
      </c>
      <c r="W301" s="124">
        <v>99999</v>
      </c>
      <c r="X301" s="124">
        <v>99999</v>
      </c>
      <c r="Y301" s="124">
        <v>99999</v>
      </c>
      <c r="Z301" s="124">
        <v>99999</v>
      </c>
      <c r="AA301" s="124">
        <v>99999</v>
      </c>
      <c r="AB301" s="124">
        <v>99999</v>
      </c>
      <c r="AC301" s="124">
        <v>99999</v>
      </c>
      <c r="AD301" s="124">
        <v>99999</v>
      </c>
      <c r="AE301" s="124">
        <v>99999</v>
      </c>
      <c r="AF301" s="124">
        <v>99999</v>
      </c>
      <c r="AG301" s="124">
        <v>99999</v>
      </c>
      <c r="AH301" s="124">
        <v>99999</v>
      </c>
      <c r="AI301" s="124">
        <v>99999</v>
      </c>
      <c r="AJ301" s="10"/>
    </row>
    <row r="302" spans="1:36" ht="15.75" customHeight="1">
      <c r="A302" s="106" t="s">
        <v>133</v>
      </c>
      <c r="B302" s="9" t="s">
        <v>119</v>
      </c>
      <c r="C302" s="9" t="s">
        <v>180</v>
      </c>
      <c r="D302" s="161">
        <v>3</v>
      </c>
      <c r="E302">
        <v>1378</v>
      </c>
      <c r="F302">
        <v>1299.2</v>
      </c>
      <c r="G302">
        <v>1220.4000000000001</v>
      </c>
      <c r="H302">
        <v>1141.5999999999999</v>
      </c>
      <c r="I302">
        <v>1062.8</v>
      </c>
      <c r="J302">
        <v>984</v>
      </c>
      <c r="K302">
        <v>964.4</v>
      </c>
      <c r="L302">
        <v>944.8</v>
      </c>
      <c r="M302">
        <v>925.2</v>
      </c>
      <c r="N302">
        <v>905.6</v>
      </c>
      <c r="O302">
        <v>886</v>
      </c>
      <c r="P302">
        <v>868.8</v>
      </c>
      <c r="Q302">
        <v>851.6</v>
      </c>
      <c r="R302">
        <v>834.4</v>
      </c>
      <c r="S302">
        <v>817.2</v>
      </c>
      <c r="T302">
        <v>800</v>
      </c>
      <c r="U302">
        <v>784.6</v>
      </c>
      <c r="V302">
        <v>769.2</v>
      </c>
      <c r="W302">
        <v>753.8</v>
      </c>
      <c r="X302">
        <v>738.4</v>
      </c>
      <c r="Y302">
        <v>723</v>
      </c>
      <c r="Z302">
        <v>723</v>
      </c>
      <c r="AA302">
        <v>723</v>
      </c>
      <c r="AB302">
        <v>723</v>
      </c>
      <c r="AC302">
        <v>723</v>
      </c>
      <c r="AD302">
        <v>723</v>
      </c>
      <c r="AE302">
        <v>723</v>
      </c>
      <c r="AF302">
        <v>723</v>
      </c>
      <c r="AG302">
        <v>723</v>
      </c>
      <c r="AH302">
        <v>723</v>
      </c>
      <c r="AI302">
        <v>723</v>
      </c>
    </row>
    <row r="303" spans="1:36" ht="15.75" customHeight="1">
      <c r="A303" s="106" t="s">
        <v>141</v>
      </c>
      <c r="B303" s="9" t="s">
        <v>119</v>
      </c>
      <c r="C303" s="9" t="s">
        <v>180</v>
      </c>
      <c r="D303" s="161">
        <v>3</v>
      </c>
      <c r="E303">
        <v>17.914000000000001</v>
      </c>
      <c r="F303">
        <v>16.889600000000002</v>
      </c>
      <c r="G303">
        <v>15.8652</v>
      </c>
      <c r="H303">
        <v>14.8408</v>
      </c>
      <c r="I303">
        <v>13.8164</v>
      </c>
      <c r="J303">
        <v>12.792</v>
      </c>
      <c r="K303">
        <v>12.5372</v>
      </c>
      <c r="L303">
        <v>12.282400000000001</v>
      </c>
      <c r="M303">
        <v>12.0276</v>
      </c>
      <c r="N303">
        <v>11.7728</v>
      </c>
      <c r="O303">
        <v>11.518000000000001</v>
      </c>
      <c r="P303">
        <v>11.2944</v>
      </c>
      <c r="Q303">
        <v>11.0708</v>
      </c>
      <c r="R303">
        <v>10.847200000000001</v>
      </c>
      <c r="S303">
        <v>10.6236</v>
      </c>
      <c r="T303">
        <v>10.4</v>
      </c>
      <c r="U303">
        <v>10.1998</v>
      </c>
      <c r="V303">
        <v>9.9995999999999992</v>
      </c>
      <c r="W303">
        <v>9.7994000000000003</v>
      </c>
      <c r="X303">
        <v>9.5991999999999997</v>
      </c>
      <c r="Y303">
        <v>9.3989999999999991</v>
      </c>
      <c r="Z303">
        <v>9.3989999999999991</v>
      </c>
      <c r="AA303">
        <v>9.3989999999999991</v>
      </c>
      <c r="AB303">
        <v>9.3989999999999991</v>
      </c>
      <c r="AC303">
        <v>9.3989999999999991</v>
      </c>
      <c r="AD303">
        <v>9.3989999999999991</v>
      </c>
      <c r="AE303">
        <v>9.3989999999999991</v>
      </c>
      <c r="AF303">
        <v>9.3989999999999991</v>
      </c>
      <c r="AG303">
        <v>9.3989999999999991</v>
      </c>
      <c r="AH303">
        <v>9.3989999999999991</v>
      </c>
      <c r="AI303">
        <v>9.3989999999999991</v>
      </c>
      <c r="AJ303" s="4"/>
    </row>
    <row r="304" spans="1:36" ht="16">
      <c r="A304" s="106" t="s">
        <v>128</v>
      </c>
      <c r="B304" s="9"/>
      <c r="C304" s="9" t="s">
        <v>151</v>
      </c>
      <c r="D304" s="161">
        <v>3</v>
      </c>
      <c r="E304">
        <v>1E-4</v>
      </c>
      <c r="F304">
        <v>1E-4</v>
      </c>
      <c r="G304">
        <v>1E-4</v>
      </c>
      <c r="H304">
        <v>1E-4</v>
      </c>
      <c r="I304">
        <v>1E-4</v>
      </c>
      <c r="J304">
        <v>1E-4</v>
      </c>
      <c r="K304">
        <v>1E-4</v>
      </c>
      <c r="L304">
        <v>1E-4</v>
      </c>
      <c r="M304">
        <v>1E-4</v>
      </c>
      <c r="N304">
        <v>1E-4</v>
      </c>
      <c r="O304">
        <v>1E-4</v>
      </c>
      <c r="P304">
        <v>1E-4</v>
      </c>
      <c r="Q304">
        <v>1E-4</v>
      </c>
      <c r="R304">
        <v>1E-4</v>
      </c>
      <c r="S304">
        <v>1E-4</v>
      </c>
      <c r="T304">
        <v>1E-4</v>
      </c>
      <c r="U304">
        <v>1E-4</v>
      </c>
      <c r="V304">
        <v>1E-4</v>
      </c>
      <c r="W304">
        <v>1E-4</v>
      </c>
      <c r="X304">
        <v>1E-4</v>
      </c>
      <c r="Y304">
        <v>1E-4</v>
      </c>
      <c r="Z304">
        <v>1E-4</v>
      </c>
      <c r="AA304">
        <v>1E-4</v>
      </c>
      <c r="AB304">
        <v>1E-4</v>
      </c>
      <c r="AC304">
        <v>1E-4</v>
      </c>
      <c r="AD304">
        <v>1E-4</v>
      </c>
      <c r="AE304">
        <v>1E-4</v>
      </c>
      <c r="AF304">
        <v>1E-4</v>
      </c>
      <c r="AG304">
        <v>1E-4</v>
      </c>
      <c r="AH304">
        <v>1E-4</v>
      </c>
      <c r="AI304">
        <v>1E-4</v>
      </c>
      <c r="AJ304" s="10"/>
    </row>
    <row r="305" spans="1:35" ht="15.75" customHeight="1">
      <c r="A305" s="106" t="s">
        <v>149</v>
      </c>
      <c r="B305" s="9">
        <v>31.536000000000001</v>
      </c>
      <c r="C305" s="9" t="s">
        <v>181</v>
      </c>
      <c r="D305" s="161">
        <v>3</v>
      </c>
      <c r="E305" s="47"/>
      <c r="F305" s="47"/>
      <c r="G305" s="47"/>
      <c r="H305" s="47"/>
      <c r="I305" s="47"/>
      <c r="J305" s="47"/>
      <c r="K305" s="47"/>
      <c r="L305" s="47"/>
      <c r="M305" s="47"/>
      <c r="N305" s="47"/>
      <c r="O305" s="47"/>
      <c r="P305" s="47"/>
      <c r="Q305" s="47"/>
      <c r="R305" s="47"/>
      <c r="S305" s="47"/>
      <c r="T305" s="47"/>
      <c r="U305" s="47"/>
      <c r="V305" s="47"/>
      <c r="W305" s="47"/>
      <c r="X305" s="47"/>
      <c r="Y305" s="47"/>
      <c r="Z305" s="47"/>
      <c r="AA305" s="47"/>
      <c r="AB305" s="47"/>
      <c r="AC305" s="47"/>
      <c r="AD305" s="47"/>
      <c r="AE305" s="47"/>
      <c r="AF305" s="47"/>
      <c r="AG305" s="47"/>
      <c r="AH305" s="47"/>
      <c r="AI305" s="47"/>
    </row>
    <row r="306" spans="1:35" ht="15.75" customHeight="1">
      <c r="A306" s="106" t="s">
        <v>136</v>
      </c>
      <c r="B306" s="9">
        <v>24</v>
      </c>
      <c r="C306" s="9" t="s">
        <v>137</v>
      </c>
      <c r="D306" s="161">
        <v>3</v>
      </c>
      <c r="E306" s="47"/>
      <c r="F306" s="47"/>
      <c r="G306" s="47"/>
      <c r="H306" s="47"/>
      <c r="I306" s="47"/>
      <c r="J306" s="47"/>
      <c r="K306" s="47"/>
      <c r="L306" s="47"/>
      <c r="M306" s="47"/>
      <c r="N306" s="47"/>
      <c r="O306" s="47"/>
      <c r="P306" s="47"/>
      <c r="Q306" s="47"/>
      <c r="R306" s="47"/>
      <c r="S306" s="47"/>
      <c r="T306" s="47"/>
      <c r="U306" s="47"/>
      <c r="V306" s="47"/>
      <c r="W306" s="47"/>
      <c r="X306" s="47"/>
      <c r="Y306" s="47"/>
      <c r="Z306" s="47"/>
      <c r="AA306" s="47"/>
      <c r="AB306" s="47"/>
      <c r="AC306" s="47"/>
      <c r="AD306" s="47"/>
      <c r="AE306" s="47"/>
      <c r="AF306" s="47"/>
      <c r="AG306" s="47"/>
      <c r="AH306" s="47"/>
      <c r="AI306" s="47"/>
    </row>
    <row r="307" spans="1:35" s="237" customFormat="1"/>
    <row r="308" spans="1:35" s="225" customFormat="1" ht="15.75" customHeight="1">
      <c r="A308" s="167" t="s">
        <v>99</v>
      </c>
      <c r="B308" s="226"/>
      <c r="D308" s="226"/>
      <c r="E308" s="227"/>
      <c r="F308" s="227"/>
      <c r="G308" s="227"/>
      <c r="H308" s="227"/>
      <c r="I308" s="227"/>
      <c r="J308" s="227"/>
      <c r="K308" s="227"/>
      <c r="L308" s="227"/>
      <c r="M308" s="227"/>
      <c r="N308" s="227"/>
      <c r="O308" s="227"/>
      <c r="P308" s="227"/>
      <c r="Q308" s="227"/>
      <c r="R308" s="227"/>
      <c r="S308" s="227"/>
      <c r="T308" s="227"/>
      <c r="U308" s="227"/>
      <c r="V308" s="227"/>
      <c r="W308" s="227"/>
      <c r="X308" s="227"/>
      <c r="Y308" s="227"/>
      <c r="Z308" s="227"/>
      <c r="AA308" s="227"/>
      <c r="AB308" s="227"/>
      <c r="AC308" s="227"/>
      <c r="AD308" s="227"/>
      <c r="AE308" s="227"/>
      <c r="AF308" s="227"/>
      <c r="AG308" s="227"/>
      <c r="AH308" s="227"/>
      <c r="AI308" s="227"/>
    </row>
    <row r="309" spans="1:35">
      <c r="A309" s="14" t="s">
        <v>116</v>
      </c>
      <c r="B309" s="12" t="s">
        <v>173</v>
      </c>
      <c r="C309" s="8" t="s">
        <v>117</v>
      </c>
      <c r="D309" s="8" t="s">
        <v>607</v>
      </c>
      <c r="E309" s="107">
        <v>2020</v>
      </c>
      <c r="F309" s="107">
        <v>2021</v>
      </c>
      <c r="G309" s="107">
        <v>2022</v>
      </c>
      <c r="H309" s="107">
        <v>2023</v>
      </c>
      <c r="I309" s="107">
        <v>2024</v>
      </c>
      <c r="J309" s="107">
        <v>2025</v>
      </c>
      <c r="K309" s="107">
        <v>2026</v>
      </c>
      <c r="L309" s="107">
        <v>2027</v>
      </c>
      <c r="M309" s="107">
        <v>2028</v>
      </c>
      <c r="N309" s="107">
        <v>2029</v>
      </c>
      <c r="O309" s="107">
        <v>2030</v>
      </c>
      <c r="P309" s="107">
        <v>2031</v>
      </c>
      <c r="Q309" s="107">
        <v>2032</v>
      </c>
      <c r="R309" s="107">
        <v>2033</v>
      </c>
      <c r="S309" s="107">
        <v>2034</v>
      </c>
      <c r="T309" s="107">
        <v>2035</v>
      </c>
      <c r="U309" s="107">
        <v>2036</v>
      </c>
      <c r="V309" s="107">
        <v>2037</v>
      </c>
      <c r="W309" s="107">
        <v>2038</v>
      </c>
      <c r="X309" s="107">
        <v>2039</v>
      </c>
      <c r="Y309" s="107">
        <v>2040</v>
      </c>
      <c r="Z309" s="107">
        <v>2041</v>
      </c>
      <c r="AA309" s="107">
        <v>2042</v>
      </c>
      <c r="AB309" s="107">
        <v>2043</v>
      </c>
      <c r="AC309" s="107">
        <v>2044</v>
      </c>
      <c r="AD309" s="107">
        <v>2045</v>
      </c>
      <c r="AE309" s="107">
        <v>2046</v>
      </c>
      <c r="AF309" s="107">
        <v>2047</v>
      </c>
      <c r="AG309" s="107">
        <v>2048</v>
      </c>
      <c r="AH309" s="107">
        <v>2049</v>
      </c>
      <c r="AI309" s="107">
        <v>2050</v>
      </c>
    </row>
    <row r="310" spans="1:35" s="10" customFormat="1" ht="15.75" customHeight="1">
      <c r="A310" s="118" t="s">
        <v>129</v>
      </c>
      <c r="B310" s="11" t="s">
        <v>60</v>
      </c>
      <c r="C310" s="11" t="s">
        <v>138</v>
      </c>
      <c r="D310" s="161">
        <v>3</v>
      </c>
      <c r="E310" s="119">
        <v>1</v>
      </c>
      <c r="F310" s="119">
        <v>1</v>
      </c>
      <c r="G310" s="119">
        <v>1</v>
      </c>
      <c r="H310" s="119">
        <v>1</v>
      </c>
      <c r="I310" s="119">
        <v>1</v>
      </c>
      <c r="J310" s="119">
        <v>1</v>
      </c>
      <c r="K310" s="119">
        <v>1</v>
      </c>
      <c r="L310" s="119">
        <v>1</v>
      </c>
      <c r="M310" s="119">
        <v>1</v>
      </c>
      <c r="N310" s="119">
        <v>1</v>
      </c>
      <c r="O310" s="119">
        <v>1</v>
      </c>
      <c r="P310" s="119">
        <v>1</v>
      </c>
      <c r="Q310" s="119">
        <v>1</v>
      </c>
      <c r="R310" s="119">
        <v>1</v>
      </c>
      <c r="S310" s="119">
        <v>1</v>
      </c>
      <c r="T310" s="119">
        <v>1</v>
      </c>
      <c r="U310" s="119">
        <v>1</v>
      </c>
      <c r="V310" s="119">
        <v>1</v>
      </c>
      <c r="W310" s="119">
        <v>1</v>
      </c>
      <c r="X310" s="119">
        <v>1</v>
      </c>
      <c r="Y310" s="119">
        <v>1</v>
      </c>
      <c r="Z310" s="119">
        <v>1</v>
      </c>
      <c r="AA310" s="119">
        <v>1</v>
      </c>
      <c r="AB310" s="119">
        <v>1</v>
      </c>
      <c r="AC310" s="119">
        <v>1</v>
      </c>
      <c r="AD310" s="119">
        <v>1</v>
      </c>
      <c r="AE310" s="119">
        <v>1</v>
      </c>
      <c r="AF310" s="119">
        <v>1</v>
      </c>
      <c r="AG310" s="119">
        <v>1</v>
      </c>
      <c r="AH310" s="119">
        <v>1</v>
      </c>
      <c r="AI310" s="119">
        <v>1</v>
      </c>
    </row>
    <row r="311" spans="1:35" ht="16">
      <c r="A311" s="106" t="s">
        <v>120</v>
      </c>
      <c r="B311" s="9" t="s">
        <v>27</v>
      </c>
      <c r="C311" s="9" t="s">
        <v>138</v>
      </c>
      <c r="D311" s="161">
        <v>3</v>
      </c>
      <c r="E311" s="47">
        <v>1</v>
      </c>
      <c r="F311" s="47">
        <v>1</v>
      </c>
      <c r="G311" s="47">
        <v>1</v>
      </c>
      <c r="H311" s="47">
        <v>1</v>
      </c>
      <c r="I311" s="47">
        <v>1</v>
      </c>
      <c r="J311" s="47">
        <v>1</v>
      </c>
      <c r="K311" s="47">
        <v>1</v>
      </c>
      <c r="L311" s="47">
        <v>1</v>
      </c>
      <c r="M311" s="47">
        <v>1</v>
      </c>
      <c r="N311" s="47">
        <v>1</v>
      </c>
      <c r="O311" s="47">
        <v>1</v>
      </c>
      <c r="P311" s="47">
        <v>1</v>
      </c>
      <c r="Q311" s="47">
        <v>1</v>
      </c>
      <c r="R311" s="47">
        <v>1</v>
      </c>
      <c r="S311" s="47">
        <v>1</v>
      </c>
      <c r="T311" s="47">
        <v>1</v>
      </c>
      <c r="U311" s="47">
        <v>1</v>
      </c>
      <c r="V311" s="47">
        <v>1</v>
      </c>
      <c r="W311" s="47">
        <v>1</v>
      </c>
      <c r="X311" s="47">
        <v>1</v>
      </c>
      <c r="Y311" s="47">
        <v>1</v>
      </c>
      <c r="Z311" s="47">
        <v>1</v>
      </c>
      <c r="AA311" s="47">
        <v>1</v>
      </c>
      <c r="AB311" s="47">
        <v>1</v>
      </c>
      <c r="AC311" s="47">
        <v>1</v>
      </c>
      <c r="AD311" s="47">
        <v>1</v>
      </c>
      <c r="AE311" s="47">
        <v>1</v>
      </c>
      <c r="AF311" s="47">
        <v>1</v>
      </c>
      <c r="AG311" s="47">
        <v>1</v>
      </c>
      <c r="AH311" s="47">
        <v>1</v>
      </c>
      <c r="AI311" s="47">
        <v>1</v>
      </c>
    </row>
    <row r="312" spans="1:35" ht="16">
      <c r="A312" s="106" t="s">
        <v>120</v>
      </c>
      <c r="B312" s="9" t="s">
        <v>616</v>
      </c>
      <c r="C312" s="9" t="s">
        <v>630</v>
      </c>
      <c r="D312" s="161" t="s">
        <v>664</v>
      </c>
      <c r="E312" s="47">
        <v>1</v>
      </c>
      <c r="F312" s="47">
        <v>1</v>
      </c>
      <c r="G312" s="47">
        <v>1</v>
      </c>
      <c r="H312" s="47">
        <v>1</v>
      </c>
      <c r="I312" s="47">
        <v>1</v>
      </c>
      <c r="J312" s="47">
        <v>1</v>
      </c>
      <c r="K312" s="47">
        <v>1</v>
      </c>
      <c r="L312" s="47">
        <v>1</v>
      </c>
      <c r="M312" s="47">
        <v>1</v>
      </c>
      <c r="N312" s="47">
        <v>1</v>
      </c>
      <c r="O312" s="47">
        <v>1</v>
      </c>
      <c r="P312" s="47">
        <v>1</v>
      </c>
      <c r="Q312" s="47">
        <v>1</v>
      </c>
      <c r="R312" s="47">
        <v>1</v>
      </c>
      <c r="S312" s="47">
        <v>1</v>
      </c>
      <c r="T312" s="47">
        <v>1</v>
      </c>
      <c r="U312" s="47">
        <v>1</v>
      </c>
      <c r="V312" s="47">
        <v>1</v>
      </c>
      <c r="W312" s="47">
        <v>1</v>
      </c>
      <c r="X312" s="47">
        <v>1</v>
      </c>
      <c r="Y312" s="47">
        <v>1</v>
      </c>
      <c r="Z312" s="47">
        <v>1</v>
      </c>
      <c r="AA312" s="47">
        <v>1</v>
      </c>
      <c r="AB312" s="47">
        <v>1</v>
      </c>
      <c r="AC312" s="47">
        <v>1</v>
      </c>
      <c r="AD312" s="47">
        <v>1</v>
      </c>
      <c r="AE312" s="47">
        <v>1</v>
      </c>
      <c r="AF312" s="47">
        <v>1</v>
      </c>
      <c r="AG312" s="47">
        <v>1</v>
      </c>
      <c r="AH312" s="47">
        <v>1</v>
      </c>
      <c r="AI312" s="47">
        <v>1</v>
      </c>
    </row>
    <row r="313" spans="1:35" ht="15.75" customHeight="1">
      <c r="A313" s="106" t="s">
        <v>183</v>
      </c>
      <c r="B313" s="9" t="s">
        <v>119</v>
      </c>
      <c r="C313" s="9" t="s">
        <v>119</v>
      </c>
      <c r="D313" s="161">
        <v>3</v>
      </c>
      <c r="E313" s="126">
        <v>1</v>
      </c>
      <c r="F313" s="126">
        <v>1</v>
      </c>
      <c r="G313" s="126">
        <v>1</v>
      </c>
      <c r="H313" s="126">
        <v>1</v>
      </c>
      <c r="I313" s="126">
        <v>1</v>
      </c>
      <c r="J313" s="126">
        <v>1</v>
      </c>
      <c r="K313" s="126">
        <v>1</v>
      </c>
      <c r="L313" s="126">
        <v>1</v>
      </c>
      <c r="M313" s="126">
        <v>1</v>
      </c>
      <c r="N313" s="126">
        <v>1</v>
      </c>
      <c r="O313" s="126">
        <v>1</v>
      </c>
      <c r="P313" s="126">
        <v>1</v>
      </c>
      <c r="Q313" s="126">
        <v>1</v>
      </c>
      <c r="R313" s="126">
        <v>1</v>
      </c>
      <c r="S313" s="126">
        <v>1</v>
      </c>
      <c r="T313" s="126">
        <v>1</v>
      </c>
      <c r="U313" s="126">
        <v>1</v>
      </c>
      <c r="V313" s="126">
        <v>1</v>
      </c>
      <c r="W313" s="126">
        <v>1</v>
      </c>
      <c r="X313" s="126">
        <v>1</v>
      </c>
      <c r="Y313" s="126">
        <v>1</v>
      </c>
      <c r="Z313" s="126">
        <v>1</v>
      </c>
      <c r="AA313" s="126">
        <v>1</v>
      </c>
      <c r="AB313" s="126">
        <v>1</v>
      </c>
      <c r="AC313" s="126">
        <v>1</v>
      </c>
      <c r="AD313" s="126">
        <v>1</v>
      </c>
      <c r="AE313" s="126">
        <v>1</v>
      </c>
      <c r="AF313" s="126">
        <v>1</v>
      </c>
      <c r="AG313" s="126">
        <v>1</v>
      </c>
      <c r="AH313" s="126">
        <v>1</v>
      </c>
      <c r="AI313" s="126">
        <v>1</v>
      </c>
    </row>
    <row r="314" spans="1:35" ht="16">
      <c r="A314" s="247" t="s">
        <v>179</v>
      </c>
      <c r="B314" s="9" t="s">
        <v>163</v>
      </c>
      <c r="C314" s="9" t="s">
        <v>119</v>
      </c>
      <c r="D314" s="161">
        <v>3</v>
      </c>
      <c r="E314">
        <v>0.20422777799999994</v>
      </c>
      <c r="F314">
        <v>0.20422777799999994</v>
      </c>
      <c r="G314">
        <v>0.20422777799999994</v>
      </c>
      <c r="H314">
        <v>0.20422777799999994</v>
      </c>
      <c r="I314">
        <v>0.20422777799999994</v>
      </c>
      <c r="J314">
        <v>0.20422777799999994</v>
      </c>
      <c r="K314">
        <v>0.20422777799999994</v>
      </c>
      <c r="L314">
        <v>0.20422777799999994</v>
      </c>
      <c r="M314">
        <v>0.20422777799999994</v>
      </c>
      <c r="N314">
        <v>0.20422777799999994</v>
      </c>
      <c r="O314">
        <v>0.20422777799999994</v>
      </c>
      <c r="P314">
        <v>0.20422777799999994</v>
      </c>
      <c r="Q314">
        <v>0.20422777799999994</v>
      </c>
      <c r="R314">
        <v>0.20422777799999994</v>
      </c>
      <c r="S314">
        <v>0.20422777799999994</v>
      </c>
      <c r="T314">
        <v>0.20422777799999994</v>
      </c>
      <c r="U314">
        <v>0.20422777799999994</v>
      </c>
      <c r="V314">
        <v>0.20422777799999994</v>
      </c>
      <c r="W314">
        <v>0.20422777799999994</v>
      </c>
      <c r="X314">
        <v>0.20422777799999994</v>
      </c>
      <c r="Y314">
        <v>0.20422777799999994</v>
      </c>
      <c r="Z314">
        <v>0.20422777799999994</v>
      </c>
      <c r="AA314">
        <v>0.20422777799999994</v>
      </c>
      <c r="AB314">
        <v>0.20422777799999994</v>
      </c>
      <c r="AC314">
        <v>0.20422777799999994</v>
      </c>
      <c r="AD314">
        <v>0.20422777799999994</v>
      </c>
      <c r="AE314">
        <v>0.20422777799999994</v>
      </c>
      <c r="AF314">
        <v>0.20422777799999994</v>
      </c>
      <c r="AG314">
        <v>0.20422777799999994</v>
      </c>
      <c r="AH314">
        <v>0.20422777799999994</v>
      </c>
      <c r="AI314">
        <v>0.20422777799999994</v>
      </c>
    </row>
    <row r="315" spans="1:35" ht="16">
      <c r="A315" s="247"/>
      <c r="B315" s="9" t="s">
        <v>165</v>
      </c>
      <c r="C315" s="9" t="s">
        <v>119</v>
      </c>
      <c r="D315" s="161">
        <v>3</v>
      </c>
      <c r="E315">
        <v>0.19623148100000001</v>
      </c>
      <c r="F315">
        <v>0.19623148100000001</v>
      </c>
      <c r="G315">
        <v>0.19623148100000001</v>
      </c>
      <c r="H315">
        <v>0.19623148100000001</v>
      </c>
      <c r="I315">
        <v>0.19623148100000001</v>
      </c>
      <c r="J315">
        <v>0.19623148100000001</v>
      </c>
      <c r="K315">
        <v>0.19623148100000001</v>
      </c>
      <c r="L315">
        <v>0.19623148100000001</v>
      </c>
      <c r="M315">
        <v>0.19623148100000001</v>
      </c>
      <c r="N315">
        <v>0.19623148100000001</v>
      </c>
      <c r="O315">
        <v>0.19623148100000001</v>
      </c>
      <c r="P315">
        <v>0.19623148100000001</v>
      </c>
      <c r="Q315">
        <v>0.19623148100000001</v>
      </c>
      <c r="R315">
        <v>0.19623148100000001</v>
      </c>
      <c r="S315">
        <v>0.19623148100000001</v>
      </c>
      <c r="T315">
        <v>0.19623148100000001</v>
      </c>
      <c r="U315">
        <v>0.19623148100000001</v>
      </c>
      <c r="V315">
        <v>0.19623148100000001</v>
      </c>
      <c r="W315">
        <v>0.19623148100000001</v>
      </c>
      <c r="X315">
        <v>0.19623148100000001</v>
      </c>
      <c r="Y315">
        <v>0.19623148100000001</v>
      </c>
      <c r="Z315">
        <v>0.19623148100000001</v>
      </c>
      <c r="AA315">
        <v>0.19623148100000001</v>
      </c>
      <c r="AB315">
        <v>0.19623148100000001</v>
      </c>
      <c r="AC315">
        <v>0.19623148100000001</v>
      </c>
      <c r="AD315">
        <v>0.19623148100000001</v>
      </c>
      <c r="AE315">
        <v>0.19623148100000001</v>
      </c>
      <c r="AF315">
        <v>0.19623148100000001</v>
      </c>
      <c r="AG315">
        <v>0.19623148100000001</v>
      </c>
      <c r="AH315">
        <v>0.19623148100000001</v>
      </c>
      <c r="AI315">
        <v>0.19623148100000001</v>
      </c>
    </row>
    <row r="316" spans="1:35" ht="16">
      <c r="A316" s="247"/>
      <c r="B316" s="9" t="s">
        <v>166</v>
      </c>
      <c r="C316" s="9" t="s">
        <v>119</v>
      </c>
      <c r="D316" s="161">
        <v>3</v>
      </c>
      <c r="E316">
        <v>0.22537726399999999</v>
      </c>
      <c r="F316">
        <v>0.22537726399999999</v>
      </c>
      <c r="G316">
        <v>0.22537726399999999</v>
      </c>
      <c r="H316">
        <v>0.22537726399999999</v>
      </c>
      <c r="I316">
        <v>0.22537726399999999</v>
      </c>
      <c r="J316">
        <v>0.22537726399999999</v>
      </c>
      <c r="K316">
        <v>0.22537726399999999</v>
      </c>
      <c r="L316">
        <v>0.22537726399999999</v>
      </c>
      <c r="M316">
        <v>0.22537726399999999</v>
      </c>
      <c r="N316">
        <v>0.22537726399999999</v>
      </c>
      <c r="O316">
        <v>0.22537726399999999</v>
      </c>
      <c r="P316">
        <v>0.22537726399999999</v>
      </c>
      <c r="Q316">
        <v>0.22537726399999999</v>
      </c>
      <c r="R316">
        <v>0.22537726399999999</v>
      </c>
      <c r="S316">
        <v>0.22537726399999999</v>
      </c>
      <c r="T316">
        <v>0.22537726399999999</v>
      </c>
      <c r="U316">
        <v>0.22537726399999999</v>
      </c>
      <c r="V316">
        <v>0.22537726399999999</v>
      </c>
      <c r="W316">
        <v>0.22537726399999999</v>
      </c>
      <c r="X316">
        <v>0.22537726399999999</v>
      </c>
      <c r="Y316">
        <v>0.22537726399999999</v>
      </c>
      <c r="Z316">
        <v>0.22537726399999999</v>
      </c>
      <c r="AA316">
        <v>0.22537726399999999</v>
      </c>
      <c r="AB316">
        <v>0.22537726399999999</v>
      </c>
      <c r="AC316">
        <v>0.22537726399999999</v>
      </c>
      <c r="AD316">
        <v>0.22537726399999999</v>
      </c>
      <c r="AE316">
        <v>0.22537726399999999</v>
      </c>
      <c r="AF316">
        <v>0.22537726399999999</v>
      </c>
      <c r="AG316">
        <v>0.22537726399999999</v>
      </c>
      <c r="AH316">
        <v>0.22537726399999999</v>
      </c>
      <c r="AI316">
        <v>0.22537726399999999</v>
      </c>
    </row>
    <row r="317" spans="1:35" ht="16">
      <c r="A317" s="247"/>
      <c r="B317" s="9" t="s">
        <v>167</v>
      </c>
      <c r="C317" s="9" t="s">
        <v>119</v>
      </c>
      <c r="D317" s="161">
        <v>3</v>
      </c>
      <c r="E317">
        <v>0.22231974600000004</v>
      </c>
      <c r="F317">
        <v>0.22231974600000004</v>
      </c>
      <c r="G317">
        <v>0.22231974600000004</v>
      </c>
      <c r="H317">
        <v>0.22231974600000004</v>
      </c>
      <c r="I317">
        <v>0.22231974600000004</v>
      </c>
      <c r="J317">
        <v>0.22231974600000004</v>
      </c>
      <c r="K317">
        <v>0.22231974600000004</v>
      </c>
      <c r="L317">
        <v>0.22231974600000004</v>
      </c>
      <c r="M317">
        <v>0.22231974600000004</v>
      </c>
      <c r="N317">
        <v>0.22231974600000004</v>
      </c>
      <c r="O317">
        <v>0.22231974600000004</v>
      </c>
      <c r="P317">
        <v>0.22231974600000004</v>
      </c>
      <c r="Q317">
        <v>0.22231974600000004</v>
      </c>
      <c r="R317">
        <v>0.22231974600000004</v>
      </c>
      <c r="S317">
        <v>0.22231974600000004</v>
      </c>
      <c r="T317">
        <v>0.22231974600000004</v>
      </c>
      <c r="U317">
        <v>0.22231974600000004</v>
      </c>
      <c r="V317">
        <v>0.22231974600000004</v>
      </c>
      <c r="W317">
        <v>0.22231974600000004</v>
      </c>
      <c r="X317">
        <v>0.22231974600000004</v>
      </c>
      <c r="Y317">
        <v>0.22231974600000004</v>
      </c>
      <c r="Z317">
        <v>0.22231974600000004</v>
      </c>
      <c r="AA317">
        <v>0.22231974600000004</v>
      </c>
      <c r="AB317">
        <v>0.22231974600000004</v>
      </c>
      <c r="AC317">
        <v>0.22231974600000004</v>
      </c>
      <c r="AD317">
        <v>0.22231974600000004</v>
      </c>
      <c r="AE317">
        <v>0.22231974600000004</v>
      </c>
      <c r="AF317">
        <v>0.22231974600000004</v>
      </c>
      <c r="AG317">
        <v>0.22231974600000004</v>
      </c>
      <c r="AH317">
        <v>0.22231974600000004</v>
      </c>
      <c r="AI317">
        <v>0.22231974600000004</v>
      </c>
    </row>
    <row r="318" spans="1:35" ht="16">
      <c r="A318" s="247"/>
      <c r="B318" s="9" t="s">
        <v>168</v>
      </c>
      <c r="C318" s="9"/>
      <c r="D318" s="161">
        <v>3</v>
      </c>
      <c r="E318">
        <v>0.25611141300000007</v>
      </c>
      <c r="F318">
        <v>0.25611141300000007</v>
      </c>
      <c r="G318">
        <v>0.25611141300000007</v>
      </c>
      <c r="H318">
        <v>0.25611141300000007</v>
      </c>
      <c r="I318">
        <v>0.25611141300000007</v>
      </c>
      <c r="J318">
        <v>0.25611141300000007</v>
      </c>
      <c r="K318">
        <v>0.25611141300000007</v>
      </c>
      <c r="L318">
        <v>0.25611141300000007</v>
      </c>
      <c r="M318">
        <v>0.25611141300000007</v>
      </c>
      <c r="N318">
        <v>0.25611141300000007</v>
      </c>
      <c r="O318">
        <v>0.25611141300000007</v>
      </c>
      <c r="P318">
        <v>0.25611141300000007</v>
      </c>
      <c r="Q318">
        <v>0.25611141300000007</v>
      </c>
      <c r="R318">
        <v>0.25611141300000007</v>
      </c>
      <c r="S318">
        <v>0.25611141300000007</v>
      </c>
      <c r="T318">
        <v>0.25611141300000007</v>
      </c>
      <c r="U318">
        <v>0.25611141300000007</v>
      </c>
      <c r="V318">
        <v>0.25611141300000007</v>
      </c>
      <c r="W318">
        <v>0.25611141300000007</v>
      </c>
      <c r="X318">
        <v>0.25611141300000007</v>
      </c>
      <c r="Y318">
        <v>0.25611141300000007</v>
      </c>
      <c r="Z318">
        <v>0.25611141300000007</v>
      </c>
      <c r="AA318">
        <v>0.25611141300000007</v>
      </c>
      <c r="AB318">
        <v>0.25611141300000007</v>
      </c>
      <c r="AC318">
        <v>0.25611141300000007</v>
      </c>
      <c r="AD318">
        <v>0.25611141300000007</v>
      </c>
      <c r="AE318">
        <v>0.25611141300000007</v>
      </c>
      <c r="AF318">
        <v>0.25611141300000007</v>
      </c>
      <c r="AG318">
        <v>0.25611141300000007</v>
      </c>
      <c r="AH318">
        <v>0.25611141300000007</v>
      </c>
      <c r="AI318">
        <v>0.25611141300000007</v>
      </c>
    </row>
    <row r="319" spans="1:35" ht="16">
      <c r="A319" s="247"/>
      <c r="B319" s="9" t="s">
        <v>169</v>
      </c>
      <c r="C319" s="9"/>
      <c r="D319" s="161">
        <v>3</v>
      </c>
      <c r="E319">
        <v>0.22918840600000001</v>
      </c>
      <c r="F319">
        <v>0.22918840600000001</v>
      </c>
      <c r="G319">
        <v>0.22918840600000001</v>
      </c>
      <c r="H319">
        <v>0.22918840600000001</v>
      </c>
      <c r="I319">
        <v>0.22918840600000001</v>
      </c>
      <c r="J319">
        <v>0.22918840600000001</v>
      </c>
      <c r="K319">
        <v>0.22918840600000001</v>
      </c>
      <c r="L319">
        <v>0.22918840600000001</v>
      </c>
      <c r="M319">
        <v>0.22918840600000001</v>
      </c>
      <c r="N319">
        <v>0.22918840600000001</v>
      </c>
      <c r="O319">
        <v>0.22918840600000001</v>
      </c>
      <c r="P319">
        <v>0.22918840600000001</v>
      </c>
      <c r="Q319">
        <v>0.22918840600000001</v>
      </c>
      <c r="R319">
        <v>0.22918840600000001</v>
      </c>
      <c r="S319">
        <v>0.22918840600000001</v>
      </c>
      <c r="T319">
        <v>0.22918840600000001</v>
      </c>
      <c r="U319">
        <v>0.22918840600000001</v>
      </c>
      <c r="V319">
        <v>0.22918840600000001</v>
      </c>
      <c r="W319">
        <v>0.22918840600000001</v>
      </c>
      <c r="X319">
        <v>0.22918840600000001</v>
      </c>
      <c r="Y319">
        <v>0.22918840600000001</v>
      </c>
      <c r="Z319">
        <v>0.22918840600000001</v>
      </c>
      <c r="AA319">
        <v>0.22918840600000001</v>
      </c>
      <c r="AB319">
        <v>0.22918840600000001</v>
      </c>
      <c r="AC319">
        <v>0.22918840600000001</v>
      </c>
      <c r="AD319">
        <v>0.22918840600000001</v>
      </c>
      <c r="AE319">
        <v>0.22918840600000001</v>
      </c>
      <c r="AF319">
        <v>0.22918840600000001</v>
      </c>
      <c r="AG319">
        <v>0.22918840600000001</v>
      </c>
      <c r="AH319">
        <v>0.22918840600000001</v>
      </c>
      <c r="AI319">
        <v>0.22918840600000001</v>
      </c>
    </row>
    <row r="320" spans="1:35" ht="16">
      <c r="A320" s="247"/>
      <c r="B320" s="9" t="s">
        <v>170</v>
      </c>
      <c r="C320" s="9"/>
      <c r="D320" s="161">
        <v>3</v>
      </c>
      <c r="E320">
        <v>0.22707967000000004</v>
      </c>
      <c r="F320">
        <v>0.22707967000000004</v>
      </c>
      <c r="G320">
        <v>0.22707967000000004</v>
      </c>
      <c r="H320">
        <v>0.22707967000000004</v>
      </c>
      <c r="I320">
        <v>0.22707967000000004</v>
      </c>
      <c r="J320">
        <v>0.22707967000000004</v>
      </c>
      <c r="K320">
        <v>0.22707967000000004</v>
      </c>
      <c r="L320">
        <v>0.22707967000000004</v>
      </c>
      <c r="M320">
        <v>0.22707967000000004</v>
      </c>
      <c r="N320">
        <v>0.22707967000000004</v>
      </c>
      <c r="O320">
        <v>0.22707967000000004</v>
      </c>
      <c r="P320">
        <v>0.22707967000000004</v>
      </c>
      <c r="Q320">
        <v>0.22707967000000004</v>
      </c>
      <c r="R320">
        <v>0.22707967000000004</v>
      </c>
      <c r="S320">
        <v>0.22707967000000004</v>
      </c>
      <c r="T320">
        <v>0.22707967000000004</v>
      </c>
      <c r="U320">
        <v>0.22707967000000004</v>
      </c>
      <c r="V320">
        <v>0.22707967000000004</v>
      </c>
      <c r="W320">
        <v>0.22707967000000004</v>
      </c>
      <c r="X320">
        <v>0.22707967000000004</v>
      </c>
      <c r="Y320">
        <v>0.22707967000000004</v>
      </c>
      <c r="Z320">
        <v>0.22707967000000004</v>
      </c>
      <c r="AA320">
        <v>0.22707967000000004</v>
      </c>
      <c r="AB320">
        <v>0.22707967000000004</v>
      </c>
      <c r="AC320">
        <v>0.22707967000000004</v>
      </c>
      <c r="AD320">
        <v>0.22707967000000004</v>
      </c>
      <c r="AE320">
        <v>0.22707967000000004</v>
      </c>
      <c r="AF320">
        <v>0.22707967000000004</v>
      </c>
      <c r="AG320">
        <v>0.22707967000000004</v>
      </c>
      <c r="AH320">
        <v>0.22707967000000004</v>
      </c>
      <c r="AI320">
        <v>0.22707967000000004</v>
      </c>
    </row>
    <row r="321" spans="1:36" ht="16">
      <c r="A321" s="247"/>
      <c r="B321" s="9" t="s">
        <v>171</v>
      </c>
      <c r="C321" s="9"/>
      <c r="D321" s="161">
        <v>3</v>
      </c>
      <c r="E321">
        <v>0.19680219800000001</v>
      </c>
      <c r="F321">
        <v>0.19680219800000001</v>
      </c>
      <c r="G321">
        <v>0.19680219800000001</v>
      </c>
      <c r="H321">
        <v>0.19680219800000001</v>
      </c>
      <c r="I321">
        <v>0.19680219800000001</v>
      </c>
      <c r="J321">
        <v>0.19680219800000001</v>
      </c>
      <c r="K321">
        <v>0.19680219800000001</v>
      </c>
      <c r="L321">
        <v>0.19680219800000001</v>
      </c>
      <c r="M321">
        <v>0.19680219800000001</v>
      </c>
      <c r="N321">
        <v>0.19680219800000001</v>
      </c>
      <c r="O321">
        <v>0.19680219800000001</v>
      </c>
      <c r="P321">
        <v>0.19680219800000001</v>
      </c>
      <c r="Q321">
        <v>0.19680219800000001</v>
      </c>
      <c r="R321">
        <v>0.19680219800000001</v>
      </c>
      <c r="S321">
        <v>0.19680219800000001</v>
      </c>
      <c r="T321">
        <v>0.19680219800000001</v>
      </c>
      <c r="U321">
        <v>0.19680219800000001</v>
      </c>
      <c r="V321">
        <v>0.19680219800000001</v>
      </c>
      <c r="W321">
        <v>0.19680219800000001</v>
      </c>
      <c r="X321">
        <v>0.19680219800000001</v>
      </c>
      <c r="Y321">
        <v>0.19680219800000001</v>
      </c>
      <c r="Z321">
        <v>0.19680219800000001</v>
      </c>
      <c r="AA321">
        <v>0.19680219800000001</v>
      </c>
      <c r="AB321">
        <v>0.19680219800000001</v>
      </c>
      <c r="AC321">
        <v>0.19680219800000001</v>
      </c>
      <c r="AD321">
        <v>0.19680219800000001</v>
      </c>
      <c r="AE321">
        <v>0.19680219800000001</v>
      </c>
      <c r="AF321">
        <v>0.19680219800000001</v>
      </c>
      <c r="AG321">
        <v>0.19680219800000001</v>
      </c>
      <c r="AH321">
        <v>0.19680219800000001</v>
      </c>
      <c r="AI321">
        <v>0.19680219800000001</v>
      </c>
    </row>
    <row r="322" spans="1:36" s="10" customFormat="1" ht="16">
      <c r="A322" s="109" t="s">
        <v>150</v>
      </c>
      <c r="B322" s="11" t="s">
        <v>119</v>
      </c>
      <c r="C322" s="11" t="s">
        <v>177</v>
      </c>
      <c r="D322" s="161">
        <v>3</v>
      </c>
      <c r="E322">
        <v>0.81</v>
      </c>
      <c r="F322">
        <v>0.81</v>
      </c>
      <c r="G322">
        <v>0.81</v>
      </c>
      <c r="H322">
        <v>0.81</v>
      </c>
      <c r="I322">
        <v>0.81</v>
      </c>
      <c r="J322">
        <v>0.81</v>
      </c>
      <c r="K322">
        <v>0.81</v>
      </c>
      <c r="L322">
        <v>0.81</v>
      </c>
      <c r="M322">
        <v>0.81</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row>
    <row r="323" spans="1:36" s="10" customFormat="1" ht="16">
      <c r="A323" s="109" t="s">
        <v>178</v>
      </c>
      <c r="B323" s="11" t="s">
        <v>119</v>
      </c>
      <c r="C323" s="11" t="s">
        <v>177</v>
      </c>
      <c r="D323" s="161">
        <v>3</v>
      </c>
      <c r="E323" s="124">
        <v>0</v>
      </c>
      <c r="F323" s="124">
        <v>0</v>
      </c>
      <c r="G323" s="124">
        <v>0</v>
      </c>
      <c r="H323" s="124">
        <v>0</v>
      </c>
      <c r="I323" s="124">
        <v>0</v>
      </c>
      <c r="J323" s="124">
        <v>0</v>
      </c>
      <c r="K323" s="124">
        <v>0</v>
      </c>
      <c r="L323" s="124">
        <v>0</v>
      </c>
      <c r="M323" s="124">
        <v>0</v>
      </c>
      <c r="N323" s="124">
        <v>0</v>
      </c>
      <c r="O323" s="124">
        <v>0</v>
      </c>
      <c r="P323" s="124">
        <v>0</v>
      </c>
      <c r="Q323" s="124">
        <v>0</v>
      </c>
      <c r="R323" s="124">
        <v>0</v>
      </c>
      <c r="S323" s="124">
        <v>0</v>
      </c>
      <c r="T323" s="124">
        <v>0</v>
      </c>
      <c r="U323" s="124">
        <v>0</v>
      </c>
      <c r="V323" s="124">
        <v>0</v>
      </c>
      <c r="W323" s="124">
        <v>0</v>
      </c>
      <c r="X323" s="124">
        <v>0</v>
      </c>
      <c r="Y323" s="124">
        <v>0</v>
      </c>
      <c r="Z323" s="124">
        <v>0</v>
      </c>
      <c r="AA323" s="124">
        <v>0</v>
      </c>
      <c r="AB323" s="124">
        <v>0</v>
      </c>
      <c r="AC323" s="124">
        <v>0</v>
      </c>
      <c r="AD323" s="124">
        <v>0</v>
      </c>
      <c r="AE323" s="124">
        <v>0</v>
      </c>
      <c r="AF323" s="124">
        <v>0</v>
      </c>
      <c r="AG323" s="124">
        <v>0</v>
      </c>
      <c r="AH323" s="124">
        <v>0</v>
      </c>
      <c r="AI323" s="124">
        <v>0</v>
      </c>
    </row>
    <row r="324" spans="1:36" s="10" customFormat="1" ht="16">
      <c r="A324" s="109" t="s">
        <v>140</v>
      </c>
      <c r="B324" s="11" t="s">
        <v>119</v>
      </c>
      <c r="C324" s="11" t="s">
        <v>177</v>
      </c>
      <c r="D324" s="161">
        <v>3</v>
      </c>
      <c r="E324" s="124">
        <v>99999</v>
      </c>
      <c r="F324" s="124">
        <v>99999</v>
      </c>
      <c r="G324" s="124">
        <v>99999</v>
      </c>
      <c r="H324" s="124">
        <v>99999</v>
      </c>
      <c r="I324" s="124">
        <v>99999</v>
      </c>
      <c r="J324" s="124">
        <v>99999</v>
      </c>
      <c r="K324" s="124">
        <v>99999</v>
      </c>
      <c r="L324" s="124">
        <v>99999</v>
      </c>
      <c r="M324" s="124">
        <v>99999</v>
      </c>
      <c r="N324" s="124">
        <v>99999</v>
      </c>
      <c r="O324" s="124">
        <v>99999</v>
      </c>
      <c r="P324" s="124">
        <v>99999</v>
      </c>
      <c r="Q324" s="124">
        <v>99999</v>
      </c>
      <c r="R324" s="124">
        <v>99999</v>
      </c>
      <c r="S324" s="124">
        <v>99999</v>
      </c>
      <c r="T324" s="124">
        <v>99999</v>
      </c>
      <c r="U324" s="124">
        <v>99999</v>
      </c>
      <c r="V324" s="124">
        <v>99999</v>
      </c>
      <c r="W324" s="124">
        <v>99999</v>
      </c>
      <c r="X324" s="124">
        <v>99999</v>
      </c>
      <c r="Y324" s="124">
        <v>99999</v>
      </c>
      <c r="Z324" s="124">
        <v>99999</v>
      </c>
      <c r="AA324" s="124">
        <v>99999</v>
      </c>
      <c r="AB324" s="124">
        <v>99999</v>
      </c>
      <c r="AC324" s="124">
        <v>99999</v>
      </c>
      <c r="AD324" s="124">
        <v>99999</v>
      </c>
      <c r="AE324" s="124">
        <v>99999</v>
      </c>
      <c r="AF324" s="124">
        <v>99999</v>
      </c>
      <c r="AG324" s="124">
        <v>99999</v>
      </c>
      <c r="AH324" s="124">
        <v>99999</v>
      </c>
      <c r="AI324" s="124">
        <v>99999</v>
      </c>
    </row>
    <row r="325" spans="1:36" ht="16">
      <c r="A325" s="106" t="s">
        <v>126</v>
      </c>
      <c r="B325" s="9" t="s">
        <v>119</v>
      </c>
      <c r="C325" s="9" t="s">
        <v>177</v>
      </c>
      <c r="D325" s="161">
        <v>3</v>
      </c>
      <c r="E325" s="124">
        <v>99999</v>
      </c>
      <c r="F325" s="124">
        <v>99999</v>
      </c>
      <c r="G325" s="124">
        <v>99999</v>
      </c>
      <c r="H325" s="124">
        <v>99999</v>
      </c>
      <c r="I325" s="124">
        <v>99999</v>
      </c>
      <c r="J325" s="124">
        <v>99999</v>
      </c>
      <c r="K325" s="124">
        <v>99999</v>
      </c>
      <c r="L325" s="124">
        <v>99999</v>
      </c>
      <c r="M325" s="124">
        <v>99999</v>
      </c>
      <c r="N325" s="124">
        <v>99999</v>
      </c>
      <c r="O325" s="124">
        <v>99999</v>
      </c>
      <c r="P325" s="124">
        <v>99999</v>
      </c>
      <c r="Q325" s="124">
        <v>99999</v>
      </c>
      <c r="R325" s="124">
        <v>99999</v>
      </c>
      <c r="S325" s="124">
        <v>99999</v>
      </c>
      <c r="T325" s="124">
        <v>99999</v>
      </c>
      <c r="U325" s="124">
        <v>99999</v>
      </c>
      <c r="V325" s="124">
        <v>99999</v>
      </c>
      <c r="W325" s="124">
        <v>99999</v>
      </c>
      <c r="X325" s="124">
        <v>99999</v>
      </c>
      <c r="Y325" s="124">
        <v>99999</v>
      </c>
      <c r="Z325" s="124">
        <v>99999</v>
      </c>
      <c r="AA325" s="124">
        <v>99999</v>
      </c>
      <c r="AB325" s="124">
        <v>99999</v>
      </c>
      <c r="AC325" s="124">
        <v>99999</v>
      </c>
      <c r="AD325" s="124">
        <v>99999</v>
      </c>
      <c r="AE325" s="124">
        <v>99999</v>
      </c>
      <c r="AF325" s="124">
        <v>99999</v>
      </c>
      <c r="AG325" s="124">
        <v>99999</v>
      </c>
      <c r="AH325" s="124">
        <v>99999</v>
      </c>
      <c r="AI325" s="124">
        <v>99999</v>
      </c>
      <c r="AJ325" s="10"/>
    </row>
    <row r="326" spans="1:36" ht="16">
      <c r="A326" s="106" t="s">
        <v>133</v>
      </c>
      <c r="B326" s="9" t="s">
        <v>119</v>
      </c>
      <c r="C326" s="9" t="s">
        <v>180</v>
      </c>
      <c r="D326" s="161">
        <v>3</v>
      </c>
      <c r="E326">
        <v>1489</v>
      </c>
      <c r="F326">
        <v>1429.4</v>
      </c>
      <c r="G326">
        <v>1369.8</v>
      </c>
      <c r="H326">
        <v>1310.2</v>
      </c>
      <c r="I326">
        <v>1250.5999999999999</v>
      </c>
      <c r="J326">
        <v>1191</v>
      </c>
      <c r="K326">
        <v>1170.2</v>
      </c>
      <c r="L326">
        <v>1149.4000000000001</v>
      </c>
      <c r="M326">
        <v>1128.5999999999999</v>
      </c>
      <c r="N326">
        <v>1107.8</v>
      </c>
      <c r="O326">
        <v>1087</v>
      </c>
      <c r="P326">
        <v>1056.2</v>
      </c>
      <c r="Q326">
        <v>1025.4000000000001</v>
      </c>
      <c r="R326">
        <v>994.6</v>
      </c>
      <c r="S326">
        <v>963.8</v>
      </c>
      <c r="T326">
        <v>933</v>
      </c>
      <c r="U326">
        <v>933</v>
      </c>
      <c r="V326">
        <v>933</v>
      </c>
      <c r="W326">
        <v>933</v>
      </c>
      <c r="X326">
        <v>933</v>
      </c>
      <c r="Y326">
        <v>933</v>
      </c>
      <c r="Z326">
        <v>933</v>
      </c>
      <c r="AA326">
        <v>933</v>
      </c>
      <c r="AB326">
        <v>933</v>
      </c>
      <c r="AC326">
        <v>933</v>
      </c>
      <c r="AD326">
        <v>933</v>
      </c>
      <c r="AE326">
        <v>933</v>
      </c>
      <c r="AF326">
        <v>933</v>
      </c>
      <c r="AG326">
        <v>933</v>
      </c>
      <c r="AH326">
        <v>933</v>
      </c>
      <c r="AI326">
        <v>933</v>
      </c>
      <c r="AJ326" s="4"/>
    </row>
    <row r="327" spans="1:36" ht="16">
      <c r="A327" s="106" t="s">
        <v>141</v>
      </c>
      <c r="B327" s="9" t="s">
        <v>119</v>
      </c>
      <c r="C327" s="9" t="s">
        <v>180</v>
      </c>
      <c r="D327" s="161">
        <v>3</v>
      </c>
      <c r="E327">
        <v>59.56</v>
      </c>
      <c r="F327">
        <v>57.176000000000002</v>
      </c>
      <c r="G327">
        <v>54.792000000000002</v>
      </c>
      <c r="H327">
        <v>52.408000000000001</v>
      </c>
      <c r="I327">
        <v>50.024000000000001</v>
      </c>
      <c r="J327">
        <v>47.64</v>
      </c>
      <c r="K327">
        <v>46.808</v>
      </c>
      <c r="L327">
        <v>45.975999999999999</v>
      </c>
      <c r="M327">
        <v>45.143999999999998</v>
      </c>
      <c r="N327">
        <v>44.311999999999998</v>
      </c>
      <c r="O327">
        <v>43.48</v>
      </c>
      <c r="P327">
        <v>42.247999999999998</v>
      </c>
      <c r="Q327">
        <v>41.015999999999998</v>
      </c>
      <c r="R327">
        <v>39.783999999999999</v>
      </c>
      <c r="S327">
        <v>38.552</v>
      </c>
      <c r="T327">
        <v>37.32</v>
      </c>
      <c r="U327">
        <v>37.32</v>
      </c>
      <c r="V327">
        <v>37.32</v>
      </c>
      <c r="W327">
        <v>37.32</v>
      </c>
      <c r="X327">
        <v>37.32</v>
      </c>
      <c r="Y327">
        <v>37.32</v>
      </c>
      <c r="Z327">
        <v>37.32</v>
      </c>
      <c r="AA327">
        <v>37.32</v>
      </c>
      <c r="AB327">
        <v>37.32</v>
      </c>
      <c r="AC327">
        <v>37.32</v>
      </c>
      <c r="AD327">
        <v>37.32</v>
      </c>
      <c r="AE327">
        <v>37.32</v>
      </c>
      <c r="AF327">
        <v>37.32</v>
      </c>
      <c r="AG327">
        <v>37.32</v>
      </c>
      <c r="AH327">
        <v>37.32</v>
      </c>
      <c r="AI327">
        <v>37.32</v>
      </c>
    </row>
    <row r="328" spans="1:36" ht="16">
      <c r="A328" s="106" t="s">
        <v>128</v>
      </c>
      <c r="B328" s="9" t="s">
        <v>119</v>
      </c>
      <c r="C328" s="9" t="s">
        <v>151</v>
      </c>
      <c r="D328" s="161">
        <v>3</v>
      </c>
      <c r="E328">
        <v>1E-4</v>
      </c>
      <c r="F328">
        <v>1E-4</v>
      </c>
      <c r="G328">
        <v>1E-4</v>
      </c>
      <c r="H328">
        <v>1E-4</v>
      </c>
      <c r="I328">
        <v>1E-4</v>
      </c>
      <c r="J328">
        <v>1E-4</v>
      </c>
      <c r="K328">
        <v>1E-4</v>
      </c>
      <c r="L328">
        <v>1E-4</v>
      </c>
      <c r="M328">
        <v>1E-4</v>
      </c>
      <c r="N328">
        <v>1E-4</v>
      </c>
      <c r="O328">
        <v>1E-4</v>
      </c>
      <c r="P328">
        <v>1E-4</v>
      </c>
      <c r="Q328">
        <v>1E-4</v>
      </c>
      <c r="R328">
        <v>1E-4</v>
      </c>
      <c r="S328">
        <v>1E-4</v>
      </c>
      <c r="T328">
        <v>1E-4</v>
      </c>
      <c r="U328">
        <v>1E-4</v>
      </c>
      <c r="V328">
        <v>1E-4</v>
      </c>
      <c r="W328">
        <v>1E-4</v>
      </c>
      <c r="X328">
        <v>1E-4</v>
      </c>
      <c r="Y328">
        <v>1E-4</v>
      </c>
      <c r="Z328">
        <v>1E-4</v>
      </c>
      <c r="AA328">
        <v>1E-4</v>
      </c>
      <c r="AB328">
        <v>1E-4</v>
      </c>
      <c r="AC328">
        <v>1E-4</v>
      </c>
      <c r="AD328">
        <v>1E-4</v>
      </c>
      <c r="AE328">
        <v>1E-4</v>
      </c>
      <c r="AF328">
        <v>1E-4</v>
      </c>
      <c r="AG328">
        <v>1E-4</v>
      </c>
      <c r="AH328">
        <v>1E-4</v>
      </c>
      <c r="AI328">
        <v>1E-4</v>
      </c>
    </row>
    <row r="329" spans="1:36" ht="16">
      <c r="A329" s="106" t="s">
        <v>149</v>
      </c>
      <c r="B329" s="9">
        <v>31.536000000000001</v>
      </c>
      <c r="C329" s="9" t="s">
        <v>181</v>
      </c>
      <c r="D329" s="161">
        <v>3</v>
      </c>
      <c r="E329" s="47"/>
      <c r="F329" s="47"/>
      <c r="G329" s="47"/>
      <c r="H329" s="47"/>
      <c r="I329" s="47"/>
      <c r="J329" s="47"/>
      <c r="K329" s="47"/>
      <c r="L329" s="47"/>
      <c r="M329" s="47"/>
      <c r="N329" s="47"/>
      <c r="O329" s="47"/>
      <c r="P329" s="47"/>
      <c r="Q329" s="47"/>
      <c r="R329" s="47"/>
      <c r="S329" s="47"/>
      <c r="T329" s="47"/>
      <c r="U329" s="47"/>
      <c r="V329" s="47"/>
      <c r="W329" s="47"/>
      <c r="X329" s="47"/>
      <c r="Y329" s="47"/>
      <c r="Z329" s="47"/>
      <c r="AA329" s="47"/>
      <c r="AB329" s="47"/>
      <c r="AC329" s="47"/>
      <c r="AD329" s="47"/>
      <c r="AE329" s="47"/>
      <c r="AF329" s="47"/>
      <c r="AG329" s="47"/>
      <c r="AH329" s="47"/>
      <c r="AI329" s="47"/>
    </row>
    <row r="330" spans="1:36" ht="16">
      <c r="A330" s="106" t="s">
        <v>136</v>
      </c>
      <c r="B330" s="9">
        <v>25</v>
      </c>
      <c r="C330" s="9" t="s">
        <v>137</v>
      </c>
      <c r="D330" s="161">
        <v>3</v>
      </c>
      <c r="E330" s="47"/>
      <c r="F330" s="47"/>
      <c r="G330" s="47"/>
      <c r="H330" s="47"/>
      <c r="I330" s="47"/>
      <c r="J330" s="47"/>
      <c r="K330" s="47"/>
      <c r="L330" s="47"/>
      <c r="M330" s="47"/>
      <c r="N330" s="47"/>
      <c r="O330" s="47"/>
      <c r="P330" s="47"/>
      <c r="Q330" s="47"/>
      <c r="R330" s="47"/>
      <c r="S330" s="47"/>
      <c r="T330" s="47"/>
      <c r="U330" s="47"/>
      <c r="V330" s="47"/>
      <c r="W330" s="47"/>
      <c r="X330" s="47"/>
      <c r="Y330" s="47"/>
      <c r="Z330" s="47"/>
      <c r="AA330" s="47"/>
      <c r="AB330" s="47"/>
      <c r="AC330" s="47"/>
      <c r="AD330" s="47"/>
      <c r="AE330" s="47"/>
      <c r="AF330" s="47"/>
      <c r="AG330" s="47"/>
      <c r="AH330" s="47"/>
      <c r="AI330" s="47"/>
    </row>
    <row r="331" spans="1:36" s="237" customFormat="1"/>
    <row r="332" spans="1:36" s="225" customFormat="1" ht="15.5" customHeight="1">
      <c r="A332" s="167" t="s">
        <v>625</v>
      </c>
      <c r="B332" s="226"/>
      <c r="D332" s="226"/>
      <c r="E332" s="227"/>
      <c r="F332" s="227"/>
      <c r="G332" s="227"/>
      <c r="H332" s="227"/>
      <c r="I332" s="227"/>
      <c r="J332" s="227"/>
      <c r="K332" s="227"/>
      <c r="L332" s="227"/>
      <c r="M332" s="227"/>
      <c r="N332" s="227"/>
      <c r="O332" s="227"/>
      <c r="P332" s="227"/>
      <c r="Q332" s="227"/>
      <c r="R332" s="227"/>
      <c r="S332" s="227"/>
      <c r="T332" s="227"/>
      <c r="U332" s="227"/>
      <c r="V332" s="227"/>
      <c r="W332" s="227"/>
      <c r="X332" s="227"/>
      <c r="Y332" s="227"/>
      <c r="Z332" s="227"/>
      <c r="AA332" s="227"/>
      <c r="AB332" s="227"/>
      <c r="AC332" s="227"/>
      <c r="AD332" s="227"/>
      <c r="AE332" s="227"/>
      <c r="AF332" s="227"/>
      <c r="AG332" s="227"/>
      <c r="AH332" s="227"/>
      <c r="AI332" s="227"/>
    </row>
    <row r="333" spans="1:36">
      <c r="A333" s="14" t="s">
        <v>116</v>
      </c>
      <c r="B333" s="12" t="s">
        <v>173</v>
      </c>
      <c r="C333" s="8" t="s">
        <v>117</v>
      </c>
      <c r="D333" s="8" t="s">
        <v>607</v>
      </c>
      <c r="E333" s="107">
        <v>2020</v>
      </c>
      <c r="F333" s="107">
        <v>2021</v>
      </c>
      <c r="G333" s="107">
        <v>2022</v>
      </c>
      <c r="H333" s="107">
        <v>2023</v>
      </c>
      <c r="I333" s="107">
        <v>2024</v>
      </c>
      <c r="J333" s="107">
        <v>2025</v>
      </c>
      <c r="K333" s="107">
        <v>2026</v>
      </c>
      <c r="L333" s="107">
        <v>2027</v>
      </c>
      <c r="M333" s="107">
        <v>2028</v>
      </c>
      <c r="N333" s="107">
        <v>2029</v>
      </c>
      <c r="O333" s="107">
        <v>2030</v>
      </c>
      <c r="P333" s="107">
        <v>2031</v>
      </c>
      <c r="Q333" s="107">
        <v>2032</v>
      </c>
      <c r="R333" s="107">
        <v>2033</v>
      </c>
      <c r="S333" s="107">
        <v>2034</v>
      </c>
      <c r="T333" s="107">
        <v>2035</v>
      </c>
      <c r="U333" s="107">
        <v>2036</v>
      </c>
      <c r="V333" s="107">
        <v>2037</v>
      </c>
      <c r="W333" s="107">
        <v>2038</v>
      </c>
      <c r="X333" s="107">
        <v>2039</v>
      </c>
      <c r="Y333" s="107">
        <v>2040</v>
      </c>
      <c r="Z333" s="107">
        <v>2041</v>
      </c>
      <c r="AA333" s="107">
        <v>2042</v>
      </c>
      <c r="AB333" s="107">
        <v>2043</v>
      </c>
      <c r="AC333" s="107">
        <v>2044</v>
      </c>
      <c r="AD333" s="107">
        <v>2045</v>
      </c>
      <c r="AE333" s="107">
        <v>2046</v>
      </c>
      <c r="AF333" s="107">
        <v>2047</v>
      </c>
      <c r="AG333" s="107">
        <v>2048</v>
      </c>
      <c r="AH333" s="107">
        <v>2049</v>
      </c>
      <c r="AI333" s="107">
        <v>2050</v>
      </c>
    </row>
    <row r="334" spans="1:36" s="10" customFormat="1" ht="15.75" customHeight="1">
      <c r="A334" s="118" t="s">
        <v>129</v>
      </c>
      <c r="B334" s="11" t="s">
        <v>27</v>
      </c>
      <c r="C334" s="11" t="s">
        <v>626</v>
      </c>
      <c r="D334" s="161">
        <v>7</v>
      </c>
      <c r="E334">
        <v>12.96</v>
      </c>
      <c r="F334">
        <v>12.96</v>
      </c>
      <c r="G334">
        <v>12.96</v>
      </c>
      <c r="H334">
        <v>12.96</v>
      </c>
      <c r="I334">
        <v>12.96</v>
      </c>
      <c r="J334">
        <v>12.96</v>
      </c>
      <c r="K334">
        <v>12.96</v>
      </c>
      <c r="L334">
        <v>12.96</v>
      </c>
      <c r="M334">
        <v>12.96</v>
      </c>
      <c r="N334">
        <v>12.96</v>
      </c>
      <c r="O334">
        <v>12.96</v>
      </c>
      <c r="P334">
        <v>12.96</v>
      </c>
      <c r="Q334">
        <v>12.96</v>
      </c>
      <c r="R334">
        <v>12.96</v>
      </c>
      <c r="S334">
        <v>12.96</v>
      </c>
      <c r="T334">
        <v>12.96</v>
      </c>
      <c r="U334">
        <v>12.96</v>
      </c>
      <c r="V334">
        <v>12.96</v>
      </c>
      <c r="W334">
        <v>12.96</v>
      </c>
      <c r="X334">
        <v>12.96</v>
      </c>
      <c r="Y334">
        <v>12.96</v>
      </c>
      <c r="Z334">
        <v>12.96</v>
      </c>
      <c r="AA334">
        <v>12.96</v>
      </c>
      <c r="AB334">
        <v>12.96</v>
      </c>
      <c r="AC334">
        <v>12.96</v>
      </c>
      <c r="AD334">
        <v>12.96</v>
      </c>
      <c r="AE334">
        <v>12.96</v>
      </c>
      <c r="AF334">
        <v>12.96</v>
      </c>
      <c r="AG334">
        <v>12.96</v>
      </c>
      <c r="AH334">
        <v>12.96</v>
      </c>
      <c r="AI334">
        <v>12.96</v>
      </c>
    </row>
    <row r="335" spans="1:36" s="10" customFormat="1" ht="15.75" customHeight="1">
      <c r="A335" s="118" t="s">
        <v>129</v>
      </c>
      <c r="B335" s="11" t="s">
        <v>614</v>
      </c>
      <c r="C335" s="11" t="s">
        <v>627</v>
      </c>
      <c r="D335" s="161">
        <v>7</v>
      </c>
      <c r="E335">
        <v>1</v>
      </c>
      <c r="F335">
        <v>1</v>
      </c>
      <c r="G335">
        <v>1</v>
      </c>
      <c r="H335">
        <v>1</v>
      </c>
      <c r="I335">
        <v>1</v>
      </c>
      <c r="J335">
        <v>1</v>
      </c>
      <c r="K335">
        <v>1</v>
      </c>
      <c r="L335">
        <v>1</v>
      </c>
      <c r="M335">
        <v>1</v>
      </c>
      <c r="N335">
        <v>1</v>
      </c>
      <c r="O335">
        <v>1</v>
      </c>
      <c r="P335">
        <v>1</v>
      </c>
      <c r="Q335">
        <v>1</v>
      </c>
      <c r="R335">
        <v>1</v>
      </c>
      <c r="S335">
        <v>1</v>
      </c>
      <c r="T335">
        <v>1</v>
      </c>
      <c r="U335">
        <v>1</v>
      </c>
      <c r="V335">
        <v>1</v>
      </c>
      <c r="W335">
        <v>1</v>
      </c>
      <c r="X335">
        <v>1</v>
      </c>
      <c r="Y335">
        <v>1</v>
      </c>
      <c r="Z335">
        <v>1</v>
      </c>
      <c r="AA335">
        <v>1</v>
      </c>
      <c r="AB335">
        <v>1</v>
      </c>
      <c r="AC335">
        <v>1</v>
      </c>
      <c r="AD335">
        <v>1</v>
      </c>
      <c r="AE335">
        <v>1</v>
      </c>
      <c r="AF335">
        <v>1</v>
      </c>
      <c r="AG335">
        <v>1</v>
      </c>
      <c r="AH335">
        <v>1</v>
      </c>
      <c r="AI335">
        <v>1</v>
      </c>
    </row>
    <row r="336" spans="1:36" ht="16">
      <c r="A336" s="106" t="s">
        <v>120</v>
      </c>
      <c r="B336" s="9" t="s">
        <v>615</v>
      </c>
      <c r="C336" s="11" t="s">
        <v>628</v>
      </c>
      <c r="D336" s="161">
        <v>7</v>
      </c>
      <c r="E336" s="47">
        <v>1</v>
      </c>
      <c r="F336" s="47">
        <v>1</v>
      </c>
      <c r="G336" s="47">
        <v>1</v>
      </c>
      <c r="H336" s="47">
        <v>1</v>
      </c>
      <c r="I336" s="47">
        <v>1</v>
      </c>
      <c r="J336" s="47">
        <v>1</v>
      </c>
      <c r="K336" s="47">
        <v>1</v>
      </c>
      <c r="L336" s="47">
        <v>1</v>
      </c>
      <c r="M336" s="47">
        <v>1</v>
      </c>
      <c r="N336" s="47">
        <v>1</v>
      </c>
      <c r="O336" s="47">
        <v>1</v>
      </c>
      <c r="P336" s="47">
        <v>1</v>
      </c>
      <c r="Q336" s="47">
        <v>1</v>
      </c>
      <c r="R336" s="47">
        <v>1</v>
      </c>
      <c r="S336" s="47">
        <v>1</v>
      </c>
      <c r="T336" s="47">
        <v>1</v>
      </c>
      <c r="U336" s="47">
        <v>1</v>
      </c>
      <c r="V336" s="47">
        <v>1</v>
      </c>
      <c r="W336" s="47">
        <v>1</v>
      </c>
      <c r="X336" s="47">
        <v>1</v>
      </c>
      <c r="Y336" s="47">
        <v>1</v>
      </c>
      <c r="Z336" s="47">
        <v>1</v>
      </c>
      <c r="AA336" s="47">
        <v>1</v>
      </c>
      <c r="AB336" s="47">
        <v>1</v>
      </c>
      <c r="AC336" s="47">
        <v>1</v>
      </c>
      <c r="AD336" s="47">
        <v>1</v>
      </c>
      <c r="AE336" s="47">
        <v>1</v>
      </c>
      <c r="AF336" s="47">
        <v>1</v>
      </c>
      <c r="AG336" s="47">
        <v>1</v>
      </c>
      <c r="AH336" s="47">
        <v>1</v>
      </c>
      <c r="AI336" s="47">
        <v>1</v>
      </c>
    </row>
    <row r="337" spans="1:36" ht="16">
      <c r="A337" s="247" t="s">
        <v>179</v>
      </c>
      <c r="B337" s="9" t="s">
        <v>163</v>
      </c>
      <c r="C337" s="9" t="s">
        <v>119</v>
      </c>
      <c r="D337" s="161">
        <v>7</v>
      </c>
      <c r="E337">
        <v>1</v>
      </c>
      <c r="F337">
        <v>1</v>
      </c>
      <c r="G337">
        <v>1</v>
      </c>
      <c r="H337">
        <v>1</v>
      </c>
      <c r="I337">
        <v>1</v>
      </c>
      <c r="J337">
        <v>1</v>
      </c>
      <c r="K337">
        <v>1</v>
      </c>
      <c r="L337">
        <v>1</v>
      </c>
      <c r="M337">
        <v>1</v>
      </c>
      <c r="N337">
        <v>1</v>
      </c>
      <c r="O337">
        <v>1</v>
      </c>
      <c r="P337">
        <v>1</v>
      </c>
      <c r="Q337">
        <v>1</v>
      </c>
      <c r="R337">
        <v>1</v>
      </c>
      <c r="S337">
        <v>1</v>
      </c>
      <c r="T337">
        <v>1</v>
      </c>
      <c r="U337">
        <v>1</v>
      </c>
      <c r="V337">
        <v>1</v>
      </c>
      <c r="W337">
        <v>1</v>
      </c>
      <c r="X337">
        <v>1</v>
      </c>
      <c r="Y337">
        <v>1</v>
      </c>
      <c r="Z337">
        <v>1</v>
      </c>
      <c r="AA337">
        <v>1</v>
      </c>
      <c r="AB337">
        <v>1</v>
      </c>
      <c r="AC337">
        <v>1</v>
      </c>
      <c r="AD337">
        <v>1</v>
      </c>
      <c r="AE337">
        <v>1</v>
      </c>
      <c r="AF337">
        <v>1</v>
      </c>
      <c r="AG337">
        <v>1</v>
      </c>
      <c r="AH337">
        <v>1</v>
      </c>
      <c r="AI337">
        <v>1</v>
      </c>
    </row>
    <row r="338" spans="1:36" ht="16">
      <c r="A338" s="247"/>
      <c r="B338" s="9" t="s">
        <v>165</v>
      </c>
      <c r="C338" s="9"/>
      <c r="D338" s="161">
        <v>7</v>
      </c>
      <c r="E338">
        <v>1</v>
      </c>
      <c r="F338">
        <v>1</v>
      </c>
      <c r="G338">
        <v>1</v>
      </c>
      <c r="H338">
        <v>1</v>
      </c>
      <c r="I338">
        <v>1</v>
      </c>
      <c r="J338">
        <v>1</v>
      </c>
      <c r="K338">
        <v>1</v>
      </c>
      <c r="L338">
        <v>1</v>
      </c>
      <c r="M338">
        <v>1</v>
      </c>
      <c r="N338">
        <v>1</v>
      </c>
      <c r="O338">
        <v>1</v>
      </c>
      <c r="P338">
        <v>1</v>
      </c>
      <c r="Q338">
        <v>1</v>
      </c>
      <c r="R338">
        <v>1</v>
      </c>
      <c r="S338">
        <v>1</v>
      </c>
      <c r="T338">
        <v>1</v>
      </c>
      <c r="U338">
        <v>1</v>
      </c>
      <c r="V338">
        <v>1</v>
      </c>
      <c r="W338">
        <v>1</v>
      </c>
      <c r="X338">
        <v>1</v>
      </c>
      <c r="Y338">
        <v>1</v>
      </c>
      <c r="Z338">
        <v>1</v>
      </c>
      <c r="AA338">
        <v>1</v>
      </c>
      <c r="AB338">
        <v>1</v>
      </c>
      <c r="AC338">
        <v>1</v>
      </c>
      <c r="AD338">
        <v>1</v>
      </c>
      <c r="AE338">
        <v>1</v>
      </c>
      <c r="AF338">
        <v>1</v>
      </c>
      <c r="AG338">
        <v>1</v>
      </c>
      <c r="AH338">
        <v>1</v>
      </c>
      <c r="AI338">
        <v>1</v>
      </c>
    </row>
    <row r="339" spans="1:36" ht="16">
      <c r="A339" s="247"/>
      <c r="B339" s="9" t="s">
        <v>166</v>
      </c>
      <c r="C339" s="9"/>
      <c r="D339" s="161">
        <v>7</v>
      </c>
      <c r="E339">
        <v>1</v>
      </c>
      <c r="F339">
        <v>1</v>
      </c>
      <c r="G339">
        <v>1</v>
      </c>
      <c r="H339">
        <v>1</v>
      </c>
      <c r="I339">
        <v>1</v>
      </c>
      <c r="J339">
        <v>1</v>
      </c>
      <c r="K339">
        <v>1</v>
      </c>
      <c r="L339">
        <v>1</v>
      </c>
      <c r="M339">
        <v>1</v>
      </c>
      <c r="N339">
        <v>1</v>
      </c>
      <c r="O339">
        <v>1</v>
      </c>
      <c r="P339">
        <v>1</v>
      </c>
      <c r="Q339">
        <v>1</v>
      </c>
      <c r="R339">
        <v>1</v>
      </c>
      <c r="S339">
        <v>1</v>
      </c>
      <c r="T339">
        <v>1</v>
      </c>
      <c r="U339">
        <v>1</v>
      </c>
      <c r="V339">
        <v>1</v>
      </c>
      <c r="W339">
        <v>1</v>
      </c>
      <c r="X339">
        <v>1</v>
      </c>
      <c r="Y339">
        <v>1</v>
      </c>
      <c r="Z339">
        <v>1</v>
      </c>
      <c r="AA339">
        <v>1</v>
      </c>
      <c r="AB339">
        <v>1</v>
      </c>
      <c r="AC339">
        <v>1</v>
      </c>
      <c r="AD339">
        <v>1</v>
      </c>
      <c r="AE339">
        <v>1</v>
      </c>
      <c r="AF339">
        <v>1</v>
      </c>
      <c r="AG339">
        <v>1</v>
      </c>
      <c r="AH339">
        <v>1</v>
      </c>
      <c r="AI339">
        <v>1</v>
      </c>
    </row>
    <row r="340" spans="1:36" ht="16">
      <c r="A340" s="247"/>
      <c r="B340" s="9" t="s">
        <v>167</v>
      </c>
      <c r="C340" s="9"/>
      <c r="D340" s="161">
        <v>7</v>
      </c>
      <c r="E340">
        <v>1</v>
      </c>
      <c r="F340">
        <v>1</v>
      </c>
      <c r="G340">
        <v>1</v>
      </c>
      <c r="H340">
        <v>1</v>
      </c>
      <c r="I340">
        <v>1</v>
      </c>
      <c r="J340">
        <v>1</v>
      </c>
      <c r="K340">
        <v>1</v>
      </c>
      <c r="L340">
        <v>1</v>
      </c>
      <c r="M340">
        <v>1</v>
      </c>
      <c r="N340">
        <v>1</v>
      </c>
      <c r="O340">
        <v>1</v>
      </c>
      <c r="P340">
        <v>1</v>
      </c>
      <c r="Q340">
        <v>1</v>
      </c>
      <c r="R340">
        <v>1</v>
      </c>
      <c r="S340">
        <v>1</v>
      </c>
      <c r="T340">
        <v>1</v>
      </c>
      <c r="U340">
        <v>1</v>
      </c>
      <c r="V340">
        <v>1</v>
      </c>
      <c r="W340">
        <v>1</v>
      </c>
      <c r="X340">
        <v>1</v>
      </c>
      <c r="Y340">
        <v>1</v>
      </c>
      <c r="Z340">
        <v>1</v>
      </c>
      <c r="AA340">
        <v>1</v>
      </c>
      <c r="AB340">
        <v>1</v>
      </c>
      <c r="AC340">
        <v>1</v>
      </c>
      <c r="AD340">
        <v>1</v>
      </c>
      <c r="AE340">
        <v>1</v>
      </c>
      <c r="AF340">
        <v>1</v>
      </c>
      <c r="AG340">
        <v>1</v>
      </c>
      <c r="AH340">
        <v>1</v>
      </c>
      <c r="AI340">
        <v>1</v>
      </c>
    </row>
    <row r="341" spans="1:36" ht="16">
      <c r="A341" s="247"/>
      <c r="B341" s="9" t="s">
        <v>168</v>
      </c>
      <c r="C341" s="9"/>
      <c r="D341" s="161">
        <v>7</v>
      </c>
      <c r="E341">
        <v>1</v>
      </c>
      <c r="F341">
        <v>1</v>
      </c>
      <c r="G341">
        <v>1</v>
      </c>
      <c r="H341">
        <v>1</v>
      </c>
      <c r="I341">
        <v>1</v>
      </c>
      <c r="J341">
        <v>1</v>
      </c>
      <c r="K341">
        <v>1</v>
      </c>
      <c r="L341">
        <v>1</v>
      </c>
      <c r="M341">
        <v>1</v>
      </c>
      <c r="N341">
        <v>1</v>
      </c>
      <c r="O341">
        <v>1</v>
      </c>
      <c r="P341">
        <v>1</v>
      </c>
      <c r="Q341">
        <v>1</v>
      </c>
      <c r="R341">
        <v>1</v>
      </c>
      <c r="S341">
        <v>1</v>
      </c>
      <c r="T341">
        <v>1</v>
      </c>
      <c r="U341">
        <v>1</v>
      </c>
      <c r="V341">
        <v>1</v>
      </c>
      <c r="W341">
        <v>1</v>
      </c>
      <c r="X341">
        <v>1</v>
      </c>
      <c r="Y341">
        <v>1</v>
      </c>
      <c r="Z341">
        <v>1</v>
      </c>
      <c r="AA341">
        <v>1</v>
      </c>
      <c r="AB341">
        <v>1</v>
      </c>
      <c r="AC341">
        <v>1</v>
      </c>
      <c r="AD341">
        <v>1</v>
      </c>
      <c r="AE341">
        <v>1</v>
      </c>
      <c r="AF341">
        <v>1</v>
      </c>
      <c r="AG341">
        <v>1</v>
      </c>
      <c r="AH341">
        <v>1</v>
      </c>
      <c r="AI341">
        <v>1</v>
      </c>
    </row>
    <row r="342" spans="1:36" ht="16">
      <c r="A342" s="247"/>
      <c r="B342" s="9" t="s">
        <v>169</v>
      </c>
      <c r="C342" s="9" t="s">
        <v>119</v>
      </c>
      <c r="D342" s="161">
        <v>7</v>
      </c>
      <c r="E342">
        <v>1</v>
      </c>
      <c r="F342">
        <v>1</v>
      </c>
      <c r="G342">
        <v>1</v>
      </c>
      <c r="H342">
        <v>1</v>
      </c>
      <c r="I342">
        <v>1</v>
      </c>
      <c r="J342">
        <v>1</v>
      </c>
      <c r="K342">
        <v>1</v>
      </c>
      <c r="L342">
        <v>1</v>
      </c>
      <c r="M342">
        <v>1</v>
      </c>
      <c r="N342">
        <v>1</v>
      </c>
      <c r="O342">
        <v>1</v>
      </c>
      <c r="P342">
        <v>1</v>
      </c>
      <c r="Q342">
        <v>1</v>
      </c>
      <c r="R342">
        <v>1</v>
      </c>
      <c r="S342">
        <v>1</v>
      </c>
      <c r="T342">
        <v>1</v>
      </c>
      <c r="U342">
        <v>1</v>
      </c>
      <c r="V342">
        <v>1</v>
      </c>
      <c r="W342">
        <v>1</v>
      </c>
      <c r="X342">
        <v>1</v>
      </c>
      <c r="Y342">
        <v>1</v>
      </c>
      <c r="Z342">
        <v>1</v>
      </c>
      <c r="AA342">
        <v>1</v>
      </c>
      <c r="AB342">
        <v>1</v>
      </c>
      <c r="AC342">
        <v>1</v>
      </c>
      <c r="AD342">
        <v>1</v>
      </c>
      <c r="AE342">
        <v>1</v>
      </c>
      <c r="AF342">
        <v>1</v>
      </c>
      <c r="AG342">
        <v>1</v>
      </c>
      <c r="AH342">
        <v>1</v>
      </c>
      <c r="AI342">
        <v>1</v>
      </c>
    </row>
    <row r="343" spans="1:36" ht="16">
      <c r="A343" s="247"/>
      <c r="B343" s="9" t="s">
        <v>170</v>
      </c>
      <c r="C343" s="9" t="s">
        <v>119</v>
      </c>
      <c r="D343" s="161">
        <v>7</v>
      </c>
      <c r="E343">
        <v>1</v>
      </c>
      <c r="F343">
        <v>1</v>
      </c>
      <c r="G343">
        <v>1</v>
      </c>
      <c r="H343">
        <v>1</v>
      </c>
      <c r="I343">
        <v>1</v>
      </c>
      <c r="J343">
        <v>1</v>
      </c>
      <c r="K343">
        <v>1</v>
      </c>
      <c r="L343">
        <v>1</v>
      </c>
      <c r="M343">
        <v>1</v>
      </c>
      <c r="N343">
        <v>1</v>
      </c>
      <c r="O343">
        <v>1</v>
      </c>
      <c r="P343">
        <v>1</v>
      </c>
      <c r="Q343">
        <v>1</v>
      </c>
      <c r="R343">
        <v>1</v>
      </c>
      <c r="S343">
        <v>1</v>
      </c>
      <c r="T343">
        <v>1</v>
      </c>
      <c r="U343">
        <v>1</v>
      </c>
      <c r="V343">
        <v>1</v>
      </c>
      <c r="W343">
        <v>1</v>
      </c>
      <c r="X343">
        <v>1</v>
      </c>
      <c r="Y343">
        <v>1</v>
      </c>
      <c r="Z343">
        <v>1</v>
      </c>
      <c r="AA343">
        <v>1</v>
      </c>
      <c r="AB343">
        <v>1</v>
      </c>
      <c r="AC343">
        <v>1</v>
      </c>
      <c r="AD343">
        <v>1</v>
      </c>
      <c r="AE343">
        <v>1</v>
      </c>
      <c r="AF343">
        <v>1</v>
      </c>
      <c r="AG343">
        <v>1</v>
      </c>
      <c r="AH343">
        <v>1</v>
      </c>
      <c r="AI343">
        <v>1</v>
      </c>
    </row>
    <row r="344" spans="1:36" ht="16">
      <c r="A344" s="247"/>
      <c r="B344" s="9" t="s">
        <v>171</v>
      </c>
      <c r="C344" s="9" t="s">
        <v>119</v>
      </c>
      <c r="D344" s="161">
        <v>7</v>
      </c>
      <c r="E344">
        <v>1</v>
      </c>
      <c r="F344">
        <v>1</v>
      </c>
      <c r="G344">
        <v>1</v>
      </c>
      <c r="H344">
        <v>1</v>
      </c>
      <c r="I344">
        <v>1</v>
      </c>
      <c r="J344">
        <v>1</v>
      </c>
      <c r="K344">
        <v>1</v>
      </c>
      <c r="L344">
        <v>1</v>
      </c>
      <c r="M344">
        <v>1</v>
      </c>
      <c r="N344">
        <v>1</v>
      </c>
      <c r="O344">
        <v>1</v>
      </c>
      <c r="P344">
        <v>1</v>
      </c>
      <c r="Q344">
        <v>1</v>
      </c>
      <c r="R344">
        <v>1</v>
      </c>
      <c r="S344">
        <v>1</v>
      </c>
      <c r="T344">
        <v>1</v>
      </c>
      <c r="U344">
        <v>1</v>
      </c>
      <c r="V344">
        <v>1</v>
      </c>
      <c r="W344">
        <v>1</v>
      </c>
      <c r="X344">
        <v>1</v>
      </c>
      <c r="Y344">
        <v>1</v>
      </c>
      <c r="Z344">
        <v>1</v>
      </c>
      <c r="AA344">
        <v>1</v>
      </c>
      <c r="AB344">
        <v>1</v>
      </c>
      <c r="AC344">
        <v>1</v>
      </c>
      <c r="AD344">
        <v>1</v>
      </c>
      <c r="AE344">
        <v>1</v>
      </c>
      <c r="AF344">
        <v>1</v>
      </c>
      <c r="AG344">
        <v>1</v>
      </c>
      <c r="AH344">
        <v>1</v>
      </c>
      <c r="AI344">
        <v>1</v>
      </c>
    </row>
    <row r="345" spans="1:36" s="10" customFormat="1" ht="16">
      <c r="A345" s="109" t="s">
        <v>140</v>
      </c>
      <c r="B345" s="11" t="s">
        <v>119</v>
      </c>
      <c r="C345" s="11" t="s">
        <v>177</v>
      </c>
      <c r="D345" s="161">
        <v>7</v>
      </c>
      <c r="E345" s="124">
        <v>999999</v>
      </c>
      <c r="F345" s="124">
        <v>999999</v>
      </c>
      <c r="G345" s="124">
        <v>999999</v>
      </c>
      <c r="H345" s="124">
        <v>999999</v>
      </c>
      <c r="I345" s="124">
        <v>999999</v>
      </c>
      <c r="J345" s="124">
        <v>999999</v>
      </c>
      <c r="K345" s="124">
        <v>999999</v>
      </c>
      <c r="L345" s="124">
        <v>999999</v>
      </c>
      <c r="M345" s="124">
        <v>999999</v>
      </c>
      <c r="N345" s="124">
        <v>999999</v>
      </c>
      <c r="O345" s="124">
        <v>999999</v>
      </c>
      <c r="P345" s="124">
        <v>999999</v>
      </c>
      <c r="Q345" s="124">
        <v>999999</v>
      </c>
      <c r="R345" s="124">
        <v>999999</v>
      </c>
      <c r="S345" s="124">
        <v>999999</v>
      </c>
      <c r="T345" s="124">
        <v>999999</v>
      </c>
      <c r="U345" s="124">
        <v>999999</v>
      </c>
      <c r="V345" s="124">
        <v>999999</v>
      </c>
      <c r="W345" s="124">
        <v>999999</v>
      </c>
      <c r="X345" s="124">
        <v>999999</v>
      </c>
      <c r="Y345" s="124">
        <v>999999</v>
      </c>
      <c r="Z345" s="124">
        <v>999999</v>
      </c>
      <c r="AA345" s="124">
        <v>999999</v>
      </c>
      <c r="AB345" s="124">
        <v>999999</v>
      </c>
      <c r="AC345" s="124">
        <v>999999</v>
      </c>
      <c r="AD345" s="124">
        <v>999999</v>
      </c>
      <c r="AE345" s="124">
        <v>999999</v>
      </c>
      <c r="AF345" s="124">
        <v>999999</v>
      </c>
      <c r="AG345" s="124">
        <v>999999</v>
      </c>
      <c r="AH345" s="124">
        <v>999999</v>
      </c>
      <c r="AI345" s="124">
        <v>999999</v>
      </c>
    </row>
    <row r="346" spans="1:36" s="10" customFormat="1" ht="16">
      <c r="A346" s="106" t="s">
        <v>126</v>
      </c>
      <c r="B346" s="11"/>
      <c r="C346" s="11"/>
      <c r="D346" s="161">
        <v>7</v>
      </c>
      <c r="E346" s="124">
        <v>999999</v>
      </c>
      <c r="F346" s="124">
        <v>999999</v>
      </c>
      <c r="G346" s="124">
        <v>999999</v>
      </c>
      <c r="H346" s="124">
        <v>999999</v>
      </c>
      <c r="I346" s="124">
        <v>999999</v>
      </c>
      <c r="J346" s="124">
        <v>999999</v>
      </c>
      <c r="K346" s="124">
        <v>999999</v>
      </c>
      <c r="L346" s="124">
        <v>999999</v>
      </c>
      <c r="M346" s="124">
        <v>999999</v>
      </c>
      <c r="N346" s="124">
        <v>999999</v>
      </c>
      <c r="O346" s="124">
        <v>999999</v>
      </c>
      <c r="P346" s="124">
        <v>999999</v>
      </c>
      <c r="Q346" s="124">
        <v>999999</v>
      </c>
      <c r="R346" s="124">
        <v>999999</v>
      </c>
      <c r="S346" s="124">
        <v>999999</v>
      </c>
      <c r="T346" s="124">
        <v>999999</v>
      </c>
      <c r="U346" s="124">
        <v>999999</v>
      </c>
      <c r="V346" s="124">
        <v>999999</v>
      </c>
      <c r="W346" s="124">
        <v>999999</v>
      </c>
      <c r="X346" s="124">
        <v>999999</v>
      </c>
      <c r="Y346" s="124">
        <v>999999</v>
      </c>
      <c r="Z346" s="124">
        <v>999999</v>
      </c>
      <c r="AA346" s="124">
        <v>999999</v>
      </c>
      <c r="AB346" s="124">
        <v>999999</v>
      </c>
      <c r="AC346" s="124">
        <v>999999</v>
      </c>
      <c r="AD346" s="124">
        <v>999999</v>
      </c>
      <c r="AE346" s="124">
        <v>999999</v>
      </c>
      <c r="AF346" s="124">
        <v>999999</v>
      </c>
      <c r="AG346" s="124">
        <v>999999</v>
      </c>
      <c r="AH346" s="124">
        <v>999999</v>
      </c>
      <c r="AI346" s="124">
        <v>999999</v>
      </c>
    </row>
    <row r="347" spans="1:36" ht="16">
      <c r="A347" s="106" t="s">
        <v>133</v>
      </c>
      <c r="B347" s="9" t="s">
        <v>119</v>
      </c>
      <c r="C347" s="9" t="s">
        <v>180</v>
      </c>
      <c r="D347" s="161">
        <v>7</v>
      </c>
      <c r="E347">
        <v>36.752000000000002</v>
      </c>
      <c r="F347">
        <v>36.752000000000002</v>
      </c>
      <c r="G347">
        <v>35.594000000000001</v>
      </c>
      <c r="H347">
        <v>34.472000000000001</v>
      </c>
      <c r="I347">
        <v>33.386000000000003</v>
      </c>
      <c r="J347">
        <v>32.334000000000003</v>
      </c>
      <c r="K347">
        <v>31.315000000000001</v>
      </c>
      <c r="L347">
        <v>30.327999999999999</v>
      </c>
      <c r="M347">
        <v>29.373000000000001</v>
      </c>
      <c r="N347">
        <v>28.446999999999999</v>
      </c>
      <c r="O347">
        <v>27.550999999999998</v>
      </c>
      <c r="P347">
        <v>26.683</v>
      </c>
      <c r="Q347">
        <v>25.841999999999999</v>
      </c>
      <c r="R347">
        <v>25.027999999999999</v>
      </c>
      <c r="S347">
        <v>24.239000000000001</v>
      </c>
      <c r="T347">
        <v>23.475000000000001</v>
      </c>
      <c r="U347">
        <v>22.734999999999999</v>
      </c>
      <c r="V347">
        <v>22.018999999999998</v>
      </c>
      <c r="W347">
        <v>21.324999999999999</v>
      </c>
      <c r="X347">
        <v>20.652999999999999</v>
      </c>
      <c r="Y347">
        <v>20.003</v>
      </c>
      <c r="Z347">
        <v>19.372</v>
      </c>
      <c r="AA347">
        <v>18.762</v>
      </c>
      <c r="AB347">
        <v>18.170999999999999</v>
      </c>
      <c r="AC347">
        <v>17.597999999999999</v>
      </c>
      <c r="AD347">
        <v>17.044</v>
      </c>
      <c r="AE347">
        <v>16.507000000000001</v>
      </c>
      <c r="AF347">
        <v>15.986000000000001</v>
      </c>
      <c r="AG347">
        <v>15.483000000000001</v>
      </c>
      <c r="AH347">
        <v>14.994999999999999</v>
      </c>
      <c r="AI347">
        <v>14.522</v>
      </c>
      <c r="AJ347" s="4"/>
    </row>
    <row r="348" spans="1:36" ht="16">
      <c r="A348" s="106" t="s">
        <v>141</v>
      </c>
      <c r="B348" s="9" t="s">
        <v>119</v>
      </c>
      <c r="C348" s="9" t="s">
        <v>180</v>
      </c>
      <c r="D348" s="161">
        <v>7</v>
      </c>
      <c r="E348">
        <v>124.658</v>
      </c>
      <c r="F348">
        <v>124.658</v>
      </c>
      <c r="G348">
        <v>121.242</v>
      </c>
      <c r="H348">
        <v>117.92</v>
      </c>
      <c r="I348">
        <v>114.68899999999999</v>
      </c>
      <c r="J348">
        <v>111.54600000000001</v>
      </c>
      <c r="K348">
        <v>108.49</v>
      </c>
      <c r="L348">
        <v>105.517</v>
      </c>
      <c r="M348">
        <v>102.626</v>
      </c>
      <c r="N348">
        <v>99.813999999999993</v>
      </c>
      <c r="O348">
        <v>97.078999999999994</v>
      </c>
      <c r="P348">
        <v>94.418999999999997</v>
      </c>
      <c r="Q348">
        <v>91.831999999999994</v>
      </c>
      <c r="R348">
        <v>89.316000000000003</v>
      </c>
      <c r="S348">
        <v>86.869</v>
      </c>
      <c r="T348">
        <v>84.489000000000004</v>
      </c>
      <c r="U348">
        <v>82.174000000000007</v>
      </c>
      <c r="V348">
        <v>79.921999999999997</v>
      </c>
      <c r="W348">
        <v>77.731999999999999</v>
      </c>
      <c r="X348">
        <v>75.602000000000004</v>
      </c>
      <c r="Y348">
        <v>73.531000000000006</v>
      </c>
      <c r="Z348">
        <v>71.516000000000005</v>
      </c>
      <c r="AA348">
        <v>69.557000000000002</v>
      </c>
      <c r="AB348">
        <v>67.650999999999996</v>
      </c>
      <c r="AC348">
        <v>65.796999999999997</v>
      </c>
      <c r="AD348">
        <v>63.994</v>
      </c>
      <c r="AE348">
        <v>62.241</v>
      </c>
      <c r="AF348">
        <v>60.534999999999997</v>
      </c>
      <c r="AG348">
        <v>58.877000000000002</v>
      </c>
      <c r="AH348">
        <v>57.264000000000003</v>
      </c>
      <c r="AI348">
        <v>55.694000000000003</v>
      </c>
    </row>
    <row r="349" spans="1:36" ht="16">
      <c r="A349" s="106" t="s">
        <v>149</v>
      </c>
      <c r="B349" s="9">
        <v>1</v>
      </c>
      <c r="C349" s="9" t="s">
        <v>181</v>
      </c>
      <c r="D349" s="161">
        <v>7</v>
      </c>
      <c r="E349" s="47"/>
      <c r="F349" s="47"/>
      <c r="G349" s="47"/>
      <c r="H349" s="47"/>
      <c r="I349" s="47"/>
      <c r="J349" s="47"/>
      <c r="K349" s="47"/>
      <c r="L349" s="47"/>
      <c r="M349" s="47"/>
      <c r="N349" s="47"/>
      <c r="O349" s="47"/>
      <c r="P349" s="47"/>
      <c r="Q349" s="47"/>
      <c r="R349" s="47"/>
      <c r="S349" s="47"/>
      <c r="T349" s="47"/>
      <c r="U349" s="47"/>
      <c r="V349" s="47"/>
      <c r="W349" s="47"/>
      <c r="X349" s="47"/>
      <c r="Y349" s="47"/>
      <c r="Z349" s="47"/>
      <c r="AA349" s="47"/>
      <c r="AB349" s="47"/>
      <c r="AC349" s="47"/>
      <c r="AD349" s="47"/>
      <c r="AE349" s="47"/>
      <c r="AF349" s="47"/>
      <c r="AG349" s="47"/>
      <c r="AH349" s="47"/>
      <c r="AI349" s="47"/>
    </row>
    <row r="350" spans="1:36" ht="16">
      <c r="A350" s="106" t="s">
        <v>136</v>
      </c>
      <c r="B350" s="9">
        <v>30</v>
      </c>
      <c r="C350" s="9" t="s">
        <v>137</v>
      </c>
      <c r="D350" s="161">
        <v>7</v>
      </c>
      <c r="E350" s="47"/>
      <c r="F350" s="47"/>
      <c r="G350" s="47"/>
      <c r="H350" s="47"/>
      <c r="I350" s="47"/>
      <c r="J350" s="47"/>
      <c r="K350" s="47"/>
      <c r="L350" s="47"/>
      <c r="M350" s="47"/>
      <c r="N350" s="47"/>
      <c r="O350" s="47"/>
      <c r="P350" s="47"/>
      <c r="Q350" s="47"/>
      <c r="R350" s="47"/>
      <c r="S350" s="47"/>
      <c r="T350" s="47"/>
      <c r="U350" s="47"/>
      <c r="V350" s="47"/>
      <c r="W350" s="47"/>
      <c r="X350" s="47"/>
      <c r="Y350" s="47"/>
      <c r="Z350" s="47"/>
      <c r="AA350" s="47"/>
      <c r="AB350" s="47"/>
      <c r="AC350" s="47"/>
      <c r="AD350" s="47"/>
      <c r="AE350" s="47"/>
      <c r="AF350" s="47"/>
      <c r="AG350" s="47"/>
      <c r="AH350" s="47"/>
      <c r="AI350" s="47"/>
    </row>
    <row r="351" spans="1:36" s="237" customFormat="1"/>
    <row r="352" spans="1:36" s="225" customFormat="1" ht="15.5" customHeight="1">
      <c r="A352" s="167" t="s">
        <v>622</v>
      </c>
      <c r="B352" s="226"/>
      <c r="D352" s="226"/>
      <c r="E352" s="227"/>
      <c r="F352" s="227"/>
      <c r="G352" s="227"/>
      <c r="H352" s="227"/>
      <c r="I352" s="227"/>
      <c r="J352" s="227"/>
      <c r="K352" s="227"/>
      <c r="L352" s="227"/>
      <c r="M352" s="227"/>
      <c r="N352" s="227"/>
      <c r="O352" s="227"/>
      <c r="P352" s="227"/>
      <c r="Q352" s="227"/>
      <c r="R352" s="227"/>
      <c r="S352" s="227"/>
      <c r="T352" s="227"/>
      <c r="U352" s="227"/>
      <c r="V352" s="227"/>
      <c r="W352" s="227"/>
      <c r="X352" s="227"/>
      <c r="Y352" s="227"/>
      <c r="Z352" s="227"/>
      <c r="AA352" s="227"/>
      <c r="AB352" s="227"/>
      <c r="AC352" s="227"/>
      <c r="AD352" s="227"/>
      <c r="AE352" s="227"/>
      <c r="AF352" s="227"/>
      <c r="AG352" s="227"/>
      <c r="AH352" s="227"/>
      <c r="AI352" s="227"/>
    </row>
    <row r="353" spans="1:36">
      <c r="A353" s="14" t="s">
        <v>116</v>
      </c>
      <c r="B353" s="12" t="s">
        <v>173</v>
      </c>
      <c r="C353" s="8" t="s">
        <v>117</v>
      </c>
      <c r="D353" s="8" t="s">
        <v>607</v>
      </c>
      <c r="E353" s="107">
        <v>2020</v>
      </c>
      <c r="F353" s="107">
        <v>2021</v>
      </c>
      <c r="G353" s="107">
        <v>2022</v>
      </c>
      <c r="H353" s="107">
        <v>2023</v>
      </c>
      <c r="I353" s="107">
        <v>2024</v>
      </c>
      <c r="J353" s="107">
        <v>2025</v>
      </c>
      <c r="K353" s="107">
        <v>2026</v>
      </c>
      <c r="L353" s="107">
        <v>2027</v>
      </c>
      <c r="M353" s="107">
        <v>2028</v>
      </c>
      <c r="N353" s="107">
        <v>2029</v>
      </c>
      <c r="O353" s="107">
        <v>2030</v>
      </c>
      <c r="P353" s="107">
        <v>2031</v>
      </c>
      <c r="Q353" s="107">
        <v>2032</v>
      </c>
      <c r="R353" s="107">
        <v>2033</v>
      </c>
      <c r="S353" s="107">
        <v>2034</v>
      </c>
      <c r="T353" s="107">
        <v>2035</v>
      </c>
      <c r="U353" s="107">
        <v>2036</v>
      </c>
      <c r="V353" s="107">
        <v>2037</v>
      </c>
      <c r="W353" s="107">
        <v>2038</v>
      </c>
      <c r="X353" s="107">
        <v>2039</v>
      </c>
      <c r="Y353" s="107">
        <v>2040</v>
      </c>
      <c r="Z353" s="107">
        <v>2041</v>
      </c>
      <c r="AA353" s="107">
        <v>2042</v>
      </c>
      <c r="AB353" s="107">
        <v>2043</v>
      </c>
      <c r="AC353" s="107">
        <v>2044</v>
      </c>
      <c r="AD353" s="107">
        <v>2045</v>
      </c>
      <c r="AE353" s="107">
        <v>2046</v>
      </c>
      <c r="AF353" s="107">
        <v>2047</v>
      </c>
      <c r="AG353" s="107">
        <v>2048</v>
      </c>
      <c r="AH353" s="107">
        <v>2049</v>
      </c>
      <c r="AI353" s="107">
        <v>2050</v>
      </c>
    </row>
    <row r="354" spans="1:36" s="10" customFormat="1" ht="15.75" customHeight="1">
      <c r="A354" s="118" t="s">
        <v>129</v>
      </c>
      <c r="B354" s="11" t="s">
        <v>615</v>
      </c>
      <c r="C354" s="11" t="s">
        <v>627</v>
      </c>
      <c r="D354" s="161">
        <v>7</v>
      </c>
      <c r="E354">
        <v>1.4999999999999999E-2</v>
      </c>
      <c r="F354">
        <v>1.4999999999999999E-2</v>
      </c>
      <c r="G354">
        <v>1.4999999999999999E-2</v>
      </c>
      <c r="H354">
        <v>1.4999999999999999E-2</v>
      </c>
      <c r="I354">
        <v>1.4999999999999999E-2</v>
      </c>
      <c r="J354">
        <v>1.4999999999999999E-2</v>
      </c>
      <c r="K354">
        <v>1.4999999999999999E-2</v>
      </c>
      <c r="L354">
        <v>1.4999999999999999E-2</v>
      </c>
      <c r="M354">
        <v>1.4999999999999999E-2</v>
      </c>
      <c r="N354">
        <v>1.4999999999999999E-2</v>
      </c>
      <c r="O354">
        <v>1.4999999999999999E-2</v>
      </c>
      <c r="P354">
        <v>1.4999999999999999E-2</v>
      </c>
      <c r="Q354">
        <v>1.4999999999999999E-2</v>
      </c>
      <c r="R354">
        <v>1.4999999999999999E-2</v>
      </c>
      <c r="S354">
        <v>1.4999999999999999E-2</v>
      </c>
      <c r="T354">
        <v>1.4999999999999999E-2</v>
      </c>
      <c r="U354">
        <v>1.4999999999999999E-2</v>
      </c>
      <c r="V354">
        <v>1.4999999999999999E-2</v>
      </c>
      <c r="W354">
        <v>1.4999999999999999E-2</v>
      </c>
      <c r="X354">
        <v>1.4999999999999999E-2</v>
      </c>
      <c r="Y354">
        <v>1.4999999999999999E-2</v>
      </c>
      <c r="Z354">
        <v>1.4999999999999999E-2</v>
      </c>
      <c r="AA354">
        <v>1.4999999999999999E-2</v>
      </c>
      <c r="AB354">
        <v>1.4999999999999999E-2</v>
      </c>
      <c r="AC354">
        <v>1.4999999999999999E-2</v>
      </c>
      <c r="AD354">
        <v>1.4999999999999999E-2</v>
      </c>
      <c r="AE354">
        <v>1.4999999999999999E-2</v>
      </c>
      <c r="AF354">
        <v>1.4999999999999999E-2</v>
      </c>
      <c r="AG354">
        <v>1.4999999999999999E-2</v>
      </c>
      <c r="AH354">
        <v>1.4999999999999999E-2</v>
      </c>
      <c r="AI354">
        <v>1.4999999999999999E-2</v>
      </c>
    </row>
    <row r="355" spans="1:36" s="10" customFormat="1" ht="15.75" customHeight="1">
      <c r="A355" s="118" t="s">
        <v>129</v>
      </c>
      <c r="B355" s="11" t="s">
        <v>616</v>
      </c>
      <c r="C355" s="11" t="s">
        <v>626</v>
      </c>
      <c r="D355" s="161">
        <v>7</v>
      </c>
      <c r="E355">
        <v>1</v>
      </c>
      <c r="F355">
        <v>1</v>
      </c>
      <c r="G355">
        <v>1</v>
      </c>
      <c r="H355">
        <v>1</v>
      </c>
      <c r="I355">
        <v>1</v>
      </c>
      <c r="J355">
        <v>1</v>
      </c>
      <c r="K355">
        <v>1</v>
      </c>
      <c r="L355">
        <v>1</v>
      </c>
      <c r="M355">
        <v>1</v>
      </c>
      <c r="N355">
        <v>1</v>
      </c>
      <c r="O355">
        <v>1</v>
      </c>
      <c r="P355">
        <v>1</v>
      </c>
      <c r="Q355">
        <v>1</v>
      </c>
      <c r="R355">
        <v>1</v>
      </c>
      <c r="S355">
        <v>1</v>
      </c>
      <c r="T355">
        <v>1</v>
      </c>
      <c r="U355">
        <v>1</v>
      </c>
      <c r="V355">
        <v>1</v>
      </c>
      <c r="W355">
        <v>1</v>
      </c>
      <c r="X355">
        <v>1</v>
      </c>
      <c r="Y355">
        <v>1</v>
      </c>
      <c r="Z355">
        <v>1</v>
      </c>
      <c r="AA355">
        <v>1</v>
      </c>
      <c r="AB355">
        <v>1</v>
      </c>
      <c r="AC355">
        <v>1</v>
      </c>
      <c r="AD355">
        <v>1</v>
      </c>
      <c r="AE355">
        <v>1</v>
      </c>
      <c r="AF355">
        <v>1</v>
      </c>
      <c r="AG355">
        <v>1</v>
      </c>
      <c r="AH355">
        <v>1</v>
      </c>
      <c r="AI355">
        <v>1</v>
      </c>
    </row>
    <row r="356" spans="1:36" ht="16">
      <c r="A356" s="106" t="s">
        <v>120</v>
      </c>
      <c r="B356" s="9" t="s">
        <v>617</v>
      </c>
      <c r="C356" s="9" t="s">
        <v>138</v>
      </c>
      <c r="D356" s="161">
        <v>7</v>
      </c>
      <c r="E356" s="47">
        <v>0.76900000000000002</v>
      </c>
      <c r="F356" s="47">
        <v>0.76900000000000002</v>
      </c>
      <c r="G356" s="47">
        <v>0.76900000000000002</v>
      </c>
      <c r="H356" s="47">
        <v>0.76900000000000002</v>
      </c>
      <c r="I356" s="47">
        <v>0.76900000000000002</v>
      </c>
      <c r="J356" s="47">
        <v>0.76900000000000002</v>
      </c>
      <c r="K356" s="47">
        <v>0.76900000000000002</v>
      </c>
      <c r="L356" s="47">
        <v>0.76900000000000002</v>
      </c>
      <c r="M356" s="47">
        <v>0.76900000000000002</v>
      </c>
      <c r="N356" s="47">
        <v>0.76900000000000002</v>
      </c>
      <c r="O356" s="47">
        <v>0.76900000000000002</v>
      </c>
      <c r="P356" s="47">
        <v>0.76900000000000002</v>
      </c>
      <c r="Q356" s="47">
        <v>0.76900000000000002</v>
      </c>
      <c r="R356" s="47">
        <v>0.76900000000000002</v>
      </c>
      <c r="S356" s="47">
        <v>0.76900000000000002</v>
      </c>
      <c r="T356" s="47">
        <v>0.76900000000000002</v>
      </c>
      <c r="U356" s="47">
        <v>0.76900000000000002</v>
      </c>
      <c r="V356" s="47">
        <v>0.76900000000000002</v>
      </c>
      <c r="W356" s="47">
        <v>0.76900000000000002</v>
      </c>
      <c r="X356" s="47">
        <v>0.76900000000000002</v>
      </c>
      <c r="Y356" s="47">
        <v>0.76900000000000002</v>
      </c>
      <c r="Z356" s="47">
        <v>0.76900000000000002</v>
      </c>
      <c r="AA356" s="47">
        <v>0.76900000000000002</v>
      </c>
      <c r="AB356" s="47">
        <v>0.76900000000000002</v>
      </c>
      <c r="AC356" s="47">
        <v>0.76900000000000002</v>
      </c>
      <c r="AD356" s="47">
        <v>0.76900000000000002</v>
      </c>
      <c r="AE356" s="47">
        <v>0.76900000000000002</v>
      </c>
      <c r="AF356" s="47">
        <v>0.76900000000000002</v>
      </c>
      <c r="AG356" s="47">
        <v>0.76900000000000002</v>
      </c>
      <c r="AH356" s="47">
        <v>0.76900000000000002</v>
      </c>
      <c r="AI356" s="47">
        <v>0.76900000000000002</v>
      </c>
    </row>
    <row r="357" spans="1:36" ht="16">
      <c r="A357" s="247" t="s">
        <v>179</v>
      </c>
      <c r="B357" s="9" t="s">
        <v>163</v>
      </c>
      <c r="C357" s="9" t="s">
        <v>119</v>
      </c>
      <c r="D357" s="161">
        <v>7</v>
      </c>
      <c r="E357">
        <v>0.98</v>
      </c>
      <c r="F357">
        <v>0.98</v>
      </c>
      <c r="G357">
        <v>0.98</v>
      </c>
      <c r="H357">
        <v>0.98</v>
      </c>
      <c r="I357">
        <v>0.98</v>
      </c>
      <c r="J357">
        <v>0.98</v>
      </c>
      <c r="K357">
        <v>0.98</v>
      </c>
      <c r="L357">
        <v>0.98</v>
      </c>
      <c r="M357">
        <v>0.98</v>
      </c>
      <c r="N357">
        <v>0.98</v>
      </c>
      <c r="O357">
        <v>0.98</v>
      </c>
      <c r="P357">
        <v>0.98</v>
      </c>
      <c r="Q357">
        <v>0.98</v>
      </c>
      <c r="R357">
        <v>0.98</v>
      </c>
      <c r="S357">
        <v>0.98</v>
      </c>
      <c r="T357">
        <v>0.98</v>
      </c>
      <c r="U357">
        <v>0.98</v>
      </c>
      <c r="V357">
        <v>0.98</v>
      </c>
      <c r="W357">
        <v>0.98</v>
      </c>
      <c r="X357">
        <v>0.98</v>
      </c>
      <c r="Y357">
        <v>0.98</v>
      </c>
      <c r="Z357">
        <v>0.98</v>
      </c>
      <c r="AA357">
        <v>0.98</v>
      </c>
      <c r="AB357">
        <v>0.98</v>
      </c>
      <c r="AC357">
        <v>0.98</v>
      </c>
      <c r="AD357">
        <v>0.98</v>
      </c>
      <c r="AE357">
        <v>0.98</v>
      </c>
      <c r="AF357">
        <v>0.98</v>
      </c>
      <c r="AG357">
        <v>0.98</v>
      </c>
      <c r="AH357">
        <v>0.98</v>
      </c>
      <c r="AI357">
        <v>0.98</v>
      </c>
    </row>
    <row r="358" spans="1:36" ht="16">
      <c r="A358" s="247"/>
      <c r="B358" s="9" t="s">
        <v>165</v>
      </c>
      <c r="C358" s="9"/>
      <c r="D358" s="161">
        <v>7</v>
      </c>
      <c r="E358">
        <v>0.98</v>
      </c>
      <c r="F358">
        <v>0.98</v>
      </c>
      <c r="G358">
        <v>0.98</v>
      </c>
      <c r="H358">
        <v>0.98</v>
      </c>
      <c r="I358">
        <v>0.98</v>
      </c>
      <c r="J358">
        <v>0.98</v>
      </c>
      <c r="K358">
        <v>0.98</v>
      </c>
      <c r="L358">
        <v>0.98</v>
      </c>
      <c r="M358">
        <v>0.98</v>
      </c>
      <c r="N358">
        <v>0.98</v>
      </c>
      <c r="O358">
        <v>0.98</v>
      </c>
      <c r="P358">
        <v>0.98</v>
      </c>
      <c r="Q358">
        <v>0.98</v>
      </c>
      <c r="R358">
        <v>0.98</v>
      </c>
      <c r="S358">
        <v>0.98</v>
      </c>
      <c r="T358">
        <v>0.98</v>
      </c>
      <c r="U358">
        <v>0.98</v>
      </c>
      <c r="V358">
        <v>0.98</v>
      </c>
      <c r="W358">
        <v>0.98</v>
      </c>
      <c r="X358">
        <v>0.98</v>
      </c>
      <c r="Y358">
        <v>0.98</v>
      </c>
      <c r="Z358">
        <v>0.98</v>
      </c>
      <c r="AA358">
        <v>0.98</v>
      </c>
      <c r="AB358">
        <v>0.98</v>
      </c>
      <c r="AC358">
        <v>0.98</v>
      </c>
      <c r="AD358">
        <v>0.98</v>
      </c>
      <c r="AE358">
        <v>0.98</v>
      </c>
      <c r="AF358">
        <v>0.98</v>
      </c>
      <c r="AG358">
        <v>0.98</v>
      </c>
      <c r="AH358">
        <v>0.98</v>
      </c>
      <c r="AI358">
        <v>0.98</v>
      </c>
    </row>
    <row r="359" spans="1:36" ht="16">
      <c r="A359" s="247"/>
      <c r="B359" s="9" t="s">
        <v>166</v>
      </c>
      <c r="C359" s="9"/>
      <c r="D359" s="161">
        <v>7</v>
      </c>
      <c r="E359">
        <v>0.98</v>
      </c>
      <c r="F359">
        <v>0.98</v>
      </c>
      <c r="G359">
        <v>0.98</v>
      </c>
      <c r="H359">
        <v>0.98</v>
      </c>
      <c r="I359">
        <v>0.98</v>
      </c>
      <c r="J359">
        <v>0.98</v>
      </c>
      <c r="K359">
        <v>0.98</v>
      </c>
      <c r="L359">
        <v>0.98</v>
      </c>
      <c r="M359">
        <v>0.98</v>
      </c>
      <c r="N359">
        <v>0.98</v>
      </c>
      <c r="O359">
        <v>0.98</v>
      </c>
      <c r="P359">
        <v>0.98</v>
      </c>
      <c r="Q359">
        <v>0.98</v>
      </c>
      <c r="R359">
        <v>0.98</v>
      </c>
      <c r="S359">
        <v>0.98</v>
      </c>
      <c r="T359">
        <v>0.98</v>
      </c>
      <c r="U359">
        <v>0.98</v>
      </c>
      <c r="V359">
        <v>0.98</v>
      </c>
      <c r="W359">
        <v>0.98</v>
      </c>
      <c r="X359">
        <v>0.98</v>
      </c>
      <c r="Y359">
        <v>0.98</v>
      </c>
      <c r="Z359">
        <v>0.98</v>
      </c>
      <c r="AA359">
        <v>0.98</v>
      </c>
      <c r="AB359">
        <v>0.98</v>
      </c>
      <c r="AC359">
        <v>0.98</v>
      </c>
      <c r="AD359">
        <v>0.98</v>
      </c>
      <c r="AE359">
        <v>0.98</v>
      </c>
      <c r="AF359">
        <v>0.98</v>
      </c>
      <c r="AG359">
        <v>0.98</v>
      </c>
      <c r="AH359">
        <v>0.98</v>
      </c>
      <c r="AI359">
        <v>0.98</v>
      </c>
    </row>
    <row r="360" spans="1:36" ht="16">
      <c r="A360" s="247"/>
      <c r="B360" s="9" t="s">
        <v>167</v>
      </c>
      <c r="C360" s="9"/>
      <c r="D360" s="161">
        <v>7</v>
      </c>
      <c r="E360">
        <v>0.98</v>
      </c>
      <c r="F360">
        <v>0.98</v>
      </c>
      <c r="G360">
        <v>0.98</v>
      </c>
      <c r="H360">
        <v>0.98</v>
      </c>
      <c r="I360">
        <v>0.98</v>
      </c>
      <c r="J360">
        <v>0.98</v>
      </c>
      <c r="K360">
        <v>0.98</v>
      </c>
      <c r="L360">
        <v>0.98</v>
      </c>
      <c r="M360">
        <v>0.98</v>
      </c>
      <c r="N360">
        <v>0.98</v>
      </c>
      <c r="O360">
        <v>0.98</v>
      </c>
      <c r="P360">
        <v>0.98</v>
      </c>
      <c r="Q360">
        <v>0.98</v>
      </c>
      <c r="R360">
        <v>0.98</v>
      </c>
      <c r="S360">
        <v>0.98</v>
      </c>
      <c r="T360">
        <v>0.98</v>
      </c>
      <c r="U360">
        <v>0.98</v>
      </c>
      <c r="V360">
        <v>0.98</v>
      </c>
      <c r="W360">
        <v>0.98</v>
      </c>
      <c r="X360">
        <v>0.98</v>
      </c>
      <c r="Y360">
        <v>0.98</v>
      </c>
      <c r="Z360">
        <v>0.98</v>
      </c>
      <c r="AA360">
        <v>0.98</v>
      </c>
      <c r="AB360">
        <v>0.98</v>
      </c>
      <c r="AC360">
        <v>0.98</v>
      </c>
      <c r="AD360">
        <v>0.98</v>
      </c>
      <c r="AE360">
        <v>0.98</v>
      </c>
      <c r="AF360">
        <v>0.98</v>
      </c>
      <c r="AG360">
        <v>0.98</v>
      </c>
      <c r="AH360">
        <v>0.98</v>
      </c>
      <c r="AI360">
        <v>0.98</v>
      </c>
    </row>
    <row r="361" spans="1:36" ht="16">
      <c r="A361" s="247"/>
      <c r="B361" s="9" t="s">
        <v>168</v>
      </c>
      <c r="C361" s="9"/>
      <c r="D361" s="161">
        <v>7</v>
      </c>
      <c r="E361">
        <v>0.98</v>
      </c>
      <c r="F361">
        <v>0.98</v>
      </c>
      <c r="G361">
        <v>0.98</v>
      </c>
      <c r="H361">
        <v>0.98</v>
      </c>
      <c r="I361">
        <v>0.98</v>
      </c>
      <c r="J361">
        <v>0.98</v>
      </c>
      <c r="K361">
        <v>0.98</v>
      </c>
      <c r="L361">
        <v>0.98</v>
      </c>
      <c r="M361">
        <v>0.98</v>
      </c>
      <c r="N361">
        <v>0.98</v>
      </c>
      <c r="O361">
        <v>0.98</v>
      </c>
      <c r="P361">
        <v>0.98</v>
      </c>
      <c r="Q361">
        <v>0.98</v>
      </c>
      <c r="R361">
        <v>0.98</v>
      </c>
      <c r="S361">
        <v>0.98</v>
      </c>
      <c r="T361">
        <v>0.98</v>
      </c>
      <c r="U361">
        <v>0.98</v>
      </c>
      <c r="V361">
        <v>0.98</v>
      </c>
      <c r="W361">
        <v>0.98</v>
      </c>
      <c r="X361">
        <v>0.98</v>
      </c>
      <c r="Y361">
        <v>0.98</v>
      </c>
      <c r="Z361">
        <v>0.98</v>
      </c>
      <c r="AA361">
        <v>0.98</v>
      </c>
      <c r="AB361">
        <v>0.98</v>
      </c>
      <c r="AC361">
        <v>0.98</v>
      </c>
      <c r="AD361">
        <v>0.98</v>
      </c>
      <c r="AE361">
        <v>0.98</v>
      </c>
      <c r="AF361">
        <v>0.98</v>
      </c>
      <c r="AG361">
        <v>0.98</v>
      </c>
      <c r="AH361">
        <v>0.98</v>
      </c>
      <c r="AI361">
        <v>0.98</v>
      </c>
    </row>
    <row r="362" spans="1:36" ht="16">
      <c r="A362" s="247"/>
      <c r="B362" s="9" t="s">
        <v>169</v>
      </c>
      <c r="C362" s="9" t="s">
        <v>119</v>
      </c>
      <c r="D362" s="161">
        <v>7</v>
      </c>
      <c r="E362">
        <v>0.98</v>
      </c>
      <c r="F362">
        <v>0.98</v>
      </c>
      <c r="G362">
        <v>0.98</v>
      </c>
      <c r="H362">
        <v>0.98</v>
      </c>
      <c r="I362">
        <v>0.98</v>
      </c>
      <c r="J362">
        <v>0.98</v>
      </c>
      <c r="K362">
        <v>0.98</v>
      </c>
      <c r="L362">
        <v>0.98</v>
      </c>
      <c r="M362">
        <v>0.98</v>
      </c>
      <c r="N362">
        <v>0.98</v>
      </c>
      <c r="O362">
        <v>0.98</v>
      </c>
      <c r="P362">
        <v>0.98</v>
      </c>
      <c r="Q362">
        <v>0.98</v>
      </c>
      <c r="R362">
        <v>0.98</v>
      </c>
      <c r="S362">
        <v>0.98</v>
      </c>
      <c r="T362">
        <v>0.98</v>
      </c>
      <c r="U362">
        <v>0.98</v>
      </c>
      <c r="V362">
        <v>0.98</v>
      </c>
      <c r="W362">
        <v>0.98</v>
      </c>
      <c r="X362">
        <v>0.98</v>
      </c>
      <c r="Y362">
        <v>0.98</v>
      </c>
      <c r="Z362">
        <v>0.98</v>
      </c>
      <c r="AA362">
        <v>0.98</v>
      </c>
      <c r="AB362">
        <v>0.98</v>
      </c>
      <c r="AC362">
        <v>0.98</v>
      </c>
      <c r="AD362">
        <v>0.98</v>
      </c>
      <c r="AE362">
        <v>0.98</v>
      </c>
      <c r="AF362">
        <v>0.98</v>
      </c>
      <c r="AG362">
        <v>0.98</v>
      </c>
      <c r="AH362">
        <v>0.98</v>
      </c>
      <c r="AI362">
        <v>0.98</v>
      </c>
    </row>
    <row r="363" spans="1:36" ht="16">
      <c r="A363" s="247"/>
      <c r="B363" s="9" t="s">
        <v>170</v>
      </c>
      <c r="C363" s="9" t="s">
        <v>119</v>
      </c>
      <c r="D363" s="161">
        <v>7</v>
      </c>
      <c r="E363">
        <v>0.98</v>
      </c>
      <c r="F363">
        <v>0.98</v>
      </c>
      <c r="G363">
        <v>0.98</v>
      </c>
      <c r="H363">
        <v>0.98</v>
      </c>
      <c r="I363">
        <v>0.98</v>
      </c>
      <c r="J363">
        <v>0.98</v>
      </c>
      <c r="K363">
        <v>0.98</v>
      </c>
      <c r="L363">
        <v>0.98</v>
      </c>
      <c r="M363">
        <v>0.98</v>
      </c>
      <c r="N363">
        <v>0.98</v>
      </c>
      <c r="O363">
        <v>0.98</v>
      </c>
      <c r="P363">
        <v>0.98</v>
      </c>
      <c r="Q363">
        <v>0.98</v>
      </c>
      <c r="R363">
        <v>0.98</v>
      </c>
      <c r="S363">
        <v>0.98</v>
      </c>
      <c r="T363">
        <v>0.98</v>
      </c>
      <c r="U363">
        <v>0.98</v>
      </c>
      <c r="V363">
        <v>0.98</v>
      </c>
      <c r="W363">
        <v>0.98</v>
      </c>
      <c r="X363">
        <v>0.98</v>
      </c>
      <c r="Y363">
        <v>0.98</v>
      </c>
      <c r="Z363">
        <v>0.98</v>
      </c>
      <c r="AA363">
        <v>0.98</v>
      </c>
      <c r="AB363">
        <v>0.98</v>
      </c>
      <c r="AC363">
        <v>0.98</v>
      </c>
      <c r="AD363">
        <v>0.98</v>
      </c>
      <c r="AE363">
        <v>0.98</v>
      </c>
      <c r="AF363">
        <v>0.98</v>
      </c>
      <c r="AG363">
        <v>0.98</v>
      </c>
      <c r="AH363">
        <v>0.98</v>
      </c>
      <c r="AI363">
        <v>0.98</v>
      </c>
    </row>
    <row r="364" spans="1:36" ht="16">
      <c r="A364" s="247"/>
      <c r="B364" s="9" t="s">
        <v>171</v>
      </c>
      <c r="C364" s="9" t="s">
        <v>119</v>
      </c>
      <c r="D364" s="161">
        <v>7</v>
      </c>
      <c r="E364">
        <v>0.98</v>
      </c>
      <c r="F364">
        <v>0.98</v>
      </c>
      <c r="G364">
        <v>0.98</v>
      </c>
      <c r="H364">
        <v>0.98</v>
      </c>
      <c r="I364">
        <v>0.98</v>
      </c>
      <c r="J364">
        <v>0.98</v>
      </c>
      <c r="K364">
        <v>0.98</v>
      </c>
      <c r="L364">
        <v>0.98</v>
      </c>
      <c r="M364">
        <v>0.98</v>
      </c>
      <c r="N364">
        <v>0.98</v>
      </c>
      <c r="O364">
        <v>0.98</v>
      </c>
      <c r="P364">
        <v>0.98</v>
      </c>
      <c r="Q364">
        <v>0.98</v>
      </c>
      <c r="R364">
        <v>0.98</v>
      </c>
      <c r="S364">
        <v>0.98</v>
      </c>
      <c r="T364">
        <v>0.98</v>
      </c>
      <c r="U364">
        <v>0.98</v>
      </c>
      <c r="V364">
        <v>0.98</v>
      </c>
      <c r="W364">
        <v>0.98</v>
      </c>
      <c r="X364">
        <v>0.98</v>
      </c>
      <c r="Y364">
        <v>0.98</v>
      </c>
      <c r="Z364">
        <v>0.98</v>
      </c>
      <c r="AA364">
        <v>0.98</v>
      </c>
      <c r="AB364">
        <v>0.98</v>
      </c>
      <c r="AC364">
        <v>0.98</v>
      </c>
      <c r="AD364">
        <v>0.98</v>
      </c>
      <c r="AE364">
        <v>0.98</v>
      </c>
      <c r="AF364">
        <v>0.98</v>
      </c>
      <c r="AG364">
        <v>0.98</v>
      </c>
      <c r="AH364">
        <v>0.98</v>
      </c>
      <c r="AI364">
        <v>0.98</v>
      </c>
    </row>
    <row r="365" spans="1:36" s="10" customFormat="1" ht="16">
      <c r="A365" s="109" t="s">
        <v>140</v>
      </c>
      <c r="B365" s="11" t="s">
        <v>119</v>
      </c>
      <c r="C365" s="11" t="s">
        <v>177</v>
      </c>
      <c r="D365" s="161">
        <v>7</v>
      </c>
      <c r="E365" s="124">
        <v>999999</v>
      </c>
      <c r="F365" s="124">
        <v>999999</v>
      </c>
      <c r="G365" s="124">
        <v>999999</v>
      </c>
      <c r="H365" s="124">
        <v>999999</v>
      </c>
      <c r="I365" s="124">
        <v>999999</v>
      </c>
      <c r="J365" s="124">
        <v>999999</v>
      </c>
      <c r="K365" s="124">
        <v>999999</v>
      </c>
      <c r="L365" s="124">
        <v>999999</v>
      </c>
      <c r="M365" s="124">
        <v>999999</v>
      </c>
      <c r="N365" s="124">
        <v>999999</v>
      </c>
      <c r="O365" s="124">
        <v>999999</v>
      </c>
      <c r="P365" s="124">
        <v>999999</v>
      </c>
      <c r="Q365" s="124">
        <v>999999</v>
      </c>
      <c r="R365" s="124">
        <v>999999</v>
      </c>
      <c r="S365" s="124">
        <v>999999</v>
      </c>
      <c r="T365" s="124">
        <v>999999</v>
      </c>
      <c r="U365" s="124">
        <v>999999</v>
      </c>
      <c r="V365" s="124">
        <v>999999</v>
      </c>
      <c r="W365" s="124">
        <v>999999</v>
      </c>
      <c r="X365" s="124">
        <v>999999</v>
      </c>
      <c r="Y365" s="124">
        <v>999999</v>
      </c>
      <c r="Z365" s="124">
        <v>999999</v>
      </c>
      <c r="AA365" s="124">
        <v>999999</v>
      </c>
      <c r="AB365" s="124">
        <v>999999</v>
      </c>
      <c r="AC365" s="124">
        <v>999999</v>
      </c>
      <c r="AD365" s="124">
        <v>999999</v>
      </c>
      <c r="AE365" s="124">
        <v>999999</v>
      </c>
      <c r="AF365" s="124">
        <v>999999</v>
      </c>
      <c r="AG365" s="124">
        <v>999999</v>
      </c>
      <c r="AH365" s="124">
        <v>999999</v>
      </c>
      <c r="AI365" s="124">
        <v>999999</v>
      </c>
    </row>
    <row r="366" spans="1:36" s="10" customFormat="1" ht="16">
      <c r="A366" s="106" t="s">
        <v>126</v>
      </c>
      <c r="B366" s="11"/>
      <c r="C366" s="11"/>
      <c r="D366" s="161">
        <v>7</v>
      </c>
      <c r="E366" s="124">
        <v>999999</v>
      </c>
      <c r="F366" s="124">
        <v>999999</v>
      </c>
      <c r="G366" s="124">
        <v>999999</v>
      </c>
      <c r="H366" s="124">
        <v>999999</v>
      </c>
      <c r="I366" s="124">
        <v>999999</v>
      </c>
      <c r="J366" s="124">
        <v>999999</v>
      </c>
      <c r="K366" s="124">
        <v>999999</v>
      </c>
      <c r="L366" s="124">
        <v>999999</v>
      </c>
      <c r="M366" s="124">
        <v>999999</v>
      </c>
      <c r="N366" s="124">
        <v>999999</v>
      </c>
      <c r="O366" s="124">
        <v>999999</v>
      </c>
      <c r="P366" s="124">
        <v>999999</v>
      </c>
      <c r="Q366" s="124">
        <v>999999</v>
      </c>
      <c r="R366" s="124">
        <v>999999</v>
      </c>
      <c r="S366" s="124">
        <v>999999</v>
      </c>
      <c r="T366" s="124">
        <v>999999</v>
      </c>
      <c r="U366" s="124">
        <v>999999</v>
      </c>
      <c r="V366" s="124">
        <v>999999</v>
      </c>
      <c r="W366" s="124">
        <v>999999</v>
      </c>
      <c r="X366" s="124">
        <v>999999</v>
      </c>
      <c r="Y366" s="124">
        <v>999999</v>
      </c>
      <c r="Z366" s="124">
        <v>999999</v>
      </c>
      <c r="AA366" s="124">
        <v>999999</v>
      </c>
      <c r="AB366" s="124">
        <v>999999</v>
      </c>
      <c r="AC366" s="124">
        <v>999999</v>
      </c>
      <c r="AD366" s="124">
        <v>999999</v>
      </c>
      <c r="AE366" s="124">
        <v>999999</v>
      </c>
      <c r="AF366" s="124">
        <v>999999</v>
      </c>
      <c r="AG366" s="124">
        <v>999999</v>
      </c>
      <c r="AH366" s="124">
        <v>999999</v>
      </c>
      <c r="AI366" s="124">
        <v>999999</v>
      </c>
    </row>
    <row r="367" spans="1:36" ht="16">
      <c r="A367" s="106" t="s">
        <v>133</v>
      </c>
      <c r="B367" s="9" t="s">
        <v>119</v>
      </c>
      <c r="C367" s="9" t="s">
        <v>180</v>
      </c>
      <c r="D367" s="161">
        <v>7</v>
      </c>
      <c r="E367" s="141">
        <v>3147.9450000000002</v>
      </c>
      <c r="F367" s="141">
        <v>3147.9450000000002</v>
      </c>
      <c r="G367" s="141">
        <v>3058.2289999999998</v>
      </c>
      <c r="H367" s="141">
        <v>2971.069</v>
      </c>
      <c r="I367" s="141">
        <v>2886.3939999999998</v>
      </c>
      <c r="J367" s="141">
        <v>2804.1320000000001</v>
      </c>
      <c r="K367" s="141">
        <v>2724.2139999999999</v>
      </c>
      <c r="L367" s="141">
        <v>2646.5740000000001</v>
      </c>
      <c r="M367" s="141">
        <v>2571.1460000000002</v>
      </c>
      <c r="N367" s="141">
        <v>2497.8690000000001</v>
      </c>
      <c r="O367" s="141">
        <v>2426.6790000000001</v>
      </c>
      <c r="P367" s="141">
        <v>2357.5189999999998</v>
      </c>
      <c r="Q367" s="141">
        <v>2290.33</v>
      </c>
      <c r="R367" s="141">
        <v>2225.0549999999998</v>
      </c>
      <c r="S367" s="141">
        <v>2161.6410000000001</v>
      </c>
      <c r="T367" s="141">
        <v>2100.0349999999999</v>
      </c>
      <c r="U367" s="141">
        <v>2040.184</v>
      </c>
      <c r="V367" s="141">
        <v>1982.038</v>
      </c>
      <c r="W367" s="141">
        <v>1925.55</v>
      </c>
      <c r="X367" s="141">
        <v>1870.672</v>
      </c>
      <c r="Y367" s="141">
        <v>1817.3579999999999</v>
      </c>
      <c r="Z367" s="141">
        <v>1765.5630000000001</v>
      </c>
      <c r="AA367" s="141">
        <v>1715.2449999999999</v>
      </c>
      <c r="AB367" s="141">
        <v>1666.36</v>
      </c>
      <c r="AC367" s="141">
        <v>1618.8689999999999</v>
      </c>
      <c r="AD367" s="141">
        <v>1572.731</v>
      </c>
      <c r="AE367" s="141">
        <v>1527.9079999999999</v>
      </c>
      <c r="AF367" s="141">
        <v>1484.3630000000001</v>
      </c>
      <c r="AG367" s="141">
        <v>1442.059</v>
      </c>
      <c r="AH367" s="141">
        <v>1400.96</v>
      </c>
      <c r="AI367" s="141">
        <v>1361.0329999999999</v>
      </c>
      <c r="AJ367" s="4"/>
    </row>
    <row r="368" spans="1:36" ht="16">
      <c r="A368" s="106" t="s">
        <v>141</v>
      </c>
      <c r="B368" s="9" t="s">
        <v>119</v>
      </c>
      <c r="C368" s="9" t="s">
        <v>180</v>
      </c>
      <c r="D368" s="161">
        <v>7</v>
      </c>
      <c r="E368">
        <v>1.1639999999999999</v>
      </c>
      <c r="F368">
        <v>1.1639999999999999</v>
      </c>
      <c r="G368">
        <v>1.159</v>
      </c>
      <c r="H368">
        <v>1.153</v>
      </c>
      <c r="I368">
        <v>1.1479999999999999</v>
      </c>
      <c r="J368">
        <v>1.143</v>
      </c>
      <c r="K368">
        <v>1.137</v>
      </c>
      <c r="L368">
        <v>1.1319999999999999</v>
      </c>
      <c r="M368">
        <v>1.127</v>
      </c>
      <c r="N368">
        <v>1.121</v>
      </c>
      <c r="O368">
        <v>1.1160000000000001</v>
      </c>
      <c r="P368">
        <v>1.111</v>
      </c>
      <c r="Q368">
        <v>1.1060000000000001</v>
      </c>
      <c r="R368">
        <v>1.1000000000000001</v>
      </c>
      <c r="S368">
        <v>1.095</v>
      </c>
      <c r="T368">
        <v>1.0900000000000001</v>
      </c>
      <c r="U368">
        <v>1.085</v>
      </c>
      <c r="V368">
        <v>1.08</v>
      </c>
      <c r="W368">
        <v>1.075</v>
      </c>
      <c r="X368">
        <v>1.07</v>
      </c>
      <c r="Y368">
        <v>1.0649999999999999</v>
      </c>
      <c r="Z368">
        <v>1.06</v>
      </c>
      <c r="AA368">
        <v>1.0549999999999999</v>
      </c>
      <c r="AB368">
        <v>1.05</v>
      </c>
      <c r="AC368">
        <v>1.0449999999999999</v>
      </c>
      <c r="AD368">
        <v>1.04</v>
      </c>
      <c r="AE368">
        <v>1.0349999999999999</v>
      </c>
      <c r="AF368">
        <v>1.03</v>
      </c>
      <c r="AG368">
        <v>1.0249999999999999</v>
      </c>
      <c r="AH368">
        <v>1.02</v>
      </c>
      <c r="AI368">
        <v>1.016</v>
      </c>
    </row>
    <row r="369" spans="1:35" ht="16">
      <c r="A369" s="106" t="s">
        <v>149</v>
      </c>
      <c r="B369" s="9">
        <v>1</v>
      </c>
      <c r="C369" s="9" t="s">
        <v>181</v>
      </c>
      <c r="D369" s="161">
        <v>7</v>
      </c>
      <c r="E369" s="47"/>
      <c r="F369" s="47"/>
      <c r="G369" s="47"/>
      <c r="H369" s="47"/>
      <c r="I369" s="47"/>
      <c r="J369" s="47"/>
      <c r="K369" s="47"/>
      <c r="L369" s="47"/>
      <c r="M369" s="47"/>
      <c r="N369" s="47"/>
      <c r="O369" s="47"/>
      <c r="P369" s="47"/>
      <c r="Q369" s="47"/>
      <c r="R369" s="47"/>
      <c r="S369" s="47"/>
      <c r="T369" s="47"/>
      <c r="U369" s="47"/>
      <c r="V369" s="47"/>
      <c r="W369" s="47"/>
      <c r="X369" s="47"/>
      <c r="Y369" s="47"/>
      <c r="Z369" s="47"/>
      <c r="AA369" s="47"/>
      <c r="AB369" s="47"/>
      <c r="AC369" s="47"/>
      <c r="AD369" s="47"/>
      <c r="AE369" s="47"/>
      <c r="AF369" s="47"/>
      <c r="AG369" s="47"/>
      <c r="AH369" s="47"/>
      <c r="AI369" s="47"/>
    </row>
    <row r="370" spans="1:35" ht="16">
      <c r="A370" s="106" t="s">
        <v>136</v>
      </c>
      <c r="B370" s="9">
        <v>30</v>
      </c>
      <c r="C370" s="9" t="s">
        <v>137</v>
      </c>
      <c r="D370" s="161">
        <v>7</v>
      </c>
      <c r="E370" s="47"/>
      <c r="F370" s="47"/>
      <c r="G370" s="47"/>
      <c r="H370" s="47"/>
      <c r="I370" s="47"/>
      <c r="J370" s="47"/>
      <c r="K370" s="47"/>
      <c r="L370" s="47"/>
      <c r="M370" s="47"/>
      <c r="N370" s="47"/>
      <c r="O370" s="47"/>
      <c r="P370" s="47"/>
      <c r="Q370" s="47"/>
      <c r="R370" s="47"/>
      <c r="S370" s="47"/>
      <c r="T370" s="47"/>
      <c r="U370" s="47"/>
      <c r="V370" s="47"/>
      <c r="W370" s="47"/>
      <c r="X370" s="47"/>
      <c r="Y370" s="47"/>
      <c r="Z370" s="47"/>
      <c r="AA370" s="47"/>
      <c r="AB370" s="47"/>
      <c r="AC370" s="47"/>
      <c r="AD370" s="47"/>
      <c r="AE370" s="47"/>
      <c r="AF370" s="47"/>
      <c r="AG370" s="47"/>
      <c r="AH370" s="47"/>
      <c r="AI370" s="47"/>
    </row>
    <row r="371" spans="1:35" s="237" customFormat="1"/>
    <row r="372" spans="1:35" s="225" customFormat="1" ht="15.75" customHeight="1">
      <c r="A372" s="167" t="s">
        <v>617</v>
      </c>
      <c r="B372" s="226"/>
      <c r="D372" s="226"/>
      <c r="E372" s="227"/>
      <c r="F372" s="227"/>
      <c r="G372" s="227"/>
      <c r="H372" s="227"/>
      <c r="I372" s="227"/>
      <c r="J372" s="227"/>
      <c r="K372" s="227"/>
      <c r="L372" s="227"/>
      <c r="M372" s="227"/>
      <c r="N372" s="227"/>
      <c r="O372" s="227"/>
      <c r="P372" s="227"/>
      <c r="Q372" s="227"/>
      <c r="R372" s="227"/>
      <c r="S372" s="227"/>
      <c r="T372" s="227"/>
      <c r="U372" s="227"/>
      <c r="V372" s="227"/>
      <c r="W372" s="227"/>
      <c r="X372" s="227"/>
      <c r="Y372" s="227"/>
      <c r="Z372" s="227"/>
      <c r="AA372" s="227"/>
      <c r="AB372" s="227"/>
      <c r="AC372" s="227"/>
      <c r="AD372" s="227"/>
      <c r="AE372" s="227"/>
      <c r="AF372" s="227"/>
      <c r="AG372" s="227"/>
      <c r="AH372" s="227"/>
      <c r="AI372" s="227"/>
    </row>
    <row r="373" spans="1:35">
      <c r="A373" s="14" t="s">
        <v>116</v>
      </c>
      <c r="B373" s="8" t="s">
        <v>11</v>
      </c>
      <c r="C373" s="8" t="s">
        <v>117</v>
      </c>
      <c r="D373" s="8" t="s">
        <v>607</v>
      </c>
      <c r="E373" s="107">
        <v>2020</v>
      </c>
      <c r="F373" s="107">
        <v>2021</v>
      </c>
      <c r="G373" s="107">
        <v>2022</v>
      </c>
      <c r="H373" s="107">
        <v>2023</v>
      </c>
      <c r="I373" s="107">
        <v>2024</v>
      </c>
      <c r="J373" s="107">
        <v>2025</v>
      </c>
      <c r="K373" s="107">
        <v>2026</v>
      </c>
      <c r="L373" s="107">
        <v>2027</v>
      </c>
      <c r="M373" s="107">
        <v>2028</v>
      </c>
      <c r="N373" s="107">
        <v>2029</v>
      </c>
      <c r="O373" s="107">
        <v>2030</v>
      </c>
      <c r="P373" s="107">
        <v>2031</v>
      </c>
      <c r="Q373" s="107">
        <v>2032</v>
      </c>
      <c r="R373" s="107">
        <v>2033</v>
      </c>
      <c r="S373" s="107">
        <v>2034</v>
      </c>
      <c r="T373" s="107">
        <v>2035</v>
      </c>
      <c r="U373" s="107">
        <v>2036</v>
      </c>
      <c r="V373" s="107">
        <v>2037</v>
      </c>
      <c r="W373" s="107">
        <v>2038</v>
      </c>
      <c r="X373" s="107">
        <v>2039</v>
      </c>
      <c r="Y373" s="107">
        <v>2040</v>
      </c>
      <c r="Z373" s="107">
        <v>2041</v>
      </c>
      <c r="AA373" s="107">
        <v>2042</v>
      </c>
      <c r="AB373" s="107">
        <v>2043</v>
      </c>
      <c r="AC373" s="107">
        <v>2044</v>
      </c>
      <c r="AD373" s="107">
        <v>2045</v>
      </c>
      <c r="AE373" s="107">
        <v>2046</v>
      </c>
      <c r="AF373" s="107">
        <v>2047</v>
      </c>
      <c r="AG373" s="107">
        <v>2048</v>
      </c>
      <c r="AH373" s="107">
        <v>2049</v>
      </c>
      <c r="AI373" s="107">
        <v>2050</v>
      </c>
    </row>
    <row r="374" spans="1:35" s="10" customFormat="1">
      <c r="A374" s="109" t="s">
        <v>160</v>
      </c>
      <c r="B374" s="11"/>
      <c r="C374" s="11" t="s">
        <v>629</v>
      </c>
      <c r="D374" s="9" t="s">
        <v>665</v>
      </c>
      <c r="E374" s="142">
        <v>0</v>
      </c>
      <c r="F374" s="142">
        <v>2.1278999999999999E-2</v>
      </c>
      <c r="G374" s="142">
        <v>4.2557999999999999E-2</v>
      </c>
      <c r="H374" s="142">
        <v>6.3837000000000005E-2</v>
      </c>
      <c r="I374" s="142">
        <v>8.5115999999999997E-2</v>
      </c>
      <c r="J374" s="142">
        <v>0.106395</v>
      </c>
      <c r="K374" s="142">
        <v>0.12767400000000001</v>
      </c>
      <c r="L374" s="142">
        <v>0.148953</v>
      </c>
      <c r="M374" s="142">
        <v>0.17023199999999999</v>
      </c>
      <c r="N374" s="142">
        <v>0.19151099999999999</v>
      </c>
      <c r="O374" s="142">
        <v>0.21279000000000001</v>
      </c>
      <c r="P374" s="142">
        <v>0.21279000000000001</v>
      </c>
      <c r="Q374" s="142">
        <v>0.280567556</v>
      </c>
      <c r="R374" s="142">
        <v>0.34834511099999999</v>
      </c>
      <c r="S374" s="142">
        <v>0.416122667</v>
      </c>
      <c r="T374" s="142">
        <v>0.48390022199999999</v>
      </c>
      <c r="U374" s="142">
        <v>0.55167777799999995</v>
      </c>
      <c r="V374" s="142">
        <v>0.619455333</v>
      </c>
      <c r="W374" s="142">
        <v>0.68723288900000001</v>
      </c>
      <c r="X374" s="142">
        <v>0.75501044399999995</v>
      </c>
      <c r="Y374" s="142">
        <v>0.82278799999999996</v>
      </c>
      <c r="Z374" s="142">
        <v>0.82278799999999996</v>
      </c>
      <c r="AA374" s="142">
        <v>1.5636124440000001</v>
      </c>
      <c r="AB374" s="142">
        <v>2.3044368890000002</v>
      </c>
      <c r="AC374" s="142">
        <v>3.045261333</v>
      </c>
      <c r="AD374" s="142">
        <v>3.7860857779999999</v>
      </c>
      <c r="AE374" s="142">
        <v>4.5269102219999997</v>
      </c>
      <c r="AF374" s="142">
        <v>5.267734667</v>
      </c>
      <c r="AG374" s="142">
        <v>6.0085591110000003</v>
      </c>
      <c r="AH374" s="142">
        <v>6.7493835559999997</v>
      </c>
      <c r="AI374" s="142">
        <v>7.490208</v>
      </c>
    </row>
    <row r="375" spans="1:35" s="246" customFormat="1" ht="15.5" customHeight="1"/>
    <row r="376" spans="1:35" s="225" customFormat="1" ht="15.75" customHeight="1">
      <c r="A376" s="167" t="s">
        <v>616</v>
      </c>
      <c r="B376" s="226"/>
      <c r="D376" s="226"/>
      <c r="E376" s="227"/>
      <c r="F376" s="227"/>
      <c r="G376" s="227"/>
      <c r="H376" s="227"/>
      <c r="I376" s="227"/>
      <c r="J376" s="227"/>
      <c r="K376" s="227"/>
      <c r="L376" s="227"/>
      <c r="M376" s="227"/>
      <c r="N376" s="227"/>
      <c r="O376" s="227"/>
      <c r="P376" s="227"/>
      <c r="Q376" s="227"/>
      <c r="R376" s="227"/>
      <c r="S376" s="227"/>
      <c r="T376" s="227"/>
      <c r="U376" s="227"/>
      <c r="V376" s="227"/>
      <c r="W376" s="227"/>
      <c r="X376" s="227"/>
      <c r="Y376" s="227"/>
      <c r="Z376" s="227"/>
      <c r="AA376" s="227"/>
      <c r="AB376" s="227"/>
      <c r="AC376" s="227"/>
      <c r="AD376" s="227"/>
      <c r="AE376" s="227"/>
      <c r="AF376" s="227"/>
      <c r="AG376" s="227"/>
      <c r="AH376" s="227"/>
      <c r="AI376" s="227"/>
    </row>
    <row r="377" spans="1:35">
      <c r="A377" s="14" t="s">
        <v>116</v>
      </c>
      <c r="B377" s="8" t="s">
        <v>11</v>
      </c>
      <c r="C377" s="8" t="s">
        <v>117</v>
      </c>
      <c r="D377" s="8" t="s">
        <v>607</v>
      </c>
      <c r="E377" s="107">
        <v>2020</v>
      </c>
      <c r="F377" s="107">
        <v>2021</v>
      </c>
      <c r="G377" s="107">
        <v>2022</v>
      </c>
      <c r="H377" s="107">
        <v>2023</v>
      </c>
      <c r="I377" s="107">
        <v>2024</v>
      </c>
      <c r="J377" s="107">
        <v>2025</v>
      </c>
      <c r="K377" s="107">
        <v>2026</v>
      </c>
      <c r="L377" s="107">
        <v>2027</v>
      </c>
      <c r="M377" s="107">
        <v>2028</v>
      </c>
      <c r="N377" s="107">
        <v>2029</v>
      </c>
      <c r="O377" s="107">
        <v>2030</v>
      </c>
      <c r="P377" s="107">
        <v>2031</v>
      </c>
      <c r="Q377" s="107">
        <v>2032</v>
      </c>
      <c r="R377" s="107">
        <v>2033</v>
      </c>
      <c r="S377" s="107">
        <v>2034</v>
      </c>
      <c r="T377" s="107">
        <v>2035</v>
      </c>
      <c r="U377" s="107">
        <v>2036</v>
      </c>
      <c r="V377" s="107">
        <v>2037</v>
      </c>
      <c r="W377" s="107">
        <v>2038</v>
      </c>
      <c r="X377" s="107">
        <v>2039</v>
      </c>
      <c r="Y377" s="107">
        <v>2040</v>
      </c>
      <c r="Z377" s="107">
        <v>2041</v>
      </c>
      <c r="AA377" s="107">
        <v>2042</v>
      </c>
      <c r="AB377" s="107">
        <v>2043</v>
      </c>
      <c r="AC377" s="107">
        <v>2044</v>
      </c>
      <c r="AD377" s="107">
        <v>2045</v>
      </c>
      <c r="AE377" s="107">
        <v>2046</v>
      </c>
      <c r="AF377" s="107">
        <v>2047</v>
      </c>
      <c r="AG377" s="107">
        <v>2048</v>
      </c>
      <c r="AH377" s="107">
        <v>2049</v>
      </c>
      <c r="AI377" s="107">
        <v>2050</v>
      </c>
    </row>
    <row r="378" spans="1:35" s="10" customFormat="1">
      <c r="A378" s="109" t="s">
        <v>160</v>
      </c>
      <c r="B378" s="11"/>
      <c r="C378" s="11" t="s">
        <v>629</v>
      </c>
      <c r="D378" s="9" t="s">
        <v>665</v>
      </c>
      <c r="E378" s="120">
        <v>1</v>
      </c>
      <c r="F378" s="120">
        <v>1</v>
      </c>
      <c r="G378" s="120">
        <v>1</v>
      </c>
      <c r="H378" s="120">
        <v>1</v>
      </c>
      <c r="I378" s="120">
        <v>1</v>
      </c>
      <c r="J378" s="120">
        <v>1</v>
      </c>
      <c r="K378" s="120">
        <v>1</v>
      </c>
      <c r="L378" s="120">
        <v>1</v>
      </c>
      <c r="M378" s="120">
        <v>1</v>
      </c>
      <c r="N378" s="120">
        <v>1</v>
      </c>
      <c r="O378" s="120">
        <v>1</v>
      </c>
      <c r="P378" s="120">
        <v>1</v>
      </c>
      <c r="Q378" s="120">
        <v>1</v>
      </c>
      <c r="R378" s="120">
        <v>1</v>
      </c>
      <c r="S378" s="120">
        <v>1</v>
      </c>
      <c r="T378" s="120">
        <v>1</v>
      </c>
      <c r="U378" s="120">
        <v>1</v>
      </c>
      <c r="V378" s="120">
        <v>1</v>
      </c>
      <c r="W378" s="120">
        <v>1</v>
      </c>
      <c r="X378" s="120">
        <v>1</v>
      </c>
      <c r="Y378" s="120">
        <v>1</v>
      </c>
      <c r="Z378" s="120">
        <v>1</v>
      </c>
      <c r="AA378" s="120">
        <v>1</v>
      </c>
      <c r="AB378" s="120">
        <v>1</v>
      </c>
      <c r="AC378" s="120">
        <v>1</v>
      </c>
      <c r="AD378" s="120">
        <v>1</v>
      </c>
      <c r="AE378" s="120">
        <v>1</v>
      </c>
      <c r="AF378" s="120">
        <v>1</v>
      </c>
      <c r="AG378" s="120">
        <v>1</v>
      </c>
      <c r="AH378" s="120">
        <v>1</v>
      </c>
      <c r="AI378" s="120">
        <v>1</v>
      </c>
    </row>
    <row r="379" spans="1:35" s="237" customFormat="1"/>
    <row r="380" spans="1:35" s="248" customFormat="1" ht="19">
      <c r="A380" s="248" t="s">
        <v>653</v>
      </c>
    </row>
    <row r="381" spans="1:35" s="237" customFormat="1"/>
    <row r="382" spans="1:35" s="225" customFormat="1" ht="15.75" customHeight="1">
      <c r="A382" s="167" t="s">
        <v>91</v>
      </c>
      <c r="B382" s="226"/>
      <c r="D382" s="226"/>
      <c r="E382" s="227"/>
      <c r="F382" s="227"/>
      <c r="G382" s="227"/>
      <c r="H382" s="227"/>
      <c r="I382" s="227"/>
      <c r="J382" s="227"/>
      <c r="K382" s="227"/>
      <c r="L382" s="227"/>
      <c r="M382" s="227"/>
      <c r="N382" s="227"/>
      <c r="O382" s="227"/>
      <c r="P382" s="227"/>
      <c r="Q382" s="227"/>
      <c r="R382" s="227"/>
      <c r="S382" s="227"/>
      <c r="T382" s="227"/>
      <c r="U382" s="227"/>
      <c r="V382" s="227"/>
      <c r="W382" s="227"/>
      <c r="X382" s="227"/>
      <c r="Y382" s="227"/>
      <c r="Z382" s="227"/>
      <c r="AA382" s="227"/>
      <c r="AB382" s="227"/>
      <c r="AC382" s="227"/>
      <c r="AD382" s="227"/>
      <c r="AE382" s="227"/>
      <c r="AF382" s="227"/>
      <c r="AG382" s="227"/>
      <c r="AH382" s="227"/>
      <c r="AI382" s="227"/>
    </row>
    <row r="383" spans="1:35" ht="15.75" customHeight="1">
      <c r="A383" s="14" t="s">
        <v>116</v>
      </c>
      <c r="B383" s="12" t="s">
        <v>173</v>
      </c>
      <c r="C383" s="8" t="s">
        <v>117</v>
      </c>
      <c r="D383" s="8" t="s">
        <v>607</v>
      </c>
      <c r="E383" s="107">
        <v>2020</v>
      </c>
      <c r="F383" s="107">
        <v>2021</v>
      </c>
      <c r="G383" s="107">
        <v>2022</v>
      </c>
      <c r="H383" s="107">
        <v>2023</v>
      </c>
      <c r="I383" s="107">
        <v>2024</v>
      </c>
      <c r="J383" s="107">
        <v>2025</v>
      </c>
      <c r="K383" s="107">
        <v>2026</v>
      </c>
      <c r="L383" s="107">
        <v>2027</v>
      </c>
      <c r="M383" s="107">
        <v>2028</v>
      </c>
      <c r="N383" s="107">
        <v>2029</v>
      </c>
      <c r="O383" s="107">
        <v>2030</v>
      </c>
      <c r="P383" s="107">
        <v>2031</v>
      </c>
      <c r="Q383" s="107">
        <v>2032</v>
      </c>
      <c r="R383" s="107">
        <v>2033</v>
      </c>
      <c r="S383" s="107">
        <v>2034</v>
      </c>
      <c r="T383" s="107">
        <v>2035</v>
      </c>
      <c r="U383" s="107">
        <v>2036</v>
      </c>
      <c r="V383" s="107">
        <v>2037</v>
      </c>
      <c r="W383" s="107">
        <v>2038</v>
      </c>
      <c r="X383" s="107">
        <v>2039</v>
      </c>
      <c r="Y383" s="107">
        <v>2040</v>
      </c>
      <c r="Z383" s="107">
        <v>2041</v>
      </c>
      <c r="AA383" s="107">
        <v>2042</v>
      </c>
      <c r="AB383" s="107">
        <v>2043</v>
      </c>
      <c r="AC383" s="107">
        <v>2044</v>
      </c>
      <c r="AD383" s="107">
        <v>2045</v>
      </c>
      <c r="AE383" s="107">
        <v>2046</v>
      </c>
      <c r="AF383" s="107">
        <v>2047</v>
      </c>
      <c r="AG383" s="107">
        <v>2048</v>
      </c>
      <c r="AH383" s="107">
        <v>2049</v>
      </c>
      <c r="AI383" s="107">
        <v>2050</v>
      </c>
    </row>
    <row r="384" spans="1:35" s="10" customFormat="1" ht="15.75" customHeight="1">
      <c r="A384" s="118" t="s">
        <v>129</v>
      </c>
      <c r="B384" s="11" t="s">
        <v>46</v>
      </c>
      <c r="C384" s="11" t="s">
        <v>138</v>
      </c>
      <c r="D384" s="161">
        <v>3</v>
      </c>
      <c r="E384" s="47">
        <v>1</v>
      </c>
      <c r="F384" s="47">
        <v>1</v>
      </c>
      <c r="G384" s="47">
        <v>1</v>
      </c>
      <c r="H384" s="47">
        <v>1</v>
      </c>
      <c r="I384" s="47">
        <v>1</v>
      </c>
      <c r="J384" s="47">
        <v>1</v>
      </c>
      <c r="K384" s="47">
        <v>1</v>
      </c>
      <c r="L384" s="47">
        <v>1</v>
      </c>
      <c r="M384" s="47">
        <v>1</v>
      </c>
      <c r="N384" s="47">
        <v>1</v>
      </c>
      <c r="O384" s="47">
        <v>1</v>
      </c>
      <c r="P384" s="47">
        <v>1</v>
      </c>
      <c r="Q384" s="47">
        <v>1</v>
      </c>
      <c r="R384" s="47">
        <v>1</v>
      </c>
      <c r="S384" s="47">
        <v>1</v>
      </c>
      <c r="T384" s="47">
        <v>1</v>
      </c>
      <c r="U384" s="47">
        <v>1</v>
      </c>
      <c r="V384" s="47">
        <v>1</v>
      </c>
      <c r="W384" s="47">
        <v>1</v>
      </c>
      <c r="X384" s="47">
        <v>1</v>
      </c>
      <c r="Y384" s="47">
        <v>1</v>
      </c>
      <c r="Z384" s="47">
        <v>1</v>
      </c>
      <c r="AA384" s="47">
        <v>1</v>
      </c>
      <c r="AB384" s="47">
        <v>1</v>
      </c>
      <c r="AC384" s="47">
        <v>1</v>
      </c>
      <c r="AD384" s="47">
        <v>1</v>
      </c>
      <c r="AE384" s="47">
        <v>1</v>
      </c>
      <c r="AF384" s="47">
        <v>1</v>
      </c>
      <c r="AG384" s="47">
        <v>1</v>
      </c>
      <c r="AH384" s="47">
        <v>1</v>
      </c>
      <c r="AI384" s="47">
        <v>1</v>
      </c>
    </row>
    <row r="385" spans="1:36" ht="15.75" customHeight="1">
      <c r="A385" s="106" t="s">
        <v>120</v>
      </c>
      <c r="B385" s="9" t="s">
        <v>15</v>
      </c>
      <c r="C385" s="9" t="s">
        <v>138</v>
      </c>
      <c r="D385" s="161">
        <v>3</v>
      </c>
      <c r="E385" s="47">
        <v>1</v>
      </c>
      <c r="F385" s="47">
        <v>1</v>
      </c>
      <c r="G385" s="47">
        <v>1</v>
      </c>
      <c r="H385" s="47">
        <v>1</v>
      </c>
      <c r="I385" s="47">
        <v>1</v>
      </c>
      <c r="J385" s="47">
        <v>1</v>
      </c>
      <c r="K385" s="47">
        <v>1</v>
      </c>
      <c r="L385" s="47">
        <v>1</v>
      </c>
      <c r="M385" s="47">
        <v>1</v>
      </c>
      <c r="N385" s="47">
        <v>1</v>
      </c>
      <c r="O385" s="47">
        <v>1</v>
      </c>
      <c r="P385" s="47">
        <v>1</v>
      </c>
      <c r="Q385" s="47">
        <v>1</v>
      </c>
      <c r="R385" s="47">
        <v>1</v>
      </c>
      <c r="S385" s="47">
        <v>1</v>
      </c>
      <c r="T385" s="47">
        <v>1</v>
      </c>
      <c r="U385" s="47">
        <v>1</v>
      </c>
      <c r="V385" s="47">
        <v>1</v>
      </c>
      <c r="W385" s="47">
        <v>1</v>
      </c>
      <c r="X385" s="47">
        <v>1</v>
      </c>
      <c r="Y385" s="47">
        <v>1</v>
      </c>
      <c r="Z385" s="47">
        <v>1</v>
      </c>
      <c r="AA385" s="47">
        <v>1</v>
      </c>
      <c r="AB385" s="47">
        <v>1</v>
      </c>
      <c r="AC385" s="47">
        <v>1</v>
      </c>
      <c r="AD385" s="47">
        <v>1</v>
      </c>
      <c r="AE385" s="47">
        <v>1</v>
      </c>
      <c r="AF385" s="47">
        <v>1</v>
      </c>
      <c r="AG385" s="47">
        <v>1</v>
      </c>
      <c r="AH385" s="47">
        <v>1</v>
      </c>
      <c r="AI385" s="47">
        <v>1</v>
      </c>
    </row>
    <row r="386" spans="1:36" ht="15.75" customHeight="1">
      <c r="A386" s="106" t="s">
        <v>120</v>
      </c>
      <c r="B386" s="9" t="s">
        <v>616</v>
      </c>
      <c r="C386" s="9"/>
      <c r="D386" s="161" t="s">
        <v>664</v>
      </c>
      <c r="E386" s="47">
        <v>1</v>
      </c>
      <c r="F386" s="47">
        <v>1</v>
      </c>
      <c r="G386" s="47">
        <v>1</v>
      </c>
      <c r="H386" s="47">
        <v>1</v>
      </c>
      <c r="I386" s="47">
        <v>1</v>
      </c>
      <c r="J386" s="47">
        <v>1</v>
      </c>
      <c r="K386" s="47">
        <v>1</v>
      </c>
      <c r="L386" s="47">
        <v>1</v>
      </c>
      <c r="M386" s="47">
        <v>1</v>
      </c>
      <c r="N386" s="47">
        <v>1</v>
      </c>
      <c r="O386" s="47">
        <v>1</v>
      </c>
      <c r="P386" s="47">
        <v>1</v>
      </c>
      <c r="Q386" s="47">
        <v>1</v>
      </c>
      <c r="R386" s="47">
        <v>1</v>
      </c>
      <c r="S386" s="47">
        <v>1</v>
      </c>
      <c r="T386" s="47">
        <v>1</v>
      </c>
      <c r="U386" s="47">
        <v>1</v>
      </c>
      <c r="V386" s="47">
        <v>1</v>
      </c>
      <c r="W386" s="47">
        <v>1</v>
      </c>
      <c r="X386" s="47">
        <v>1</v>
      </c>
      <c r="Y386" s="47">
        <v>1</v>
      </c>
      <c r="Z386" s="47">
        <v>1</v>
      </c>
      <c r="AA386" s="47">
        <v>1</v>
      </c>
      <c r="AB386" s="47">
        <v>1</v>
      </c>
      <c r="AC386" s="47">
        <v>1</v>
      </c>
      <c r="AD386" s="47">
        <v>1</v>
      </c>
      <c r="AE386" s="47">
        <v>1</v>
      </c>
      <c r="AF386" s="47">
        <v>1</v>
      </c>
      <c r="AG386" s="47">
        <v>1</v>
      </c>
      <c r="AH386" s="47">
        <v>1</v>
      </c>
      <c r="AI386" s="47">
        <v>1</v>
      </c>
    </row>
    <row r="387" spans="1:36" ht="15.75" customHeight="1">
      <c r="A387" s="106" t="s">
        <v>183</v>
      </c>
      <c r="B387" s="9"/>
      <c r="C387" s="9"/>
      <c r="D387" s="161">
        <v>3</v>
      </c>
      <c r="E387" s="126">
        <v>1</v>
      </c>
      <c r="F387" s="126">
        <v>1</v>
      </c>
      <c r="G387" s="126">
        <v>1</v>
      </c>
      <c r="H387" s="126">
        <v>1</v>
      </c>
      <c r="I387" s="126">
        <v>1</v>
      </c>
      <c r="J387" s="126">
        <v>1</v>
      </c>
      <c r="K387" s="126">
        <v>1</v>
      </c>
      <c r="L387" s="126">
        <v>1</v>
      </c>
      <c r="M387" s="126">
        <v>1</v>
      </c>
      <c r="N387" s="126">
        <v>1</v>
      </c>
      <c r="O387" s="126">
        <v>1</v>
      </c>
      <c r="P387" s="126">
        <v>1</v>
      </c>
      <c r="Q387" s="126">
        <v>1</v>
      </c>
      <c r="R387" s="126">
        <v>1</v>
      </c>
      <c r="S387" s="126">
        <v>1</v>
      </c>
      <c r="T387" s="126">
        <v>1</v>
      </c>
      <c r="U387" s="126">
        <v>1</v>
      </c>
      <c r="V387" s="126">
        <v>1</v>
      </c>
      <c r="W387" s="126">
        <v>1</v>
      </c>
      <c r="X387" s="126">
        <v>1</v>
      </c>
      <c r="Y387" s="126">
        <v>1</v>
      </c>
      <c r="Z387" s="126">
        <v>1</v>
      </c>
      <c r="AA387" s="126">
        <v>1</v>
      </c>
      <c r="AB387" s="126">
        <v>1</v>
      </c>
      <c r="AC387" s="126">
        <v>1</v>
      </c>
      <c r="AD387" s="126">
        <v>1</v>
      </c>
      <c r="AE387" s="126">
        <v>1</v>
      </c>
      <c r="AF387" s="126">
        <v>1</v>
      </c>
      <c r="AG387" s="126">
        <v>1</v>
      </c>
      <c r="AH387" s="126">
        <v>1</v>
      </c>
      <c r="AI387" s="126">
        <v>1</v>
      </c>
    </row>
    <row r="388" spans="1:36" ht="15.5" customHeight="1">
      <c r="A388" s="247" t="s">
        <v>179</v>
      </c>
      <c r="B388" s="9" t="s">
        <v>163</v>
      </c>
      <c r="C388" s="9" t="s">
        <v>119</v>
      </c>
      <c r="D388" s="161">
        <v>3</v>
      </c>
      <c r="E388">
        <v>0</v>
      </c>
      <c r="F388">
        <v>0</v>
      </c>
      <c r="G388">
        <v>0</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0</v>
      </c>
      <c r="AD388">
        <v>0</v>
      </c>
      <c r="AE388">
        <v>0</v>
      </c>
      <c r="AF388">
        <v>0</v>
      </c>
      <c r="AG388">
        <v>0</v>
      </c>
      <c r="AH388">
        <v>0</v>
      </c>
      <c r="AI388">
        <v>0</v>
      </c>
    </row>
    <row r="389" spans="1:36" ht="15.75" customHeight="1">
      <c r="A389" s="247"/>
      <c r="B389" s="9" t="s">
        <v>165</v>
      </c>
      <c r="C389" s="9" t="s">
        <v>119</v>
      </c>
      <c r="D389" s="161">
        <v>3</v>
      </c>
      <c r="E389">
        <v>0.34079814800000013</v>
      </c>
      <c r="F389">
        <v>0.34079814800000013</v>
      </c>
      <c r="G389">
        <v>0.34079814800000013</v>
      </c>
      <c r="H389">
        <v>0.34079814800000013</v>
      </c>
      <c r="I389">
        <v>0.34079814800000013</v>
      </c>
      <c r="J389">
        <v>0.34079814800000013</v>
      </c>
      <c r="K389">
        <v>0.34079814800000013</v>
      </c>
      <c r="L389">
        <v>0.34079814800000013</v>
      </c>
      <c r="M389">
        <v>0.34079814800000013</v>
      </c>
      <c r="N389">
        <v>0.34079814800000013</v>
      </c>
      <c r="O389">
        <v>0.34079814800000013</v>
      </c>
      <c r="P389">
        <v>0.34079814800000013</v>
      </c>
      <c r="Q389">
        <v>0.34079814800000013</v>
      </c>
      <c r="R389">
        <v>0.34079814800000013</v>
      </c>
      <c r="S389">
        <v>0.34079814800000013</v>
      </c>
      <c r="T389">
        <v>0.34079814800000013</v>
      </c>
      <c r="U389">
        <v>0.34079814800000013</v>
      </c>
      <c r="V389">
        <v>0.34079814800000013</v>
      </c>
      <c r="W389">
        <v>0.34079814800000013</v>
      </c>
      <c r="X389">
        <v>0.34079814800000013</v>
      </c>
      <c r="Y389">
        <v>0.34079814800000013</v>
      </c>
      <c r="Z389">
        <v>0.34079814800000013</v>
      </c>
      <c r="AA389">
        <v>0.34079814800000013</v>
      </c>
      <c r="AB389">
        <v>0.34079814800000013</v>
      </c>
      <c r="AC389">
        <v>0.34079814800000013</v>
      </c>
      <c r="AD389">
        <v>0.34079814800000013</v>
      </c>
      <c r="AE389">
        <v>0.34079814800000013</v>
      </c>
      <c r="AF389">
        <v>0.34079814800000013</v>
      </c>
      <c r="AG389">
        <v>0.34079814800000013</v>
      </c>
      <c r="AH389">
        <v>0.34079814800000013</v>
      </c>
      <c r="AI389">
        <v>0.34079814800000013</v>
      </c>
    </row>
    <row r="390" spans="1:36" ht="15.75" customHeight="1">
      <c r="A390" s="247"/>
      <c r="B390" s="9" t="s">
        <v>166</v>
      </c>
      <c r="C390" s="9" t="s">
        <v>119</v>
      </c>
      <c r="D390" s="161">
        <v>3</v>
      </c>
      <c r="E390">
        <v>0</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row>
    <row r="391" spans="1:36" ht="15.75" customHeight="1">
      <c r="A391" s="247"/>
      <c r="B391" s="9" t="s">
        <v>167</v>
      </c>
      <c r="C391" s="9" t="s">
        <v>119</v>
      </c>
      <c r="D391" s="161">
        <v>3</v>
      </c>
      <c r="E391">
        <v>0.38190670300000001</v>
      </c>
      <c r="F391">
        <v>0.38190670300000001</v>
      </c>
      <c r="G391">
        <v>0.38190670300000001</v>
      </c>
      <c r="H391">
        <v>0.38190670300000001</v>
      </c>
      <c r="I391">
        <v>0.38190670300000001</v>
      </c>
      <c r="J391">
        <v>0.38190670300000001</v>
      </c>
      <c r="K391">
        <v>0.38190670300000001</v>
      </c>
      <c r="L391">
        <v>0.38190670300000001</v>
      </c>
      <c r="M391">
        <v>0.38190670300000001</v>
      </c>
      <c r="N391">
        <v>0.38190670300000001</v>
      </c>
      <c r="O391">
        <v>0.38190670300000001</v>
      </c>
      <c r="P391">
        <v>0.38190670300000001</v>
      </c>
      <c r="Q391">
        <v>0.38190670300000001</v>
      </c>
      <c r="R391">
        <v>0.38190670300000001</v>
      </c>
      <c r="S391">
        <v>0.38190670300000001</v>
      </c>
      <c r="T391">
        <v>0.38190670300000001</v>
      </c>
      <c r="U391">
        <v>0.38190670300000001</v>
      </c>
      <c r="V391">
        <v>0.38190670300000001</v>
      </c>
      <c r="W391">
        <v>0.38190670300000001</v>
      </c>
      <c r="X391">
        <v>0.38190670300000001</v>
      </c>
      <c r="Y391">
        <v>0.38190670300000001</v>
      </c>
      <c r="Z391">
        <v>0.38190670300000001</v>
      </c>
      <c r="AA391">
        <v>0.38190670300000001</v>
      </c>
      <c r="AB391">
        <v>0.38190670300000001</v>
      </c>
      <c r="AC391">
        <v>0.38190670300000001</v>
      </c>
      <c r="AD391">
        <v>0.38190670300000001</v>
      </c>
      <c r="AE391">
        <v>0.38190670300000001</v>
      </c>
      <c r="AF391">
        <v>0.38190670300000001</v>
      </c>
      <c r="AG391">
        <v>0.38190670300000001</v>
      </c>
      <c r="AH391">
        <v>0.38190670300000001</v>
      </c>
      <c r="AI391">
        <v>0.38190670300000001</v>
      </c>
    </row>
    <row r="392" spans="1:36" ht="16">
      <c r="A392" s="247"/>
      <c r="B392" s="9" t="s">
        <v>168</v>
      </c>
      <c r="C392" s="9"/>
      <c r="D392" s="161">
        <v>3</v>
      </c>
      <c r="E392">
        <v>0</v>
      </c>
      <c r="F392">
        <v>0</v>
      </c>
      <c r="G392">
        <v>0</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row>
    <row r="393" spans="1:36" ht="16">
      <c r="A393" s="247"/>
      <c r="B393" s="9" t="s">
        <v>169</v>
      </c>
      <c r="C393" s="9"/>
      <c r="D393" s="161">
        <v>3</v>
      </c>
      <c r="E393">
        <v>0.36935416700000001</v>
      </c>
      <c r="F393">
        <v>0.36935416700000001</v>
      </c>
      <c r="G393">
        <v>0.36935416700000001</v>
      </c>
      <c r="H393">
        <v>0.36935416700000001</v>
      </c>
      <c r="I393">
        <v>0.36935416700000001</v>
      </c>
      <c r="J393">
        <v>0.36935416700000001</v>
      </c>
      <c r="K393">
        <v>0.36935416700000001</v>
      </c>
      <c r="L393">
        <v>0.36935416700000001</v>
      </c>
      <c r="M393">
        <v>0.36935416700000001</v>
      </c>
      <c r="N393">
        <v>0.36935416700000001</v>
      </c>
      <c r="O393">
        <v>0.36935416700000001</v>
      </c>
      <c r="P393">
        <v>0.36935416700000001</v>
      </c>
      <c r="Q393">
        <v>0.36935416700000001</v>
      </c>
      <c r="R393">
        <v>0.36935416700000001</v>
      </c>
      <c r="S393">
        <v>0.36935416700000001</v>
      </c>
      <c r="T393">
        <v>0.36935416700000001</v>
      </c>
      <c r="U393">
        <v>0.36935416700000001</v>
      </c>
      <c r="V393">
        <v>0.36935416700000001</v>
      </c>
      <c r="W393">
        <v>0.36935416700000001</v>
      </c>
      <c r="X393">
        <v>0.36935416700000001</v>
      </c>
      <c r="Y393">
        <v>0.36935416700000001</v>
      </c>
      <c r="Z393">
        <v>0.36935416700000001</v>
      </c>
      <c r="AA393">
        <v>0.36935416700000001</v>
      </c>
      <c r="AB393">
        <v>0.36935416700000001</v>
      </c>
      <c r="AC393">
        <v>0.36935416700000001</v>
      </c>
      <c r="AD393">
        <v>0.36935416700000001</v>
      </c>
      <c r="AE393">
        <v>0.36935416700000001</v>
      </c>
      <c r="AF393">
        <v>0.36935416700000001</v>
      </c>
      <c r="AG393">
        <v>0.36935416700000001</v>
      </c>
      <c r="AH393">
        <v>0.36935416700000001</v>
      </c>
      <c r="AI393">
        <v>0.36935416700000001</v>
      </c>
    </row>
    <row r="394" spans="1:36" ht="16">
      <c r="A394" s="247"/>
      <c r="B394" s="9" t="s">
        <v>170</v>
      </c>
      <c r="C394" s="9"/>
      <c r="D394" s="161">
        <v>3</v>
      </c>
      <c r="E394">
        <v>0</v>
      </c>
      <c r="F394">
        <v>0</v>
      </c>
      <c r="G394">
        <v>0</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row>
    <row r="395" spans="1:36" ht="16">
      <c r="A395" s="247"/>
      <c r="B395" s="9" t="s">
        <v>171</v>
      </c>
      <c r="C395" s="9"/>
      <c r="D395" s="161">
        <v>3</v>
      </c>
      <c r="E395">
        <v>0.345820513</v>
      </c>
      <c r="F395">
        <v>0.345820513</v>
      </c>
      <c r="G395">
        <v>0.345820513</v>
      </c>
      <c r="H395">
        <v>0.345820513</v>
      </c>
      <c r="I395">
        <v>0.345820513</v>
      </c>
      <c r="J395">
        <v>0.345820513</v>
      </c>
      <c r="K395">
        <v>0.345820513</v>
      </c>
      <c r="L395">
        <v>0.345820513</v>
      </c>
      <c r="M395">
        <v>0.345820513</v>
      </c>
      <c r="N395">
        <v>0.345820513</v>
      </c>
      <c r="O395">
        <v>0.345820513</v>
      </c>
      <c r="P395">
        <v>0.345820513</v>
      </c>
      <c r="Q395">
        <v>0.345820513</v>
      </c>
      <c r="R395">
        <v>0.345820513</v>
      </c>
      <c r="S395">
        <v>0.345820513</v>
      </c>
      <c r="T395">
        <v>0.345820513</v>
      </c>
      <c r="U395">
        <v>0.345820513</v>
      </c>
      <c r="V395">
        <v>0.345820513</v>
      </c>
      <c r="W395">
        <v>0.345820513</v>
      </c>
      <c r="X395">
        <v>0.345820513</v>
      </c>
      <c r="Y395">
        <v>0.345820513</v>
      </c>
      <c r="Z395">
        <v>0.345820513</v>
      </c>
      <c r="AA395">
        <v>0.345820513</v>
      </c>
      <c r="AB395">
        <v>0.345820513</v>
      </c>
      <c r="AC395">
        <v>0.345820513</v>
      </c>
      <c r="AD395">
        <v>0.345820513</v>
      </c>
      <c r="AE395">
        <v>0.345820513</v>
      </c>
      <c r="AF395">
        <v>0.345820513</v>
      </c>
      <c r="AG395">
        <v>0.345820513</v>
      </c>
      <c r="AH395">
        <v>0.345820513</v>
      </c>
      <c r="AI395">
        <v>0.345820513</v>
      </c>
    </row>
    <row r="396" spans="1:36" ht="16">
      <c r="A396" s="106" t="s">
        <v>150</v>
      </c>
      <c r="B396" s="9" t="s">
        <v>119</v>
      </c>
      <c r="C396" s="9" t="s">
        <v>177</v>
      </c>
      <c r="D396" s="161">
        <v>3</v>
      </c>
      <c r="E396">
        <v>2.5000000000000001E-2</v>
      </c>
      <c r="F396">
        <v>2.5000000000000001E-2</v>
      </c>
      <c r="G396">
        <v>2.5000000000000001E-2</v>
      </c>
      <c r="H396">
        <v>2.5000000000000001E-2</v>
      </c>
      <c r="I396">
        <v>2.5000000000000001E-2</v>
      </c>
      <c r="J396">
        <v>2.5000000000000001E-2</v>
      </c>
      <c r="K396">
        <v>2.5000000000000001E-2</v>
      </c>
      <c r="L396">
        <v>2.5000000000000001E-2</v>
      </c>
      <c r="M396">
        <v>2.5000000000000001E-2</v>
      </c>
      <c r="N396">
        <v>2.5000000000000001E-2</v>
      </c>
      <c r="O396">
        <v>2.5000000000000001E-2</v>
      </c>
      <c r="P396">
        <v>2.5000000000000001E-2</v>
      </c>
      <c r="Q396">
        <v>2.5000000000000001E-2</v>
      </c>
      <c r="R396">
        <v>2.5000000000000001E-2</v>
      </c>
      <c r="S396">
        <v>0</v>
      </c>
      <c r="T396">
        <v>0</v>
      </c>
      <c r="U396">
        <v>0</v>
      </c>
      <c r="V396">
        <v>0</v>
      </c>
      <c r="W396">
        <v>0</v>
      </c>
      <c r="X396">
        <v>0</v>
      </c>
      <c r="Y396">
        <v>0</v>
      </c>
      <c r="Z396">
        <v>0</v>
      </c>
      <c r="AA396">
        <v>0</v>
      </c>
      <c r="AB396">
        <v>0</v>
      </c>
      <c r="AC396">
        <v>0</v>
      </c>
      <c r="AD396">
        <v>0</v>
      </c>
      <c r="AE396">
        <v>0</v>
      </c>
      <c r="AF396">
        <v>0</v>
      </c>
      <c r="AG396">
        <v>0</v>
      </c>
      <c r="AH396">
        <v>0</v>
      </c>
      <c r="AI396">
        <v>0</v>
      </c>
      <c r="AJ396" s="10"/>
    </row>
    <row r="397" spans="1:36" s="10" customFormat="1" ht="16">
      <c r="A397" s="109" t="s">
        <v>178</v>
      </c>
      <c r="B397" s="11" t="s">
        <v>119</v>
      </c>
      <c r="C397" s="11" t="s">
        <v>177</v>
      </c>
      <c r="D397" s="161">
        <v>3</v>
      </c>
      <c r="E397" s="124">
        <v>0</v>
      </c>
      <c r="F397" s="124">
        <v>0</v>
      </c>
      <c r="G397" s="124">
        <v>0</v>
      </c>
      <c r="H397" s="124">
        <v>0</v>
      </c>
      <c r="I397" s="124">
        <v>0</v>
      </c>
      <c r="J397" s="124">
        <v>0</v>
      </c>
      <c r="K397" s="124">
        <v>0</v>
      </c>
      <c r="L397" s="124">
        <v>0</v>
      </c>
      <c r="M397" s="124">
        <v>0</v>
      </c>
      <c r="N397" s="124">
        <v>0</v>
      </c>
      <c r="O397" s="124">
        <v>0</v>
      </c>
      <c r="P397" s="124">
        <v>0</v>
      </c>
      <c r="Q397" s="124">
        <v>0</v>
      </c>
      <c r="R397" s="124">
        <v>0</v>
      </c>
      <c r="S397" s="124">
        <v>0</v>
      </c>
      <c r="T397" s="124">
        <v>0</v>
      </c>
      <c r="U397" s="124">
        <v>0</v>
      </c>
      <c r="V397" s="124">
        <v>0</v>
      </c>
      <c r="W397" s="124">
        <v>0</v>
      </c>
      <c r="X397" s="124">
        <v>0</v>
      </c>
      <c r="Y397" s="124">
        <v>0</v>
      </c>
      <c r="Z397" s="124">
        <v>0</v>
      </c>
      <c r="AA397" s="124">
        <v>0</v>
      </c>
      <c r="AB397" s="124">
        <v>0</v>
      </c>
      <c r="AC397" s="124">
        <v>0</v>
      </c>
      <c r="AD397" s="124">
        <v>0</v>
      </c>
      <c r="AE397" s="124">
        <v>0</v>
      </c>
      <c r="AF397" s="124">
        <v>0</v>
      </c>
      <c r="AG397" s="124">
        <v>0</v>
      </c>
      <c r="AH397" s="124">
        <v>0</v>
      </c>
      <c r="AI397" s="124">
        <v>0</v>
      </c>
    </row>
    <row r="398" spans="1:36" s="10" customFormat="1" ht="16">
      <c r="A398" s="109" t="s">
        <v>140</v>
      </c>
      <c r="B398" s="11" t="s">
        <v>119</v>
      </c>
      <c r="C398" s="11" t="s">
        <v>177</v>
      </c>
      <c r="D398" s="161">
        <v>3</v>
      </c>
      <c r="E398" s="47">
        <v>0</v>
      </c>
      <c r="F398" s="124">
        <v>99999</v>
      </c>
      <c r="G398" s="124">
        <v>99999</v>
      </c>
      <c r="H398" s="124">
        <v>99999</v>
      </c>
      <c r="I398" s="124">
        <v>99999</v>
      </c>
      <c r="J398" s="124">
        <v>99999</v>
      </c>
      <c r="K398" s="124">
        <v>99999</v>
      </c>
      <c r="L398" s="124">
        <v>99999</v>
      </c>
      <c r="M398" s="124">
        <v>99999</v>
      </c>
      <c r="N398" s="124">
        <v>99999</v>
      </c>
      <c r="O398" s="124">
        <v>99999</v>
      </c>
      <c r="P398" s="124">
        <v>99999</v>
      </c>
      <c r="Q398" s="124">
        <v>99999</v>
      </c>
      <c r="R398" s="124">
        <v>99999</v>
      </c>
      <c r="S398" s="124">
        <v>99999</v>
      </c>
      <c r="T398" s="124">
        <v>99999</v>
      </c>
      <c r="U398" s="124">
        <v>99999</v>
      </c>
      <c r="V398" s="124">
        <v>99999</v>
      </c>
      <c r="W398" s="124">
        <v>99999</v>
      </c>
      <c r="X398" s="124">
        <v>99999</v>
      </c>
      <c r="Y398" s="124">
        <v>99999</v>
      </c>
      <c r="Z398" s="124">
        <v>99999</v>
      </c>
      <c r="AA398" s="124">
        <v>99999</v>
      </c>
      <c r="AB398" s="124">
        <v>99999</v>
      </c>
      <c r="AC398" s="124">
        <v>99999</v>
      </c>
      <c r="AD398" s="124">
        <v>99999</v>
      </c>
      <c r="AE398" s="124">
        <v>99999</v>
      </c>
      <c r="AF398" s="124">
        <v>99999</v>
      </c>
      <c r="AG398" s="124">
        <v>99999</v>
      </c>
      <c r="AH398" s="124">
        <v>99999</v>
      </c>
      <c r="AI398" s="124">
        <v>99999</v>
      </c>
    </row>
    <row r="399" spans="1:36" ht="16">
      <c r="A399" s="106" t="s">
        <v>126</v>
      </c>
      <c r="B399" s="9" t="s">
        <v>119</v>
      </c>
      <c r="C399" s="9" t="s">
        <v>177</v>
      </c>
      <c r="D399" s="161">
        <v>3</v>
      </c>
      <c r="E399" s="124">
        <v>99999</v>
      </c>
      <c r="F399" s="124">
        <v>99999</v>
      </c>
      <c r="G399" s="124">
        <v>99999</v>
      </c>
      <c r="H399" s="124">
        <v>99999</v>
      </c>
      <c r="I399" s="124">
        <v>99999</v>
      </c>
      <c r="J399" s="124">
        <v>99999</v>
      </c>
      <c r="K399" s="124">
        <v>99999</v>
      </c>
      <c r="L399" s="124">
        <v>99999</v>
      </c>
      <c r="M399" s="124">
        <v>99999</v>
      </c>
      <c r="N399" s="124">
        <v>99999</v>
      </c>
      <c r="O399" s="124">
        <v>99999</v>
      </c>
      <c r="P399" s="124">
        <v>99999</v>
      </c>
      <c r="Q399" s="124">
        <v>99999</v>
      </c>
      <c r="R399" s="124">
        <v>99999</v>
      </c>
      <c r="S399" s="124">
        <v>99999</v>
      </c>
      <c r="T399" s="124">
        <v>99999</v>
      </c>
      <c r="U399" s="124">
        <v>99999</v>
      </c>
      <c r="V399" s="124">
        <v>99999</v>
      </c>
      <c r="W399" s="124">
        <v>99999</v>
      </c>
      <c r="X399" s="124">
        <v>99999</v>
      </c>
      <c r="Y399" s="124">
        <v>99999</v>
      </c>
      <c r="Z399" s="124">
        <v>99999</v>
      </c>
      <c r="AA399" s="124">
        <v>99999</v>
      </c>
      <c r="AB399" s="124">
        <v>99999</v>
      </c>
      <c r="AC399" s="124">
        <v>99999</v>
      </c>
      <c r="AD399" s="124">
        <v>99999</v>
      </c>
      <c r="AE399" s="124">
        <v>99999</v>
      </c>
      <c r="AF399" s="124">
        <v>99999</v>
      </c>
      <c r="AG399" s="124">
        <v>99999</v>
      </c>
      <c r="AH399" s="124">
        <v>99999</v>
      </c>
      <c r="AI399" s="124">
        <v>99999</v>
      </c>
      <c r="AJ399" s="10"/>
    </row>
    <row r="400" spans="1:36" ht="15.75" customHeight="1">
      <c r="A400" s="106" t="s">
        <v>133</v>
      </c>
      <c r="B400" s="9" t="s">
        <v>119</v>
      </c>
      <c r="C400" s="9" t="s">
        <v>180</v>
      </c>
      <c r="D400" s="161">
        <v>3</v>
      </c>
      <c r="E400">
        <v>1378</v>
      </c>
      <c r="F400">
        <v>1299.2</v>
      </c>
      <c r="G400">
        <v>1220.4000000000001</v>
      </c>
      <c r="H400">
        <v>1141.5999999999999</v>
      </c>
      <c r="I400">
        <v>1062.8</v>
      </c>
      <c r="J400">
        <v>984</v>
      </c>
      <c r="K400">
        <v>964.4</v>
      </c>
      <c r="L400">
        <v>944.8</v>
      </c>
      <c r="M400">
        <v>925.2</v>
      </c>
      <c r="N400">
        <v>905.6</v>
      </c>
      <c r="O400">
        <v>886</v>
      </c>
      <c r="P400">
        <v>868.8</v>
      </c>
      <c r="Q400">
        <v>851.6</v>
      </c>
      <c r="R400">
        <v>834.4</v>
      </c>
      <c r="S400">
        <v>817.2</v>
      </c>
      <c r="T400">
        <v>800</v>
      </c>
      <c r="U400">
        <v>784.6</v>
      </c>
      <c r="V400">
        <v>769.2</v>
      </c>
      <c r="W400">
        <v>753.8</v>
      </c>
      <c r="X400">
        <v>738.4</v>
      </c>
      <c r="Y400">
        <v>723</v>
      </c>
      <c r="Z400">
        <v>723</v>
      </c>
      <c r="AA400">
        <v>723</v>
      </c>
      <c r="AB400">
        <v>723</v>
      </c>
      <c r="AC400">
        <v>723</v>
      </c>
      <c r="AD400">
        <v>723</v>
      </c>
      <c r="AE400">
        <v>723</v>
      </c>
      <c r="AF400">
        <v>723</v>
      </c>
      <c r="AG400">
        <v>723</v>
      </c>
      <c r="AH400">
        <v>723</v>
      </c>
      <c r="AI400">
        <v>723</v>
      </c>
    </row>
    <row r="401" spans="1:36" ht="15.75" customHeight="1">
      <c r="A401" s="106" t="s">
        <v>141</v>
      </c>
      <c r="B401" s="9" t="s">
        <v>119</v>
      </c>
      <c r="C401" s="9" t="s">
        <v>180</v>
      </c>
      <c r="D401" s="161">
        <v>3</v>
      </c>
      <c r="E401">
        <v>17.914000000000001</v>
      </c>
      <c r="F401">
        <v>16.889600000000002</v>
      </c>
      <c r="G401">
        <v>15.8652</v>
      </c>
      <c r="H401">
        <v>14.8408</v>
      </c>
      <c r="I401">
        <v>13.8164</v>
      </c>
      <c r="J401">
        <v>12.792</v>
      </c>
      <c r="K401">
        <v>12.5372</v>
      </c>
      <c r="L401">
        <v>12.282400000000001</v>
      </c>
      <c r="M401">
        <v>12.0276</v>
      </c>
      <c r="N401">
        <v>11.7728</v>
      </c>
      <c r="O401">
        <v>11.518000000000001</v>
      </c>
      <c r="P401">
        <v>11.2944</v>
      </c>
      <c r="Q401">
        <v>11.0708</v>
      </c>
      <c r="R401">
        <v>10.847200000000001</v>
      </c>
      <c r="S401">
        <v>10.6236</v>
      </c>
      <c r="T401">
        <v>10.4</v>
      </c>
      <c r="U401">
        <v>10.1998</v>
      </c>
      <c r="V401">
        <v>9.9995999999999992</v>
      </c>
      <c r="W401">
        <v>9.7994000000000003</v>
      </c>
      <c r="X401">
        <v>9.5991999999999997</v>
      </c>
      <c r="Y401">
        <v>9.3989999999999991</v>
      </c>
      <c r="Z401">
        <v>9.3989999999999991</v>
      </c>
      <c r="AA401">
        <v>9.3989999999999991</v>
      </c>
      <c r="AB401">
        <v>9.3989999999999991</v>
      </c>
      <c r="AC401">
        <v>9.3989999999999991</v>
      </c>
      <c r="AD401">
        <v>9.3989999999999991</v>
      </c>
      <c r="AE401">
        <v>9.3989999999999991</v>
      </c>
      <c r="AF401">
        <v>9.3989999999999991</v>
      </c>
      <c r="AG401">
        <v>9.3989999999999991</v>
      </c>
      <c r="AH401">
        <v>9.3989999999999991</v>
      </c>
      <c r="AI401">
        <v>9.3989999999999991</v>
      </c>
      <c r="AJ401" s="4"/>
    </row>
    <row r="402" spans="1:36" ht="16">
      <c r="A402" s="106" t="s">
        <v>128</v>
      </c>
      <c r="B402" s="9"/>
      <c r="C402" s="9" t="s">
        <v>151</v>
      </c>
      <c r="D402" s="161">
        <v>3</v>
      </c>
      <c r="E402">
        <v>1E-4</v>
      </c>
      <c r="F402">
        <v>1E-4</v>
      </c>
      <c r="G402">
        <v>1E-4</v>
      </c>
      <c r="H402">
        <v>1E-4</v>
      </c>
      <c r="I402">
        <v>1E-4</v>
      </c>
      <c r="J402">
        <v>1E-4</v>
      </c>
      <c r="K402">
        <v>1E-4</v>
      </c>
      <c r="L402">
        <v>1E-4</v>
      </c>
      <c r="M402">
        <v>1E-4</v>
      </c>
      <c r="N402">
        <v>1E-4</v>
      </c>
      <c r="O402">
        <v>1E-4</v>
      </c>
      <c r="P402">
        <v>1E-4</v>
      </c>
      <c r="Q402">
        <v>1E-4</v>
      </c>
      <c r="R402">
        <v>1E-4</v>
      </c>
      <c r="S402">
        <v>1E-4</v>
      </c>
      <c r="T402">
        <v>1E-4</v>
      </c>
      <c r="U402">
        <v>1E-4</v>
      </c>
      <c r="V402">
        <v>1E-4</v>
      </c>
      <c r="W402">
        <v>1E-4</v>
      </c>
      <c r="X402">
        <v>1E-4</v>
      </c>
      <c r="Y402">
        <v>1E-4</v>
      </c>
      <c r="Z402">
        <v>1E-4</v>
      </c>
      <c r="AA402">
        <v>1E-4</v>
      </c>
      <c r="AB402">
        <v>1E-4</v>
      </c>
      <c r="AC402">
        <v>1E-4</v>
      </c>
      <c r="AD402">
        <v>1E-4</v>
      </c>
      <c r="AE402">
        <v>1E-4</v>
      </c>
      <c r="AF402">
        <v>1E-4</v>
      </c>
      <c r="AG402">
        <v>1E-4</v>
      </c>
      <c r="AH402">
        <v>1E-4</v>
      </c>
      <c r="AI402">
        <v>1E-4</v>
      </c>
      <c r="AJ402" s="10"/>
    </row>
    <row r="403" spans="1:36" ht="15.75" customHeight="1">
      <c r="A403" s="106" t="s">
        <v>149</v>
      </c>
      <c r="B403" s="9">
        <v>31.536000000000001</v>
      </c>
      <c r="C403" s="9" t="s">
        <v>181</v>
      </c>
      <c r="D403" s="161">
        <v>3</v>
      </c>
      <c r="E403" s="47"/>
      <c r="F403" s="47"/>
      <c r="G403" s="47"/>
      <c r="H403" s="47"/>
      <c r="I403" s="47"/>
      <c r="J403" s="47"/>
      <c r="K403" s="47"/>
      <c r="L403" s="47"/>
      <c r="M403" s="47"/>
      <c r="N403" s="47"/>
      <c r="O403" s="47"/>
      <c r="P403" s="47"/>
      <c r="Q403" s="47"/>
      <c r="R403" s="47"/>
      <c r="S403" s="47"/>
      <c r="T403" s="47"/>
      <c r="U403" s="47"/>
      <c r="V403" s="47"/>
      <c r="W403" s="47"/>
      <c r="X403" s="47"/>
      <c r="Y403" s="47"/>
      <c r="Z403" s="47"/>
      <c r="AA403" s="47"/>
      <c r="AB403" s="47"/>
      <c r="AC403" s="47"/>
      <c r="AD403" s="47"/>
      <c r="AE403" s="47"/>
      <c r="AF403" s="47"/>
      <c r="AG403" s="47"/>
      <c r="AH403" s="47"/>
      <c r="AI403" s="47"/>
    </row>
    <row r="404" spans="1:36" ht="15.75" customHeight="1">
      <c r="A404" s="106" t="s">
        <v>136</v>
      </c>
      <c r="B404" s="9">
        <v>24</v>
      </c>
      <c r="C404" s="9" t="s">
        <v>137</v>
      </c>
      <c r="D404" s="161">
        <v>3</v>
      </c>
      <c r="E404" s="47"/>
      <c r="F404" s="47"/>
      <c r="G404" s="47"/>
      <c r="H404" s="47"/>
      <c r="I404" s="47"/>
      <c r="J404" s="47"/>
      <c r="K404" s="47"/>
      <c r="L404" s="47"/>
      <c r="M404" s="47"/>
      <c r="N404" s="47"/>
      <c r="O404" s="47"/>
      <c r="P404" s="47"/>
      <c r="Q404" s="47"/>
      <c r="R404" s="47"/>
      <c r="S404" s="47"/>
      <c r="T404" s="47"/>
      <c r="U404" s="47"/>
      <c r="V404" s="47"/>
      <c r="W404" s="47"/>
      <c r="X404" s="47"/>
      <c r="Y404" s="47"/>
      <c r="Z404" s="47"/>
      <c r="AA404" s="47"/>
      <c r="AB404" s="47"/>
      <c r="AC404" s="47"/>
      <c r="AD404" s="47"/>
      <c r="AE404" s="47"/>
      <c r="AF404" s="47"/>
      <c r="AG404" s="47"/>
      <c r="AH404" s="47"/>
      <c r="AI404" s="47"/>
    </row>
    <row r="405" spans="1:36" s="237" customFormat="1"/>
    <row r="406" spans="1:36" s="225" customFormat="1" ht="15.75" customHeight="1">
      <c r="A406" s="167" t="s">
        <v>99</v>
      </c>
      <c r="B406" s="226"/>
      <c r="D406" s="226"/>
      <c r="E406" s="227"/>
      <c r="F406" s="227"/>
      <c r="G406" s="227"/>
      <c r="H406" s="227"/>
      <c r="I406" s="227"/>
      <c r="J406" s="227"/>
      <c r="K406" s="227"/>
      <c r="L406" s="227"/>
      <c r="M406" s="227"/>
      <c r="N406" s="227"/>
      <c r="O406" s="227"/>
      <c r="P406" s="227"/>
      <c r="Q406" s="227"/>
      <c r="R406" s="227"/>
      <c r="S406" s="227"/>
      <c r="T406" s="227"/>
      <c r="U406" s="227"/>
      <c r="V406" s="227"/>
      <c r="W406" s="227"/>
      <c r="X406" s="227"/>
      <c r="Y406" s="227"/>
      <c r="Z406" s="227"/>
      <c r="AA406" s="227"/>
      <c r="AB406" s="227"/>
      <c r="AC406" s="227"/>
      <c r="AD406" s="227"/>
      <c r="AE406" s="227"/>
      <c r="AF406" s="227"/>
      <c r="AG406" s="227"/>
      <c r="AH406" s="227"/>
      <c r="AI406" s="227"/>
    </row>
    <row r="407" spans="1:36">
      <c r="A407" s="14" t="s">
        <v>116</v>
      </c>
      <c r="B407" s="12" t="s">
        <v>173</v>
      </c>
      <c r="C407" s="8" t="s">
        <v>117</v>
      </c>
      <c r="D407" s="8" t="s">
        <v>607</v>
      </c>
      <c r="E407" s="107">
        <v>2020</v>
      </c>
      <c r="F407" s="107">
        <v>2021</v>
      </c>
      <c r="G407" s="107">
        <v>2022</v>
      </c>
      <c r="H407" s="107">
        <v>2023</v>
      </c>
      <c r="I407" s="107">
        <v>2024</v>
      </c>
      <c r="J407" s="107">
        <v>2025</v>
      </c>
      <c r="K407" s="107">
        <v>2026</v>
      </c>
      <c r="L407" s="107">
        <v>2027</v>
      </c>
      <c r="M407" s="107">
        <v>2028</v>
      </c>
      <c r="N407" s="107">
        <v>2029</v>
      </c>
      <c r="O407" s="107">
        <v>2030</v>
      </c>
      <c r="P407" s="107">
        <v>2031</v>
      </c>
      <c r="Q407" s="107">
        <v>2032</v>
      </c>
      <c r="R407" s="107">
        <v>2033</v>
      </c>
      <c r="S407" s="107">
        <v>2034</v>
      </c>
      <c r="T407" s="107">
        <v>2035</v>
      </c>
      <c r="U407" s="107">
        <v>2036</v>
      </c>
      <c r="V407" s="107">
        <v>2037</v>
      </c>
      <c r="W407" s="107">
        <v>2038</v>
      </c>
      <c r="X407" s="107">
        <v>2039</v>
      </c>
      <c r="Y407" s="107">
        <v>2040</v>
      </c>
      <c r="Z407" s="107">
        <v>2041</v>
      </c>
      <c r="AA407" s="107">
        <v>2042</v>
      </c>
      <c r="AB407" s="107">
        <v>2043</v>
      </c>
      <c r="AC407" s="107">
        <v>2044</v>
      </c>
      <c r="AD407" s="107">
        <v>2045</v>
      </c>
      <c r="AE407" s="107">
        <v>2046</v>
      </c>
      <c r="AF407" s="107">
        <v>2047</v>
      </c>
      <c r="AG407" s="107">
        <v>2048</v>
      </c>
      <c r="AH407" s="107">
        <v>2049</v>
      </c>
      <c r="AI407" s="107">
        <v>2050</v>
      </c>
    </row>
    <row r="408" spans="1:36" s="10" customFormat="1" ht="15.75" customHeight="1">
      <c r="A408" s="118" t="s">
        <v>129</v>
      </c>
      <c r="B408" s="11" t="s">
        <v>60</v>
      </c>
      <c r="C408" s="11" t="s">
        <v>138</v>
      </c>
      <c r="D408" s="161">
        <v>3</v>
      </c>
      <c r="E408" s="119">
        <v>1</v>
      </c>
      <c r="F408" s="119">
        <v>1</v>
      </c>
      <c r="G408" s="119">
        <v>1</v>
      </c>
      <c r="H408" s="119">
        <v>1</v>
      </c>
      <c r="I408" s="119">
        <v>1</v>
      </c>
      <c r="J408" s="119">
        <v>1</v>
      </c>
      <c r="K408" s="119">
        <v>1</v>
      </c>
      <c r="L408" s="119">
        <v>1</v>
      </c>
      <c r="M408" s="119">
        <v>1</v>
      </c>
      <c r="N408" s="119">
        <v>1</v>
      </c>
      <c r="O408" s="119">
        <v>1</v>
      </c>
      <c r="P408" s="119">
        <v>1</v>
      </c>
      <c r="Q408" s="119">
        <v>1</v>
      </c>
      <c r="R408" s="119">
        <v>1</v>
      </c>
      <c r="S408" s="119">
        <v>1</v>
      </c>
      <c r="T408" s="119">
        <v>1</v>
      </c>
      <c r="U408" s="119">
        <v>1</v>
      </c>
      <c r="V408" s="119">
        <v>1</v>
      </c>
      <c r="W408" s="119">
        <v>1</v>
      </c>
      <c r="X408" s="119">
        <v>1</v>
      </c>
      <c r="Y408" s="119">
        <v>1</v>
      </c>
      <c r="Z408" s="119">
        <v>1</v>
      </c>
      <c r="AA408" s="119">
        <v>1</v>
      </c>
      <c r="AB408" s="119">
        <v>1</v>
      </c>
      <c r="AC408" s="119">
        <v>1</v>
      </c>
      <c r="AD408" s="119">
        <v>1</v>
      </c>
      <c r="AE408" s="119">
        <v>1</v>
      </c>
      <c r="AF408" s="119">
        <v>1</v>
      </c>
      <c r="AG408" s="119">
        <v>1</v>
      </c>
      <c r="AH408" s="119">
        <v>1</v>
      </c>
      <c r="AI408" s="119">
        <v>1</v>
      </c>
    </row>
    <row r="409" spans="1:36" ht="16">
      <c r="A409" s="106" t="s">
        <v>120</v>
      </c>
      <c r="B409" s="9" t="s">
        <v>27</v>
      </c>
      <c r="C409" s="9" t="s">
        <v>138</v>
      </c>
      <c r="D409" s="161">
        <v>3</v>
      </c>
      <c r="E409" s="47">
        <v>1</v>
      </c>
      <c r="F409" s="47">
        <v>1</v>
      </c>
      <c r="G409" s="47">
        <v>1</v>
      </c>
      <c r="H409" s="47">
        <v>1</v>
      </c>
      <c r="I409" s="47">
        <v>1</v>
      </c>
      <c r="J409" s="47">
        <v>1</v>
      </c>
      <c r="K409" s="47">
        <v>1</v>
      </c>
      <c r="L409" s="47">
        <v>1</v>
      </c>
      <c r="M409" s="47">
        <v>1</v>
      </c>
      <c r="N409" s="47">
        <v>1</v>
      </c>
      <c r="O409" s="47">
        <v>1</v>
      </c>
      <c r="P409" s="47">
        <v>1</v>
      </c>
      <c r="Q409" s="47">
        <v>1</v>
      </c>
      <c r="R409" s="47">
        <v>1</v>
      </c>
      <c r="S409" s="47">
        <v>1</v>
      </c>
      <c r="T409" s="47">
        <v>1</v>
      </c>
      <c r="U409" s="47">
        <v>1</v>
      </c>
      <c r="V409" s="47">
        <v>1</v>
      </c>
      <c r="W409" s="47">
        <v>1</v>
      </c>
      <c r="X409" s="47">
        <v>1</v>
      </c>
      <c r="Y409" s="47">
        <v>1</v>
      </c>
      <c r="Z409" s="47">
        <v>1</v>
      </c>
      <c r="AA409" s="47">
        <v>1</v>
      </c>
      <c r="AB409" s="47">
        <v>1</v>
      </c>
      <c r="AC409" s="47">
        <v>1</v>
      </c>
      <c r="AD409" s="47">
        <v>1</v>
      </c>
      <c r="AE409" s="47">
        <v>1</v>
      </c>
      <c r="AF409" s="47">
        <v>1</v>
      </c>
      <c r="AG409" s="47">
        <v>1</v>
      </c>
      <c r="AH409" s="47">
        <v>1</v>
      </c>
      <c r="AI409" s="47">
        <v>1</v>
      </c>
    </row>
    <row r="410" spans="1:36" ht="16">
      <c r="A410" s="106" t="s">
        <v>120</v>
      </c>
      <c r="B410" s="9" t="s">
        <v>616</v>
      </c>
      <c r="C410" s="9" t="s">
        <v>630</v>
      </c>
      <c r="D410" s="161" t="s">
        <v>664</v>
      </c>
      <c r="E410" s="47">
        <v>1</v>
      </c>
      <c r="F410" s="47">
        <v>1</v>
      </c>
      <c r="G410" s="47">
        <v>1</v>
      </c>
      <c r="H410" s="47">
        <v>1</v>
      </c>
      <c r="I410" s="47">
        <v>1</v>
      </c>
      <c r="J410" s="47">
        <v>1</v>
      </c>
      <c r="K410" s="47">
        <v>1</v>
      </c>
      <c r="L410" s="47">
        <v>1</v>
      </c>
      <c r="M410" s="47">
        <v>1</v>
      </c>
      <c r="N410" s="47">
        <v>1</v>
      </c>
      <c r="O410" s="47">
        <v>1</v>
      </c>
      <c r="P410" s="47">
        <v>1</v>
      </c>
      <c r="Q410" s="47">
        <v>1</v>
      </c>
      <c r="R410" s="47">
        <v>1</v>
      </c>
      <c r="S410" s="47">
        <v>1</v>
      </c>
      <c r="T410" s="47">
        <v>1</v>
      </c>
      <c r="U410" s="47">
        <v>1</v>
      </c>
      <c r="V410" s="47">
        <v>1</v>
      </c>
      <c r="W410" s="47">
        <v>1</v>
      </c>
      <c r="X410" s="47">
        <v>1</v>
      </c>
      <c r="Y410" s="47">
        <v>1</v>
      </c>
      <c r="Z410" s="47">
        <v>1</v>
      </c>
      <c r="AA410" s="47">
        <v>1</v>
      </c>
      <c r="AB410" s="47">
        <v>1</v>
      </c>
      <c r="AC410" s="47">
        <v>1</v>
      </c>
      <c r="AD410" s="47">
        <v>1</v>
      </c>
      <c r="AE410" s="47">
        <v>1</v>
      </c>
      <c r="AF410" s="47">
        <v>1</v>
      </c>
      <c r="AG410" s="47">
        <v>1</v>
      </c>
      <c r="AH410" s="47">
        <v>1</v>
      </c>
      <c r="AI410" s="47">
        <v>1</v>
      </c>
    </row>
    <row r="411" spans="1:36" ht="15.75" customHeight="1">
      <c r="A411" s="106" t="s">
        <v>183</v>
      </c>
      <c r="B411" s="9" t="s">
        <v>119</v>
      </c>
      <c r="C411" s="9" t="s">
        <v>119</v>
      </c>
      <c r="D411" s="161">
        <v>3</v>
      </c>
      <c r="E411" s="126">
        <v>1</v>
      </c>
      <c r="F411" s="126">
        <v>1</v>
      </c>
      <c r="G411" s="126">
        <v>1</v>
      </c>
      <c r="H411" s="126">
        <v>1</v>
      </c>
      <c r="I411" s="126">
        <v>1</v>
      </c>
      <c r="J411" s="126">
        <v>1</v>
      </c>
      <c r="K411" s="126">
        <v>1</v>
      </c>
      <c r="L411" s="126">
        <v>1</v>
      </c>
      <c r="M411" s="126">
        <v>1</v>
      </c>
      <c r="N411" s="126">
        <v>1</v>
      </c>
      <c r="O411" s="126">
        <v>1</v>
      </c>
      <c r="P411" s="126">
        <v>1</v>
      </c>
      <c r="Q411" s="126">
        <v>1</v>
      </c>
      <c r="R411" s="126">
        <v>1</v>
      </c>
      <c r="S411" s="126">
        <v>1</v>
      </c>
      <c r="T411" s="126">
        <v>1</v>
      </c>
      <c r="U411" s="126">
        <v>1</v>
      </c>
      <c r="V411" s="126">
        <v>1</v>
      </c>
      <c r="W411" s="126">
        <v>1</v>
      </c>
      <c r="X411" s="126">
        <v>1</v>
      </c>
      <c r="Y411" s="126">
        <v>1</v>
      </c>
      <c r="Z411" s="126">
        <v>1</v>
      </c>
      <c r="AA411" s="126">
        <v>1</v>
      </c>
      <c r="AB411" s="126">
        <v>1</v>
      </c>
      <c r="AC411" s="126">
        <v>1</v>
      </c>
      <c r="AD411" s="126">
        <v>1</v>
      </c>
      <c r="AE411" s="126">
        <v>1</v>
      </c>
      <c r="AF411" s="126">
        <v>1</v>
      </c>
      <c r="AG411" s="126">
        <v>1</v>
      </c>
      <c r="AH411" s="126">
        <v>1</v>
      </c>
      <c r="AI411" s="126">
        <v>1</v>
      </c>
    </row>
    <row r="412" spans="1:36" ht="16">
      <c r="A412" s="247" t="s">
        <v>179</v>
      </c>
      <c r="B412" s="9" t="s">
        <v>163</v>
      </c>
      <c r="C412" s="9" t="s">
        <v>119</v>
      </c>
      <c r="D412" s="161">
        <v>3</v>
      </c>
      <c r="E412">
        <v>0.20422777799999994</v>
      </c>
      <c r="F412">
        <v>0.20422777799999994</v>
      </c>
      <c r="G412">
        <v>0.20422777799999994</v>
      </c>
      <c r="H412">
        <v>0.20422777799999994</v>
      </c>
      <c r="I412">
        <v>0.20422777799999994</v>
      </c>
      <c r="J412">
        <v>0.20422777799999994</v>
      </c>
      <c r="K412">
        <v>0.20422777799999994</v>
      </c>
      <c r="L412">
        <v>0.20422777799999994</v>
      </c>
      <c r="M412">
        <v>0.20422777799999994</v>
      </c>
      <c r="N412">
        <v>0.20422777799999994</v>
      </c>
      <c r="O412">
        <v>0.20422777799999994</v>
      </c>
      <c r="P412">
        <v>0.20422777799999994</v>
      </c>
      <c r="Q412">
        <v>0.20422777799999994</v>
      </c>
      <c r="R412">
        <v>0.20422777799999994</v>
      </c>
      <c r="S412">
        <v>0.20422777799999994</v>
      </c>
      <c r="T412">
        <v>0.20422777799999994</v>
      </c>
      <c r="U412">
        <v>0.20422777799999994</v>
      </c>
      <c r="V412">
        <v>0.20422777799999994</v>
      </c>
      <c r="W412">
        <v>0.20422777799999994</v>
      </c>
      <c r="X412">
        <v>0.20422777799999994</v>
      </c>
      <c r="Y412">
        <v>0.20422777799999994</v>
      </c>
      <c r="Z412">
        <v>0.20422777799999994</v>
      </c>
      <c r="AA412">
        <v>0.20422777799999994</v>
      </c>
      <c r="AB412">
        <v>0.20422777799999994</v>
      </c>
      <c r="AC412">
        <v>0.20422777799999994</v>
      </c>
      <c r="AD412">
        <v>0.20422777799999994</v>
      </c>
      <c r="AE412">
        <v>0.20422777799999994</v>
      </c>
      <c r="AF412">
        <v>0.20422777799999994</v>
      </c>
      <c r="AG412">
        <v>0.20422777799999994</v>
      </c>
      <c r="AH412">
        <v>0.20422777799999994</v>
      </c>
      <c r="AI412">
        <v>0.20422777799999994</v>
      </c>
    </row>
    <row r="413" spans="1:36" ht="16">
      <c r="A413" s="247"/>
      <c r="B413" s="9" t="s">
        <v>165</v>
      </c>
      <c r="C413" s="9" t="s">
        <v>119</v>
      </c>
      <c r="D413" s="161">
        <v>3</v>
      </c>
      <c r="E413">
        <v>0.19623148100000001</v>
      </c>
      <c r="F413">
        <v>0.19623148100000001</v>
      </c>
      <c r="G413">
        <v>0.19623148100000001</v>
      </c>
      <c r="H413">
        <v>0.19623148100000001</v>
      </c>
      <c r="I413">
        <v>0.19623148100000001</v>
      </c>
      <c r="J413">
        <v>0.19623148100000001</v>
      </c>
      <c r="K413">
        <v>0.19623148100000001</v>
      </c>
      <c r="L413">
        <v>0.19623148100000001</v>
      </c>
      <c r="M413">
        <v>0.19623148100000001</v>
      </c>
      <c r="N413">
        <v>0.19623148100000001</v>
      </c>
      <c r="O413">
        <v>0.19623148100000001</v>
      </c>
      <c r="P413">
        <v>0.19623148100000001</v>
      </c>
      <c r="Q413">
        <v>0.19623148100000001</v>
      </c>
      <c r="R413">
        <v>0.19623148100000001</v>
      </c>
      <c r="S413">
        <v>0.19623148100000001</v>
      </c>
      <c r="T413">
        <v>0.19623148100000001</v>
      </c>
      <c r="U413">
        <v>0.19623148100000001</v>
      </c>
      <c r="V413">
        <v>0.19623148100000001</v>
      </c>
      <c r="W413">
        <v>0.19623148100000001</v>
      </c>
      <c r="X413">
        <v>0.19623148100000001</v>
      </c>
      <c r="Y413">
        <v>0.19623148100000001</v>
      </c>
      <c r="Z413">
        <v>0.19623148100000001</v>
      </c>
      <c r="AA413">
        <v>0.19623148100000001</v>
      </c>
      <c r="AB413">
        <v>0.19623148100000001</v>
      </c>
      <c r="AC413">
        <v>0.19623148100000001</v>
      </c>
      <c r="AD413">
        <v>0.19623148100000001</v>
      </c>
      <c r="AE413">
        <v>0.19623148100000001</v>
      </c>
      <c r="AF413">
        <v>0.19623148100000001</v>
      </c>
      <c r="AG413">
        <v>0.19623148100000001</v>
      </c>
      <c r="AH413">
        <v>0.19623148100000001</v>
      </c>
      <c r="AI413">
        <v>0.19623148100000001</v>
      </c>
    </row>
    <row r="414" spans="1:36" ht="16">
      <c r="A414" s="247"/>
      <c r="B414" s="9" t="s">
        <v>166</v>
      </c>
      <c r="C414" s="9" t="s">
        <v>119</v>
      </c>
      <c r="D414" s="161">
        <v>3</v>
      </c>
      <c r="E414">
        <v>0.22537726399999999</v>
      </c>
      <c r="F414">
        <v>0.22537726399999999</v>
      </c>
      <c r="G414">
        <v>0.22537726399999999</v>
      </c>
      <c r="H414">
        <v>0.22537726399999999</v>
      </c>
      <c r="I414">
        <v>0.22537726399999999</v>
      </c>
      <c r="J414">
        <v>0.22537726399999999</v>
      </c>
      <c r="K414">
        <v>0.22537726399999999</v>
      </c>
      <c r="L414">
        <v>0.22537726399999999</v>
      </c>
      <c r="M414">
        <v>0.22537726399999999</v>
      </c>
      <c r="N414">
        <v>0.22537726399999999</v>
      </c>
      <c r="O414">
        <v>0.22537726399999999</v>
      </c>
      <c r="P414">
        <v>0.22537726399999999</v>
      </c>
      <c r="Q414">
        <v>0.22537726399999999</v>
      </c>
      <c r="R414">
        <v>0.22537726399999999</v>
      </c>
      <c r="S414">
        <v>0.22537726399999999</v>
      </c>
      <c r="T414">
        <v>0.22537726399999999</v>
      </c>
      <c r="U414">
        <v>0.22537726399999999</v>
      </c>
      <c r="V414">
        <v>0.22537726399999999</v>
      </c>
      <c r="W414">
        <v>0.22537726399999999</v>
      </c>
      <c r="X414">
        <v>0.22537726399999999</v>
      </c>
      <c r="Y414">
        <v>0.22537726399999999</v>
      </c>
      <c r="Z414">
        <v>0.22537726399999999</v>
      </c>
      <c r="AA414">
        <v>0.22537726399999999</v>
      </c>
      <c r="AB414">
        <v>0.22537726399999999</v>
      </c>
      <c r="AC414">
        <v>0.22537726399999999</v>
      </c>
      <c r="AD414">
        <v>0.22537726399999999</v>
      </c>
      <c r="AE414">
        <v>0.22537726399999999</v>
      </c>
      <c r="AF414">
        <v>0.22537726399999999</v>
      </c>
      <c r="AG414">
        <v>0.22537726399999999</v>
      </c>
      <c r="AH414">
        <v>0.22537726399999999</v>
      </c>
      <c r="AI414">
        <v>0.22537726399999999</v>
      </c>
    </row>
    <row r="415" spans="1:36" ht="16">
      <c r="A415" s="247"/>
      <c r="B415" s="9" t="s">
        <v>167</v>
      </c>
      <c r="C415" s="9" t="s">
        <v>119</v>
      </c>
      <c r="D415" s="161">
        <v>3</v>
      </c>
      <c r="E415">
        <v>0.22231974600000004</v>
      </c>
      <c r="F415">
        <v>0.22231974600000004</v>
      </c>
      <c r="G415">
        <v>0.22231974600000004</v>
      </c>
      <c r="H415">
        <v>0.22231974600000004</v>
      </c>
      <c r="I415">
        <v>0.22231974600000004</v>
      </c>
      <c r="J415">
        <v>0.22231974600000004</v>
      </c>
      <c r="K415">
        <v>0.22231974600000004</v>
      </c>
      <c r="L415">
        <v>0.22231974600000004</v>
      </c>
      <c r="M415">
        <v>0.22231974600000004</v>
      </c>
      <c r="N415">
        <v>0.22231974600000004</v>
      </c>
      <c r="O415">
        <v>0.22231974600000004</v>
      </c>
      <c r="P415">
        <v>0.22231974600000004</v>
      </c>
      <c r="Q415">
        <v>0.22231974600000004</v>
      </c>
      <c r="R415">
        <v>0.22231974600000004</v>
      </c>
      <c r="S415">
        <v>0.22231974600000004</v>
      </c>
      <c r="T415">
        <v>0.22231974600000004</v>
      </c>
      <c r="U415">
        <v>0.22231974600000004</v>
      </c>
      <c r="V415">
        <v>0.22231974600000004</v>
      </c>
      <c r="W415">
        <v>0.22231974600000004</v>
      </c>
      <c r="X415">
        <v>0.22231974600000004</v>
      </c>
      <c r="Y415">
        <v>0.22231974600000004</v>
      </c>
      <c r="Z415">
        <v>0.22231974600000004</v>
      </c>
      <c r="AA415">
        <v>0.22231974600000004</v>
      </c>
      <c r="AB415">
        <v>0.22231974600000004</v>
      </c>
      <c r="AC415">
        <v>0.22231974600000004</v>
      </c>
      <c r="AD415">
        <v>0.22231974600000004</v>
      </c>
      <c r="AE415">
        <v>0.22231974600000004</v>
      </c>
      <c r="AF415">
        <v>0.22231974600000004</v>
      </c>
      <c r="AG415">
        <v>0.22231974600000004</v>
      </c>
      <c r="AH415">
        <v>0.22231974600000004</v>
      </c>
      <c r="AI415">
        <v>0.22231974600000004</v>
      </c>
    </row>
    <row r="416" spans="1:36" ht="16">
      <c r="A416" s="247"/>
      <c r="B416" s="9" t="s">
        <v>168</v>
      </c>
      <c r="C416" s="9"/>
      <c r="D416" s="161">
        <v>3</v>
      </c>
      <c r="E416">
        <v>0.25611141300000007</v>
      </c>
      <c r="F416">
        <v>0.25611141300000007</v>
      </c>
      <c r="G416">
        <v>0.25611141300000007</v>
      </c>
      <c r="H416">
        <v>0.25611141300000007</v>
      </c>
      <c r="I416">
        <v>0.25611141300000007</v>
      </c>
      <c r="J416">
        <v>0.25611141300000007</v>
      </c>
      <c r="K416">
        <v>0.25611141300000007</v>
      </c>
      <c r="L416">
        <v>0.25611141300000007</v>
      </c>
      <c r="M416">
        <v>0.25611141300000007</v>
      </c>
      <c r="N416">
        <v>0.25611141300000007</v>
      </c>
      <c r="O416">
        <v>0.25611141300000007</v>
      </c>
      <c r="P416">
        <v>0.25611141300000007</v>
      </c>
      <c r="Q416">
        <v>0.25611141300000007</v>
      </c>
      <c r="R416">
        <v>0.25611141300000007</v>
      </c>
      <c r="S416">
        <v>0.25611141300000007</v>
      </c>
      <c r="T416">
        <v>0.25611141300000007</v>
      </c>
      <c r="U416">
        <v>0.25611141300000007</v>
      </c>
      <c r="V416">
        <v>0.25611141300000007</v>
      </c>
      <c r="W416">
        <v>0.25611141300000007</v>
      </c>
      <c r="X416">
        <v>0.25611141300000007</v>
      </c>
      <c r="Y416">
        <v>0.25611141300000007</v>
      </c>
      <c r="Z416">
        <v>0.25611141300000007</v>
      </c>
      <c r="AA416">
        <v>0.25611141300000007</v>
      </c>
      <c r="AB416">
        <v>0.25611141300000007</v>
      </c>
      <c r="AC416">
        <v>0.25611141300000007</v>
      </c>
      <c r="AD416">
        <v>0.25611141300000007</v>
      </c>
      <c r="AE416">
        <v>0.25611141300000007</v>
      </c>
      <c r="AF416">
        <v>0.25611141300000007</v>
      </c>
      <c r="AG416">
        <v>0.25611141300000007</v>
      </c>
      <c r="AH416">
        <v>0.25611141300000007</v>
      </c>
      <c r="AI416">
        <v>0.25611141300000007</v>
      </c>
    </row>
    <row r="417" spans="1:36" ht="16">
      <c r="A417" s="247"/>
      <c r="B417" s="9" t="s">
        <v>169</v>
      </c>
      <c r="C417" s="9"/>
      <c r="D417" s="161">
        <v>3</v>
      </c>
      <c r="E417">
        <v>0.22918840600000001</v>
      </c>
      <c r="F417">
        <v>0.22918840600000001</v>
      </c>
      <c r="G417">
        <v>0.22918840600000001</v>
      </c>
      <c r="H417">
        <v>0.22918840600000001</v>
      </c>
      <c r="I417">
        <v>0.22918840600000001</v>
      </c>
      <c r="J417">
        <v>0.22918840600000001</v>
      </c>
      <c r="K417">
        <v>0.22918840600000001</v>
      </c>
      <c r="L417">
        <v>0.22918840600000001</v>
      </c>
      <c r="M417">
        <v>0.22918840600000001</v>
      </c>
      <c r="N417">
        <v>0.22918840600000001</v>
      </c>
      <c r="O417">
        <v>0.22918840600000001</v>
      </c>
      <c r="P417">
        <v>0.22918840600000001</v>
      </c>
      <c r="Q417">
        <v>0.22918840600000001</v>
      </c>
      <c r="R417">
        <v>0.22918840600000001</v>
      </c>
      <c r="S417">
        <v>0.22918840600000001</v>
      </c>
      <c r="T417">
        <v>0.22918840600000001</v>
      </c>
      <c r="U417">
        <v>0.22918840600000001</v>
      </c>
      <c r="V417">
        <v>0.22918840600000001</v>
      </c>
      <c r="W417">
        <v>0.22918840600000001</v>
      </c>
      <c r="X417">
        <v>0.22918840600000001</v>
      </c>
      <c r="Y417">
        <v>0.22918840600000001</v>
      </c>
      <c r="Z417">
        <v>0.22918840600000001</v>
      </c>
      <c r="AA417">
        <v>0.22918840600000001</v>
      </c>
      <c r="AB417">
        <v>0.22918840600000001</v>
      </c>
      <c r="AC417">
        <v>0.22918840600000001</v>
      </c>
      <c r="AD417">
        <v>0.22918840600000001</v>
      </c>
      <c r="AE417">
        <v>0.22918840600000001</v>
      </c>
      <c r="AF417">
        <v>0.22918840600000001</v>
      </c>
      <c r="AG417">
        <v>0.22918840600000001</v>
      </c>
      <c r="AH417">
        <v>0.22918840600000001</v>
      </c>
      <c r="AI417">
        <v>0.22918840600000001</v>
      </c>
    </row>
    <row r="418" spans="1:36" ht="16">
      <c r="A418" s="247"/>
      <c r="B418" s="9" t="s">
        <v>170</v>
      </c>
      <c r="C418" s="9"/>
      <c r="D418" s="161">
        <v>3</v>
      </c>
      <c r="E418">
        <v>0.22707967000000004</v>
      </c>
      <c r="F418">
        <v>0.22707967000000004</v>
      </c>
      <c r="G418">
        <v>0.22707967000000004</v>
      </c>
      <c r="H418">
        <v>0.22707967000000004</v>
      </c>
      <c r="I418">
        <v>0.22707967000000004</v>
      </c>
      <c r="J418">
        <v>0.22707967000000004</v>
      </c>
      <c r="K418">
        <v>0.22707967000000004</v>
      </c>
      <c r="L418">
        <v>0.22707967000000004</v>
      </c>
      <c r="M418">
        <v>0.22707967000000004</v>
      </c>
      <c r="N418">
        <v>0.22707967000000004</v>
      </c>
      <c r="O418">
        <v>0.22707967000000004</v>
      </c>
      <c r="P418">
        <v>0.22707967000000004</v>
      </c>
      <c r="Q418">
        <v>0.22707967000000004</v>
      </c>
      <c r="R418">
        <v>0.22707967000000004</v>
      </c>
      <c r="S418">
        <v>0.22707967000000004</v>
      </c>
      <c r="T418">
        <v>0.22707967000000004</v>
      </c>
      <c r="U418">
        <v>0.22707967000000004</v>
      </c>
      <c r="V418">
        <v>0.22707967000000004</v>
      </c>
      <c r="W418">
        <v>0.22707967000000004</v>
      </c>
      <c r="X418">
        <v>0.22707967000000004</v>
      </c>
      <c r="Y418">
        <v>0.22707967000000004</v>
      </c>
      <c r="Z418">
        <v>0.22707967000000004</v>
      </c>
      <c r="AA418">
        <v>0.22707967000000004</v>
      </c>
      <c r="AB418">
        <v>0.22707967000000004</v>
      </c>
      <c r="AC418">
        <v>0.22707967000000004</v>
      </c>
      <c r="AD418">
        <v>0.22707967000000004</v>
      </c>
      <c r="AE418">
        <v>0.22707967000000004</v>
      </c>
      <c r="AF418">
        <v>0.22707967000000004</v>
      </c>
      <c r="AG418">
        <v>0.22707967000000004</v>
      </c>
      <c r="AH418">
        <v>0.22707967000000004</v>
      </c>
      <c r="AI418">
        <v>0.22707967000000004</v>
      </c>
    </row>
    <row r="419" spans="1:36" ht="16">
      <c r="A419" s="247"/>
      <c r="B419" s="9" t="s">
        <v>171</v>
      </c>
      <c r="C419" s="9"/>
      <c r="D419" s="161">
        <v>3</v>
      </c>
      <c r="E419">
        <v>0.19680219800000001</v>
      </c>
      <c r="F419">
        <v>0.19680219800000001</v>
      </c>
      <c r="G419">
        <v>0.19680219800000001</v>
      </c>
      <c r="H419">
        <v>0.19680219800000001</v>
      </c>
      <c r="I419">
        <v>0.19680219800000001</v>
      </c>
      <c r="J419">
        <v>0.19680219800000001</v>
      </c>
      <c r="K419">
        <v>0.19680219800000001</v>
      </c>
      <c r="L419">
        <v>0.19680219800000001</v>
      </c>
      <c r="M419">
        <v>0.19680219800000001</v>
      </c>
      <c r="N419">
        <v>0.19680219800000001</v>
      </c>
      <c r="O419">
        <v>0.19680219800000001</v>
      </c>
      <c r="P419">
        <v>0.19680219800000001</v>
      </c>
      <c r="Q419">
        <v>0.19680219800000001</v>
      </c>
      <c r="R419">
        <v>0.19680219800000001</v>
      </c>
      <c r="S419">
        <v>0.19680219800000001</v>
      </c>
      <c r="T419">
        <v>0.19680219800000001</v>
      </c>
      <c r="U419">
        <v>0.19680219800000001</v>
      </c>
      <c r="V419">
        <v>0.19680219800000001</v>
      </c>
      <c r="W419">
        <v>0.19680219800000001</v>
      </c>
      <c r="X419">
        <v>0.19680219800000001</v>
      </c>
      <c r="Y419">
        <v>0.19680219800000001</v>
      </c>
      <c r="Z419">
        <v>0.19680219800000001</v>
      </c>
      <c r="AA419">
        <v>0.19680219800000001</v>
      </c>
      <c r="AB419">
        <v>0.19680219800000001</v>
      </c>
      <c r="AC419">
        <v>0.19680219800000001</v>
      </c>
      <c r="AD419">
        <v>0.19680219800000001</v>
      </c>
      <c r="AE419">
        <v>0.19680219800000001</v>
      </c>
      <c r="AF419">
        <v>0.19680219800000001</v>
      </c>
      <c r="AG419">
        <v>0.19680219800000001</v>
      </c>
      <c r="AH419">
        <v>0.19680219800000001</v>
      </c>
      <c r="AI419">
        <v>0.19680219800000001</v>
      </c>
    </row>
    <row r="420" spans="1:36" s="10" customFormat="1" ht="16">
      <c r="A420" s="109" t="s">
        <v>150</v>
      </c>
      <c r="B420" s="11" t="s">
        <v>119</v>
      </c>
      <c r="C420" s="11" t="s">
        <v>177</v>
      </c>
      <c r="D420" s="161">
        <v>3</v>
      </c>
      <c r="E420">
        <v>0.81</v>
      </c>
      <c r="F420">
        <v>0.81</v>
      </c>
      <c r="G420">
        <v>0.81</v>
      </c>
      <c r="H420">
        <v>0.81</v>
      </c>
      <c r="I420">
        <v>0.81</v>
      </c>
      <c r="J420">
        <v>0.81</v>
      </c>
      <c r="K420">
        <v>0.81</v>
      </c>
      <c r="L420">
        <v>0.81</v>
      </c>
      <c r="M420">
        <v>0.81</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row>
    <row r="421" spans="1:36" s="10" customFormat="1" ht="16">
      <c r="A421" s="109" t="s">
        <v>178</v>
      </c>
      <c r="B421" s="11" t="s">
        <v>119</v>
      </c>
      <c r="C421" s="11" t="s">
        <v>177</v>
      </c>
      <c r="D421" s="161">
        <v>3</v>
      </c>
      <c r="E421" s="124">
        <v>0</v>
      </c>
      <c r="F421" s="124">
        <v>0</v>
      </c>
      <c r="G421" s="124">
        <v>0</v>
      </c>
      <c r="H421" s="124">
        <v>0</v>
      </c>
      <c r="I421" s="124">
        <v>0</v>
      </c>
      <c r="J421" s="124">
        <v>0</v>
      </c>
      <c r="K421" s="124">
        <v>0</v>
      </c>
      <c r="L421" s="124">
        <v>0</v>
      </c>
      <c r="M421" s="124">
        <v>0</v>
      </c>
      <c r="N421" s="124">
        <v>0</v>
      </c>
      <c r="O421" s="124">
        <v>0</v>
      </c>
      <c r="P421" s="124">
        <v>0</v>
      </c>
      <c r="Q421" s="124">
        <v>0</v>
      </c>
      <c r="R421" s="124">
        <v>0</v>
      </c>
      <c r="S421" s="124">
        <v>0</v>
      </c>
      <c r="T421" s="124">
        <v>0</v>
      </c>
      <c r="U421" s="124">
        <v>0</v>
      </c>
      <c r="V421" s="124">
        <v>0</v>
      </c>
      <c r="W421" s="124">
        <v>0</v>
      </c>
      <c r="X421" s="124">
        <v>0</v>
      </c>
      <c r="Y421" s="124">
        <v>0</v>
      </c>
      <c r="Z421" s="124">
        <v>0</v>
      </c>
      <c r="AA421" s="124">
        <v>0</v>
      </c>
      <c r="AB421" s="124">
        <v>0</v>
      </c>
      <c r="AC421" s="124">
        <v>0</v>
      </c>
      <c r="AD421" s="124">
        <v>0</v>
      </c>
      <c r="AE421" s="124">
        <v>0</v>
      </c>
      <c r="AF421" s="124">
        <v>0</v>
      </c>
      <c r="AG421" s="124">
        <v>0</v>
      </c>
      <c r="AH421" s="124">
        <v>0</v>
      </c>
      <c r="AI421" s="124">
        <v>0</v>
      </c>
    </row>
    <row r="422" spans="1:36" s="10" customFormat="1" ht="16">
      <c r="A422" s="109" t="s">
        <v>140</v>
      </c>
      <c r="B422" s="11" t="s">
        <v>119</v>
      </c>
      <c r="C422" s="11" t="s">
        <v>177</v>
      </c>
      <c r="D422" s="161">
        <v>3</v>
      </c>
      <c r="E422" s="124">
        <v>99999</v>
      </c>
      <c r="F422" s="124">
        <v>99999</v>
      </c>
      <c r="G422" s="124">
        <v>99999</v>
      </c>
      <c r="H422" s="124">
        <v>99999</v>
      </c>
      <c r="I422" s="124">
        <v>99999</v>
      </c>
      <c r="J422" s="124">
        <v>99999</v>
      </c>
      <c r="K422" s="124">
        <v>99999</v>
      </c>
      <c r="L422" s="124">
        <v>99999</v>
      </c>
      <c r="M422" s="124">
        <v>99999</v>
      </c>
      <c r="N422" s="124">
        <v>99999</v>
      </c>
      <c r="O422" s="124">
        <v>99999</v>
      </c>
      <c r="P422" s="124">
        <v>99999</v>
      </c>
      <c r="Q422" s="124">
        <v>99999</v>
      </c>
      <c r="R422" s="124">
        <v>99999</v>
      </c>
      <c r="S422" s="124">
        <v>99999</v>
      </c>
      <c r="T422" s="124">
        <v>99999</v>
      </c>
      <c r="U422" s="124">
        <v>99999</v>
      </c>
      <c r="V422" s="124">
        <v>99999</v>
      </c>
      <c r="W422" s="124">
        <v>99999</v>
      </c>
      <c r="X422" s="124">
        <v>99999</v>
      </c>
      <c r="Y422" s="124">
        <v>99999</v>
      </c>
      <c r="Z422" s="124">
        <v>99999</v>
      </c>
      <c r="AA422" s="124">
        <v>99999</v>
      </c>
      <c r="AB422" s="124">
        <v>99999</v>
      </c>
      <c r="AC422" s="124">
        <v>99999</v>
      </c>
      <c r="AD422" s="124">
        <v>99999</v>
      </c>
      <c r="AE422" s="124">
        <v>99999</v>
      </c>
      <c r="AF422" s="124">
        <v>99999</v>
      </c>
      <c r="AG422" s="124">
        <v>99999</v>
      </c>
      <c r="AH422" s="124">
        <v>99999</v>
      </c>
      <c r="AI422" s="124">
        <v>99999</v>
      </c>
    </row>
    <row r="423" spans="1:36" ht="16">
      <c r="A423" s="106" t="s">
        <v>126</v>
      </c>
      <c r="B423" s="9" t="s">
        <v>119</v>
      </c>
      <c r="C423" s="9" t="s">
        <v>177</v>
      </c>
      <c r="D423" s="161">
        <v>3</v>
      </c>
      <c r="E423" s="124">
        <v>99999</v>
      </c>
      <c r="F423" s="124">
        <v>99999</v>
      </c>
      <c r="G423" s="124">
        <v>99999</v>
      </c>
      <c r="H423" s="124">
        <v>99999</v>
      </c>
      <c r="I423" s="124">
        <v>99999</v>
      </c>
      <c r="J423" s="124">
        <v>99999</v>
      </c>
      <c r="K423" s="124">
        <v>99999</v>
      </c>
      <c r="L423" s="124">
        <v>99999</v>
      </c>
      <c r="M423" s="124">
        <v>99999</v>
      </c>
      <c r="N423" s="124">
        <v>99999</v>
      </c>
      <c r="O423" s="124">
        <v>99999</v>
      </c>
      <c r="P423" s="124">
        <v>99999</v>
      </c>
      <c r="Q423" s="124">
        <v>99999</v>
      </c>
      <c r="R423" s="124">
        <v>99999</v>
      </c>
      <c r="S423" s="124">
        <v>99999</v>
      </c>
      <c r="T423" s="124">
        <v>99999</v>
      </c>
      <c r="U423" s="124">
        <v>99999</v>
      </c>
      <c r="V423" s="124">
        <v>99999</v>
      </c>
      <c r="W423" s="124">
        <v>99999</v>
      </c>
      <c r="X423" s="124">
        <v>99999</v>
      </c>
      <c r="Y423" s="124">
        <v>99999</v>
      </c>
      <c r="Z423" s="124">
        <v>99999</v>
      </c>
      <c r="AA423" s="124">
        <v>99999</v>
      </c>
      <c r="AB423" s="124">
        <v>99999</v>
      </c>
      <c r="AC423" s="124">
        <v>99999</v>
      </c>
      <c r="AD423" s="124">
        <v>99999</v>
      </c>
      <c r="AE423" s="124">
        <v>99999</v>
      </c>
      <c r="AF423" s="124">
        <v>99999</v>
      </c>
      <c r="AG423" s="124">
        <v>99999</v>
      </c>
      <c r="AH423" s="124">
        <v>99999</v>
      </c>
      <c r="AI423" s="124">
        <v>99999</v>
      </c>
      <c r="AJ423" s="10"/>
    </row>
    <row r="424" spans="1:36" ht="16">
      <c r="A424" s="106" t="s">
        <v>133</v>
      </c>
      <c r="B424" s="9" t="s">
        <v>119</v>
      </c>
      <c r="C424" s="9" t="s">
        <v>180</v>
      </c>
      <c r="D424" s="161">
        <v>3</v>
      </c>
      <c r="E424">
        <v>1489</v>
      </c>
      <c r="F424">
        <v>1429.4</v>
      </c>
      <c r="G424">
        <v>1369.8</v>
      </c>
      <c r="H424">
        <v>1310.2</v>
      </c>
      <c r="I424">
        <v>1250.5999999999999</v>
      </c>
      <c r="J424">
        <v>1191</v>
      </c>
      <c r="K424">
        <v>1170.2</v>
      </c>
      <c r="L424">
        <v>1149.4000000000001</v>
      </c>
      <c r="M424">
        <v>1128.5999999999999</v>
      </c>
      <c r="N424">
        <v>1107.8</v>
      </c>
      <c r="O424">
        <v>1087</v>
      </c>
      <c r="P424">
        <v>1056.2</v>
      </c>
      <c r="Q424">
        <v>1025.4000000000001</v>
      </c>
      <c r="R424">
        <v>994.6</v>
      </c>
      <c r="S424">
        <v>963.8</v>
      </c>
      <c r="T424">
        <v>933</v>
      </c>
      <c r="U424">
        <v>933</v>
      </c>
      <c r="V424">
        <v>933</v>
      </c>
      <c r="W424">
        <v>933</v>
      </c>
      <c r="X424">
        <v>933</v>
      </c>
      <c r="Y424">
        <v>933</v>
      </c>
      <c r="Z424">
        <v>933</v>
      </c>
      <c r="AA424">
        <v>933</v>
      </c>
      <c r="AB424">
        <v>933</v>
      </c>
      <c r="AC424">
        <v>933</v>
      </c>
      <c r="AD424">
        <v>933</v>
      </c>
      <c r="AE424">
        <v>933</v>
      </c>
      <c r="AF424">
        <v>933</v>
      </c>
      <c r="AG424">
        <v>933</v>
      </c>
      <c r="AH424">
        <v>933</v>
      </c>
      <c r="AI424">
        <v>933</v>
      </c>
      <c r="AJ424" s="4"/>
    </row>
    <row r="425" spans="1:36" ht="16">
      <c r="A425" s="106" t="s">
        <v>141</v>
      </c>
      <c r="B425" s="9" t="s">
        <v>119</v>
      </c>
      <c r="C425" s="9" t="s">
        <v>180</v>
      </c>
      <c r="D425" s="161">
        <v>3</v>
      </c>
      <c r="E425">
        <v>59.56</v>
      </c>
      <c r="F425">
        <v>57.176000000000002</v>
      </c>
      <c r="G425">
        <v>54.792000000000002</v>
      </c>
      <c r="H425">
        <v>52.408000000000001</v>
      </c>
      <c r="I425">
        <v>50.024000000000001</v>
      </c>
      <c r="J425">
        <v>47.64</v>
      </c>
      <c r="K425">
        <v>46.808</v>
      </c>
      <c r="L425">
        <v>45.975999999999999</v>
      </c>
      <c r="M425">
        <v>45.143999999999998</v>
      </c>
      <c r="N425">
        <v>44.311999999999998</v>
      </c>
      <c r="O425">
        <v>43.48</v>
      </c>
      <c r="P425">
        <v>42.247999999999998</v>
      </c>
      <c r="Q425">
        <v>41.015999999999998</v>
      </c>
      <c r="R425">
        <v>39.783999999999999</v>
      </c>
      <c r="S425">
        <v>38.552</v>
      </c>
      <c r="T425">
        <v>37.32</v>
      </c>
      <c r="U425">
        <v>37.32</v>
      </c>
      <c r="V425">
        <v>37.32</v>
      </c>
      <c r="W425">
        <v>37.32</v>
      </c>
      <c r="X425">
        <v>37.32</v>
      </c>
      <c r="Y425">
        <v>37.32</v>
      </c>
      <c r="Z425">
        <v>37.32</v>
      </c>
      <c r="AA425">
        <v>37.32</v>
      </c>
      <c r="AB425">
        <v>37.32</v>
      </c>
      <c r="AC425">
        <v>37.32</v>
      </c>
      <c r="AD425">
        <v>37.32</v>
      </c>
      <c r="AE425">
        <v>37.32</v>
      </c>
      <c r="AF425">
        <v>37.32</v>
      </c>
      <c r="AG425">
        <v>37.32</v>
      </c>
      <c r="AH425">
        <v>37.32</v>
      </c>
      <c r="AI425">
        <v>37.32</v>
      </c>
    </row>
    <row r="426" spans="1:36" ht="16">
      <c r="A426" s="106" t="s">
        <v>128</v>
      </c>
      <c r="B426" s="9" t="s">
        <v>119</v>
      </c>
      <c r="C426" s="9" t="s">
        <v>151</v>
      </c>
      <c r="D426" s="161">
        <v>3</v>
      </c>
      <c r="E426">
        <v>1E-4</v>
      </c>
      <c r="F426">
        <v>1E-4</v>
      </c>
      <c r="G426">
        <v>1E-4</v>
      </c>
      <c r="H426">
        <v>1E-4</v>
      </c>
      <c r="I426">
        <v>1E-4</v>
      </c>
      <c r="J426">
        <v>1E-4</v>
      </c>
      <c r="K426">
        <v>1E-4</v>
      </c>
      <c r="L426">
        <v>1E-4</v>
      </c>
      <c r="M426">
        <v>1E-4</v>
      </c>
      <c r="N426">
        <v>1E-4</v>
      </c>
      <c r="O426">
        <v>1E-4</v>
      </c>
      <c r="P426">
        <v>1E-4</v>
      </c>
      <c r="Q426">
        <v>1E-4</v>
      </c>
      <c r="R426">
        <v>1E-4</v>
      </c>
      <c r="S426">
        <v>1E-4</v>
      </c>
      <c r="T426">
        <v>1E-4</v>
      </c>
      <c r="U426">
        <v>1E-4</v>
      </c>
      <c r="V426">
        <v>1E-4</v>
      </c>
      <c r="W426">
        <v>1E-4</v>
      </c>
      <c r="X426">
        <v>1E-4</v>
      </c>
      <c r="Y426">
        <v>1E-4</v>
      </c>
      <c r="Z426">
        <v>1E-4</v>
      </c>
      <c r="AA426">
        <v>1E-4</v>
      </c>
      <c r="AB426">
        <v>1E-4</v>
      </c>
      <c r="AC426">
        <v>1E-4</v>
      </c>
      <c r="AD426">
        <v>1E-4</v>
      </c>
      <c r="AE426">
        <v>1E-4</v>
      </c>
      <c r="AF426">
        <v>1E-4</v>
      </c>
      <c r="AG426">
        <v>1E-4</v>
      </c>
      <c r="AH426">
        <v>1E-4</v>
      </c>
      <c r="AI426">
        <v>1E-4</v>
      </c>
    </row>
    <row r="427" spans="1:36" ht="16">
      <c r="A427" s="106" t="s">
        <v>149</v>
      </c>
      <c r="B427" s="9">
        <v>31.536000000000001</v>
      </c>
      <c r="C427" s="9" t="s">
        <v>181</v>
      </c>
      <c r="D427" s="161">
        <v>3</v>
      </c>
      <c r="E427" s="47"/>
      <c r="F427" s="47"/>
      <c r="G427" s="47"/>
      <c r="H427" s="47"/>
      <c r="I427" s="47"/>
      <c r="J427" s="47"/>
      <c r="K427" s="47"/>
      <c r="L427" s="47"/>
      <c r="M427" s="47"/>
      <c r="N427" s="47"/>
      <c r="O427" s="47"/>
      <c r="P427" s="47"/>
      <c r="Q427" s="47"/>
      <c r="R427" s="47"/>
      <c r="S427" s="47"/>
      <c r="T427" s="47"/>
      <c r="U427" s="47"/>
      <c r="V427" s="47"/>
      <c r="W427" s="47"/>
      <c r="X427" s="47"/>
      <c r="Y427" s="47"/>
      <c r="Z427" s="47"/>
      <c r="AA427" s="47"/>
      <c r="AB427" s="47"/>
      <c r="AC427" s="47"/>
      <c r="AD427" s="47"/>
      <c r="AE427" s="47"/>
      <c r="AF427" s="47"/>
      <c r="AG427" s="47"/>
      <c r="AH427" s="47"/>
      <c r="AI427" s="47"/>
    </row>
    <row r="428" spans="1:36" ht="16">
      <c r="A428" s="106" t="s">
        <v>136</v>
      </c>
      <c r="B428" s="9">
        <v>25</v>
      </c>
      <c r="C428" s="9" t="s">
        <v>137</v>
      </c>
      <c r="D428" s="161">
        <v>3</v>
      </c>
      <c r="E428" s="47"/>
      <c r="F428" s="47"/>
      <c r="G428" s="47"/>
      <c r="H428" s="47"/>
      <c r="I428" s="47"/>
      <c r="J428" s="47"/>
      <c r="K428" s="47"/>
      <c r="L428" s="47"/>
      <c r="M428" s="47"/>
      <c r="N428" s="47"/>
      <c r="O428" s="47"/>
      <c r="P428" s="47"/>
      <c r="Q428" s="47"/>
      <c r="R428" s="47"/>
      <c r="S428" s="47"/>
      <c r="T428" s="47"/>
      <c r="U428" s="47"/>
      <c r="V428" s="47"/>
      <c r="W428" s="47"/>
      <c r="X428" s="47"/>
      <c r="Y428" s="47"/>
      <c r="Z428" s="47"/>
      <c r="AA428" s="47"/>
      <c r="AB428" s="47"/>
      <c r="AC428" s="47"/>
      <c r="AD428" s="47"/>
      <c r="AE428" s="47"/>
      <c r="AF428" s="47"/>
      <c r="AG428" s="47"/>
      <c r="AH428" s="47"/>
      <c r="AI428" s="47"/>
    </row>
    <row r="429" spans="1:36" s="237" customFormat="1"/>
    <row r="430" spans="1:36" s="225" customFormat="1" ht="15.5" customHeight="1">
      <c r="A430" s="167" t="s">
        <v>625</v>
      </c>
      <c r="B430" s="226"/>
      <c r="D430" s="226"/>
      <c r="E430" s="227"/>
      <c r="F430" s="227"/>
      <c r="G430" s="227"/>
      <c r="H430" s="227"/>
      <c r="I430" s="227"/>
      <c r="J430" s="227"/>
      <c r="K430" s="227"/>
      <c r="L430" s="227"/>
      <c r="M430" s="227"/>
      <c r="N430" s="227"/>
      <c r="O430" s="227"/>
      <c r="P430" s="227"/>
      <c r="Q430" s="227"/>
      <c r="R430" s="227"/>
      <c r="S430" s="227"/>
      <c r="T430" s="227"/>
      <c r="U430" s="227"/>
      <c r="V430" s="227"/>
      <c r="W430" s="227"/>
      <c r="X430" s="227"/>
      <c r="Y430" s="227"/>
      <c r="Z430" s="227"/>
      <c r="AA430" s="227"/>
      <c r="AB430" s="227"/>
      <c r="AC430" s="227"/>
      <c r="AD430" s="227"/>
      <c r="AE430" s="227"/>
      <c r="AF430" s="227"/>
      <c r="AG430" s="227"/>
      <c r="AH430" s="227"/>
      <c r="AI430" s="227"/>
    </row>
    <row r="431" spans="1:36">
      <c r="A431" s="14" t="s">
        <v>116</v>
      </c>
      <c r="B431" s="12" t="s">
        <v>173</v>
      </c>
      <c r="C431" s="8" t="s">
        <v>117</v>
      </c>
      <c r="D431" s="8" t="s">
        <v>607</v>
      </c>
      <c r="E431" s="107">
        <v>2020</v>
      </c>
      <c r="F431" s="107">
        <v>2021</v>
      </c>
      <c r="G431" s="107">
        <v>2022</v>
      </c>
      <c r="H431" s="107">
        <v>2023</v>
      </c>
      <c r="I431" s="107">
        <v>2024</v>
      </c>
      <c r="J431" s="107">
        <v>2025</v>
      </c>
      <c r="K431" s="107">
        <v>2026</v>
      </c>
      <c r="L431" s="107">
        <v>2027</v>
      </c>
      <c r="M431" s="107">
        <v>2028</v>
      </c>
      <c r="N431" s="107">
        <v>2029</v>
      </c>
      <c r="O431" s="107">
        <v>2030</v>
      </c>
      <c r="P431" s="107">
        <v>2031</v>
      </c>
      <c r="Q431" s="107">
        <v>2032</v>
      </c>
      <c r="R431" s="107">
        <v>2033</v>
      </c>
      <c r="S431" s="107">
        <v>2034</v>
      </c>
      <c r="T431" s="107">
        <v>2035</v>
      </c>
      <c r="U431" s="107">
        <v>2036</v>
      </c>
      <c r="V431" s="107">
        <v>2037</v>
      </c>
      <c r="W431" s="107">
        <v>2038</v>
      </c>
      <c r="X431" s="107">
        <v>2039</v>
      </c>
      <c r="Y431" s="107">
        <v>2040</v>
      </c>
      <c r="Z431" s="107">
        <v>2041</v>
      </c>
      <c r="AA431" s="107">
        <v>2042</v>
      </c>
      <c r="AB431" s="107">
        <v>2043</v>
      </c>
      <c r="AC431" s="107">
        <v>2044</v>
      </c>
      <c r="AD431" s="107">
        <v>2045</v>
      </c>
      <c r="AE431" s="107">
        <v>2046</v>
      </c>
      <c r="AF431" s="107">
        <v>2047</v>
      </c>
      <c r="AG431" s="107">
        <v>2048</v>
      </c>
      <c r="AH431" s="107">
        <v>2049</v>
      </c>
      <c r="AI431" s="107">
        <v>2050</v>
      </c>
    </row>
    <row r="432" spans="1:36" s="10" customFormat="1" ht="15.75" customHeight="1">
      <c r="A432" s="118" t="s">
        <v>129</v>
      </c>
      <c r="B432" s="11" t="s">
        <v>27</v>
      </c>
      <c r="C432" s="11" t="s">
        <v>626</v>
      </c>
      <c r="D432" s="161">
        <v>7</v>
      </c>
      <c r="E432">
        <v>12.96</v>
      </c>
      <c r="F432">
        <v>12.96</v>
      </c>
      <c r="G432">
        <v>12.96</v>
      </c>
      <c r="H432">
        <v>12.96</v>
      </c>
      <c r="I432">
        <v>12.96</v>
      </c>
      <c r="J432">
        <v>12.96</v>
      </c>
      <c r="K432">
        <v>12.96</v>
      </c>
      <c r="L432">
        <v>12.96</v>
      </c>
      <c r="M432">
        <v>12.96</v>
      </c>
      <c r="N432">
        <v>12.96</v>
      </c>
      <c r="O432">
        <v>12.96</v>
      </c>
      <c r="P432">
        <v>12.96</v>
      </c>
      <c r="Q432">
        <v>12.96</v>
      </c>
      <c r="R432">
        <v>12.96</v>
      </c>
      <c r="S432">
        <v>12.96</v>
      </c>
      <c r="T432">
        <v>12.96</v>
      </c>
      <c r="U432">
        <v>12.96</v>
      </c>
      <c r="V432">
        <v>12.96</v>
      </c>
      <c r="W432">
        <v>12.96</v>
      </c>
      <c r="X432">
        <v>12.96</v>
      </c>
      <c r="Y432">
        <v>12.96</v>
      </c>
      <c r="Z432">
        <v>12.96</v>
      </c>
      <c r="AA432">
        <v>12.96</v>
      </c>
      <c r="AB432">
        <v>12.96</v>
      </c>
      <c r="AC432">
        <v>12.96</v>
      </c>
      <c r="AD432">
        <v>12.96</v>
      </c>
      <c r="AE432">
        <v>12.96</v>
      </c>
      <c r="AF432">
        <v>12.96</v>
      </c>
      <c r="AG432">
        <v>12.96</v>
      </c>
      <c r="AH432">
        <v>12.96</v>
      </c>
      <c r="AI432">
        <v>12.96</v>
      </c>
    </row>
    <row r="433" spans="1:36" s="10" customFormat="1" ht="15.75" customHeight="1">
      <c r="A433" s="118" t="s">
        <v>129</v>
      </c>
      <c r="B433" s="11" t="s">
        <v>614</v>
      </c>
      <c r="C433" s="11" t="s">
        <v>627</v>
      </c>
      <c r="D433" s="161">
        <v>7</v>
      </c>
      <c r="E433">
        <v>1</v>
      </c>
      <c r="F433">
        <v>1</v>
      </c>
      <c r="G433">
        <v>1</v>
      </c>
      <c r="H433">
        <v>1</v>
      </c>
      <c r="I433">
        <v>1</v>
      </c>
      <c r="J433">
        <v>1</v>
      </c>
      <c r="K433">
        <v>1</v>
      </c>
      <c r="L433">
        <v>1</v>
      </c>
      <c r="M433">
        <v>1</v>
      </c>
      <c r="N433">
        <v>1</v>
      </c>
      <c r="O433">
        <v>1</v>
      </c>
      <c r="P433">
        <v>1</v>
      </c>
      <c r="Q433">
        <v>1</v>
      </c>
      <c r="R433">
        <v>1</v>
      </c>
      <c r="S433">
        <v>1</v>
      </c>
      <c r="T433">
        <v>1</v>
      </c>
      <c r="U433">
        <v>1</v>
      </c>
      <c r="V433">
        <v>1</v>
      </c>
      <c r="W433">
        <v>1</v>
      </c>
      <c r="X433">
        <v>1</v>
      </c>
      <c r="Y433">
        <v>1</v>
      </c>
      <c r="Z433">
        <v>1</v>
      </c>
      <c r="AA433">
        <v>1</v>
      </c>
      <c r="AB433">
        <v>1</v>
      </c>
      <c r="AC433">
        <v>1</v>
      </c>
      <c r="AD433">
        <v>1</v>
      </c>
      <c r="AE433">
        <v>1</v>
      </c>
      <c r="AF433">
        <v>1</v>
      </c>
      <c r="AG433">
        <v>1</v>
      </c>
      <c r="AH433">
        <v>1</v>
      </c>
      <c r="AI433">
        <v>1</v>
      </c>
    </row>
    <row r="434" spans="1:36" ht="16">
      <c r="A434" s="106" t="s">
        <v>120</v>
      </c>
      <c r="B434" s="9" t="s">
        <v>615</v>
      </c>
      <c r="C434" s="11" t="s">
        <v>628</v>
      </c>
      <c r="D434" s="161">
        <v>7</v>
      </c>
      <c r="E434" s="47">
        <v>1</v>
      </c>
      <c r="F434" s="47">
        <v>1</v>
      </c>
      <c r="G434" s="47">
        <v>1</v>
      </c>
      <c r="H434" s="47">
        <v>1</v>
      </c>
      <c r="I434" s="47">
        <v>1</v>
      </c>
      <c r="J434" s="47">
        <v>1</v>
      </c>
      <c r="K434" s="47">
        <v>1</v>
      </c>
      <c r="L434" s="47">
        <v>1</v>
      </c>
      <c r="M434" s="47">
        <v>1</v>
      </c>
      <c r="N434" s="47">
        <v>1</v>
      </c>
      <c r="O434" s="47">
        <v>1</v>
      </c>
      <c r="P434" s="47">
        <v>1</v>
      </c>
      <c r="Q434" s="47">
        <v>1</v>
      </c>
      <c r="R434" s="47">
        <v>1</v>
      </c>
      <c r="S434" s="47">
        <v>1</v>
      </c>
      <c r="T434" s="47">
        <v>1</v>
      </c>
      <c r="U434" s="47">
        <v>1</v>
      </c>
      <c r="V434" s="47">
        <v>1</v>
      </c>
      <c r="W434" s="47">
        <v>1</v>
      </c>
      <c r="X434" s="47">
        <v>1</v>
      </c>
      <c r="Y434" s="47">
        <v>1</v>
      </c>
      <c r="Z434" s="47">
        <v>1</v>
      </c>
      <c r="AA434" s="47">
        <v>1</v>
      </c>
      <c r="AB434" s="47">
        <v>1</v>
      </c>
      <c r="AC434" s="47">
        <v>1</v>
      </c>
      <c r="AD434" s="47">
        <v>1</v>
      </c>
      <c r="AE434" s="47">
        <v>1</v>
      </c>
      <c r="AF434" s="47">
        <v>1</v>
      </c>
      <c r="AG434" s="47">
        <v>1</v>
      </c>
      <c r="AH434" s="47">
        <v>1</v>
      </c>
      <c r="AI434" s="47">
        <v>1</v>
      </c>
    </row>
    <row r="435" spans="1:36" ht="16">
      <c r="A435" s="247" t="s">
        <v>179</v>
      </c>
      <c r="B435" s="9" t="s">
        <v>163</v>
      </c>
      <c r="C435" s="9" t="s">
        <v>119</v>
      </c>
      <c r="D435" s="161">
        <v>7</v>
      </c>
      <c r="E435">
        <v>1</v>
      </c>
      <c r="F435">
        <v>1</v>
      </c>
      <c r="G435">
        <v>1</v>
      </c>
      <c r="H435">
        <v>1</v>
      </c>
      <c r="I435">
        <v>1</v>
      </c>
      <c r="J435">
        <v>1</v>
      </c>
      <c r="K435">
        <v>1</v>
      </c>
      <c r="L435">
        <v>1</v>
      </c>
      <c r="M435">
        <v>1</v>
      </c>
      <c r="N435">
        <v>1</v>
      </c>
      <c r="O435">
        <v>1</v>
      </c>
      <c r="P435">
        <v>1</v>
      </c>
      <c r="Q435">
        <v>1</v>
      </c>
      <c r="R435">
        <v>1</v>
      </c>
      <c r="S435">
        <v>1</v>
      </c>
      <c r="T435">
        <v>1</v>
      </c>
      <c r="U435">
        <v>1</v>
      </c>
      <c r="V435">
        <v>1</v>
      </c>
      <c r="W435">
        <v>1</v>
      </c>
      <c r="X435">
        <v>1</v>
      </c>
      <c r="Y435">
        <v>1</v>
      </c>
      <c r="Z435">
        <v>1</v>
      </c>
      <c r="AA435">
        <v>1</v>
      </c>
      <c r="AB435">
        <v>1</v>
      </c>
      <c r="AC435">
        <v>1</v>
      </c>
      <c r="AD435">
        <v>1</v>
      </c>
      <c r="AE435">
        <v>1</v>
      </c>
      <c r="AF435">
        <v>1</v>
      </c>
      <c r="AG435">
        <v>1</v>
      </c>
      <c r="AH435">
        <v>1</v>
      </c>
      <c r="AI435">
        <v>1</v>
      </c>
    </row>
    <row r="436" spans="1:36" ht="16">
      <c r="A436" s="247"/>
      <c r="B436" s="9" t="s">
        <v>165</v>
      </c>
      <c r="C436" s="9"/>
      <c r="D436" s="161">
        <v>7</v>
      </c>
      <c r="E436">
        <v>1</v>
      </c>
      <c r="F436">
        <v>1</v>
      </c>
      <c r="G436">
        <v>1</v>
      </c>
      <c r="H436">
        <v>1</v>
      </c>
      <c r="I436">
        <v>1</v>
      </c>
      <c r="J436">
        <v>1</v>
      </c>
      <c r="K436">
        <v>1</v>
      </c>
      <c r="L436">
        <v>1</v>
      </c>
      <c r="M436">
        <v>1</v>
      </c>
      <c r="N436">
        <v>1</v>
      </c>
      <c r="O436">
        <v>1</v>
      </c>
      <c r="P436">
        <v>1</v>
      </c>
      <c r="Q436">
        <v>1</v>
      </c>
      <c r="R436">
        <v>1</v>
      </c>
      <c r="S436">
        <v>1</v>
      </c>
      <c r="T436">
        <v>1</v>
      </c>
      <c r="U436">
        <v>1</v>
      </c>
      <c r="V436">
        <v>1</v>
      </c>
      <c r="W436">
        <v>1</v>
      </c>
      <c r="X436">
        <v>1</v>
      </c>
      <c r="Y436">
        <v>1</v>
      </c>
      <c r="Z436">
        <v>1</v>
      </c>
      <c r="AA436">
        <v>1</v>
      </c>
      <c r="AB436">
        <v>1</v>
      </c>
      <c r="AC436">
        <v>1</v>
      </c>
      <c r="AD436">
        <v>1</v>
      </c>
      <c r="AE436">
        <v>1</v>
      </c>
      <c r="AF436">
        <v>1</v>
      </c>
      <c r="AG436">
        <v>1</v>
      </c>
      <c r="AH436">
        <v>1</v>
      </c>
      <c r="AI436">
        <v>1</v>
      </c>
    </row>
    <row r="437" spans="1:36" ht="16">
      <c r="A437" s="247"/>
      <c r="B437" s="9" t="s">
        <v>166</v>
      </c>
      <c r="C437" s="9"/>
      <c r="D437" s="161">
        <v>7</v>
      </c>
      <c r="E437">
        <v>1</v>
      </c>
      <c r="F437">
        <v>1</v>
      </c>
      <c r="G437">
        <v>1</v>
      </c>
      <c r="H437">
        <v>1</v>
      </c>
      <c r="I437">
        <v>1</v>
      </c>
      <c r="J437">
        <v>1</v>
      </c>
      <c r="K437">
        <v>1</v>
      </c>
      <c r="L437">
        <v>1</v>
      </c>
      <c r="M437">
        <v>1</v>
      </c>
      <c r="N437">
        <v>1</v>
      </c>
      <c r="O437">
        <v>1</v>
      </c>
      <c r="P437">
        <v>1</v>
      </c>
      <c r="Q437">
        <v>1</v>
      </c>
      <c r="R437">
        <v>1</v>
      </c>
      <c r="S437">
        <v>1</v>
      </c>
      <c r="T437">
        <v>1</v>
      </c>
      <c r="U437">
        <v>1</v>
      </c>
      <c r="V437">
        <v>1</v>
      </c>
      <c r="W437">
        <v>1</v>
      </c>
      <c r="X437">
        <v>1</v>
      </c>
      <c r="Y437">
        <v>1</v>
      </c>
      <c r="Z437">
        <v>1</v>
      </c>
      <c r="AA437">
        <v>1</v>
      </c>
      <c r="AB437">
        <v>1</v>
      </c>
      <c r="AC437">
        <v>1</v>
      </c>
      <c r="AD437">
        <v>1</v>
      </c>
      <c r="AE437">
        <v>1</v>
      </c>
      <c r="AF437">
        <v>1</v>
      </c>
      <c r="AG437">
        <v>1</v>
      </c>
      <c r="AH437">
        <v>1</v>
      </c>
      <c r="AI437">
        <v>1</v>
      </c>
    </row>
    <row r="438" spans="1:36" ht="16">
      <c r="A438" s="247"/>
      <c r="B438" s="9" t="s">
        <v>167</v>
      </c>
      <c r="C438" s="9"/>
      <c r="D438" s="161">
        <v>7</v>
      </c>
      <c r="E438">
        <v>1</v>
      </c>
      <c r="F438">
        <v>1</v>
      </c>
      <c r="G438">
        <v>1</v>
      </c>
      <c r="H438">
        <v>1</v>
      </c>
      <c r="I438">
        <v>1</v>
      </c>
      <c r="J438">
        <v>1</v>
      </c>
      <c r="K438">
        <v>1</v>
      </c>
      <c r="L438">
        <v>1</v>
      </c>
      <c r="M438">
        <v>1</v>
      </c>
      <c r="N438">
        <v>1</v>
      </c>
      <c r="O438">
        <v>1</v>
      </c>
      <c r="P438">
        <v>1</v>
      </c>
      <c r="Q438">
        <v>1</v>
      </c>
      <c r="R438">
        <v>1</v>
      </c>
      <c r="S438">
        <v>1</v>
      </c>
      <c r="T438">
        <v>1</v>
      </c>
      <c r="U438">
        <v>1</v>
      </c>
      <c r="V438">
        <v>1</v>
      </c>
      <c r="W438">
        <v>1</v>
      </c>
      <c r="X438">
        <v>1</v>
      </c>
      <c r="Y438">
        <v>1</v>
      </c>
      <c r="Z438">
        <v>1</v>
      </c>
      <c r="AA438">
        <v>1</v>
      </c>
      <c r="AB438">
        <v>1</v>
      </c>
      <c r="AC438">
        <v>1</v>
      </c>
      <c r="AD438">
        <v>1</v>
      </c>
      <c r="AE438">
        <v>1</v>
      </c>
      <c r="AF438">
        <v>1</v>
      </c>
      <c r="AG438">
        <v>1</v>
      </c>
      <c r="AH438">
        <v>1</v>
      </c>
      <c r="AI438">
        <v>1</v>
      </c>
    </row>
    <row r="439" spans="1:36" ht="16">
      <c r="A439" s="247"/>
      <c r="B439" s="9" t="s">
        <v>168</v>
      </c>
      <c r="C439" s="9"/>
      <c r="D439" s="161">
        <v>7</v>
      </c>
      <c r="E439">
        <v>1</v>
      </c>
      <c r="F439">
        <v>1</v>
      </c>
      <c r="G439">
        <v>1</v>
      </c>
      <c r="H439">
        <v>1</v>
      </c>
      <c r="I439">
        <v>1</v>
      </c>
      <c r="J439">
        <v>1</v>
      </c>
      <c r="K439">
        <v>1</v>
      </c>
      <c r="L439">
        <v>1</v>
      </c>
      <c r="M439">
        <v>1</v>
      </c>
      <c r="N439">
        <v>1</v>
      </c>
      <c r="O439">
        <v>1</v>
      </c>
      <c r="P439">
        <v>1</v>
      </c>
      <c r="Q439">
        <v>1</v>
      </c>
      <c r="R439">
        <v>1</v>
      </c>
      <c r="S439">
        <v>1</v>
      </c>
      <c r="T439">
        <v>1</v>
      </c>
      <c r="U439">
        <v>1</v>
      </c>
      <c r="V439">
        <v>1</v>
      </c>
      <c r="W439">
        <v>1</v>
      </c>
      <c r="X439">
        <v>1</v>
      </c>
      <c r="Y439">
        <v>1</v>
      </c>
      <c r="Z439">
        <v>1</v>
      </c>
      <c r="AA439">
        <v>1</v>
      </c>
      <c r="AB439">
        <v>1</v>
      </c>
      <c r="AC439">
        <v>1</v>
      </c>
      <c r="AD439">
        <v>1</v>
      </c>
      <c r="AE439">
        <v>1</v>
      </c>
      <c r="AF439">
        <v>1</v>
      </c>
      <c r="AG439">
        <v>1</v>
      </c>
      <c r="AH439">
        <v>1</v>
      </c>
      <c r="AI439">
        <v>1</v>
      </c>
    </row>
    <row r="440" spans="1:36" ht="16">
      <c r="A440" s="247"/>
      <c r="B440" s="9" t="s">
        <v>169</v>
      </c>
      <c r="C440" s="9" t="s">
        <v>119</v>
      </c>
      <c r="D440" s="161">
        <v>7</v>
      </c>
      <c r="E440">
        <v>1</v>
      </c>
      <c r="F440">
        <v>1</v>
      </c>
      <c r="G440">
        <v>1</v>
      </c>
      <c r="H440">
        <v>1</v>
      </c>
      <c r="I440">
        <v>1</v>
      </c>
      <c r="J440">
        <v>1</v>
      </c>
      <c r="K440">
        <v>1</v>
      </c>
      <c r="L440">
        <v>1</v>
      </c>
      <c r="M440">
        <v>1</v>
      </c>
      <c r="N440">
        <v>1</v>
      </c>
      <c r="O440">
        <v>1</v>
      </c>
      <c r="P440">
        <v>1</v>
      </c>
      <c r="Q440">
        <v>1</v>
      </c>
      <c r="R440">
        <v>1</v>
      </c>
      <c r="S440">
        <v>1</v>
      </c>
      <c r="T440">
        <v>1</v>
      </c>
      <c r="U440">
        <v>1</v>
      </c>
      <c r="V440">
        <v>1</v>
      </c>
      <c r="W440">
        <v>1</v>
      </c>
      <c r="X440">
        <v>1</v>
      </c>
      <c r="Y440">
        <v>1</v>
      </c>
      <c r="Z440">
        <v>1</v>
      </c>
      <c r="AA440">
        <v>1</v>
      </c>
      <c r="AB440">
        <v>1</v>
      </c>
      <c r="AC440">
        <v>1</v>
      </c>
      <c r="AD440">
        <v>1</v>
      </c>
      <c r="AE440">
        <v>1</v>
      </c>
      <c r="AF440">
        <v>1</v>
      </c>
      <c r="AG440">
        <v>1</v>
      </c>
      <c r="AH440">
        <v>1</v>
      </c>
      <c r="AI440">
        <v>1</v>
      </c>
    </row>
    <row r="441" spans="1:36" ht="16">
      <c r="A441" s="247"/>
      <c r="B441" s="9" t="s">
        <v>170</v>
      </c>
      <c r="C441" s="9" t="s">
        <v>119</v>
      </c>
      <c r="D441" s="161">
        <v>7</v>
      </c>
      <c r="E441">
        <v>1</v>
      </c>
      <c r="F441">
        <v>1</v>
      </c>
      <c r="G441">
        <v>1</v>
      </c>
      <c r="H441">
        <v>1</v>
      </c>
      <c r="I441">
        <v>1</v>
      </c>
      <c r="J441">
        <v>1</v>
      </c>
      <c r="K441">
        <v>1</v>
      </c>
      <c r="L441">
        <v>1</v>
      </c>
      <c r="M441">
        <v>1</v>
      </c>
      <c r="N441">
        <v>1</v>
      </c>
      <c r="O441">
        <v>1</v>
      </c>
      <c r="P441">
        <v>1</v>
      </c>
      <c r="Q441">
        <v>1</v>
      </c>
      <c r="R441">
        <v>1</v>
      </c>
      <c r="S441">
        <v>1</v>
      </c>
      <c r="T441">
        <v>1</v>
      </c>
      <c r="U441">
        <v>1</v>
      </c>
      <c r="V441">
        <v>1</v>
      </c>
      <c r="W441">
        <v>1</v>
      </c>
      <c r="X441">
        <v>1</v>
      </c>
      <c r="Y441">
        <v>1</v>
      </c>
      <c r="Z441">
        <v>1</v>
      </c>
      <c r="AA441">
        <v>1</v>
      </c>
      <c r="AB441">
        <v>1</v>
      </c>
      <c r="AC441">
        <v>1</v>
      </c>
      <c r="AD441">
        <v>1</v>
      </c>
      <c r="AE441">
        <v>1</v>
      </c>
      <c r="AF441">
        <v>1</v>
      </c>
      <c r="AG441">
        <v>1</v>
      </c>
      <c r="AH441">
        <v>1</v>
      </c>
      <c r="AI441">
        <v>1</v>
      </c>
    </row>
    <row r="442" spans="1:36" ht="16">
      <c r="A442" s="247"/>
      <c r="B442" s="9" t="s">
        <v>171</v>
      </c>
      <c r="C442" s="9" t="s">
        <v>119</v>
      </c>
      <c r="D442" s="161">
        <v>7</v>
      </c>
      <c r="E442">
        <v>1</v>
      </c>
      <c r="F442">
        <v>1</v>
      </c>
      <c r="G442">
        <v>1</v>
      </c>
      <c r="H442">
        <v>1</v>
      </c>
      <c r="I442">
        <v>1</v>
      </c>
      <c r="J442">
        <v>1</v>
      </c>
      <c r="K442">
        <v>1</v>
      </c>
      <c r="L442">
        <v>1</v>
      </c>
      <c r="M442">
        <v>1</v>
      </c>
      <c r="N442">
        <v>1</v>
      </c>
      <c r="O442">
        <v>1</v>
      </c>
      <c r="P442">
        <v>1</v>
      </c>
      <c r="Q442">
        <v>1</v>
      </c>
      <c r="R442">
        <v>1</v>
      </c>
      <c r="S442">
        <v>1</v>
      </c>
      <c r="T442">
        <v>1</v>
      </c>
      <c r="U442">
        <v>1</v>
      </c>
      <c r="V442">
        <v>1</v>
      </c>
      <c r="W442">
        <v>1</v>
      </c>
      <c r="X442">
        <v>1</v>
      </c>
      <c r="Y442">
        <v>1</v>
      </c>
      <c r="Z442">
        <v>1</v>
      </c>
      <c r="AA442">
        <v>1</v>
      </c>
      <c r="AB442">
        <v>1</v>
      </c>
      <c r="AC442">
        <v>1</v>
      </c>
      <c r="AD442">
        <v>1</v>
      </c>
      <c r="AE442">
        <v>1</v>
      </c>
      <c r="AF442">
        <v>1</v>
      </c>
      <c r="AG442">
        <v>1</v>
      </c>
      <c r="AH442">
        <v>1</v>
      </c>
      <c r="AI442">
        <v>1</v>
      </c>
    </row>
    <row r="443" spans="1:36" s="10" customFormat="1" ht="16">
      <c r="A443" s="109" t="s">
        <v>140</v>
      </c>
      <c r="B443" s="11" t="s">
        <v>119</v>
      </c>
      <c r="C443" s="11" t="s">
        <v>177</v>
      </c>
      <c r="D443" s="161">
        <v>7</v>
      </c>
      <c r="E443" s="124">
        <v>999999</v>
      </c>
      <c r="F443" s="124">
        <v>999999</v>
      </c>
      <c r="G443" s="124">
        <v>999999</v>
      </c>
      <c r="H443" s="124">
        <v>999999</v>
      </c>
      <c r="I443" s="124">
        <v>999999</v>
      </c>
      <c r="J443" s="124">
        <v>999999</v>
      </c>
      <c r="K443" s="124">
        <v>999999</v>
      </c>
      <c r="L443" s="124">
        <v>999999</v>
      </c>
      <c r="M443" s="124">
        <v>999999</v>
      </c>
      <c r="N443" s="124">
        <v>999999</v>
      </c>
      <c r="O443" s="124">
        <v>999999</v>
      </c>
      <c r="P443" s="124">
        <v>999999</v>
      </c>
      <c r="Q443" s="124">
        <v>999999</v>
      </c>
      <c r="R443" s="124">
        <v>999999</v>
      </c>
      <c r="S443" s="124">
        <v>999999</v>
      </c>
      <c r="T443" s="124">
        <v>999999</v>
      </c>
      <c r="U443" s="124">
        <v>999999</v>
      </c>
      <c r="V443" s="124">
        <v>999999</v>
      </c>
      <c r="W443" s="124">
        <v>999999</v>
      </c>
      <c r="X443" s="124">
        <v>999999</v>
      </c>
      <c r="Y443" s="124">
        <v>999999</v>
      </c>
      <c r="Z443" s="124">
        <v>999999</v>
      </c>
      <c r="AA443" s="124">
        <v>999999</v>
      </c>
      <c r="AB443" s="124">
        <v>999999</v>
      </c>
      <c r="AC443" s="124">
        <v>999999</v>
      </c>
      <c r="AD443" s="124">
        <v>999999</v>
      </c>
      <c r="AE443" s="124">
        <v>999999</v>
      </c>
      <c r="AF443" s="124">
        <v>999999</v>
      </c>
      <c r="AG443" s="124">
        <v>999999</v>
      </c>
      <c r="AH443" s="124">
        <v>999999</v>
      </c>
      <c r="AI443" s="124">
        <v>999999</v>
      </c>
    </row>
    <row r="444" spans="1:36" s="10" customFormat="1" ht="16">
      <c r="A444" s="106" t="s">
        <v>126</v>
      </c>
      <c r="B444" s="11"/>
      <c r="C444" s="11"/>
      <c r="D444" s="161">
        <v>7</v>
      </c>
      <c r="E444" s="124">
        <v>999999</v>
      </c>
      <c r="F444" s="124">
        <v>999999</v>
      </c>
      <c r="G444" s="124">
        <v>999999</v>
      </c>
      <c r="H444" s="124">
        <v>999999</v>
      </c>
      <c r="I444" s="124">
        <v>999999</v>
      </c>
      <c r="J444" s="124">
        <v>999999</v>
      </c>
      <c r="K444" s="124">
        <v>999999</v>
      </c>
      <c r="L444" s="124">
        <v>999999</v>
      </c>
      <c r="M444" s="124">
        <v>999999</v>
      </c>
      <c r="N444" s="124">
        <v>999999</v>
      </c>
      <c r="O444" s="124">
        <v>999999</v>
      </c>
      <c r="P444" s="124">
        <v>999999</v>
      </c>
      <c r="Q444" s="124">
        <v>999999</v>
      </c>
      <c r="R444" s="124">
        <v>999999</v>
      </c>
      <c r="S444" s="124">
        <v>999999</v>
      </c>
      <c r="T444" s="124">
        <v>999999</v>
      </c>
      <c r="U444" s="124">
        <v>999999</v>
      </c>
      <c r="V444" s="124">
        <v>999999</v>
      </c>
      <c r="W444" s="124">
        <v>999999</v>
      </c>
      <c r="X444" s="124">
        <v>999999</v>
      </c>
      <c r="Y444" s="124">
        <v>999999</v>
      </c>
      <c r="Z444" s="124">
        <v>999999</v>
      </c>
      <c r="AA444" s="124">
        <v>999999</v>
      </c>
      <c r="AB444" s="124">
        <v>999999</v>
      </c>
      <c r="AC444" s="124">
        <v>999999</v>
      </c>
      <c r="AD444" s="124">
        <v>999999</v>
      </c>
      <c r="AE444" s="124">
        <v>999999</v>
      </c>
      <c r="AF444" s="124">
        <v>999999</v>
      </c>
      <c r="AG444" s="124">
        <v>999999</v>
      </c>
      <c r="AH444" s="124">
        <v>999999</v>
      </c>
      <c r="AI444" s="124">
        <v>999999</v>
      </c>
    </row>
    <row r="445" spans="1:36" ht="16">
      <c r="A445" s="106" t="s">
        <v>133</v>
      </c>
      <c r="B445" s="9" t="s">
        <v>119</v>
      </c>
      <c r="C445" s="9" t="s">
        <v>180</v>
      </c>
      <c r="D445" s="161">
        <v>7</v>
      </c>
      <c r="E445">
        <v>36.752000000000002</v>
      </c>
      <c r="F445">
        <v>36.752000000000002</v>
      </c>
      <c r="G445">
        <v>35.594000000000001</v>
      </c>
      <c r="H445">
        <v>34.472000000000001</v>
      </c>
      <c r="I445">
        <v>33.386000000000003</v>
      </c>
      <c r="J445">
        <v>32.334000000000003</v>
      </c>
      <c r="K445">
        <v>31.315000000000001</v>
      </c>
      <c r="L445">
        <v>30.327999999999999</v>
      </c>
      <c r="M445">
        <v>29.373000000000001</v>
      </c>
      <c r="N445">
        <v>28.446999999999999</v>
      </c>
      <c r="O445">
        <v>27.550999999999998</v>
      </c>
      <c r="P445">
        <v>26.683</v>
      </c>
      <c r="Q445">
        <v>25.841999999999999</v>
      </c>
      <c r="R445">
        <v>25.027999999999999</v>
      </c>
      <c r="S445">
        <v>24.239000000000001</v>
      </c>
      <c r="T445">
        <v>23.475000000000001</v>
      </c>
      <c r="U445">
        <v>22.734999999999999</v>
      </c>
      <c r="V445">
        <v>22.018999999999998</v>
      </c>
      <c r="W445">
        <v>21.324999999999999</v>
      </c>
      <c r="X445">
        <v>20.652999999999999</v>
      </c>
      <c r="Y445">
        <v>20.003</v>
      </c>
      <c r="Z445">
        <v>19.372</v>
      </c>
      <c r="AA445">
        <v>18.762</v>
      </c>
      <c r="AB445">
        <v>18.170999999999999</v>
      </c>
      <c r="AC445">
        <v>17.597999999999999</v>
      </c>
      <c r="AD445">
        <v>17.044</v>
      </c>
      <c r="AE445">
        <v>16.507000000000001</v>
      </c>
      <c r="AF445">
        <v>15.986000000000001</v>
      </c>
      <c r="AG445">
        <v>15.483000000000001</v>
      </c>
      <c r="AH445">
        <v>14.994999999999999</v>
      </c>
      <c r="AI445">
        <v>14.522</v>
      </c>
      <c r="AJ445" s="4"/>
    </row>
    <row r="446" spans="1:36" ht="16">
      <c r="A446" s="106" t="s">
        <v>141</v>
      </c>
      <c r="B446" s="9" t="s">
        <v>119</v>
      </c>
      <c r="C446" s="9" t="s">
        <v>180</v>
      </c>
      <c r="D446" s="161">
        <v>7</v>
      </c>
      <c r="E446">
        <v>124.658</v>
      </c>
      <c r="F446">
        <v>124.658</v>
      </c>
      <c r="G446">
        <v>121.242</v>
      </c>
      <c r="H446">
        <v>117.92</v>
      </c>
      <c r="I446">
        <v>114.68899999999999</v>
      </c>
      <c r="J446">
        <v>111.54600000000001</v>
      </c>
      <c r="K446">
        <v>108.49</v>
      </c>
      <c r="L446">
        <v>105.517</v>
      </c>
      <c r="M446">
        <v>102.626</v>
      </c>
      <c r="N446">
        <v>99.813999999999993</v>
      </c>
      <c r="O446">
        <v>97.078999999999994</v>
      </c>
      <c r="P446">
        <v>94.418999999999997</v>
      </c>
      <c r="Q446">
        <v>91.831999999999994</v>
      </c>
      <c r="R446">
        <v>89.316000000000003</v>
      </c>
      <c r="S446">
        <v>86.869</v>
      </c>
      <c r="T446">
        <v>84.489000000000004</v>
      </c>
      <c r="U446">
        <v>82.174000000000007</v>
      </c>
      <c r="V446">
        <v>79.921999999999997</v>
      </c>
      <c r="W446">
        <v>77.731999999999999</v>
      </c>
      <c r="X446">
        <v>75.602000000000004</v>
      </c>
      <c r="Y446">
        <v>73.531000000000006</v>
      </c>
      <c r="Z446">
        <v>71.516000000000005</v>
      </c>
      <c r="AA446">
        <v>69.557000000000002</v>
      </c>
      <c r="AB446">
        <v>67.650999999999996</v>
      </c>
      <c r="AC446">
        <v>65.796999999999997</v>
      </c>
      <c r="AD446">
        <v>63.994</v>
      </c>
      <c r="AE446">
        <v>62.241</v>
      </c>
      <c r="AF446">
        <v>60.534999999999997</v>
      </c>
      <c r="AG446">
        <v>58.877000000000002</v>
      </c>
      <c r="AH446">
        <v>57.264000000000003</v>
      </c>
      <c r="AI446">
        <v>55.694000000000003</v>
      </c>
    </row>
    <row r="447" spans="1:36" ht="16">
      <c r="A447" s="106" t="s">
        <v>149</v>
      </c>
      <c r="B447" s="9">
        <v>1</v>
      </c>
      <c r="C447" s="9" t="s">
        <v>181</v>
      </c>
      <c r="D447" s="161">
        <v>7</v>
      </c>
      <c r="E447" s="47"/>
      <c r="F447" s="47"/>
      <c r="G447" s="47"/>
      <c r="H447" s="47"/>
      <c r="I447" s="47"/>
      <c r="J447" s="47"/>
      <c r="K447" s="47"/>
      <c r="L447" s="47"/>
      <c r="M447" s="47"/>
      <c r="N447" s="47"/>
      <c r="O447" s="47"/>
      <c r="P447" s="47"/>
      <c r="Q447" s="47"/>
      <c r="R447" s="47"/>
      <c r="S447" s="47"/>
      <c r="T447" s="47"/>
      <c r="U447" s="47"/>
      <c r="V447" s="47"/>
      <c r="W447" s="47"/>
      <c r="X447" s="47"/>
      <c r="Y447" s="47"/>
      <c r="Z447" s="47"/>
      <c r="AA447" s="47"/>
      <c r="AB447" s="47"/>
      <c r="AC447" s="47"/>
      <c r="AD447" s="47"/>
      <c r="AE447" s="47"/>
      <c r="AF447" s="47"/>
      <c r="AG447" s="47"/>
      <c r="AH447" s="47"/>
      <c r="AI447" s="47"/>
    </row>
    <row r="448" spans="1:36" ht="16">
      <c r="A448" s="106" t="s">
        <v>136</v>
      </c>
      <c r="B448" s="9">
        <v>30</v>
      </c>
      <c r="C448" s="9" t="s">
        <v>137</v>
      </c>
      <c r="D448" s="161">
        <v>7</v>
      </c>
      <c r="E448" s="47"/>
      <c r="F448" s="47"/>
      <c r="G448" s="47"/>
      <c r="H448" s="47"/>
      <c r="I448" s="47"/>
      <c r="J448" s="47"/>
      <c r="K448" s="47"/>
      <c r="L448" s="47"/>
      <c r="M448" s="47"/>
      <c r="N448" s="47"/>
      <c r="O448" s="47"/>
      <c r="P448" s="47"/>
      <c r="Q448" s="47"/>
      <c r="R448" s="47"/>
      <c r="S448" s="47"/>
      <c r="T448" s="47"/>
      <c r="U448" s="47"/>
      <c r="V448" s="47"/>
      <c r="W448" s="47"/>
      <c r="X448" s="47"/>
      <c r="Y448" s="47"/>
      <c r="Z448" s="47"/>
      <c r="AA448" s="47"/>
      <c r="AB448" s="47"/>
      <c r="AC448" s="47"/>
      <c r="AD448" s="47"/>
      <c r="AE448" s="47"/>
      <c r="AF448" s="47"/>
      <c r="AG448" s="47"/>
      <c r="AH448" s="47"/>
      <c r="AI448" s="47"/>
    </row>
    <row r="449" spans="1:35" s="237" customFormat="1"/>
    <row r="450" spans="1:35" s="225" customFormat="1" ht="15.5" customHeight="1">
      <c r="A450" s="167" t="s">
        <v>622</v>
      </c>
      <c r="B450" s="226"/>
      <c r="D450" s="226"/>
      <c r="E450" s="227"/>
      <c r="F450" s="227"/>
      <c r="G450" s="227"/>
      <c r="H450" s="227"/>
      <c r="I450" s="227"/>
      <c r="J450" s="227"/>
      <c r="K450" s="227"/>
      <c r="L450" s="227"/>
      <c r="M450" s="227"/>
      <c r="N450" s="227"/>
      <c r="O450" s="227"/>
      <c r="P450" s="227"/>
      <c r="Q450" s="227"/>
      <c r="R450" s="227"/>
      <c r="S450" s="227"/>
      <c r="T450" s="227"/>
      <c r="U450" s="227"/>
      <c r="V450" s="227"/>
      <c r="W450" s="227"/>
      <c r="X450" s="227"/>
      <c r="Y450" s="227"/>
      <c r="Z450" s="227"/>
      <c r="AA450" s="227"/>
      <c r="AB450" s="227"/>
      <c r="AC450" s="227"/>
      <c r="AD450" s="227"/>
      <c r="AE450" s="227"/>
      <c r="AF450" s="227"/>
      <c r="AG450" s="227"/>
      <c r="AH450" s="227"/>
      <c r="AI450" s="227"/>
    </row>
    <row r="451" spans="1:35">
      <c r="A451" s="14" t="s">
        <v>116</v>
      </c>
      <c r="B451" s="12" t="s">
        <v>173</v>
      </c>
      <c r="C451" s="8" t="s">
        <v>117</v>
      </c>
      <c r="D451" s="8" t="s">
        <v>607</v>
      </c>
      <c r="E451" s="107">
        <v>2020</v>
      </c>
      <c r="F451" s="107">
        <v>2021</v>
      </c>
      <c r="G451" s="107">
        <v>2022</v>
      </c>
      <c r="H451" s="107">
        <v>2023</v>
      </c>
      <c r="I451" s="107">
        <v>2024</v>
      </c>
      <c r="J451" s="107">
        <v>2025</v>
      </c>
      <c r="K451" s="107">
        <v>2026</v>
      </c>
      <c r="L451" s="107">
        <v>2027</v>
      </c>
      <c r="M451" s="107">
        <v>2028</v>
      </c>
      <c r="N451" s="107">
        <v>2029</v>
      </c>
      <c r="O451" s="107">
        <v>2030</v>
      </c>
      <c r="P451" s="107">
        <v>2031</v>
      </c>
      <c r="Q451" s="107">
        <v>2032</v>
      </c>
      <c r="R451" s="107">
        <v>2033</v>
      </c>
      <c r="S451" s="107">
        <v>2034</v>
      </c>
      <c r="T451" s="107">
        <v>2035</v>
      </c>
      <c r="U451" s="107">
        <v>2036</v>
      </c>
      <c r="V451" s="107">
        <v>2037</v>
      </c>
      <c r="W451" s="107">
        <v>2038</v>
      </c>
      <c r="X451" s="107">
        <v>2039</v>
      </c>
      <c r="Y451" s="107">
        <v>2040</v>
      </c>
      <c r="Z451" s="107">
        <v>2041</v>
      </c>
      <c r="AA451" s="107">
        <v>2042</v>
      </c>
      <c r="AB451" s="107">
        <v>2043</v>
      </c>
      <c r="AC451" s="107">
        <v>2044</v>
      </c>
      <c r="AD451" s="107">
        <v>2045</v>
      </c>
      <c r="AE451" s="107">
        <v>2046</v>
      </c>
      <c r="AF451" s="107">
        <v>2047</v>
      </c>
      <c r="AG451" s="107">
        <v>2048</v>
      </c>
      <c r="AH451" s="107">
        <v>2049</v>
      </c>
      <c r="AI451" s="107">
        <v>2050</v>
      </c>
    </row>
    <row r="452" spans="1:35" s="10" customFormat="1" ht="15.75" customHeight="1">
      <c r="A452" s="118" t="s">
        <v>129</v>
      </c>
      <c r="B452" s="11" t="s">
        <v>615</v>
      </c>
      <c r="C452" s="11" t="s">
        <v>627</v>
      </c>
      <c r="D452" s="161">
        <v>7</v>
      </c>
      <c r="E452">
        <v>1.4999999999999999E-2</v>
      </c>
      <c r="F452">
        <v>1.4999999999999999E-2</v>
      </c>
      <c r="G452">
        <v>1.4999999999999999E-2</v>
      </c>
      <c r="H452">
        <v>1.4999999999999999E-2</v>
      </c>
      <c r="I452">
        <v>1.4999999999999999E-2</v>
      </c>
      <c r="J452">
        <v>1.4999999999999999E-2</v>
      </c>
      <c r="K452">
        <v>1.4999999999999999E-2</v>
      </c>
      <c r="L452">
        <v>1.4999999999999999E-2</v>
      </c>
      <c r="M452">
        <v>1.4999999999999999E-2</v>
      </c>
      <c r="N452">
        <v>1.4999999999999999E-2</v>
      </c>
      <c r="O452">
        <v>1.4999999999999999E-2</v>
      </c>
      <c r="P452">
        <v>1.4999999999999999E-2</v>
      </c>
      <c r="Q452">
        <v>1.4999999999999999E-2</v>
      </c>
      <c r="R452">
        <v>1.4999999999999999E-2</v>
      </c>
      <c r="S452">
        <v>1.4999999999999999E-2</v>
      </c>
      <c r="T452">
        <v>1.4999999999999999E-2</v>
      </c>
      <c r="U452">
        <v>1.4999999999999999E-2</v>
      </c>
      <c r="V452">
        <v>1.4999999999999999E-2</v>
      </c>
      <c r="W452">
        <v>1.4999999999999999E-2</v>
      </c>
      <c r="X452">
        <v>1.4999999999999999E-2</v>
      </c>
      <c r="Y452">
        <v>1.4999999999999999E-2</v>
      </c>
      <c r="Z452">
        <v>1.4999999999999999E-2</v>
      </c>
      <c r="AA452">
        <v>1.4999999999999999E-2</v>
      </c>
      <c r="AB452">
        <v>1.4999999999999999E-2</v>
      </c>
      <c r="AC452">
        <v>1.4999999999999999E-2</v>
      </c>
      <c r="AD452">
        <v>1.4999999999999999E-2</v>
      </c>
      <c r="AE452">
        <v>1.4999999999999999E-2</v>
      </c>
      <c r="AF452">
        <v>1.4999999999999999E-2</v>
      </c>
      <c r="AG452">
        <v>1.4999999999999999E-2</v>
      </c>
      <c r="AH452">
        <v>1.4999999999999999E-2</v>
      </c>
      <c r="AI452">
        <v>1.4999999999999999E-2</v>
      </c>
    </row>
    <row r="453" spans="1:35" s="10" customFormat="1" ht="15.75" customHeight="1">
      <c r="A453" s="118" t="s">
        <v>129</v>
      </c>
      <c r="B453" s="11" t="s">
        <v>616</v>
      </c>
      <c r="C453" s="11" t="s">
        <v>626</v>
      </c>
      <c r="D453" s="161">
        <v>7</v>
      </c>
      <c r="E453">
        <v>1</v>
      </c>
      <c r="F453">
        <v>1</v>
      </c>
      <c r="G453">
        <v>1</v>
      </c>
      <c r="H453">
        <v>1</v>
      </c>
      <c r="I453">
        <v>1</v>
      </c>
      <c r="J453">
        <v>1</v>
      </c>
      <c r="K453">
        <v>1</v>
      </c>
      <c r="L453">
        <v>1</v>
      </c>
      <c r="M453">
        <v>1</v>
      </c>
      <c r="N453">
        <v>1</v>
      </c>
      <c r="O453">
        <v>1</v>
      </c>
      <c r="P453">
        <v>1</v>
      </c>
      <c r="Q453">
        <v>1</v>
      </c>
      <c r="R453">
        <v>1</v>
      </c>
      <c r="S453">
        <v>1</v>
      </c>
      <c r="T453">
        <v>1</v>
      </c>
      <c r="U453">
        <v>1</v>
      </c>
      <c r="V453">
        <v>1</v>
      </c>
      <c r="W453">
        <v>1</v>
      </c>
      <c r="X453">
        <v>1</v>
      </c>
      <c r="Y453">
        <v>1</v>
      </c>
      <c r="Z453">
        <v>1</v>
      </c>
      <c r="AA453">
        <v>1</v>
      </c>
      <c r="AB453">
        <v>1</v>
      </c>
      <c r="AC453">
        <v>1</v>
      </c>
      <c r="AD453">
        <v>1</v>
      </c>
      <c r="AE453">
        <v>1</v>
      </c>
      <c r="AF453">
        <v>1</v>
      </c>
      <c r="AG453">
        <v>1</v>
      </c>
      <c r="AH453">
        <v>1</v>
      </c>
      <c r="AI453">
        <v>1</v>
      </c>
    </row>
    <row r="454" spans="1:35" ht="16">
      <c r="A454" s="106" t="s">
        <v>120</v>
      </c>
      <c r="B454" s="9" t="s">
        <v>617</v>
      </c>
      <c r="C454" s="9" t="s">
        <v>138</v>
      </c>
      <c r="D454" s="161">
        <v>7</v>
      </c>
      <c r="E454" s="47">
        <v>0.76900000000000002</v>
      </c>
      <c r="F454" s="47">
        <v>0.76900000000000002</v>
      </c>
      <c r="G454" s="47">
        <v>0.76900000000000002</v>
      </c>
      <c r="H454" s="47">
        <v>0.76900000000000002</v>
      </c>
      <c r="I454" s="47">
        <v>0.76900000000000002</v>
      </c>
      <c r="J454" s="47">
        <v>0.76900000000000002</v>
      </c>
      <c r="K454" s="47">
        <v>0.76900000000000002</v>
      </c>
      <c r="L454" s="47">
        <v>0.76900000000000002</v>
      </c>
      <c r="M454" s="47">
        <v>0.76900000000000002</v>
      </c>
      <c r="N454" s="47">
        <v>0.76900000000000002</v>
      </c>
      <c r="O454" s="47">
        <v>0.76900000000000002</v>
      </c>
      <c r="P454" s="47">
        <v>0.76900000000000002</v>
      </c>
      <c r="Q454" s="47">
        <v>0.76900000000000002</v>
      </c>
      <c r="R454" s="47">
        <v>0.76900000000000002</v>
      </c>
      <c r="S454" s="47">
        <v>0.76900000000000002</v>
      </c>
      <c r="T454" s="47">
        <v>0.76900000000000002</v>
      </c>
      <c r="U454" s="47">
        <v>0.76900000000000002</v>
      </c>
      <c r="V454" s="47">
        <v>0.76900000000000002</v>
      </c>
      <c r="W454" s="47">
        <v>0.76900000000000002</v>
      </c>
      <c r="X454" s="47">
        <v>0.76900000000000002</v>
      </c>
      <c r="Y454" s="47">
        <v>0.76900000000000002</v>
      </c>
      <c r="Z454" s="47">
        <v>0.76900000000000002</v>
      </c>
      <c r="AA454" s="47">
        <v>0.76900000000000002</v>
      </c>
      <c r="AB454" s="47">
        <v>0.76900000000000002</v>
      </c>
      <c r="AC454" s="47">
        <v>0.76900000000000002</v>
      </c>
      <c r="AD454" s="47">
        <v>0.76900000000000002</v>
      </c>
      <c r="AE454" s="47">
        <v>0.76900000000000002</v>
      </c>
      <c r="AF454" s="47">
        <v>0.76900000000000002</v>
      </c>
      <c r="AG454" s="47">
        <v>0.76900000000000002</v>
      </c>
      <c r="AH454" s="47">
        <v>0.76900000000000002</v>
      </c>
      <c r="AI454" s="47">
        <v>0.76900000000000002</v>
      </c>
    </row>
    <row r="455" spans="1:35" ht="16">
      <c r="A455" s="247" t="s">
        <v>179</v>
      </c>
      <c r="B455" s="9" t="s">
        <v>163</v>
      </c>
      <c r="C455" s="9" t="s">
        <v>119</v>
      </c>
      <c r="D455" s="161">
        <v>7</v>
      </c>
      <c r="E455">
        <v>0.98</v>
      </c>
      <c r="F455">
        <v>0.98</v>
      </c>
      <c r="G455">
        <v>0.98</v>
      </c>
      <c r="H455">
        <v>0.98</v>
      </c>
      <c r="I455">
        <v>0.98</v>
      </c>
      <c r="J455">
        <v>0.98</v>
      </c>
      <c r="K455">
        <v>0.98</v>
      </c>
      <c r="L455">
        <v>0.98</v>
      </c>
      <c r="M455">
        <v>0.98</v>
      </c>
      <c r="N455">
        <v>0.98</v>
      </c>
      <c r="O455">
        <v>0.98</v>
      </c>
      <c r="P455">
        <v>0.98</v>
      </c>
      <c r="Q455">
        <v>0.98</v>
      </c>
      <c r="R455">
        <v>0.98</v>
      </c>
      <c r="S455">
        <v>0.98</v>
      </c>
      <c r="T455">
        <v>0.98</v>
      </c>
      <c r="U455">
        <v>0.98</v>
      </c>
      <c r="V455">
        <v>0.98</v>
      </c>
      <c r="W455">
        <v>0.98</v>
      </c>
      <c r="X455">
        <v>0.98</v>
      </c>
      <c r="Y455">
        <v>0.98</v>
      </c>
      <c r="Z455">
        <v>0.98</v>
      </c>
      <c r="AA455">
        <v>0.98</v>
      </c>
      <c r="AB455">
        <v>0.98</v>
      </c>
      <c r="AC455">
        <v>0.98</v>
      </c>
      <c r="AD455">
        <v>0.98</v>
      </c>
      <c r="AE455">
        <v>0.98</v>
      </c>
      <c r="AF455">
        <v>0.98</v>
      </c>
      <c r="AG455">
        <v>0.98</v>
      </c>
      <c r="AH455">
        <v>0.98</v>
      </c>
      <c r="AI455">
        <v>0.98</v>
      </c>
    </row>
    <row r="456" spans="1:35" ht="16">
      <c r="A456" s="247"/>
      <c r="B456" s="9" t="s">
        <v>165</v>
      </c>
      <c r="C456" s="9"/>
      <c r="D456" s="161">
        <v>7</v>
      </c>
      <c r="E456">
        <v>0.98</v>
      </c>
      <c r="F456">
        <v>0.98</v>
      </c>
      <c r="G456">
        <v>0.98</v>
      </c>
      <c r="H456">
        <v>0.98</v>
      </c>
      <c r="I456">
        <v>0.98</v>
      </c>
      <c r="J456">
        <v>0.98</v>
      </c>
      <c r="K456">
        <v>0.98</v>
      </c>
      <c r="L456">
        <v>0.98</v>
      </c>
      <c r="M456">
        <v>0.98</v>
      </c>
      <c r="N456">
        <v>0.98</v>
      </c>
      <c r="O456">
        <v>0.98</v>
      </c>
      <c r="P456">
        <v>0.98</v>
      </c>
      <c r="Q456">
        <v>0.98</v>
      </c>
      <c r="R456">
        <v>0.98</v>
      </c>
      <c r="S456">
        <v>0.98</v>
      </c>
      <c r="T456">
        <v>0.98</v>
      </c>
      <c r="U456">
        <v>0.98</v>
      </c>
      <c r="V456">
        <v>0.98</v>
      </c>
      <c r="W456">
        <v>0.98</v>
      </c>
      <c r="X456">
        <v>0.98</v>
      </c>
      <c r="Y456">
        <v>0.98</v>
      </c>
      <c r="Z456">
        <v>0.98</v>
      </c>
      <c r="AA456">
        <v>0.98</v>
      </c>
      <c r="AB456">
        <v>0.98</v>
      </c>
      <c r="AC456">
        <v>0.98</v>
      </c>
      <c r="AD456">
        <v>0.98</v>
      </c>
      <c r="AE456">
        <v>0.98</v>
      </c>
      <c r="AF456">
        <v>0.98</v>
      </c>
      <c r="AG456">
        <v>0.98</v>
      </c>
      <c r="AH456">
        <v>0.98</v>
      </c>
      <c r="AI456">
        <v>0.98</v>
      </c>
    </row>
    <row r="457" spans="1:35" ht="16">
      <c r="A457" s="247"/>
      <c r="B457" s="9" t="s">
        <v>166</v>
      </c>
      <c r="C457" s="9"/>
      <c r="D457" s="161">
        <v>7</v>
      </c>
      <c r="E457">
        <v>0.98</v>
      </c>
      <c r="F457">
        <v>0.98</v>
      </c>
      <c r="G457">
        <v>0.98</v>
      </c>
      <c r="H457">
        <v>0.98</v>
      </c>
      <c r="I457">
        <v>0.98</v>
      </c>
      <c r="J457">
        <v>0.98</v>
      </c>
      <c r="K457">
        <v>0.98</v>
      </c>
      <c r="L457">
        <v>0.98</v>
      </c>
      <c r="M457">
        <v>0.98</v>
      </c>
      <c r="N457">
        <v>0.98</v>
      </c>
      <c r="O457">
        <v>0.98</v>
      </c>
      <c r="P457">
        <v>0.98</v>
      </c>
      <c r="Q457">
        <v>0.98</v>
      </c>
      <c r="R457">
        <v>0.98</v>
      </c>
      <c r="S457">
        <v>0.98</v>
      </c>
      <c r="T457">
        <v>0.98</v>
      </c>
      <c r="U457">
        <v>0.98</v>
      </c>
      <c r="V457">
        <v>0.98</v>
      </c>
      <c r="W457">
        <v>0.98</v>
      </c>
      <c r="X457">
        <v>0.98</v>
      </c>
      <c r="Y457">
        <v>0.98</v>
      </c>
      <c r="Z457">
        <v>0.98</v>
      </c>
      <c r="AA457">
        <v>0.98</v>
      </c>
      <c r="AB457">
        <v>0.98</v>
      </c>
      <c r="AC457">
        <v>0.98</v>
      </c>
      <c r="AD457">
        <v>0.98</v>
      </c>
      <c r="AE457">
        <v>0.98</v>
      </c>
      <c r="AF457">
        <v>0.98</v>
      </c>
      <c r="AG457">
        <v>0.98</v>
      </c>
      <c r="AH457">
        <v>0.98</v>
      </c>
      <c r="AI457">
        <v>0.98</v>
      </c>
    </row>
    <row r="458" spans="1:35" ht="16">
      <c r="A458" s="247"/>
      <c r="B458" s="9" t="s">
        <v>167</v>
      </c>
      <c r="C458" s="9"/>
      <c r="D458" s="161">
        <v>7</v>
      </c>
      <c r="E458">
        <v>0.98</v>
      </c>
      <c r="F458">
        <v>0.98</v>
      </c>
      <c r="G458">
        <v>0.98</v>
      </c>
      <c r="H458">
        <v>0.98</v>
      </c>
      <c r="I458">
        <v>0.98</v>
      </c>
      <c r="J458">
        <v>0.98</v>
      </c>
      <c r="K458">
        <v>0.98</v>
      </c>
      <c r="L458">
        <v>0.98</v>
      </c>
      <c r="M458">
        <v>0.98</v>
      </c>
      <c r="N458">
        <v>0.98</v>
      </c>
      <c r="O458">
        <v>0.98</v>
      </c>
      <c r="P458">
        <v>0.98</v>
      </c>
      <c r="Q458">
        <v>0.98</v>
      </c>
      <c r="R458">
        <v>0.98</v>
      </c>
      <c r="S458">
        <v>0.98</v>
      </c>
      <c r="T458">
        <v>0.98</v>
      </c>
      <c r="U458">
        <v>0.98</v>
      </c>
      <c r="V458">
        <v>0.98</v>
      </c>
      <c r="W458">
        <v>0.98</v>
      </c>
      <c r="X458">
        <v>0.98</v>
      </c>
      <c r="Y458">
        <v>0.98</v>
      </c>
      <c r="Z458">
        <v>0.98</v>
      </c>
      <c r="AA458">
        <v>0.98</v>
      </c>
      <c r="AB458">
        <v>0.98</v>
      </c>
      <c r="AC458">
        <v>0.98</v>
      </c>
      <c r="AD458">
        <v>0.98</v>
      </c>
      <c r="AE458">
        <v>0.98</v>
      </c>
      <c r="AF458">
        <v>0.98</v>
      </c>
      <c r="AG458">
        <v>0.98</v>
      </c>
      <c r="AH458">
        <v>0.98</v>
      </c>
      <c r="AI458">
        <v>0.98</v>
      </c>
    </row>
    <row r="459" spans="1:35" ht="16">
      <c r="A459" s="247"/>
      <c r="B459" s="9" t="s">
        <v>168</v>
      </c>
      <c r="C459" s="9"/>
      <c r="D459" s="161">
        <v>7</v>
      </c>
      <c r="E459">
        <v>0.98</v>
      </c>
      <c r="F459">
        <v>0.98</v>
      </c>
      <c r="G459">
        <v>0.98</v>
      </c>
      <c r="H459">
        <v>0.98</v>
      </c>
      <c r="I459">
        <v>0.98</v>
      </c>
      <c r="J459">
        <v>0.98</v>
      </c>
      <c r="K459">
        <v>0.98</v>
      </c>
      <c r="L459">
        <v>0.98</v>
      </c>
      <c r="M459">
        <v>0.98</v>
      </c>
      <c r="N459">
        <v>0.98</v>
      </c>
      <c r="O459">
        <v>0.98</v>
      </c>
      <c r="P459">
        <v>0.98</v>
      </c>
      <c r="Q459">
        <v>0.98</v>
      </c>
      <c r="R459">
        <v>0.98</v>
      </c>
      <c r="S459">
        <v>0.98</v>
      </c>
      <c r="T459">
        <v>0.98</v>
      </c>
      <c r="U459">
        <v>0.98</v>
      </c>
      <c r="V459">
        <v>0.98</v>
      </c>
      <c r="W459">
        <v>0.98</v>
      </c>
      <c r="X459">
        <v>0.98</v>
      </c>
      <c r="Y459">
        <v>0.98</v>
      </c>
      <c r="Z459">
        <v>0.98</v>
      </c>
      <c r="AA459">
        <v>0.98</v>
      </c>
      <c r="AB459">
        <v>0.98</v>
      </c>
      <c r="AC459">
        <v>0.98</v>
      </c>
      <c r="AD459">
        <v>0.98</v>
      </c>
      <c r="AE459">
        <v>0.98</v>
      </c>
      <c r="AF459">
        <v>0.98</v>
      </c>
      <c r="AG459">
        <v>0.98</v>
      </c>
      <c r="AH459">
        <v>0.98</v>
      </c>
      <c r="AI459">
        <v>0.98</v>
      </c>
    </row>
    <row r="460" spans="1:35" ht="16">
      <c r="A460" s="247"/>
      <c r="B460" s="9" t="s">
        <v>169</v>
      </c>
      <c r="C460" s="9" t="s">
        <v>119</v>
      </c>
      <c r="D460" s="161">
        <v>7</v>
      </c>
      <c r="E460">
        <v>0.98</v>
      </c>
      <c r="F460">
        <v>0.98</v>
      </c>
      <c r="G460">
        <v>0.98</v>
      </c>
      <c r="H460">
        <v>0.98</v>
      </c>
      <c r="I460">
        <v>0.98</v>
      </c>
      <c r="J460">
        <v>0.98</v>
      </c>
      <c r="K460">
        <v>0.98</v>
      </c>
      <c r="L460">
        <v>0.98</v>
      </c>
      <c r="M460">
        <v>0.98</v>
      </c>
      <c r="N460">
        <v>0.98</v>
      </c>
      <c r="O460">
        <v>0.98</v>
      </c>
      <c r="P460">
        <v>0.98</v>
      </c>
      <c r="Q460">
        <v>0.98</v>
      </c>
      <c r="R460">
        <v>0.98</v>
      </c>
      <c r="S460">
        <v>0.98</v>
      </c>
      <c r="T460">
        <v>0.98</v>
      </c>
      <c r="U460">
        <v>0.98</v>
      </c>
      <c r="V460">
        <v>0.98</v>
      </c>
      <c r="W460">
        <v>0.98</v>
      </c>
      <c r="X460">
        <v>0.98</v>
      </c>
      <c r="Y460">
        <v>0.98</v>
      </c>
      <c r="Z460">
        <v>0.98</v>
      </c>
      <c r="AA460">
        <v>0.98</v>
      </c>
      <c r="AB460">
        <v>0.98</v>
      </c>
      <c r="AC460">
        <v>0.98</v>
      </c>
      <c r="AD460">
        <v>0.98</v>
      </c>
      <c r="AE460">
        <v>0.98</v>
      </c>
      <c r="AF460">
        <v>0.98</v>
      </c>
      <c r="AG460">
        <v>0.98</v>
      </c>
      <c r="AH460">
        <v>0.98</v>
      </c>
      <c r="AI460">
        <v>0.98</v>
      </c>
    </row>
    <row r="461" spans="1:35" ht="16">
      <c r="A461" s="247"/>
      <c r="B461" s="9" t="s">
        <v>170</v>
      </c>
      <c r="C461" s="9" t="s">
        <v>119</v>
      </c>
      <c r="D461" s="161">
        <v>7</v>
      </c>
      <c r="E461">
        <v>0.98</v>
      </c>
      <c r="F461">
        <v>0.98</v>
      </c>
      <c r="G461">
        <v>0.98</v>
      </c>
      <c r="H461">
        <v>0.98</v>
      </c>
      <c r="I461">
        <v>0.98</v>
      </c>
      <c r="J461">
        <v>0.98</v>
      </c>
      <c r="K461">
        <v>0.98</v>
      </c>
      <c r="L461">
        <v>0.98</v>
      </c>
      <c r="M461">
        <v>0.98</v>
      </c>
      <c r="N461">
        <v>0.98</v>
      </c>
      <c r="O461">
        <v>0.98</v>
      </c>
      <c r="P461">
        <v>0.98</v>
      </c>
      <c r="Q461">
        <v>0.98</v>
      </c>
      <c r="R461">
        <v>0.98</v>
      </c>
      <c r="S461">
        <v>0.98</v>
      </c>
      <c r="T461">
        <v>0.98</v>
      </c>
      <c r="U461">
        <v>0.98</v>
      </c>
      <c r="V461">
        <v>0.98</v>
      </c>
      <c r="W461">
        <v>0.98</v>
      </c>
      <c r="X461">
        <v>0.98</v>
      </c>
      <c r="Y461">
        <v>0.98</v>
      </c>
      <c r="Z461">
        <v>0.98</v>
      </c>
      <c r="AA461">
        <v>0.98</v>
      </c>
      <c r="AB461">
        <v>0.98</v>
      </c>
      <c r="AC461">
        <v>0.98</v>
      </c>
      <c r="AD461">
        <v>0.98</v>
      </c>
      <c r="AE461">
        <v>0.98</v>
      </c>
      <c r="AF461">
        <v>0.98</v>
      </c>
      <c r="AG461">
        <v>0.98</v>
      </c>
      <c r="AH461">
        <v>0.98</v>
      </c>
      <c r="AI461">
        <v>0.98</v>
      </c>
    </row>
    <row r="462" spans="1:35" ht="16">
      <c r="A462" s="247"/>
      <c r="B462" s="9" t="s">
        <v>171</v>
      </c>
      <c r="C462" s="9" t="s">
        <v>119</v>
      </c>
      <c r="D462" s="161">
        <v>7</v>
      </c>
      <c r="E462">
        <v>0.98</v>
      </c>
      <c r="F462">
        <v>0.98</v>
      </c>
      <c r="G462">
        <v>0.98</v>
      </c>
      <c r="H462">
        <v>0.98</v>
      </c>
      <c r="I462">
        <v>0.98</v>
      </c>
      <c r="J462">
        <v>0.98</v>
      </c>
      <c r="K462">
        <v>0.98</v>
      </c>
      <c r="L462">
        <v>0.98</v>
      </c>
      <c r="M462">
        <v>0.98</v>
      </c>
      <c r="N462">
        <v>0.98</v>
      </c>
      <c r="O462">
        <v>0.98</v>
      </c>
      <c r="P462">
        <v>0.98</v>
      </c>
      <c r="Q462">
        <v>0.98</v>
      </c>
      <c r="R462">
        <v>0.98</v>
      </c>
      <c r="S462">
        <v>0.98</v>
      </c>
      <c r="T462">
        <v>0.98</v>
      </c>
      <c r="U462">
        <v>0.98</v>
      </c>
      <c r="V462">
        <v>0.98</v>
      </c>
      <c r="W462">
        <v>0.98</v>
      </c>
      <c r="X462">
        <v>0.98</v>
      </c>
      <c r="Y462">
        <v>0.98</v>
      </c>
      <c r="Z462">
        <v>0.98</v>
      </c>
      <c r="AA462">
        <v>0.98</v>
      </c>
      <c r="AB462">
        <v>0.98</v>
      </c>
      <c r="AC462">
        <v>0.98</v>
      </c>
      <c r="AD462">
        <v>0.98</v>
      </c>
      <c r="AE462">
        <v>0.98</v>
      </c>
      <c r="AF462">
        <v>0.98</v>
      </c>
      <c r="AG462">
        <v>0.98</v>
      </c>
      <c r="AH462">
        <v>0.98</v>
      </c>
      <c r="AI462">
        <v>0.98</v>
      </c>
    </row>
    <row r="463" spans="1:35" s="10" customFormat="1" ht="16">
      <c r="A463" s="109" t="s">
        <v>140</v>
      </c>
      <c r="B463" s="11" t="s">
        <v>119</v>
      </c>
      <c r="C463" s="11" t="s">
        <v>177</v>
      </c>
      <c r="D463" s="161">
        <v>7</v>
      </c>
      <c r="E463" s="124">
        <v>999999</v>
      </c>
      <c r="F463" s="124">
        <v>999999</v>
      </c>
      <c r="G463" s="124">
        <v>999999</v>
      </c>
      <c r="H463" s="124">
        <v>999999</v>
      </c>
      <c r="I463" s="124">
        <v>999999</v>
      </c>
      <c r="J463" s="124">
        <v>999999</v>
      </c>
      <c r="K463" s="124">
        <v>999999</v>
      </c>
      <c r="L463" s="124">
        <v>999999</v>
      </c>
      <c r="M463" s="124">
        <v>999999</v>
      </c>
      <c r="N463" s="124">
        <v>999999</v>
      </c>
      <c r="O463" s="124">
        <v>999999</v>
      </c>
      <c r="P463" s="124">
        <v>999999</v>
      </c>
      <c r="Q463" s="124">
        <v>999999</v>
      </c>
      <c r="R463" s="124">
        <v>999999</v>
      </c>
      <c r="S463" s="124">
        <v>999999</v>
      </c>
      <c r="T463" s="124">
        <v>999999</v>
      </c>
      <c r="U463" s="124">
        <v>999999</v>
      </c>
      <c r="V463" s="124">
        <v>999999</v>
      </c>
      <c r="W463" s="124">
        <v>999999</v>
      </c>
      <c r="X463" s="124">
        <v>999999</v>
      </c>
      <c r="Y463" s="124">
        <v>999999</v>
      </c>
      <c r="Z463" s="124">
        <v>999999</v>
      </c>
      <c r="AA463" s="124">
        <v>999999</v>
      </c>
      <c r="AB463" s="124">
        <v>999999</v>
      </c>
      <c r="AC463" s="124">
        <v>999999</v>
      </c>
      <c r="AD463" s="124">
        <v>999999</v>
      </c>
      <c r="AE463" s="124">
        <v>999999</v>
      </c>
      <c r="AF463" s="124">
        <v>999999</v>
      </c>
      <c r="AG463" s="124">
        <v>999999</v>
      </c>
      <c r="AH463" s="124">
        <v>999999</v>
      </c>
      <c r="AI463" s="124">
        <v>999999</v>
      </c>
    </row>
    <row r="464" spans="1:35" s="10" customFormat="1" ht="16">
      <c r="A464" s="106" t="s">
        <v>126</v>
      </c>
      <c r="B464" s="11"/>
      <c r="C464" s="11"/>
      <c r="D464" s="161">
        <v>7</v>
      </c>
      <c r="E464" s="124">
        <v>999999</v>
      </c>
      <c r="F464" s="124">
        <v>999999</v>
      </c>
      <c r="G464" s="124">
        <v>999999</v>
      </c>
      <c r="H464" s="124">
        <v>999999</v>
      </c>
      <c r="I464" s="124">
        <v>999999</v>
      </c>
      <c r="J464" s="124">
        <v>999999</v>
      </c>
      <c r="K464" s="124">
        <v>999999</v>
      </c>
      <c r="L464" s="124">
        <v>999999</v>
      </c>
      <c r="M464" s="124">
        <v>999999</v>
      </c>
      <c r="N464" s="124">
        <v>999999</v>
      </c>
      <c r="O464" s="124">
        <v>999999</v>
      </c>
      <c r="P464" s="124">
        <v>999999</v>
      </c>
      <c r="Q464" s="124">
        <v>999999</v>
      </c>
      <c r="R464" s="124">
        <v>999999</v>
      </c>
      <c r="S464" s="124">
        <v>999999</v>
      </c>
      <c r="T464" s="124">
        <v>999999</v>
      </c>
      <c r="U464" s="124">
        <v>999999</v>
      </c>
      <c r="V464" s="124">
        <v>999999</v>
      </c>
      <c r="W464" s="124">
        <v>999999</v>
      </c>
      <c r="X464" s="124">
        <v>999999</v>
      </c>
      <c r="Y464" s="124">
        <v>999999</v>
      </c>
      <c r="Z464" s="124">
        <v>999999</v>
      </c>
      <c r="AA464" s="124">
        <v>999999</v>
      </c>
      <c r="AB464" s="124">
        <v>999999</v>
      </c>
      <c r="AC464" s="124">
        <v>999999</v>
      </c>
      <c r="AD464" s="124">
        <v>999999</v>
      </c>
      <c r="AE464" s="124">
        <v>999999</v>
      </c>
      <c r="AF464" s="124">
        <v>999999</v>
      </c>
      <c r="AG464" s="124">
        <v>999999</v>
      </c>
      <c r="AH464" s="124">
        <v>999999</v>
      </c>
      <c r="AI464" s="124">
        <v>999999</v>
      </c>
    </row>
    <row r="465" spans="1:36" ht="16">
      <c r="A465" s="106" t="s">
        <v>133</v>
      </c>
      <c r="B465" s="9" t="s">
        <v>119</v>
      </c>
      <c r="C465" s="9" t="s">
        <v>180</v>
      </c>
      <c r="D465" s="161">
        <v>7</v>
      </c>
      <c r="E465" s="141">
        <v>3147.9450000000002</v>
      </c>
      <c r="F465" s="141">
        <v>3147.9450000000002</v>
      </c>
      <c r="G465" s="141">
        <v>3058.2289999999998</v>
      </c>
      <c r="H465" s="141">
        <v>2971.069</v>
      </c>
      <c r="I465" s="141">
        <v>2886.3939999999998</v>
      </c>
      <c r="J465" s="141">
        <v>2804.1320000000001</v>
      </c>
      <c r="K465" s="141">
        <v>2724.2139999999999</v>
      </c>
      <c r="L465" s="141">
        <v>2646.5740000000001</v>
      </c>
      <c r="M465" s="141">
        <v>2571.1460000000002</v>
      </c>
      <c r="N465" s="141">
        <v>2497.8690000000001</v>
      </c>
      <c r="O465" s="141">
        <v>2426.6790000000001</v>
      </c>
      <c r="P465" s="141">
        <v>2357.5189999999998</v>
      </c>
      <c r="Q465" s="141">
        <v>2290.33</v>
      </c>
      <c r="R465" s="141">
        <v>2225.0549999999998</v>
      </c>
      <c r="S465" s="141">
        <v>2161.6410000000001</v>
      </c>
      <c r="T465" s="141">
        <v>2100.0349999999999</v>
      </c>
      <c r="U465" s="141">
        <v>2040.184</v>
      </c>
      <c r="V465" s="141">
        <v>1982.038</v>
      </c>
      <c r="W465" s="141">
        <v>1925.55</v>
      </c>
      <c r="X465" s="141">
        <v>1870.672</v>
      </c>
      <c r="Y465" s="141">
        <v>1817.3579999999999</v>
      </c>
      <c r="Z465" s="141">
        <v>1765.5630000000001</v>
      </c>
      <c r="AA465" s="141">
        <v>1715.2449999999999</v>
      </c>
      <c r="AB465" s="141">
        <v>1666.36</v>
      </c>
      <c r="AC465" s="141">
        <v>1618.8689999999999</v>
      </c>
      <c r="AD465" s="141">
        <v>1572.731</v>
      </c>
      <c r="AE465" s="141">
        <v>1527.9079999999999</v>
      </c>
      <c r="AF465" s="141">
        <v>1484.3630000000001</v>
      </c>
      <c r="AG465" s="141">
        <v>1442.059</v>
      </c>
      <c r="AH465" s="141">
        <v>1400.96</v>
      </c>
      <c r="AI465" s="141">
        <v>1361.0329999999999</v>
      </c>
      <c r="AJ465" s="4"/>
    </row>
    <row r="466" spans="1:36" ht="16">
      <c r="A466" s="106" t="s">
        <v>141</v>
      </c>
      <c r="B466" s="9" t="s">
        <v>119</v>
      </c>
      <c r="C466" s="9" t="s">
        <v>180</v>
      </c>
      <c r="D466" s="161">
        <v>7</v>
      </c>
      <c r="E466">
        <v>1.1639999999999999</v>
      </c>
      <c r="F466">
        <v>1.1639999999999999</v>
      </c>
      <c r="G466">
        <v>1.159</v>
      </c>
      <c r="H466">
        <v>1.153</v>
      </c>
      <c r="I466">
        <v>1.1479999999999999</v>
      </c>
      <c r="J466">
        <v>1.143</v>
      </c>
      <c r="K466">
        <v>1.137</v>
      </c>
      <c r="L466">
        <v>1.1319999999999999</v>
      </c>
      <c r="M466">
        <v>1.127</v>
      </c>
      <c r="N466">
        <v>1.121</v>
      </c>
      <c r="O466">
        <v>1.1160000000000001</v>
      </c>
      <c r="P466">
        <v>1.111</v>
      </c>
      <c r="Q466">
        <v>1.1060000000000001</v>
      </c>
      <c r="R466">
        <v>1.1000000000000001</v>
      </c>
      <c r="S466">
        <v>1.095</v>
      </c>
      <c r="T466">
        <v>1.0900000000000001</v>
      </c>
      <c r="U466">
        <v>1.085</v>
      </c>
      <c r="V466">
        <v>1.08</v>
      </c>
      <c r="W466">
        <v>1.075</v>
      </c>
      <c r="X466">
        <v>1.07</v>
      </c>
      <c r="Y466">
        <v>1.0649999999999999</v>
      </c>
      <c r="Z466">
        <v>1.06</v>
      </c>
      <c r="AA466">
        <v>1.0549999999999999</v>
      </c>
      <c r="AB466">
        <v>1.05</v>
      </c>
      <c r="AC466">
        <v>1.0449999999999999</v>
      </c>
      <c r="AD466">
        <v>1.04</v>
      </c>
      <c r="AE466">
        <v>1.0349999999999999</v>
      </c>
      <c r="AF466">
        <v>1.03</v>
      </c>
      <c r="AG466">
        <v>1.0249999999999999</v>
      </c>
      <c r="AH466">
        <v>1.02</v>
      </c>
      <c r="AI466">
        <v>1.016</v>
      </c>
    </row>
    <row r="467" spans="1:36" ht="16">
      <c r="A467" s="106" t="s">
        <v>149</v>
      </c>
      <c r="B467" s="9">
        <v>1</v>
      </c>
      <c r="C467" s="9" t="s">
        <v>181</v>
      </c>
      <c r="D467" s="161">
        <v>7</v>
      </c>
      <c r="E467" s="47"/>
      <c r="F467" s="47"/>
      <c r="G467" s="47"/>
      <c r="H467" s="47"/>
      <c r="I467" s="47"/>
      <c r="J467" s="47"/>
      <c r="K467" s="47"/>
      <c r="L467" s="47"/>
      <c r="M467" s="47"/>
      <c r="N467" s="47"/>
      <c r="O467" s="47"/>
      <c r="P467" s="47"/>
      <c r="Q467" s="47"/>
      <c r="R467" s="47"/>
      <c r="S467" s="47"/>
      <c r="T467" s="47"/>
      <c r="U467" s="47"/>
      <c r="V467" s="47"/>
      <c r="W467" s="47"/>
      <c r="X467" s="47"/>
      <c r="Y467" s="47"/>
      <c r="Z467" s="47"/>
      <c r="AA467" s="47"/>
      <c r="AB467" s="47"/>
      <c r="AC467" s="47"/>
      <c r="AD467" s="47"/>
      <c r="AE467" s="47"/>
      <c r="AF467" s="47"/>
      <c r="AG467" s="47"/>
      <c r="AH467" s="47"/>
      <c r="AI467" s="47"/>
    </row>
    <row r="468" spans="1:36" ht="16">
      <c r="A468" s="106" t="s">
        <v>136</v>
      </c>
      <c r="B468" s="9">
        <v>30</v>
      </c>
      <c r="C468" s="9" t="s">
        <v>137</v>
      </c>
      <c r="D468" s="161">
        <v>7</v>
      </c>
      <c r="E468" s="47"/>
      <c r="F468" s="47"/>
      <c r="G468" s="47"/>
      <c r="H468" s="47"/>
      <c r="I468" s="47"/>
      <c r="J468" s="47"/>
      <c r="K468" s="47"/>
      <c r="L468" s="47"/>
      <c r="M468" s="47"/>
      <c r="N468" s="47"/>
      <c r="O468" s="47"/>
      <c r="P468" s="47"/>
      <c r="Q468" s="47"/>
      <c r="R468" s="47"/>
      <c r="S468" s="47"/>
      <c r="T468" s="47"/>
      <c r="U468" s="47"/>
      <c r="V468" s="47"/>
      <c r="W468" s="47"/>
      <c r="X468" s="47"/>
      <c r="Y468" s="47"/>
      <c r="Z468" s="47"/>
      <c r="AA468" s="47"/>
      <c r="AB468" s="47"/>
      <c r="AC468" s="47"/>
      <c r="AD468" s="47"/>
      <c r="AE468" s="47"/>
      <c r="AF468" s="47"/>
      <c r="AG468" s="47"/>
      <c r="AH468" s="47"/>
      <c r="AI468" s="47"/>
    </row>
    <row r="469" spans="1:36" s="237" customFormat="1"/>
    <row r="470" spans="1:36" s="225" customFormat="1" ht="15.75" customHeight="1">
      <c r="A470" s="167" t="s">
        <v>617</v>
      </c>
      <c r="B470" s="226"/>
      <c r="D470" s="226"/>
      <c r="E470" s="227"/>
      <c r="F470" s="227"/>
      <c r="G470" s="227"/>
      <c r="H470" s="227"/>
      <c r="I470" s="227"/>
      <c r="J470" s="227"/>
      <c r="K470" s="227"/>
      <c r="L470" s="227"/>
      <c r="M470" s="227"/>
      <c r="N470" s="227"/>
      <c r="O470" s="227"/>
      <c r="P470" s="227"/>
      <c r="Q470" s="227"/>
      <c r="R470" s="227"/>
      <c r="S470" s="227"/>
      <c r="T470" s="227"/>
      <c r="U470" s="227"/>
      <c r="V470" s="227"/>
      <c r="W470" s="227"/>
      <c r="X470" s="227"/>
      <c r="Y470" s="227"/>
      <c r="Z470" s="227"/>
      <c r="AA470" s="227"/>
      <c r="AB470" s="227"/>
      <c r="AC470" s="227"/>
      <c r="AD470" s="227"/>
      <c r="AE470" s="227"/>
      <c r="AF470" s="227"/>
      <c r="AG470" s="227"/>
      <c r="AH470" s="227"/>
      <c r="AI470" s="227"/>
    </row>
    <row r="471" spans="1:36">
      <c r="A471" s="14" t="s">
        <v>116</v>
      </c>
      <c r="B471" s="8" t="s">
        <v>11</v>
      </c>
      <c r="C471" s="8" t="s">
        <v>117</v>
      </c>
      <c r="D471" s="8" t="s">
        <v>607</v>
      </c>
      <c r="E471" s="107">
        <v>2020</v>
      </c>
      <c r="F471" s="107">
        <v>2021</v>
      </c>
      <c r="G471" s="107">
        <v>2022</v>
      </c>
      <c r="H471" s="107">
        <v>2023</v>
      </c>
      <c r="I471" s="107">
        <v>2024</v>
      </c>
      <c r="J471" s="107">
        <v>2025</v>
      </c>
      <c r="K471" s="107">
        <v>2026</v>
      </c>
      <c r="L471" s="107">
        <v>2027</v>
      </c>
      <c r="M471" s="107">
        <v>2028</v>
      </c>
      <c r="N471" s="107">
        <v>2029</v>
      </c>
      <c r="O471" s="107">
        <v>2030</v>
      </c>
      <c r="P471" s="107">
        <v>2031</v>
      </c>
      <c r="Q471" s="107">
        <v>2032</v>
      </c>
      <c r="R471" s="107">
        <v>2033</v>
      </c>
      <c r="S471" s="107">
        <v>2034</v>
      </c>
      <c r="T471" s="107">
        <v>2035</v>
      </c>
      <c r="U471" s="107">
        <v>2036</v>
      </c>
      <c r="V471" s="107">
        <v>2037</v>
      </c>
      <c r="W471" s="107">
        <v>2038</v>
      </c>
      <c r="X471" s="107">
        <v>2039</v>
      </c>
      <c r="Y471" s="107">
        <v>2040</v>
      </c>
      <c r="Z471" s="107">
        <v>2041</v>
      </c>
      <c r="AA471" s="107">
        <v>2042</v>
      </c>
      <c r="AB471" s="107">
        <v>2043</v>
      </c>
      <c r="AC471" s="107">
        <v>2044</v>
      </c>
      <c r="AD471" s="107">
        <v>2045</v>
      </c>
      <c r="AE471" s="107">
        <v>2046</v>
      </c>
      <c r="AF471" s="107">
        <v>2047</v>
      </c>
      <c r="AG471" s="107">
        <v>2048</v>
      </c>
      <c r="AH471" s="107">
        <v>2049</v>
      </c>
      <c r="AI471" s="107">
        <v>2050</v>
      </c>
    </row>
    <row r="472" spans="1:36" s="10" customFormat="1">
      <c r="A472" s="109" t="s">
        <v>160</v>
      </c>
      <c r="B472" s="11"/>
      <c r="C472" s="11" t="s">
        <v>629</v>
      </c>
      <c r="D472" s="9" t="s">
        <v>665</v>
      </c>
      <c r="E472" s="142">
        <v>0</v>
      </c>
      <c r="F472" s="142">
        <v>2.6598750000000001E-2</v>
      </c>
      <c r="G472" s="142">
        <v>5.3197500000000002E-2</v>
      </c>
      <c r="H472" s="142">
        <v>7.9796249999999999E-2</v>
      </c>
      <c r="I472" s="142">
        <v>0.106395</v>
      </c>
      <c r="J472" s="142">
        <v>0.13299374999999999</v>
      </c>
      <c r="K472" s="142">
        <v>0.1595925</v>
      </c>
      <c r="L472" s="142">
        <v>0.18619125</v>
      </c>
      <c r="M472" s="142">
        <v>0.21279000000000001</v>
      </c>
      <c r="N472" s="142">
        <v>0.23938875000000001</v>
      </c>
      <c r="O472" s="142">
        <v>0.26598749999999999</v>
      </c>
      <c r="P472" s="142">
        <v>0.26598749999999999</v>
      </c>
      <c r="Q472" s="142">
        <v>0.35070944399999998</v>
      </c>
      <c r="R472" s="142">
        <v>0.435431389</v>
      </c>
      <c r="S472" s="142">
        <v>0.520153333</v>
      </c>
      <c r="T472" s="142">
        <v>0.60487527799999996</v>
      </c>
      <c r="U472" s="142">
        <v>0.68959722199999995</v>
      </c>
      <c r="V472" s="142">
        <v>0.77431916700000003</v>
      </c>
      <c r="W472" s="142">
        <v>0.85904111100000002</v>
      </c>
      <c r="X472" s="142">
        <v>0.94376305599999999</v>
      </c>
      <c r="Y472" s="142">
        <v>1.0284850000000001</v>
      </c>
      <c r="Z472" s="142">
        <v>1.0284850000000001</v>
      </c>
      <c r="AA472" s="142">
        <v>1.954515556</v>
      </c>
      <c r="AB472" s="142">
        <v>2.8805461110000001</v>
      </c>
      <c r="AC472" s="142">
        <v>3.8065766669999999</v>
      </c>
      <c r="AD472" s="142">
        <v>4.7326072220000004</v>
      </c>
      <c r="AE472" s="142">
        <v>5.6586377780000001</v>
      </c>
      <c r="AF472" s="142">
        <v>6.5846683329999998</v>
      </c>
      <c r="AG472" s="142">
        <v>7.5106988890000004</v>
      </c>
      <c r="AH472" s="142">
        <v>8.4367294439999991</v>
      </c>
      <c r="AI472" s="142">
        <v>9.3627599999999997</v>
      </c>
    </row>
    <row r="473" spans="1:36" s="246" customFormat="1" ht="15.5" customHeight="1"/>
    <row r="474" spans="1:36" s="225" customFormat="1" ht="15.75" customHeight="1">
      <c r="A474" s="167" t="s">
        <v>616</v>
      </c>
      <c r="B474" s="226"/>
      <c r="D474" s="226"/>
      <c r="E474" s="227"/>
      <c r="F474" s="227"/>
      <c r="G474" s="227"/>
      <c r="H474" s="227"/>
      <c r="I474" s="227"/>
      <c r="J474" s="227"/>
      <c r="K474" s="227"/>
      <c r="L474" s="227"/>
      <c r="M474" s="227"/>
      <c r="N474" s="227"/>
      <c r="O474" s="227"/>
      <c r="P474" s="227"/>
      <c r="Q474" s="227"/>
      <c r="R474" s="227"/>
      <c r="S474" s="227"/>
      <c r="T474" s="227"/>
      <c r="U474" s="227"/>
      <c r="V474" s="227"/>
      <c r="W474" s="227"/>
      <c r="X474" s="227"/>
      <c r="Y474" s="227"/>
      <c r="Z474" s="227"/>
      <c r="AA474" s="227"/>
      <c r="AB474" s="227"/>
      <c r="AC474" s="227"/>
      <c r="AD474" s="227"/>
      <c r="AE474" s="227"/>
      <c r="AF474" s="227"/>
      <c r="AG474" s="227"/>
      <c r="AH474" s="227"/>
      <c r="AI474" s="227"/>
    </row>
    <row r="475" spans="1:36">
      <c r="A475" s="14" t="s">
        <v>116</v>
      </c>
      <c r="B475" s="8" t="s">
        <v>11</v>
      </c>
      <c r="C475" s="8" t="s">
        <v>117</v>
      </c>
      <c r="D475" s="8" t="s">
        <v>607</v>
      </c>
      <c r="E475" s="107">
        <v>2020</v>
      </c>
      <c r="F475" s="107">
        <v>2021</v>
      </c>
      <c r="G475" s="107">
        <v>2022</v>
      </c>
      <c r="H475" s="107">
        <v>2023</v>
      </c>
      <c r="I475" s="107">
        <v>2024</v>
      </c>
      <c r="J475" s="107">
        <v>2025</v>
      </c>
      <c r="K475" s="107">
        <v>2026</v>
      </c>
      <c r="L475" s="107">
        <v>2027</v>
      </c>
      <c r="M475" s="107">
        <v>2028</v>
      </c>
      <c r="N475" s="107">
        <v>2029</v>
      </c>
      <c r="O475" s="107">
        <v>2030</v>
      </c>
      <c r="P475" s="107">
        <v>2031</v>
      </c>
      <c r="Q475" s="107">
        <v>2032</v>
      </c>
      <c r="R475" s="107">
        <v>2033</v>
      </c>
      <c r="S475" s="107">
        <v>2034</v>
      </c>
      <c r="T475" s="107">
        <v>2035</v>
      </c>
      <c r="U475" s="107">
        <v>2036</v>
      </c>
      <c r="V475" s="107">
        <v>2037</v>
      </c>
      <c r="W475" s="107">
        <v>2038</v>
      </c>
      <c r="X475" s="107">
        <v>2039</v>
      </c>
      <c r="Y475" s="107">
        <v>2040</v>
      </c>
      <c r="Z475" s="107">
        <v>2041</v>
      </c>
      <c r="AA475" s="107">
        <v>2042</v>
      </c>
      <c r="AB475" s="107">
        <v>2043</v>
      </c>
      <c r="AC475" s="107">
        <v>2044</v>
      </c>
      <c r="AD475" s="107">
        <v>2045</v>
      </c>
      <c r="AE475" s="107">
        <v>2046</v>
      </c>
      <c r="AF475" s="107">
        <v>2047</v>
      </c>
      <c r="AG475" s="107">
        <v>2048</v>
      </c>
      <c r="AH475" s="107">
        <v>2049</v>
      </c>
      <c r="AI475" s="107">
        <v>2050</v>
      </c>
    </row>
    <row r="476" spans="1:36" s="10" customFormat="1">
      <c r="A476" s="109" t="s">
        <v>160</v>
      </c>
      <c r="B476" s="11"/>
      <c r="C476" s="11" t="s">
        <v>629</v>
      </c>
      <c r="D476" s="9" t="s">
        <v>665</v>
      </c>
      <c r="E476" s="120">
        <v>1</v>
      </c>
      <c r="F476" s="120">
        <v>1</v>
      </c>
      <c r="G476" s="120">
        <v>1</v>
      </c>
      <c r="H476" s="120">
        <v>1</v>
      </c>
      <c r="I476" s="120">
        <v>1</v>
      </c>
      <c r="J476" s="120">
        <v>1</v>
      </c>
      <c r="K476" s="120">
        <v>1</v>
      </c>
      <c r="L476" s="120">
        <v>1</v>
      </c>
      <c r="M476" s="120">
        <v>1</v>
      </c>
      <c r="N476" s="120">
        <v>1</v>
      </c>
      <c r="O476" s="120">
        <v>1</v>
      </c>
      <c r="P476" s="120">
        <v>1</v>
      </c>
      <c r="Q476" s="120">
        <v>1</v>
      </c>
      <c r="R476" s="120">
        <v>1</v>
      </c>
      <c r="S476" s="120">
        <v>1</v>
      </c>
      <c r="T476" s="120">
        <v>1</v>
      </c>
      <c r="U476" s="120">
        <v>1</v>
      </c>
      <c r="V476" s="120">
        <v>1</v>
      </c>
      <c r="W476" s="120">
        <v>1</v>
      </c>
      <c r="X476" s="120">
        <v>1</v>
      </c>
      <c r="Y476" s="120">
        <v>1</v>
      </c>
      <c r="Z476" s="120">
        <v>1</v>
      </c>
      <c r="AA476" s="120">
        <v>1</v>
      </c>
      <c r="AB476" s="120">
        <v>1</v>
      </c>
      <c r="AC476" s="120">
        <v>1</v>
      </c>
      <c r="AD476" s="120">
        <v>1</v>
      </c>
      <c r="AE476" s="120">
        <v>1</v>
      </c>
      <c r="AF476" s="120">
        <v>1</v>
      </c>
      <c r="AG476" s="120">
        <v>1</v>
      </c>
      <c r="AH476" s="120">
        <v>1</v>
      </c>
      <c r="AI476" s="120">
        <v>1</v>
      </c>
    </row>
  </sheetData>
  <mergeCells count="56">
    <mergeCell ref="A405:XFD405"/>
    <mergeCell ref="A429:XFD429"/>
    <mergeCell ref="A449:XFD449"/>
    <mergeCell ref="A184:XFD184"/>
    <mergeCell ref="A1:XFD1"/>
    <mergeCell ref="A282:XFD282"/>
    <mergeCell ref="A290:A297"/>
    <mergeCell ref="A314:A321"/>
    <mergeCell ref="A192:A199"/>
    <mergeCell ref="A216:A223"/>
    <mergeCell ref="A239:A246"/>
    <mergeCell ref="A259:A266"/>
    <mergeCell ref="A7:A14"/>
    <mergeCell ref="A19:A26"/>
    <mergeCell ref="A31:A38"/>
    <mergeCell ref="A141:A148"/>
    <mergeCell ref="A165:A172"/>
    <mergeCell ref="A45:A52"/>
    <mergeCell ref="A69:A76"/>
    <mergeCell ref="A93:A100"/>
    <mergeCell ref="A117:A124"/>
    <mergeCell ref="A3:XFD3"/>
    <mergeCell ref="A185:XFD185"/>
    <mergeCell ref="A381:XFD381"/>
    <mergeCell ref="A379:XFD379"/>
    <mergeCell ref="A283:XFD283"/>
    <mergeCell ref="A281:XFD281"/>
    <mergeCell ref="A87:XFD87"/>
    <mergeCell ref="A111:XFD111"/>
    <mergeCell ref="A135:XFD135"/>
    <mergeCell ref="A159:XFD159"/>
    <mergeCell ref="A183:XFD183"/>
    <mergeCell ref="A209:XFD209"/>
    <mergeCell ref="A233:XFD233"/>
    <mergeCell ref="A253:XFD253"/>
    <mergeCell ref="A2:XFD2"/>
    <mergeCell ref="A15:XFD15"/>
    <mergeCell ref="A27:XFD27"/>
    <mergeCell ref="A39:XFD39"/>
    <mergeCell ref="A63:XFD63"/>
    <mergeCell ref="A469:XFD469"/>
    <mergeCell ref="A473:XFD473"/>
    <mergeCell ref="A273:XFD273"/>
    <mergeCell ref="A277:XFD277"/>
    <mergeCell ref="A307:XFD307"/>
    <mergeCell ref="A331:XFD331"/>
    <mergeCell ref="A351:XFD351"/>
    <mergeCell ref="A435:A442"/>
    <mergeCell ref="A455:A462"/>
    <mergeCell ref="A337:A344"/>
    <mergeCell ref="A357:A364"/>
    <mergeCell ref="A380:XFD380"/>
    <mergeCell ref="A388:A395"/>
    <mergeCell ref="A412:A419"/>
    <mergeCell ref="A371:XFD371"/>
    <mergeCell ref="A375:XFD375"/>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29260-0700-0740-8AEF-F9621852FD12}">
  <dimension ref="A1:C29"/>
  <sheetViews>
    <sheetView tabSelected="1" workbookViewId="0">
      <selection activeCell="B13" sqref="B13"/>
    </sheetView>
  </sheetViews>
  <sheetFormatPr baseColWidth="10" defaultRowHeight="15"/>
  <cols>
    <col min="1" max="1" width="4.5" customWidth="1"/>
    <col min="2" max="2" width="189" customWidth="1"/>
  </cols>
  <sheetData>
    <row r="1" spans="1:3" s="164" customFormat="1" ht="19">
      <c r="A1" s="162" t="s">
        <v>666</v>
      </c>
    </row>
    <row r="2" spans="1:3" s="250" customFormat="1" ht="16"/>
    <row r="3" spans="1:3" ht="16">
      <c r="A3" s="172">
        <v>1</v>
      </c>
      <c r="B3" s="228" t="s">
        <v>667</v>
      </c>
      <c r="C3" s="171"/>
    </row>
    <row r="4" spans="1:3" ht="16">
      <c r="A4" s="172">
        <v>2</v>
      </c>
      <c r="B4" s="228" t="s">
        <v>673</v>
      </c>
      <c r="C4" s="171"/>
    </row>
    <row r="5" spans="1:3" ht="16">
      <c r="A5" s="172">
        <v>3</v>
      </c>
      <c r="B5" s="251" t="s">
        <v>668</v>
      </c>
      <c r="C5" s="171"/>
    </row>
    <row r="6" spans="1:3" ht="16">
      <c r="A6" s="172">
        <v>4</v>
      </c>
      <c r="B6" s="228" t="s">
        <v>669</v>
      </c>
      <c r="C6" s="171"/>
    </row>
    <row r="7" spans="1:3" ht="17">
      <c r="A7" s="172">
        <v>5</v>
      </c>
      <c r="B7" s="252" t="s">
        <v>606</v>
      </c>
      <c r="C7" s="171"/>
    </row>
    <row r="8" spans="1:3" ht="16">
      <c r="A8" s="172">
        <v>6</v>
      </c>
      <c r="B8" s="229" t="s">
        <v>670</v>
      </c>
      <c r="C8" s="171"/>
    </row>
    <row r="9" spans="1:3" ht="16">
      <c r="A9" s="172">
        <v>7</v>
      </c>
      <c r="B9" s="253" t="s">
        <v>671</v>
      </c>
      <c r="C9" s="171"/>
    </row>
    <row r="10" spans="1:3" ht="16">
      <c r="A10" s="172">
        <v>8</v>
      </c>
      <c r="B10" s="251" t="s">
        <v>672</v>
      </c>
      <c r="C10" s="171"/>
    </row>
    <row r="11" spans="1:3" ht="16">
      <c r="A11" s="171"/>
      <c r="B11" s="251"/>
      <c r="C11" s="171"/>
    </row>
    <row r="12" spans="1:3" ht="16">
      <c r="A12" s="171"/>
      <c r="B12" s="251"/>
      <c r="C12" s="171"/>
    </row>
    <row r="13" spans="1:3" ht="16">
      <c r="A13" s="171"/>
      <c r="B13" s="251"/>
      <c r="C13" s="171"/>
    </row>
    <row r="14" spans="1:3" ht="16">
      <c r="A14" s="171"/>
      <c r="B14" s="251"/>
      <c r="C14" s="171"/>
    </row>
    <row r="15" spans="1:3" ht="16">
      <c r="A15" s="171"/>
      <c r="B15" s="171"/>
      <c r="C15" s="171"/>
    </row>
    <row r="16" spans="1:3" ht="16">
      <c r="A16" s="171"/>
      <c r="B16" s="171"/>
      <c r="C16" s="171"/>
    </row>
    <row r="17" spans="1:3" ht="16">
      <c r="A17" s="171"/>
      <c r="B17" s="171"/>
      <c r="C17" s="171"/>
    </row>
    <row r="18" spans="1:3" ht="16">
      <c r="A18" s="171"/>
      <c r="B18" s="171"/>
      <c r="C18" s="171"/>
    </row>
    <row r="19" spans="1:3" ht="16">
      <c r="A19" s="171"/>
      <c r="B19" s="171"/>
      <c r="C19" s="171"/>
    </row>
    <row r="20" spans="1:3" ht="16">
      <c r="A20" s="171"/>
      <c r="B20" s="171"/>
      <c r="C20" s="171"/>
    </row>
    <row r="21" spans="1:3" ht="16">
      <c r="A21" s="171"/>
      <c r="B21" s="171"/>
      <c r="C21" s="171"/>
    </row>
    <row r="22" spans="1:3" ht="16">
      <c r="A22" s="171"/>
      <c r="B22" s="171"/>
      <c r="C22" s="171"/>
    </row>
    <row r="23" spans="1:3" ht="16">
      <c r="A23" s="171"/>
      <c r="B23" s="171"/>
      <c r="C23" s="171"/>
    </row>
    <row r="24" spans="1:3" ht="16">
      <c r="A24" s="171"/>
      <c r="B24" s="171"/>
      <c r="C24" s="171"/>
    </row>
    <row r="25" spans="1:3" ht="16">
      <c r="A25" s="171"/>
      <c r="B25" s="171"/>
      <c r="C25" s="171"/>
    </row>
    <row r="26" spans="1:3" ht="16">
      <c r="A26" s="171"/>
      <c r="B26" s="171"/>
      <c r="C26" s="171"/>
    </row>
    <row r="27" spans="1:3" ht="16">
      <c r="A27" s="171"/>
      <c r="B27" s="171"/>
      <c r="C27" s="171"/>
    </row>
    <row r="28" spans="1:3" ht="16">
      <c r="A28" s="171"/>
      <c r="B28" s="171"/>
      <c r="C28" s="171"/>
    </row>
    <row r="29" spans="1:3" ht="16">
      <c r="A29" s="171"/>
      <c r="B29" s="171"/>
      <c r="C29" s="171"/>
    </row>
  </sheetData>
  <mergeCells count="1">
    <mergeCell ref="A2:XFD2"/>
  </mergeCells>
  <hyperlinks>
    <hyperlink ref="B8" r:id="rId1" display="https://www.egypt-energy.com/content/dam/Informa/egypt-energy/en/pdf/Egypt%20Energy%20Report-16-5%20.pdf" xr:uid="{E84C7F91-E26F-CA4B-A441-C2D9BAF60542}"/>
  </hyperlink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4:O282"/>
  <sheetViews>
    <sheetView topLeftCell="A262" workbookViewId="0">
      <selection activeCell="E279" sqref="E279"/>
    </sheetView>
  </sheetViews>
  <sheetFormatPr baseColWidth="10" defaultColWidth="8.83203125" defaultRowHeight="15"/>
  <cols>
    <col min="1" max="1" width="53.33203125" bestFit="1" customWidth="1"/>
    <col min="2" max="2" width="32.5" customWidth="1"/>
    <col min="3" max="3" width="33.83203125" customWidth="1"/>
    <col min="4" max="4" width="29.6640625" customWidth="1"/>
    <col min="5" max="12" width="12.6640625" customWidth="1"/>
    <col min="13" max="13" width="13.33203125" bestFit="1" customWidth="1"/>
    <col min="14" max="14" width="4.5" bestFit="1" customWidth="1"/>
    <col min="15" max="15" width="41" bestFit="1" customWidth="1"/>
  </cols>
  <sheetData>
    <row r="4" spans="1:14" s="3" customFormat="1">
      <c r="A4" s="3" t="s">
        <v>186</v>
      </c>
      <c r="B4" s="3" t="s">
        <v>187</v>
      </c>
      <c r="C4" s="3" t="s">
        <v>188</v>
      </c>
      <c r="D4" s="3" t="s">
        <v>189</v>
      </c>
      <c r="E4" s="3" t="s">
        <v>190</v>
      </c>
      <c r="F4" s="3" t="s">
        <v>191</v>
      </c>
      <c r="G4" s="3" t="s">
        <v>192</v>
      </c>
      <c r="H4" s="3" t="s">
        <v>193</v>
      </c>
      <c r="I4" s="3" t="s">
        <v>194</v>
      </c>
      <c r="J4" s="3" t="s">
        <v>195</v>
      </c>
      <c r="K4" s="3" t="s">
        <v>1</v>
      </c>
      <c r="L4" s="3" t="s">
        <v>0</v>
      </c>
      <c r="M4" s="3" t="s">
        <v>196</v>
      </c>
      <c r="N4" s="3" t="s">
        <v>197</v>
      </c>
    </row>
    <row r="5" spans="1:14">
      <c r="A5" t="s">
        <v>198</v>
      </c>
      <c r="B5" t="s">
        <v>199</v>
      </c>
      <c r="C5" t="s">
        <v>200</v>
      </c>
      <c r="D5" t="s">
        <v>201</v>
      </c>
      <c r="E5">
        <v>5516</v>
      </c>
      <c r="F5" t="s">
        <v>202</v>
      </c>
      <c r="G5" t="s">
        <v>203</v>
      </c>
      <c r="H5" t="s">
        <v>204</v>
      </c>
      <c r="I5">
        <v>2010</v>
      </c>
      <c r="J5">
        <v>2010</v>
      </c>
      <c r="K5" t="s">
        <v>205</v>
      </c>
      <c r="L5">
        <v>671249</v>
      </c>
      <c r="M5" t="s">
        <v>206</v>
      </c>
      <c r="N5" t="s">
        <v>207</v>
      </c>
    </row>
    <row r="6" spans="1:14">
      <c r="A6" t="s">
        <v>198</v>
      </c>
      <c r="B6" t="s">
        <v>199</v>
      </c>
      <c r="C6" t="s">
        <v>200</v>
      </c>
      <c r="D6" t="s">
        <v>201</v>
      </c>
      <c r="E6">
        <v>5516</v>
      </c>
      <c r="F6" t="s">
        <v>202</v>
      </c>
      <c r="G6" t="s">
        <v>203</v>
      </c>
      <c r="H6" t="s">
        <v>204</v>
      </c>
      <c r="I6">
        <v>2011</v>
      </c>
      <c r="J6">
        <v>2011</v>
      </c>
      <c r="K6" t="s">
        <v>205</v>
      </c>
      <c r="L6">
        <v>672715</v>
      </c>
      <c r="M6" t="s">
        <v>206</v>
      </c>
      <c r="N6" t="s">
        <v>207</v>
      </c>
    </row>
    <row r="7" spans="1:14">
      <c r="A7" t="s">
        <v>198</v>
      </c>
      <c r="B7" t="s">
        <v>199</v>
      </c>
      <c r="C7" t="s">
        <v>200</v>
      </c>
      <c r="D7" t="s">
        <v>201</v>
      </c>
      <c r="E7">
        <v>5516</v>
      </c>
      <c r="F7" t="s">
        <v>202</v>
      </c>
      <c r="G7" t="s">
        <v>203</v>
      </c>
      <c r="H7" t="s">
        <v>204</v>
      </c>
      <c r="I7">
        <v>2012</v>
      </c>
      <c r="J7">
        <v>2012</v>
      </c>
      <c r="K7" t="s">
        <v>205</v>
      </c>
      <c r="L7">
        <v>674334</v>
      </c>
      <c r="M7" t="s">
        <v>206</v>
      </c>
      <c r="N7" t="s">
        <v>207</v>
      </c>
    </row>
    <row r="8" spans="1:14">
      <c r="A8" t="s">
        <v>198</v>
      </c>
      <c r="B8" t="s">
        <v>199</v>
      </c>
      <c r="C8" t="s">
        <v>200</v>
      </c>
      <c r="D8" t="s">
        <v>201</v>
      </c>
      <c r="E8">
        <v>5516</v>
      </c>
      <c r="F8" t="s">
        <v>202</v>
      </c>
      <c r="G8" t="s">
        <v>203</v>
      </c>
      <c r="H8" t="s">
        <v>204</v>
      </c>
      <c r="I8">
        <v>2013</v>
      </c>
      <c r="J8">
        <v>2013</v>
      </c>
      <c r="K8" t="s">
        <v>205</v>
      </c>
      <c r="L8">
        <v>676106</v>
      </c>
      <c r="M8" t="s">
        <v>206</v>
      </c>
      <c r="N8" t="s">
        <v>207</v>
      </c>
    </row>
    <row r="9" spans="1:14">
      <c r="A9" t="s">
        <v>198</v>
      </c>
      <c r="B9" t="s">
        <v>199</v>
      </c>
      <c r="C9" t="s">
        <v>200</v>
      </c>
      <c r="D9" t="s">
        <v>201</v>
      </c>
      <c r="E9">
        <v>5516</v>
      </c>
      <c r="F9" t="s">
        <v>202</v>
      </c>
      <c r="G9" t="s">
        <v>203</v>
      </c>
      <c r="H9" t="s">
        <v>204</v>
      </c>
      <c r="I9">
        <v>2014</v>
      </c>
      <c r="J9">
        <v>2014</v>
      </c>
      <c r="K9" t="s">
        <v>205</v>
      </c>
      <c r="L9">
        <v>678029</v>
      </c>
      <c r="M9" t="s">
        <v>206</v>
      </c>
      <c r="N9" t="s">
        <v>207</v>
      </c>
    </row>
    <row r="10" spans="1:14">
      <c r="A10" t="s">
        <v>198</v>
      </c>
      <c r="B10" t="s">
        <v>199</v>
      </c>
      <c r="C10" t="s">
        <v>200</v>
      </c>
      <c r="D10" t="s">
        <v>201</v>
      </c>
      <c r="E10">
        <v>5516</v>
      </c>
      <c r="F10" t="s">
        <v>202</v>
      </c>
      <c r="G10" t="s">
        <v>203</v>
      </c>
      <c r="H10" t="s">
        <v>204</v>
      </c>
      <c r="I10">
        <v>2015</v>
      </c>
      <c r="J10">
        <v>2015</v>
      </c>
      <c r="K10" t="s">
        <v>205</v>
      </c>
      <c r="L10">
        <v>680101</v>
      </c>
      <c r="M10" t="s">
        <v>206</v>
      </c>
      <c r="N10" t="s">
        <v>207</v>
      </c>
    </row>
    <row r="11" spans="1:14">
      <c r="A11" t="s">
        <v>198</v>
      </c>
      <c r="B11" t="s">
        <v>199</v>
      </c>
      <c r="C11" t="s">
        <v>200</v>
      </c>
      <c r="D11" t="s">
        <v>201</v>
      </c>
      <c r="E11">
        <v>5516</v>
      </c>
      <c r="F11" t="s">
        <v>202</v>
      </c>
      <c r="G11" t="s">
        <v>203</v>
      </c>
      <c r="H11" t="s">
        <v>204</v>
      </c>
      <c r="I11">
        <v>2016</v>
      </c>
      <c r="J11">
        <v>2016</v>
      </c>
      <c r="K11" t="s">
        <v>205</v>
      </c>
      <c r="L11">
        <v>679644</v>
      </c>
      <c r="M11" t="s">
        <v>206</v>
      </c>
      <c r="N11" t="s">
        <v>207</v>
      </c>
    </row>
    <row r="12" spans="1:14">
      <c r="A12" t="s">
        <v>198</v>
      </c>
      <c r="B12" t="s">
        <v>199</v>
      </c>
      <c r="C12" t="s">
        <v>200</v>
      </c>
      <c r="D12" t="s">
        <v>201</v>
      </c>
      <c r="E12">
        <v>5516</v>
      </c>
      <c r="F12" t="s">
        <v>202</v>
      </c>
      <c r="G12" t="s">
        <v>203</v>
      </c>
      <c r="H12" t="s">
        <v>204</v>
      </c>
      <c r="I12">
        <v>2017</v>
      </c>
      <c r="J12">
        <v>2017</v>
      </c>
      <c r="K12" t="s">
        <v>205</v>
      </c>
      <c r="L12">
        <v>679326</v>
      </c>
      <c r="M12" t="s">
        <v>206</v>
      </c>
      <c r="N12" t="s">
        <v>207</v>
      </c>
    </row>
    <row r="13" spans="1:14">
      <c r="A13" t="s">
        <v>198</v>
      </c>
      <c r="B13" t="s">
        <v>199</v>
      </c>
      <c r="C13" t="s">
        <v>200</v>
      </c>
      <c r="D13" t="s">
        <v>201</v>
      </c>
      <c r="E13">
        <v>5516</v>
      </c>
      <c r="F13" t="s">
        <v>202</v>
      </c>
      <c r="G13" t="s">
        <v>203</v>
      </c>
      <c r="H13" t="s">
        <v>204</v>
      </c>
      <c r="I13">
        <v>2018</v>
      </c>
      <c r="J13">
        <v>2018</v>
      </c>
      <c r="K13" t="s">
        <v>205</v>
      </c>
      <c r="L13">
        <v>679143</v>
      </c>
      <c r="M13" t="s">
        <v>206</v>
      </c>
      <c r="N13" t="s">
        <v>207</v>
      </c>
    </row>
    <row r="14" spans="1:14">
      <c r="A14" t="s">
        <v>198</v>
      </c>
      <c r="B14" t="s">
        <v>199</v>
      </c>
      <c r="C14" t="s">
        <v>200</v>
      </c>
      <c r="D14" t="s">
        <v>201</v>
      </c>
      <c r="E14">
        <v>5516</v>
      </c>
      <c r="F14" t="s">
        <v>202</v>
      </c>
      <c r="G14" t="s">
        <v>203</v>
      </c>
      <c r="H14" t="s">
        <v>204</v>
      </c>
      <c r="I14">
        <v>2019</v>
      </c>
      <c r="J14">
        <v>2019</v>
      </c>
      <c r="K14" t="s">
        <v>205</v>
      </c>
      <c r="L14">
        <v>679094</v>
      </c>
      <c r="M14" t="s">
        <v>206</v>
      </c>
      <c r="N14" t="s">
        <v>207</v>
      </c>
    </row>
    <row r="15" spans="1:14">
      <c r="A15" t="s">
        <v>198</v>
      </c>
      <c r="B15" t="s">
        <v>199</v>
      </c>
      <c r="C15" t="s">
        <v>200</v>
      </c>
      <c r="D15" t="s">
        <v>201</v>
      </c>
      <c r="E15">
        <v>5516</v>
      </c>
      <c r="F15" t="s">
        <v>202</v>
      </c>
      <c r="G15" t="s">
        <v>208</v>
      </c>
      <c r="H15" t="s">
        <v>209</v>
      </c>
      <c r="I15">
        <v>2010</v>
      </c>
      <c r="J15">
        <v>2010</v>
      </c>
      <c r="K15" t="s">
        <v>205</v>
      </c>
      <c r="L15">
        <v>5425313</v>
      </c>
      <c r="M15" t="s">
        <v>206</v>
      </c>
      <c r="N15" t="s">
        <v>207</v>
      </c>
    </row>
    <row r="16" spans="1:14">
      <c r="A16" t="s">
        <v>198</v>
      </c>
      <c r="B16" t="s">
        <v>199</v>
      </c>
      <c r="C16" t="s">
        <v>200</v>
      </c>
      <c r="D16" t="s">
        <v>201</v>
      </c>
      <c r="E16">
        <v>5516</v>
      </c>
      <c r="F16" t="s">
        <v>202</v>
      </c>
      <c r="G16" t="s">
        <v>208</v>
      </c>
      <c r="H16" t="s">
        <v>209</v>
      </c>
      <c r="I16">
        <v>2011</v>
      </c>
      <c r="J16">
        <v>2011</v>
      </c>
      <c r="K16" t="s">
        <v>205</v>
      </c>
      <c r="L16">
        <v>5437157</v>
      </c>
      <c r="M16" t="s">
        <v>206</v>
      </c>
      <c r="N16" t="s">
        <v>207</v>
      </c>
    </row>
    <row r="17" spans="1:14">
      <c r="A17" t="s">
        <v>198</v>
      </c>
      <c r="B17" t="s">
        <v>199</v>
      </c>
      <c r="C17" t="s">
        <v>200</v>
      </c>
      <c r="D17" t="s">
        <v>201</v>
      </c>
      <c r="E17">
        <v>5516</v>
      </c>
      <c r="F17" t="s">
        <v>202</v>
      </c>
      <c r="G17" t="s">
        <v>208</v>
      </c>
      <c r="H17" t="s">
        <v>209</v>
      </c>
      <c r="I17">
        <v>2012</v>
      </c>
      <c r="J17">
        <v>2012</v>
      </c>
      <c r="K17" t="s">
        <v>205</v>
      </c>
      <c r="L17">
        <v>5450245</v>
      </c>
      <c r="M17" t="s">
        <v>206</v>
      </c>
      <c r="N17" t="s">
        <v>207</v>
      </c>
    </row>
    <row r="18" spans="1:14">
      <c r="A18" t="s">
        <v>198</v>
      </c>
      <c r="B18" t="s">
        <v>199</v>
      </c>
      <c r="C18" t="s">
        <v>200</v>
      </c>
      <c r="D18" t="s">
        <v>201</v>
      </c>
      <c r="E18">
        <v>5516</v>
      </c>
      <c r="F18" t="s">
        <v>202</v>
      </c>
      <c r="G18" t="s">
        <v>208</v>
      </c>
      <c r="H18" t="s">
        <v>209</v>
      </c>
      <c r="I18">
        <v>2013</v>
      </c>
      <c r="J18">
        <v>2013</v>
      </c>
      <c r="K18" t="s">
        <v>205</v>
      </c>
      <c r="L18">
        <v>5464565</v>
      </c>
      <c r="M18" t="s">
        <v>206</v>
      </c>
      <c r="N18" t="s">
        <v>207</v>
      </c>
    </row>
    <row r="19" spans="1:14">
      <c r="A19" t="s">
        <v>198</v>
      </c>
      <c r="B19" t="s">
        <v>199</v>
      </c>
      <c r="C19" t="s">
        <v>200</v>
      </c>
      <c r="D19" t="s">
        <v>201</v>
      </c>
      <c r="E19">
        <v>5516</v>
      </c>
      <c r="F19" t="s">
        <v>202</v>
      </c>
      <c r="G19" t="s">
        <v>208</v>
      </c>
      <c r="H19" t="s">
        <v>209</v>
      </c>
      <c r="I19">
        <v>2014</v>
      </c>
      <c r="J19">
        <v>2014</v>
      </c>
      <c r="K19" t="s">
        <v>205</v>
      </c>
      <c r="L19">
        <v>5480106</v>
      </c>
      <c r="M19" t="s">
        <v>206</v>
      </c>
      <c r="N19" t="s">
        <v>207</v>
      </c>
    </row>
    <row r="20" spans="1:14">
      <c r="A20" t="s">
        <v>198</v>
      </c>
      <c r="B20" t="s">
        <v>199</v>
      </c>
      <c r="C20" t="s">
        <v>200</v>
      </c>
      <c r="D20" t="s">
        <v>201</v>
      </c>
      <c r="E20">
        <v>5516</v>
      </c>
      <c r="F20" t="s">
        <v>202</v>
      </c>
      <c r="G20" t="s">
        <v>208</v>
      </c>
      <c r="H20" t="s">
        <v>209</v>
      </c>
      <c r="I20">
        <v>2015</v>
      </c>
      <c r="J20">
        <v>2015</v>
      </c>
      <c r="K20" t="s">
        <v>205</v>
      </c>
      <c r="L20">
        <v>5496858</v>
      </c>
      <c r="M20" t="s">
        <v>206</v>
      </c>
      <c r="N20" t="s">
        <v>207</v>
      </c>
    </row>
    <row r="21" spans="1:14">
      <c r="A21" t="s">
        <v>198</v>
      </c>
      <c r="B21" t="s">
        <v>199</v>
      </c>
      <c r="C21" t="s">
        <v>200</v>
      </c>
      <c r="D21" t="s">
        <v>201</v>
      </c>
      <c r="E21">
        <v>5516</v>
      </c>
      <c r="F21" t="s">
        <v>202</v>
      </c>
      <c r="G21" t="s">
        <v>208</v>
      </c>
      <c r="H21" t="s">
        <v>209</v>
      </c>
      <c r="I21">
        <v>2016</v>
      </c>
      <c r="J21">
        <v>2016</v>
      </c>
      <c r="K21" t="s">
        <v>205</v>
      </c>
      <c r="L21">
        <v>5493163</v>
      </c>
      <c r="M21" t="s">
        <v>206</v>
      </c>
      <c r="N21" t="s">
        <v>207</v>
      </c>
    </row>
    <row r="22" spans="1:14">
      <c r="A22" t="s">
        <v>198</v>
      </c>
      <c r="B22" t="s">
        <v>199</v>
      </c>
      <c r="C22" t="s">
        <v>200</v>
      </c>
      <c r="D22" t="s">
        <v>201</v>
      </c>
      <c r="E22">
        <v>5516</v>
      </c>
      <c r="F22" t="s">
        <v>202</v>
      </c>
      <c r="G22" t="s">
        <v>208</v>
      </c>
      <c r="H22" t="s">
        <v>209</v>
      </c>
      <c r="I22">
        <v>2017</v>
      </c>
      <c r="J22">
        <v>2017</v>
      </c>
      <c r="K22" t="s">
        <v>205</v>
      </c>
      <c r="L22">
        <v>5490589</v>
      </c>
      <c r="M22" t="s">
        <v>206</v>
      </c>
      <c r="N22" t="s">
        <v>207</v>
      </c>
    </row>
    <row r="23" spans="1:14">
      <c r="A23" t="s">
        <v>198</v>
      </c>
      <c r="B23" t="s">
        <v>199</v>
      </c>
      <c r="C23" t="s">
        <v>200</v>
      </c>
      <c r="D23" t="s">
        <v>201</v>
      </c>
      <c r="E23">
        <v>5516</v>
      </c>
      <c r="F23" t="s">
        <v>202</v>
      </c>
      <c r="G23" t="s">
        <v>208</v>
      </c>
      <c r="H23" t="s">
        <v>209</v>
      </c>
      <c r="I23">
        <v>2018</v>
      </c>
      <c r="J23">
        <v>2018</v>
      </c>
      <c r="K23" t="s">
        <v>205</v>
      </c>
      <c r="L23">
        <v>5489114</v>
      </c>
      <c r="M23" t="s">
        <v>206</v>
      </c>
      <c r="N23" t="s">
        <v>207</v>
      </c>
    </row>
    <row r="24" spans="1:14">
      <c r="A24" t="s">
        <v>198</v>
      </c>
      <c r="B24" t="s">
        <v>199</v>
      </c>
      <c r="C24" t="s">
        <v>200</v>
      </c>
      <c r="D24" t="s">
        <v>201</v>
      </c>
      <c r="E24">
        <v>5516</v>
      </c>
      <c r="F24" t="s">
        <v>202</v>
      </c>
      <c r="G24" t="s">
        <v>208</v>
      </c>
      <c r="H24" t="s">
        <v>209</v>
      </c>
      <c r="I24">
        <v>2019</v>
      </c>
      <c r="J24">
        <v>2019</v>
      </c>
      <c r="K24" t="s">
        <v>205</v>
      </c>
      <c r="L24">
        <v>5488719</v>
      </c>
      <c r="M24" t="s">
        <v>206</v>
      </c>
      <c r="N24" t="s">
        <v>207</v>
      </c>
    </row>
    <row r="25" spans="1:14">
      <c r="A25" t="s">
        <v>198</v>
      </c>
      <c r="B25" t="s">
        <v>199</v>
      </c>
      <c r="C25" t="s">
        <v>200</v>
      </c>
      <c r="D25" t="s">
        <v>201</v>
      </c>
      <c r="E25">
        <v>5516</v>
      </c>
      <c r="F25" t="s">
        <v>202</v>
      </c>
      <c r="G25" t="s">
        <v>210</v>
      </c>
      <c r="H25" t="s">
        <v>211</v>
      </c>
      <c r="I25">
        <v>2017</v>
      </c>
      <c r="J25">
        <v>2017</v>
      </c>
      <c r="K25" t="s">
        <v>205</v>
      </c>
      <c r="L25">
        <v>121</v>
      </c>
      <c r="N25" t="s">
        <v>212</v>
      </c>
    </row>
    <row r="26" spans="1:14">
      <c r="A26" t="s">
        <v>198</v>
      </c>
      <c r="B26" t="s">
        <v>199</v>
      </c>
      <c r="C26" t="s">
        <v>200</v>
      </c>
      <c r="D26" t="s">
        <v>201</v>
      </c>
      <c r="E26">
        <v>5516</v>
      </c>
      <c r="F26" t="s">
        <v>202</v>
      </c>
      <c r="G26" t="s">
        <v>210</v>
      </c>
      <c r="H26" t="s">
        <v>211</v>
      </c>
      <c r="I26">
        <v>2018</v>
      </c>
      <c r="J26">
        <v>2018</v>
      </c>
      <c r="K26" t="s">
        <v>205</v>
      </c>
      <c r="L26">
        <v>0</v>
      </c>
      <c r="N26" t="s">
        <v>212</v>
      </c>
    </row>
    <row r="27" spans="1:14">
      <c r="A27" t="s">
        <v>198</v>
      </c>
      <c r="B27" t="s">
        <v>199</v>
      </c>
      <c r="C27" t="s">
        <v>200</v>
      </c>
      <c r="D27" t="s">
        <v>201</v>
      </c>
      <c r="E27">
        <v>5516</v>
      </c>
      <c r="F27" t="s">
        <v>202</v>
      </c>
      <c r="G27" t="s">
        <v>210</v>
      </c>
      <c r="H27" t="s">
        <v>211</v>
      </c>
      <c r="I27">
        <v>2019</v>
      </c>
      <c r="J27">
        <v>2019</v>
      </c>
      <c r="K27" t="s">
        <v>205</v>
      </c>
      <c r="L27">
        <v>0</v>
      </c>
      <c r="M27" t="s">
        <v>213</v>
      </c>
      <c r="N27" t="s">
        <v>214</v>
      </c>
    </row>
    <row r="28" spans="1:14">
      <c r="A28" t="s">
        <v>198</v>
      </c>
      <c r="B28" t="s">
        <v>199</v>
      </c>
      <c r="C28" t="s">
        <v>200</v>
      </c>
      <c r="D28" t="s">
        <v>201</v>
      </c>
      <c r="E28">
        <v>5516</v>
      </c>
      <c r="F28" t="s">
        <v>202</v>
      </c>
      <c r="G28" t="s">
        <v>215</v>
      </c>
      <c r="H28" t="s">
        <v>216</v>
      </c>
      <c r="I28">
        <v>2010</v>
      </c>
      <c r="J28">
        <v>2010</v>
      </c>
      <c r="K28" t="s">
        <v>205</v>
      </c>
      <c r="L28">
        <v>0</v>
      </c>
      <c r="M28" t="s">
        <v>213</v>
      </c>
      <c r="N28" t="s">
        <v>214</v>
      </c>
    </row>
    <row r="29" spans="1:14">
      <c r="A29" t="s">
        <v>198</v>
      </c>
      <c r="B29" t="s">
        <v>199</v>
      </c>
      <c r="C29" t="s">
        <v>200</v>
      </c>
      <c r="D29" t="s">
        <v>201</v>
      </c>
      <c r="E29">
        <v>5516</v>
      </c>
      <c r="F29" t="s">
        <v>202</v>
      </c>
      <c r="G29" t="s">
        <v>215</v>
      </c>
      <c r="H29" t="s">
        <v>216</v>
      </c>
      <c r="I29">
        <v>2011</v>
      </c>
      <c r="J29">
        <v>2011</v>
      </c>
      <c r="K29" t="s">
        <v>205</v>
      </c>
      <c r="L29">
        <v>0</v>
      </c>
      <c r="M29" t="s">
        <v>213</v>
      </c>
      <c r="N29" t="s">
        <v>214</v>
      </c>
    </row>
    <row r="30" spans="1:14">
      <c r="A30" t="s">
        <v>198</v>
      </c>
      <c r="B30" t="s">
        <v>199</v>
      </c>
      <c r="C30" t="s">
        <v>200</v>
      </c>
      <c r="D30" t="s">
        <v>201</v>
      </c>
      <c r="E30">
        <v>5516</v>
      </c>
      <c r="F30" t="s">
        <v>202</v>
      </c>
      <c r="G30" t="s">
        <v>215</v>
      </c>
      <c r="H30" t="s">
        <v>216</v>
      </c>
      <c r="I30">
        <v>2012</v>
      </c>
      <c r="J30">
        <v>2012</v>
      </c>
      <c r="K30" t="s">
        <v>205</v>
      </c>
      <c r="L30">
        <v>0</v>
      </c>
      <c r="M30" t="s">
        <v>213</v>
      </c>
      <c r="N30" t="s">
        <v>214</v>
      </c>
    </row>
    <row r="31" spans="1:14">
      <c r="A31" t="s">
        <v>198</v>
      </c>
      <c r="B31" t="s">
        <v>199</v>
      </c>
      <c r="C31" t="s">
        <v>200</v>
      </c>
      <c r="D31" t="s">
        <v>201</v>
      </c>
      <c r="E31">
        <v>5516</v>
      </c>
      <c r="F31" t="s">
        <v>202</v>
      </c>
      <c r="G31" t="s">
        <v>215</v>
      </c>
      <c r="H31" t="s">
        <v>216</v>
      </c>
      <c r="I31">
        <v>2013</v>
      </c>
      <c r="J31">
        <v>2013</v>
      </c>
      <c r="K31" t="s">
        <v>205</v>
      </c>
      <c r="L31">
        <v>0</v>
      </c>
      <c r="M31" t="s">
        <v>213</v>
      </c>
      <c r="N31" t="s">
        <v>214</v>
      </c>
    </row>
    <row r="32" spans="1:14">
      <c r="A32" t="s">
        <v>198</v>
      </c>
      <c r="B32" t="s">
        <v>199</v>
      </c>
      <c r="C32" t="s">
        <v>200</v>
      </c>
      <c r="D32" t="s">
        <v>201</v>
      </c>
      <c r="E32">
        <v>5516</v>
      </c>
      <c r="F32" t="s">
        <v>202</v>
      </c>
      <c r="G32" t="s">
        <v>215</v>
      </c>
      <c r="H32" t="s">
        <v>216</v>
      </c>
      <c r="I32">
        <v>2014</v>
      </c>
      <c r="J32">
        <v>2014</v>
      </c>
      <c r="K32" t="s">
        <v>205</v>
      </c>
      <c r="L32">
        <v>0</v>
      </c>
      <c r="M32" t="s">
        <v>213</v>
      </c>
      <c r="N32" t="s">
        <v>214</v>
      </c>
    </row>
    <row r="33" spans="1:14">
      <c r="A33" t="s">
        <v>198</v>
      </c>
      <c r="B33" t="s">
        <v>199</v>
      </c>
      <c r="C33" t="s">
        <v>200</v>
      </c>
      <c r="D33" t="s">
        <v>201</v>
      </c>
      <c r="E33">
        <v>5516</v>
      </c>
      <c r="F33" t="s">
        <v>202</v>
      </c>
      <c r="G33" t="s">
        <v>215</v>
      </c>
      <c r="H33" t="s">
        <v>216</v>
      </c>
      <c r="I33">
        <v>2015</v>
      </c>
      <c r="J33">
        <v>2015</v>
      </c>
      <c r="K33" t="s">
        <v>205</v>
      </c>
      <c r="L33">
        <v>0</v>
      </c>
      <c r="M33" t="s">
        <v>213</v>
      </c>
      <c r="N33" t="s">
        <v>214</v>
      </c>
    </row>
    <row r="34" spans="1:14">
      <c r="A34" t="s">
        <v>198</v>
      </c>
      <c r="B34" t="s">
        <v>199</v>
      </c>
      <c r="C34" t="s">
        <v>200</v>
      </c>
      <c r="D34" t="s">
        <v>201</v>
      </c>
      <c r="E34">
        <v>5516</v>
      </c>
      <c r="F34" t="s">
        <v>202</v>
      </c>
      <c r="G34" t="s">
        <v>215</v>
      </c>
      <c r="H34" t="s">
        <v>216</v>
      </c>
      <c r="I34">
        <v>2016</v>
      </c>
      <c r="J34">
        <v>2016</v>
      </c>
      <c r="K34" t="s">
        <v>205</v>
      </c>
      <c r="L34">
        <v>0</v>
      </c>
      <c r="M34" t="s">
        <v>213</v>
      </c>
      <c r="N34" t="s">
        <v>214</v>
      </c>
    </row>
    <row r="35" spans="1:14">
      <c r="A35" t="s">
        <v>198</v>
      </c>
      <c r="B35" t="s">
        <v>199</v>
      </c>
      <c r="C35" t="s">
        <v>200</v>
      </c>
      <c r="D35" t="s">
        <v>201</v>
      </c>
      <c r="E35">
        <v>5516</v>
      </c>
      <c r="F35" t="s">
        <v>202</v>
      </c>
      <c r="G35" t="s">
        <v>215</v>
      </c>
      <c r="H35" t="s">
        <v>216</v>
      </c>
      <c r="I35">
        <v>2017</v>
      </c>
      <c r="J35">
        <v>2017</v>
      </c>
      <c r="K35" t="s">
        <v>205</v>
      </c>
      <c r="L35">
        <v>0</v>
      </c>
      <c r="N35" t="s">
        <v>212</v>
      </c>
    </row>
    <row r="36" spans="1:14">
      <c r="A36" t="s">
        <v>198</v>
      </c>
      <c r="B36" t="s">
        <v>199</v>
      </c>
      <c r="C36" t="s">
        <v>200</v>
      </c>
      <c r="D36" t="s">
        <v>201</v>
      </c>
      <c r="E36">
        <v>5516</v>
      </c>
      <c r="F36" t="s">
        <v>202</v>
      </c>
      <c r="G36" t="s">
        <v>215</v>
      </c>
      <c r="H36" t="s">
        <v>216</v>
      </c>
      <c r="I36">
        <v>2018</v>
      </c>
      <c r="J36">
        <v>2018</v>
      </c>
      <c r="K36" t="s">
        <v>205</v>
      </c>
      <c r="L36">
        <v>0</v>
      </c>
      <c r="N36" t="s">
        <v>212</v>
      </c>
    </row>
    <row r="37" spans="1:14">
      <c r="A37" t="s">
        <v>198</v>
      </c>
      <c r="B37" t="s">
        <v>199</v>
      </c>
      <c r="C37" t="s">
        <v>200</v>
      </c>
      <c r="D37" t="s">
        <v>201</v>
      </c>
      <c r="E37">
        <v>5516</v>
      </c>
      <c r="F37" t="s">
        <v>202</v>
      </c>
      <c r="G37" t="s">
        <v>215</v>
      </c>
      <c r="H37" t="s">
        <v>216</v>
      </c>
      <c r="I37">
        <v>2019</v>
      </c>
      <c r="J37">
        <v>2019</v>
      </c>
      <c r="K37" t="s">
        <v>205</v>
      </c>
      <c r="L37">
        <v>0</v>
      </c>
      <c r="M37" t="s">
        <v>213</v>
      </c>
      <c r="N37" t="s">
        <v>214</v>
      </c>
    </row>
    <row r="38" spans="1:14">
      <c r="A38" t="s">
        <v>198</v>
      </c>
      <c r="B38" t="s">
        <v>199</v>
      </c>
      <c r="C38" t="s">
        <v>200</v>
      </c>
      <c r="D38" t="s">
        <v>201</v>
      </c>
      <c r="E38">
        <v>5510</v>
      </c>
      <c r="F38" t="s">
        <v>202</v>
      </c>
      <c r="G38" t="s">
        <v>217</v>
      </c>
      <c r="H38" t="s">
        <v>218</v>
      </c>
      <c r="I38">
        <v>2010</v>
      </c>
      <c r="J38">
        <v>2010</v>
      </c>
      <c r="K38" t="s">
        <v>219</v>
      </c>
      <c r="L38">
        <v>7000</v>
      </c>
      <c r="N38" t="s">
        <v>212</v>
      </c>
    </row>
    <row r="39" spans="1:14">
      <c r="A39" t="s">
        <v>198</v>
      </c>
      <c r="B39" t="s">
        <v>199</v>
      </c>
      <c r="C39" t="s">
        <v>200</v>
      </c>
      <c r="D39" t="s">
        <v>201</v>
      </c>
      <c r="E39">
        <v>5510</v>
      </c>
      <c r="F39" t="s">
        <v>202</v>
      </c>
      <c r="G39" t="s">
        <v>217</v>
      </c>
      <c r="H39" t="s">
        <v>218</v>
      </c>
      <c r="I39">
        <v>2011</v>
      </c>
      <c r="J39">
        <v>2011</v>
      </c>
      <c r="K39" t="s">
        <v>219</v>
      </c>
      <c r="L39">
        <v>13000</v>
      </c>
      <c r="N39" t="s">
        <v>212</v>
      </c>
    </row>
    <row r="40" spans="1:14">
      <c r="A40" t="s">
        <v>198</v>
      </c>
      <c r="B40" t="s">
        <v>199</v>
      </c>
      <c r="C40" t="s">
        <v>200</v>
      </c>
      <c r="D40" t="s">
        <v>201</v>
      </c>
      <c r="E40">
        <v>5510</v>
      </c>
      <c r="F40" t="s">
        <v>202</v>
      </c>
      <c r="G40" t="s">
        <v>217</v>
      </c>
      <c r="H40" t="s">
        <v>218</v>
      </c>
      <c r="I40">
        <v>2012</v>
      </c>
      <c r="J40">
        <v>2012</v>
      </c>
      <c r="K40" t="s">
        <v>219</v>
      </c>
      <c r="L40">
        <v>13000</v>
      </c>
      <c r="M40" t="s">
        <v>206</v>
      </c>
      <c r="N40" t="s">
        <v>207</v>
      </c>
    </row>
    <row r="41" spans="1:14">
      <c r="A41" t="s">
        <v>198</v>
      </c>
      <c r="B41" t="s">
        <v>199</v>
      </c>
      <c r="C41" t="s">
        <v>200</v>
      </c>
      <c r="D41" t="s">
        <v>201</v>
      </c>
      <c r="E41">
        <v>5510</v>
      </c>
      <c r="F41" t="s">
        <v>202</v>
      </c>
      <c r="G41" t="s">
        <v>217</v>
      </c>
      <c r="H41" t="s">
        <v>218</v>
      </c>
      <c r="I41">
        <v>2013</v>
      </c>
      <c r="J41">
        <v>2013</v>
      </c>
      <c r="K41" t="s">
        <v>219</v>
      </c>
      <c r="L41">
        <v>13000</v>
      </c>
      <c r="M41" t="s">
        <v>206</v>
      </c>
      <c r="N41" t="s">
        <v>207</v>
      </c>
    </row>
    <row r="42" spans="1:14">
      <c r="A42" t="s">
        <v>198</v>
      </c>
      <c r="B42" t="s">
        <v>199</v>
      </c>
      <c r="C42" t="s">
        <v>200</v>
      </c>
      <c r="D42" t="s">
        <v>201</v>
      </c>
      <c r="E42">
        <v>5510</v>
      </c>
      <c r="F42" t="s">
        <v>202</v>
      </c>
      <c r="G42" t="s">
        <v>217</v>
      </c>
      <c r="H42" t="s">
        <v>218</v>
      </c>
      <c r="I42">
        <v>2014</v>
      </c>
      <c r="J42">
        <v>2014</v>
      </c>
      <c r="K42" t="s">
        <v>219</v>
      </c>
      <c r="L42">
        <v>13000</v>
      </c>
      <c r="M42" t="s">
        <v>206</v>
      </c>
      <c r="N42" t="s">
        <v>207</v>
      </c>
    </row>
    <row r="43" spans="1:14">
      <c r="A43" t="s">
        <v>198</v>
      </c>
      <c r="B43" t="s">
        <v>199</v>
      </c>
      <c r="C43" t="s">
        <v>200</v>
      </c>
      <c r="D43" t="s">
        <v>201</v>
      </c>
      <c r="E43">
        <v>5510</v>
      </c>
      <c r="F43" t="s">
        <v>202</v>
      </c>
      <c r="G43" t="s">
        <v>217</v>
      </c>
      <c r="H43" t="s">
        <v>218</v>
      </c>
      <c r="I43">
        <v>2015</v>
      </c>
      <c r="J43">
        <v>2015</v>
      </c>
      <c r="K43" t="s">
        <v>219</v>
      </c>
      <c r="L43">
        <v>13000</v>
      </c>
      <c r="M43" t="s">
        <v>206</v>
      </c>
      <c r="N43" t="s">
        <v>207</v>
      </c>
    </row>
    <row r="44" spans="1:14">
      <c r="A44" t="s">
        <v>198</v>
      </c>
      <c r="B44" t="s">
        <v>199</v>
      </c>
      <c r="C44" t="s">
        <v>200</v>
      </c>
      <c r="D44" t="s">
        <v>201</v>
      </c>
      <c r="E44">
        <v>5510</v>
      </c>
      <c r="F44" t="s">
        <v>202</v>
      </c>
      <c r="G44" t="s">
        <v>217</v>
      </c>
      <c r="H44" t="s">
        <v>218</v>
      </c>
      <c r="I44">
        <v>2016</v>
      </c>
      <c r="J44">
        <v>2016</v>
      </c>
      <c r="K44" t="s">
        <v>219</v>
      </c>
      <c r="L44">
        <v>13000</v>
      </c>
      <c r="M44" t="s">
        <v>206</v>
      </c>
      <c r="N44" t="s">
        <v>207</v>
      </c>
    </row>
    <row r="45" spans="1:14">
      <c r="A45" t="s">
        <v>198</v>
      </c>
      <c r="B45" t="s">
        <v>199</v>
      </c>
      <c r="C45" t="s">
        <v>200</v>
      </c>
      <c r="D45" t="s">
        <v>201</v>
      </c>
      <c r="E45">
        <v>5510</v>
      </c>
      <c r="F45" t="s">
        <v>202</v>
      </c>
      <c r="G45" t="s">
        <v>217</v>
      </c>
      <c r="H45" t="s">
        <v>218</v>
      </c>
      <c r="I45">
        <v>2017</v>
      </c>
      <c r="J45">
        <v>2017</v>
      </c>
      <c r="K45" t="s">
        <v>219</v>
      </c>
      <c r="L45">
        <v>13000</v>
      </c>
      <c r="M45" t="s">
        <v>206</v>
      </c>
      <c r="N45" t="s">
        <v>207</v>
      </c>
    </row>
    <row r="46" spans="1:14">
      <c r="A46" t="s">
        <v>198</v>
      </c>
      <c r="B46" t="s">
        <v>199</v>
      </c>
      <c r="C46" t="s">
        <v>200</v>
      </c>
      <c r="D46" t="s">
        <v>201</v>
      </c>
      <c r="E46">
        <v>5510</v>
      </c>
      <c r="F46" t="s">
        <v>202</v>
      </c>
      <c r="G46" t="s">
        <v>217</v>
      </c>
      <c r="H46" t="s">
        <v>218</v>
      </c>
      <c r="I46">
        <v>2018</v>
      </c>
      <c r="J46">
        <v>2018</v>
      </c>
      <c r="K46" t="s">
        <v>219</v>
      </c>
      <c r="L46">
        <v>13000</v>
      </c>
      <c r="M46" t="s">
        <v>213</v>
      </c>
      <c r="N46" t="s">
        <v>214</v>
      </c>
    </row>
    <row r="47" spans="1:14">
      <c r="A47" t="s">
        <v>198</v>
      </c>
      <c r="B47" t="s">
        <v>199</v>
      </c>
      <c r="C47" t="s">
        <v>200</v>
      </c>
      <c r="D47" t="s">
        <v>201</v>
      </c>
      <c r="E47">
        <v>5510</v>
      </c>
      <c r="F47" t="s">
        <v>202</v>
      </c>
      <c r="G47" t="s">
        <v>217</v>
      </c>
      <c r="H47" t="s">
        <v>218</v>
      </c>
      <c r="I47">
        <v>2019</v>
      </c>
      <c r="J47">
        <v>2019</v>
      </c>
      <c r="K47" t="s">
        <v>219</v>
      </c>
      <c r="L47">
        <v>13000</v>
      </c>
      <c r="M47" t="s">
        <v>213</v>
      </c>
      <c r="N47" t="s">
        <v>214</v>
      </c>
    </row>
    <row r="50" spans="1:13">
      <c r="A50" s="3" t="s">
        <v>193</v>
      </c>
      <c r="C50" s="3">
        <v>2010</v>
      </c>
      <c r="D50" s="3">
        <v>2011</v>
      </c>
      <c r="E50" s="3">
        <v>2012</v>
      </c>
      <c r="F50" s="3">
        <v>2013</v>
      </c>
      <c r="G50" s="3">
        <v>2014</v>
      </c>
      <c r="H50" s="3">
        <v>2015</v>
      </c>
      <c r="I50" s="3">
        <v>2016</v>
      </c>
      <c r="J50" s="3">
        <v>2017</v>
      </c>
      <c r="K50" s="3">
        <v>2018</v>
      </c>
      <c r="L50" s="3">
        <v>2019</v>
      </c>
    </row>
    <row r="51" spans="1:13">
      <c r="A51" t="s">
        <v>204</v>
      </c>
      <c r="B51" t="s">
        <v>205</v>
      </c>
      <c r="C51">
        <v>671249</v>
      </c>
      <c r="D51">
        <v>672715</v>
      </c>
      <c r="E51">
        <v>674334</v>
      </c>
      <c r="F51">
        <v>676106</v>
      </c>
      <c r="G51">
        <v>678029</v>
      </c>
      <c r="H51">
        <v>680101</v>
      </c>
      <c r="I51">
        <v>679644</v>
      </c>
      <c r="J51">
        <v>679326</v>
      </c>
      <c r="K51">
        <v>679143</v>
      </c>
      <c r="L51">
        <v>679094</v>
      </c>
    </row>
    <row r="52" spans="1:13">
      <c r="A52" t="s">
        <v>209</v>
      </c>
      <c r="B52" t="s">
        <v>205</v>
      </c>
      <c r="C52">
        <v>5425313</v>
      </c>
      <c r="D52">
        <v>5437157</v>
      </c>
      <c r="E52">
        <v>5450245</v>
      </c>
      <c r="F52">
        <v>5464565</v>
      </c>
      <c r="G52">
        <v>5480106</v>
      </c>
      <c r="H52">
        <v>5496858</v>
      </c>
      <c r="I52">
        <v>5493163</v>
      </c>
      <c r="J52">
        <v>5490589</v>
      </c>
      <c r="K52">
        <v>5489114</v>
      </c>
      <c r="L52">
        <v>5488719</v>
      </c>
    </row>
    <row r="53" spans="1:13">
      <c r="A53" t="s">
        <v>211</v>
      </c>
      <c r="B53" t="s">
        <v>205</v>
      </c>
      <c r="J53">
        <v>121</v>
      </c>
      <c r="K53">
        <v>0</v>
      </c>
      <c r="L53">
        <v>0</v>
      </c>
    </row>
    <row r="54" spans="1:13">
      <c r="A54" t="s">
        <v>216</v>
      </c>
      <c r="B54" t="s">
        <v>205</v>
      </c>
      <c r="C54">
        <v>0</v>
      </c>
      <c r="D54">
        <v>0</v>
      </c>
      <c r="E54">
        <v>0</v>
      </c>
      <c r="F54">
        <v>0</v>
      </c>
      <c r="G54">
        <v>0</v>
      </c>
      <c r="H54">
        <v>0</v>
      </c>
      <c r="I54">
        <v>0</v>
      </c>
      <c r="J54">
        <v>0</v>
      </c>
      <c r="K54">
        <v>0</v>
      </c>
      <c r="L54">
        <v>0</v>
      </c>
    </row>
    <row r="55" spans="1:13">
      <c r="A55" t="s">
        <v>218</v>
      </c>
      <c r="B55" t="s">
        <v>219</v>
      </c>
      <c r="C55">
        <v>7000</v>
      </c>
      <c r="D55">
        <v>13000</v>
      </c>
      <c r="E55">
        <v>13000</v>
      </c>
      <c r="F55">
        <v>13000</v>
      </c>
      <c r="G55">
        <v>13000</v>
      </c>
      <c r="H55">
        <v>13000</v>
      </c>
      <c r="I55">
        <v>13000</v>
      </c>
      <c r="J55">
        <v>13000</v>
      </c>
      <c r="K55">
        <v>13000</v>
      </c>
      <c r="L55">
        <v>13000</v>
      </c>
    </row>
    <row r="57" spans="1:13">
      <c r="A57" s="3" t="s">
        <v>220</v>
      </c>
      <c r="C57" s="3">
        <v>2010</v>
      </c>
      <c r="D57" s="3">
        <v>2011</v>
      </c>
      <c r="E57" s="3">
        <v>2012</v>
      </c>
      <c r="F57" s="3">
        <v>2013</v>
      </c>
      <c r="G57" s="3">
        <v>2014</v>
      </c>
      <c r="H57" s="3">
        <v>2015</v>
      </c>
      <c r="I57" s="3">
        <v>2016</v>
      </c>
      <c r="J57" s="3">
        <v>2017</v>
      </c>
      <c r="K57" s="3">
        <v>2018</v>
      </c>
      <c r="L57" s="3">
        <v>2019</v>
      </c>
    </row>
    <row r="58" spans="1:13">
      <c r="A58" t="s">
        <v>204</v>
      </c>
      <c r="D58" s="20">
        <f>D51/C51-1</f>
        <v>2.1839883560348383E-3</v>
      </c>
      <c r="E58" s="20">
        <f t="shared" ref="E58:L58" si="0">E51/D51-1</f>
        <v>2.406665527006302E-3</v>
      </c>
      <c r="F58" s="20">
        <f t="shared" si="0"/>
        <v>2.6277779260721612E-3</v>
      </c>
      <c r="G58" s="20">
        <f t="shared" si="0"/>
        <v>2.8442285677097168E-3</v>
      </c>
      <c r="H58" s="20">
        <f t="shared" si="0"/>
        <v>3.0559164873478206E-3</v>
      </c>
      <c r="I58" s="20">
        <f t="shared" si="0"/>
        <v>-6.7195901785177536E-4</v>
      </c>
      <c r="J58" s="20">
        <f t="shared" si="0"/>
        <v>-4.6789201405439407E-4</v>
      </c>
      <c r="K58" s="20">
        <f t="shared" si="0"/>
        <v>-2.6938465479020568E-4</v>
      </c>
      <c r="L58" s="20">
        <f t="shared" si="0"/>
        <v>-7.2149753439276765E-5</v>
      </c>
      <c r="M58" s="21">
        <f>AVERAGE(D58:L58)</f>
        <v>1.2930212693372429E-3</v>
      </c>
    </row>
    <row r="59" spans="1:13">
      <c r="A59" t="s">
        <v>209</v>
      </c>
      <c r="D59" s="20">
        <f>D52/C52-1</f>
        <v>2.1830998506444654E-3</v>
      </c>
      <c r="E59" s="20">
        <f>E52/D52-1</f>
        <v>2.407140349267145E-3</v>
      </c>
      <c r="F59" s="20">
        <f t="shared" ref="F59:L59" si="1">F52/E52-1</f>
        <v>2.6274048230858771E-3</v>
      </c>
      <c r="G59" s="20">
        <f t="shared" si="1"/>
        <v>2.8439592172477823E-3</v>
      </c>
      <c r="H59" s="20">
        <f t="shared" si="1"/>
        <v>3.0568751772319658E-3</v>
      </c>
      <c r="I59" s="20">
        <f t="shared" si="1"/>
        <v>-6.7220219259800373E-4</v>
      </c>
      <c r="J59" s="20">
        <f t="shared" si="1"/>
        <v>-4.6858249063430613E-4</v>
      </c>
      <c r="K59" s="20">
        <f t="shared" si="1"/>
        <v>-2.6864148819005784E-4</v>
      </c>
      <c r="L59" s="20">
        <f t="shared" si="1"/>
        <v>-7.1960611493948612E-5</v>
      </c>
      <c r="M59" s="21">
        <f>AVERAGE(D59:L59)</f>
        <v>1.293010292728991E-3</v>
      </c>
    </row>
    <row r="60" spans="1:13">
      <c r="A60" t="s">
        <v>211</v>
      </c>
      <c r="D60" s="20"/>
      <c r="E60" s="20"/>
      <c r="F60" s="20"/>
      <c r="G60" s="20"/>
      <c r="H60" s="20"/>
      <c r="I60" s="20"/>
      <c r="J60" s="20"/>
      <c r="K60" s="20"/>
      <c r="L60" s="20"/>
    </row>
    <row r="61" spans="1:13">
      <c r="A61" t="s">
        <v>216</v>
      </c>
      <c r="D61" s="20"/>
      <c r="E61" s="20"/>
      <c r="F61" s="20"/>
      <c r="G61" s="20"/>
      <c r="H61" s="20"/>
      <c r="I61" s="20"/>
      <c r="J61" s="20"/>
      <c r="K61" s="20"/>
      <c r="L61" s="20"/>
    </row>
    <row r="62" spans="1:13">
      <c r="A62" t="s">
        <v>218</v>
      </c>
      <c r="D62" s="20">
        <f t="shared" ref="D62:K62" si="2">D55/C55-1</f>
        <v>0.85714285714285721</v>
      </c>
      <c r="E62" s="20">
        <f t="shared" si="2"/>
        <v>0</v>
      </c>
      <c r="F62" s="20">
        <f t="shared" si="2"/>
        <v>0</v>
      </c>
      <c r="G62" s="20">
        <f t="shared" si="2"/>
        <v>0</v>
      </c>
      <c r="H62" s="20">
        <f t="shared" si="2"/>
        <v>0</v>
      </c>
      <c r="I62" s="20">
        <f t="shared" si="2"/>
        <v>0</v>
      </c>
      <c r="J62" s="20">
        <f t="shared" si="2"/>
        <v>0</v>
      </c>
      <c r="K62" s="20">
        <f t="shared" si="2"/>
        <v>0</v>
      </c>
      <c r="L62" s="20">
        <f>L55/K55-1</f>
        <v>0</v>
      </c>
    </row>
    <row r="65" spans="1:13">
      <c r="A65" t="s">
        <v>3</v>
      </c>
      <c r="B65" t="s">
        <v>205</v>
      </c>
      <c r="C65" s="15">
        <f>SUM(C51:C52)</f>
        <v>6096562</v>
      </c>
      <c r="D65" s="15">
        <f t="shared" ref="D65:L65" si="3">SUM(D51:D52)</f>
        <v>6109872</v>
      </c>
      <c r="E65" s="15">
        <f t="shared" si="3"/>
        <v>6124579</v>
      </c>
      <c r="F65" s="15">
        <f t="shared" si="3"/>
        <v>6140671</v>
      </c>
      <c r="G65" s="15">
        <f t="shared" si="3"/>
        <v>6158135</v>
      </c>
      <c r="H65" s="15">
        <f t="shared" si="3"/>
        <v>6176959</v>
      </c>
      <c r="I65" s="15">
        <f t="shared" si="3"/>
        <v>6172807</v>
      </c>
      <c r="J65" s="15">
        <f t="shared" si="3"/>
        <v>6169915</v>
      </c>
      <c r="K65" s="15">
        <f t="shared" si="3"/>
        <v>6168257</v>
      </c>
      <c r="L65" s="15">
        <f t="shared" si="3"/>
        <v>6167813</v>
      </c>
    </row>
    <row r="66" spans="1:13">
      <c r="A66" t="s">
        <v>221</v>
      </c>
      <c r="C66">
        <v>0.25</v>
      </c>
      <c r="D66">
        <v>0.25</v>
      </c>
      <c r="E66">
        <v>0.25</v>
      </c>
      <c r="F66">
        <v>0.25</v>
      </c>
      <c r="G66">
        <v>0.25</v>
      </c>
      <c r="H66">
        <v>0.25</v>
      </c>
      <c r="I66">
        <v>0.25</v>
      </c>
      <c r="J66">
        <v>0.25</v>
      </c>
      <c r="K66">
        <v>0.25</v>
      </c>
      <c r="L66">
        <v>0.25</v>
      </c>
    </row>
    <row r="67" spans="1:13">
      <c r="A67" t="s">
        <v>222</v>
      </c>
      <c r="B67" t="s">
        <v>223</v>
      </c>
      <c r="C67" s="4">
        <f>SUM(C51:C52)/C55</f>
        <v>870.93742857142854</v>
      </c>
      <c r="D67" s="4">
        <f t="shared" ref="D67:L67" si="4">SUM(D51:D52)/D55</f>
        <v>469.99015384615387</v>
      </c>
      <c r="E67" s="4">
        <f t="shared" si="4"/>
        <v>471.12146153846152</v>
      </c>
      <c r="F67" s="4">
        <f t="shared" si="4"/>
        <v>472.35930769230771</v>
      </c>
      <c r="G67" s="4">
        <f t="shared" si="4"/>
        <v>473.7026923076923</v>
      </c>
      <c r="H67" s="4">
        <f t="shared" si="4"/>
        <v>475.15069230769228</v>
      </c>
      <c r="I67" s="4">
        <f t="shared" si="4"/>
        <v>474.83130769230769</v>
      </c>
      <c r="J67" s="4">
        <f t="shared" si="4"/>
        <v>474.60884615384617</v>
      </c>
      <c r="K67" s="4">
        <f t="shared" si="4"/>
        <v>474.48130769230767</v>
      </c>
      <c r="L67" s="4">
        <f t="shared" si="4"/>
        <v>474.44715384615387</v>
      </c>
    </row>
    <row r="69" spans="1:13">
      <c r="A69" t="s">
        <v>224</v>
      </c>
      <c r="C69" s="23">
        <f>0.35*C65/C66</f>
        <v>8535186.7999999989</v>
      </c>
      <c r="D69" s="23">
        <f t="shared" ref="D69:L69" si="5">0.35*D65/D66</f>
        <v>8553820.7999999989</v>
      </c>
      <c r="E69" s="23">
        <f t="shared" si="5"/>
        <v>8574410.5999999996</v>
      </c>
      <c r="F69" s="23">
        <f t="shared" si="5"/>
        <v>8596939.4000000004</v>
      </c>
      <c r="G69" s="23">
        <f t="shared" si="5"/>
        <v>8621389</v>
      </c>
      <c r="H69" s="23">
        <f t="shared" si="5"/>
        <v>8647742.5999999996</v>
      </c>
      <c r="I69" s="23">
        <f t="shared" si="5"/>
        <v>8641929.7999999989</v>
      </c>
      <c r="J69" s="23">
        <f t="shared" si="5"/>
        <v>8637881</v>
      </c>
      <c r="K69" s="23">
        <f t="shared" si="5"/>
        <v>8635559.7999999989</v>
      </c>
      <c r="L69" s="24">
        <f t="shared" si="5"/>
        <v>8634938.1999999993</v>
      </c>
      <c r="M69" t="s">
        <v>225</v>
      </c>
    </row>
    <row r="71" spans="1:13">
      <c r="A71" t="s">
        <v>226</v>
      </c>
      <c r="B71">
        <v>14</v>
      </c>
      <c r="C71" t="s">
        <v>9</v>
      </c>
      <c r="D71" t="s">
        <v>227</v>
      </c>
    </row>
    <row r="72" spans="1:13">
      <c r="A72" t="s">
        <v>228</v>
      </c>
    </row>
    <row r="74" spans="1:13">
      <c r="A74" s="41" t="s">
        <v>229</v>
      </c>
    </row>
    <row r="75" spans="1:13">
      <c r="A75" t="s">
        <v>230</v>
      </c>
      <c r="B75">
        <v>972</v>
      </c>
      <c r="C75" t="s">
        <v>231</v>
      </c>
      <c r="D75">
        <f>B75*B76</f>
        <v>40.793868000000003</v>
      </c>
      <c r="E75" t="s">
        <v>232</v>
      </c>
    </row>
    <row r="76" spans="1:13">
      <c r="A76" t="s">
        <v>233</v>
      </c>
      <c r="B76">
        <f>4.1969*10^-5*10^3</f>
        <v>4.1969000000000006E-2</v>
      </c>
      <c r="C76" t="s">
        <v>234</v>
      </c>
    </row>
    <row r="79" spans="1:13" ht="16">
      <c r="A79" s="36" t="s">
        <v>235</v>
      </c>
    </row>
    <row r="80" spans="1:13">
      <c r="A80" s="41" t="s">
        <v>236</v>
      </c>
    </row>
    <row r="81" spans="1:2">
      <c r="A81" t="s">
        <v>237</v>
      </c>
    </row>
    <row r="82" spans="1:2">
      <c r="A82" s="3" t="s">
        <v>238</v>
      </c>
      <c r="B82" s="3" t="s">
        <v>239</v>
      </c>
    </row>
    <row r="83" spans="1:2">
      <c r="A83" s="3" t="s">
        <v>240</v>
      </c>
      <c r="B83" s="3" t="s">
        <v>201</v>
      </c>
    </row>
    <row r="84" spans="1:2">
      <c r="A84" s="42" t="s">
        <v>2</v>
      </c>
      <c r="B84" s="45">
        <v>5991733</v>
      </c>
    </row>
    <row r="85" spans="1:2">
      <c r="A85" s="49" t="s">
        <v>241</v>
      </c>
      <c r="B85" s="50">
        <v>0.54</v>
      </c>
    </row>
    <row r="86" spans="1:2">
      <c r="A86" t="s">
        <v>242</v>
      </c>
      <c r="B86" s="47" t="s">
        <v>243</v>
      </c>
    </row>
    <row r="87" spans="1:2">
      <c r="A87" s="44" t="s">
        <v>244</v>
      </c>
      <c r="B87" s="48" t="s">
        <v>243</v>
      </c>
    </row>
    <row r="88" spans="1:2">
      <c r="A88" s="42" t="s">
        <v>245</v>
      </c>
      <c r="B88" s="45">
        <v>3235536</v>
      </c>
    </row>
    <row r="89" spans="1:2">
      <c r="A89" t="s">
        <v>246</v>
      </c>
      <c r="B89" s="46">
        <v>838662</v>
      </c>
    </row>
    <row r="90" spans="1:2">
      <c r="A90" t="s">
        <v>247</v>
      </c>
      <c r="B90" s="46">
        <v>2373</v>
      </c>
    </row>
    <row r="91" spans="1:2">
      <c r="A91" s="44" t="s">
        <v>248</v>
      </c>
      <c r="B91" s="44">
        <v>289</v>
      </c>
    </row>
    <row r="92" spans="1:2">
      <c r="A92" s="51" t="s">
        <v>249</v>
      </c>
      <c r="B92" s="52">
        <v>0.314</v>
      </c>
    </row>
    <row r="93" spans="1:2">
      <c r="A93" s="53" t="s">
        <v>250</v>
      </c>
      <c r="B93" s="54">
        <v>0.91800000000000004</v>
      </c>
    </row>
    <row r="94" spans="1:2">
      <c r="A94" s="42" t="s">
        <v>251</v>
      </c>
      <c r="B94" s="43">
        <v>0.56499999999999995</v>
      </c>
    </row>
    <row r="95" spans="1:2">
      <c r="A95" t="s">
        <v>252</v>
      </c>
      <c r="B95" s="21">
        <v>0</v>
      </c>
    </row>
    <row r="96" spans="1:2">
      <c r="A96" t="s">
        <v>253</v>
      </c>
      <c r="B96" s="21">
        <v>0</v>
      </c>
    </row>
    <row r="97" spans="1:3">
      <c r="A97" t="s">
        <v>254</v>
      </c>
      <c r="B97" s="21">
        <v>6.0000000000000001E-3</v>
      </c>
    </row>
    <row r="98" spans="1:3">
      <c r="A98" t="s">
        <v>255</v>
      </c>
      <c r="B98" s="21">
        <v>1E-3</v>
      </c>
    </row>
    <row r="99" spans="1:3">
      <c r="A99" t="s">
        <v>256</v>
      </c>
      <c r="B99" s="21">
        <v>0.41</v>
      </c>
    </row>
    <row r="100" spans="1:3">
      <c r="A100" t="s">
        <v>257</v>
      </c>
      <c r="B100" s="21">
        <v>6.0000000000000001E-3</v>
      </c>
    </row>
    <row r="101" spans="1:3">
      <c r="A101" t="s">
        <v>258</v>
      </c>
      <c r="B101" s="21">
        <v>1.2E-2</v>
      </c>
    </row>
    <row r="104" spans="1:3">
      <c r="A104" s="3" t="s">
        <v>259</v>
      </c>
      <c r="B104" s="3" t="s">
        <v>260</v>
      </c>
    </row>
    <row r="105" spans="1:3">
      <c r="A105" s="42" t="s">
        <v>261</v>
      </c>
      <c r="B105" s="64">
        <v>8582.5438574862801</v>
      </c>
      <c r="C105" s="5">
        <f>(B105-B108)*10</f>
        <v>61496.775611221601</v>
      </c>
    </row>
    <row r="106" spans="1:3">
      <c r="A106" t="s">
        <v>262</v>
      </c>
      <c r="B106" s="4"/>
    </row>
    <row r="107" spans="1:3">
      <c r="A107" t="s">
        <v>263</v>
      </c>
      <c r="B107" s="4">
        <v>8582.5438574862801</v>
      </c>
    </row>
    <row r="108" spans="1:3">
      <c r="A108" s="42" t="s">
        <v>264</v>
      </c>
      <c r="B108" s="64">
        <v>2432.8662963641204</v>
      </c>
    </row>
    <row r="109" spans="1:3">
      <c r="A109" t="s">
        <v>265</v>
      </c>
      <c r="B109" s="4">
        <v>454.55461551624654</v>
      </c>
    </row>
    <row r="110" spans="1:3">
      <c r="A110" t="s">
        <v>266</v>
      </c>
      <c r="B110" s="4">
        <v>0</v>
      </c>
    </row>
    <row r="111" spans="1:3">
      <c r="A111" t="s">
        <v>267</v>
      </c>
      <c r="B111" s="4">
        <v>0</v>
      </c>
    </row>
    <row r="112" spans="1:3">
      <c r="A112" t="s">
        <v>268</v>
      </c>
      <c r="B112" s="4">
        <v>0</v>
      </c>
    </row>
    <row r="113" spans="1:2">
      <c r="A113" t="s">
        <v>269</v>
      </c>
      <c r="B113" s="4">
        <v>0</v>
      </c>
    </row>
    <row r="114" spans="1:2">
      <c r="A114" t="s">
        <v>270</v>
      </c>
      <c r="B114" s="4">
        <v>0</v>
      </c>
    </row>
    <row r="115" spans="1:2">
      <c r="A115" t="s">
        <v>271</v>
      </c>
      <c r="B115" s="4">
        <v>1978.3116808478737</v>
      </c>
    </row>
    <row r="116" spans="1:2">
      <c r="A116" t="s">
        <v>272</v>
      </c>
      <c r="B116" s="4"/>
    </row>
    <row r="117" spans="1:2">
      <c r="A117" t="s">
        <v>273</v>
      </c>
      <c r="B117" s="4"/>
    </row>
    <row r="118" spans="1:2">
      <c r="A118" t="s">
        <v>274</v>
      </c>
      <c r="B118" s="4"/>
    </row>
    <row r="119" spans="1:2">
      <c r="A119" t="s">
        <v>275</v>
      </c>
      <c r="B119" s="4"/>
    </row>
    <row r="120" spans="1:2">
      <c r="A120" s="44" t="s">
        <v>276</v>
      </c>
      <c r="B120" s="65"/>
    </row>
    <row r="121" spans="1:2">
      <c r="A121" t="s">
        <v>277</v>
      </c>
      <c r="B121" s="4">
        <v>1172.2000309938355</v>
      </c>
    </row>
    <row r="122" spans="1:2">
      <c r="A122" t="s">
        <v>278</v>
      </c>
      <c r="B122" s="4"/>
    </row>
    <row r="123" spans="1:2">
      <c r="A123" t="s">
        <v>279</v>
      </c>
      <c r="B123" s="4"/>
    </row>
    <row r="124" spans="1:2">
      <c r="A124" t="s">
        <v>280</v>
      </c>
      <c r="B124" s="4"/>
    </row>
    <row r="125" spans="1:2">
      <c r="A125" t="s">
        <v>281</v>
      </c>
      <c r="B125" s="4"/>
    </row>
    <row r="126" spans="1:2">
      <c r="A126" t="s">
        <v>282</v>
      </c>
      <c r="B126" s="4"/>
    </row>
    <row r="127" spans="1:2">
      <c r="A127" t="s">
        <v>283</v>
      </c>
      <c r="B127" s="4"/>
    </row>
    <row r="128" spans="1:2">
      <c r="A128" t="s">
        <v>284</v>
      </c>
      <c r="B128" s="4"/>
    </row>
    <row r="129" spans="1:2">
      <c r="A129" t="s">
        <v>285</v>
      </c>
      <c r="B129" s="4"/>
    </row>
    <row r="130" spans="1:2">
      <c r="A130" t="s">
        <v>286</v>
      </c>
      <c r="B130" s="4"/>
    </row>
    <row r="131" spans="1:2">
      <c r="A131" t="s">
        <v>287</v>
      </c>
      <c r="B131" s="4"/>
    </row>
    <row r="132" spans="1:2">
      <c r="A132" t="s">
        <v>288</v>
      </c>
      <c r="B132" s="4"/>
    </row>
    <row r="133" spans="1:2">
      <c r="A133" t="s">
        <v>289</v>
      </c>
      <c r="B133" s="4"/>
    </row>
    <row r="134" spans="1:2">
      <c r="A134" t="s">
        <v>290</v>
      </c>
      <c r="B134" s="4"/>
    </row>
    <row r="135" spans="1:2">
      <c r="A135" t="s">
        <v>291</v>
      </c>
      <c r="B135" s="4"/>
    </row>
    <row r="136" spans="1:2">
      <c r="A136" t="s">
        <v>292</v>
      </c>
      <c r="B136" s="4"/>
    </row>
    <row r="137" spans="1:2">
      <c r="A137" t="s">
        <v>293</v>
      </c>
      <c r="B137" s="4"/>
    </row>
    <row r="138" spans="1:2">
      <c r="A138" t="s">
        <v>294</v>
      </c>
      <c r="B138" s="4"/>
    </row>
    <row r="139" spans="1:2">
      <c r="A139" t="s">
        <v>295</v>
      </c>
      <c r="B139" s="4"/>
    </row>
    <row r="140" spans="1:2">
      <c r="A140" t="s">
        <v>296</v>
      </c>
      <c r="B140" s="4"/>
    </row>
    <row r="141" spans="1:2">
      <c r="A141" t="s">
        <v>297</v>
      </c>
      <c r="B141" s="4"/>
    </row>
    <row r="142" spans="1:2">
      <c r="A142" t="s">
        <v>298</v>
      </c>
      <c r="B142" s="4"/>
    </row>
    <row r="143" spans="1:2">
      <c r="A143" s="42" t="s">
        <v>299</v>
      </c>
      <c r="B143" s="64">
        <v>4977.4775301283244</v>
      </c>
    </row>
    <row r="144" spans="1:2">
      <c r="A144" t="s">
        <v>300</v>
      </c>
      <c r="B144" s="4">
        <v>370.17530171509566</v>
      </c>
    </row>
    <row r="145" spans="1:2">
      <c r="A145" t="s">
        <v>301</v>
      </c>
      <c r="B145" s="4"/>
    </row>
    <row r="146" spans="1:2">
      <c r="A146" t="s">
        <v>302</v>
      </c>
      <c r="B146" s="4"/>
    </row>
    <row r="147" spans="1:2">
      <c r="A147" t="s">
        <v>303</v>
      </c>
      <c r="B147" s="4"/>
    </row>
    <row r="148" spans="1:2">
      <c r="A148" t="s">
        <v>304</v>
      </c>
      <c r="B148" s="4"/>
    </row>
    <row r="149" spans="1:2">
      <c r="A149" t="s">
        <v>305</v>
      </c>
      <c r="B149" s="4"/>
    </row>
    <row r="150" spans="1:2">
      <c r="A150" s="44" t="s">
        <v>306</v>
      </c>
      <c r="B150" s="65"/>
    </row>
    <row r="151" spans="1:2">
      <c r="A151" t="s">
        <v>307</v>
      </c>
      <c r="B151" s="4">
        <v>0</v>
      </c>
    </row>
    <row r="152" spans="1:2">
      <c r="A152" t="s">
        <v>308</v>
      </c>
      <c r="B152" s="4"/>
    </row>
    <row r="153" spans="1:2">
      <c r="A153" t="s">
        <v>309</v>
      </c>
      <c r="B153" s="4"/>
    </row>
    <row r="154" spans="1:2">
      <c r="A154" t="s">
        <v>310</v>
      </c>
      <c r="B154" s="4"/>
    </row>
    <row r="155" spans="1:2">
      <c r="A155" t="s">
        <v>311</v>
      </c>
      <c r="B155" s="4"/>
    </row>
    <row r="156" spans="1:2">
      <c r="A156" t="s">
        <v>312</v>
      </c>
      <c r="B156" s="4"/>
    </row>
    <row r="157" spans="1:2">
      <c r="A157" t="s">
        <v>313</v>
      </c>
      <c r="B157" s="4"/>
    </row>
    <row r="158" spans="1:2">
      <c r="A158" s="42" t="s">
        <v>314</v>
      </c>
      <c r="B158" s="64">
        <v>4010.5669510638636</v>
      </c>
    </row>
    <row r="159" spans="1:2" ht="16">
      <c r="A159" s="36" t="s">
        <v>315</v>
      </c>
      <c r="B159" s="4"/>
    </row>
    <row r="160" spans="1:2" ht="16">
      <c r="A160" s="57" t="s">
        <v>316</v>
      </c>
      <c r="B160" s="4"/>
    </row>
    <row r="161" spans="1:2">
      <c r="A161" t="s">
        <v>317</v>
      </c>
      <c r="B161" s="4"/>
    </row>
    <row r="162" spans="1:2" ht="16">
      <c r="A162" s="58" t="s">
        <v>318</v>
      </c>
      <c r="B162" s="4"/>
    </row>
    <row r="163" spans="1:2" ht="16">
      <c r="A163" s="58" t="s">
        <v>319</v>
      </c>
      <c r="B163" s="4"/>
    </row>
    <row r="164" spans="1:2" ht="16">
      <c r="A164" s="59" t="s">
        <v>320</v>
      </c>
      <c r="B164" s="65"/>
    </row>
    <row r="165" spans="1:2">
      <c r="A165" s="60" t="s">
        <v>321</v>
      </c>
      <c r="B165" s="64">
        <v>404.8165097643481</v>
      </c>
    </row>
    <row r="166" spans="1:2">
      <c r="A166" s="34" t="s">
        <v>322</v>
      </c>
      <c r="B166" s="4"/>
    </row>
    <row r="167" spans="1:2">
      <c r="A167" s="34" t="s">
        <v>323</v>
      </c>
      <c r="B167" s="4"/>
    </row>
    <row r="168" spans="1:2">
      <c r="A168" s="34" t="s">
        <v>324</v>
      </c>
      <c r="B168" s="4"/>
    </row>
    <row r="169" spans="1:2">
      <c r="A169" s="35" t="s">
        <v>325</v>
      </c>
      <c r="B169" s="4"/>
    </row>
    <row r="170" spans="1:2">
      <c r="A170" s="33" t="s">
        <v>326</v>
      </c>
      <c r="B170" s="4"/>
    </row>
    <row r="171" spans="1:2">
      <c r="A171" s="61" t="s">
        <v>327</v>
      </c>
      <c r="B171" s="65"/>
    </row>
    <row r="172" spans="1:2">
      <c r="A172" s="60" t="s">
        <v>328</v>
      </c>
      <c r="B172" s="64">
        <v>0</v>
      </c>
    </row>
    <row r="173" spans="1:2">
      <c r="A173" s="35" t="s">
        <v>329</v>
      </c>
      <c r="B173" s="4"/>
    </row>
    <row r="174" spans="1:2">
      <c r="A174" s="34" t="s">
        <v>330</v>
      </c>
      <c r="B174" s="4"/>
    </row>
    <row r="175" spans="1:2">
      <c r="A175" s="35" t="s">
        <v>331</v>
      </c>
      <c r="B175" s="4"/>
    </row>
    <row r="176" spans="1:2">
      <c r="A176" s="33" t="s">
        <v>332</v>
      </c>
      <c r="B176" s="4"/>
    </row>
    <row r="177" spans="1:2">
      <c r="A177" s="35" t="s">
        <v>333</v>
      </c>
      <c r="B177" s="4"/>
    </row>
    <row r="178" spans="1:2">
      <c r="A178" s="62" t="s">
        <v>334</v>
      </c>
      <c r="B178" s="65"/>
    </row>
    <row r="179" spans="1:2">
      <c r="A179" s="63" t="s">
        <v>335</v>
      </c>
      <c r="B179" s="64">
        <v>191.91876758501724</v>
      </c>
    </row>
    <row r="180" spans="1:2">
      <c r="A180" s="33" t="s">
        <v>336</v>
      </c>
      <c r="B180" s="4"/>
    </row>
    <row r="181" spans="1:2">
      <c r="A181" s="33" t="s">
        <v>337</v>
      </c>
      <c r="B181" s="4"/>
    </row>
    <row r="182" spans="1:2">
      <c r="A182" s="33" t="s">
        <v>338</v>
      </c>
      <c r="B182" s="4"/>
    </row>
    <row r="183" spans="1:2">
      <c r="A183" s="33" t="s">
        <v>339</v>
      </c>
      <c r="B183" s="4"/>
    </row>
    <row r="184" spans="1:2">
      <c r="A184" s="33" t="s">
        <v>340</v>
      </c>
      <c r="B184" s="4"/>
    </row>
    <row r="185" spans="1:2">
      <c r="A185" s="62" t="s">
        <v>341</v>
      </c>
      <c r="B185" s="65"/>
    </row>
    <row r="186" spans="1:2">
      <c r="A186" s="33" t="s">
        <v>342</v>
      </c>
      <c r="B186" s="4"/>
    </row>
    <row r="187" spans="1:2">
      <c r="A187" s="33" t="s">
        <v>343</v>
      </c>
      <c r="B187" s="4"/>
    </row>
    <row r="188" spans="1:2" ht="17">
      <c r="A188" s="34" t="s">
        <v>344</v>
      </c>
      <c r="B188" s="4"/>
    </row>
    <row r="189" spans="1:2" ht="17">
      <c r="A189" s="34" t="s">
        <v>345</v>
      </c>
      <c r="B189" s="4"/>
    </row>
    <row r="190" spans="1:2" ht="17">
      <c r="A190" s="34" t="s">
        <v>346</v>
      </c>
      <c r="B190" s="4"/>
    </row>
    <row r="191" spans="1:2">
      <c r="A191" s="35"/>
    </row>
    <row r="192" spans="1:2">
      <c r="A192" s="33" t="s">
        <v>347</v>
      </c>
    </row>
    <row r="196" spans="1:2" ht="16">
      <c r="A196" s="36" t="s">
        <v>348</v>
      </c>
    </row>
    <row r="197" spans="1:2">
      <c r="A197" s="37" t="s">
        <v>349</v>
      </c>
    </row>
    <row r="198" spans="1:2">
      <c r="A198" s="38" t="s">
        <v>350</v>
      </c>
    </row>
    <row r="199" spans="1:2">
      <c r="A199" s="37" t="s">
        <v>351</v>
      </c>
    </row>
    <row r="200" spans="1:2">
      <c r="A200" s="38" t="s">
        <v>352</v>
      </c>
    </row>
    <row r="201" spans="1:2">
      <c r="A201" s="38"/>
    </row>
    <row r="202" spans="1:2">
      <c r="A202" s="3" t="s">
        <v>353</v>
      </c>
    </row>
    <row r="203" spans="1:2">
      <c r="A203" s="39" t="s">
        <v>354</v>
      </c>
    </row>
    <row r="205" spans="1:2">
      <c r="A205" s="3" t="s">
        <v>355</v>
      </c>
    </row>
    <row r="206" spans="1:2">
      <c r="A206" s="40" t="s">
        <v>356</v>
      </c>
    </row>
    <row r="208" spans="1:2">
      <c r="A208" s="25" t="s">
        <v>357</v>
      </c>
      <c r="B208" s="25" t="s">
        <v>358</v>
      </c>
    </row>
    <row r="209" spans="1:2">
      <c r="A209" s="26" t="s">
        <v>359</v>
      </c>
      <c r="B209" t="s">
        <v>360</v>
      </c>
    </row>
    <row r="210" spans="1:2">
      <c r="A210" s="27" t="s">
        <v>361</v>
      </c>
      <c r="B210" t="s">
        <v>362</v>
      </c>
    </row>
    <row r="211" spans="1:2">
      <c r="A211" s="27" t="s">
        <v>363</v>
      </c>
      <c r="B211" t="s">
        <v>364</v>
      </c>
    </row>
    <row r="212" spans="1:2">
      <c r="A212" s="28" t="s">
        <v>365</v>
      </c>
      <c r="B212" t="s">
        <v>366</v>
      </c>
    </row>
    <row r="213" spans="1:2">
      <c r="A213" s="29" t="s">
        <v>367</v>
      </c>
      <c r="B213" t="s">
        <v>368</v>
      </c>
    </row>
    <row r="214" spans="1:2">
      <c r="A214" s="29" t="s">
        <v>369</v>
      </c>
      <c r="B214" t="s">
        <v>370</v>
      </c>
    </row>
    <row r="215" spans="1:2">
      <c r="A215" s="26" t="s">
        <v>371</v>
      </c>
      <c r="B215" t="s">
        <v>372</v>
      </c>
    </row>
    <row r="216" spans="1:2">
      <c r="A216" s="26" t="s">
        <v>373</v>
      </c>
      <c r="B216" t="s">
        <v>374</v>
      </c>
    </row>
    <row r="217" spans="1:2">
      <c r="A217" s="27" t="s">
        <v>375</v>
      </c>
      <c r="B217" t="s">
        <v>376</v>
      </c>
    </row>
    <row r="218" spans="1:2">
      <c r="A218" s="27" t="s">
        <v>377</v>
      </c>
      <c r="B218" t="s">
        <v>378</v>
      </c>
    </row>
    <row r="219" spans="1:2">
      <c r="A219" s="26" t="s">
        <v>379</v>
      </c>
      <c r="B219" t="s">
        <v>380</v>
      </c>
    </row>
    <row r="220" spans="1:2">
      <c r="A220" s="27" t="s">
        <v>381</v>
      </c>
      <c r="B220" t="s">
        <v>380</v>
      </c>
    </row>
    <row r="221" spans="1:2">
      <c r="A221" s="27" t="s">
        <v>382</v>
      </c>
      <c r="B221" t="s">
        <v>383</v>
      </c>
    </row>
    <row r="222" spans="1:2">
      <c r="A222" s="30" t="s">
        <v>384</v>
      </c>
      <c r="B222" t="s">
        <v>385</v>
      </c>
    </row>
    <row r="223" spans="1:2">
      <c r="A223" s="30" t="s">
        <v>386</v>
      </c>
      <c r="B223" t="s">
        <v>387</v>
      </c>
    </row>
    <row r="224" spans="1:2">
      <c r="A224" s="27" t="s">
        <v>388</v>
      </c>
    </row>
    <row r="225" spans="1:2">
      <c r="A225" s="27" t="s">
        <v>389</v>
      </c>
    </row>
    <row r="226" spans="1:2" ht="48">
      <c r="A226" s="31" t="s">
        <v>390</v>
      </c>
    </row>
    <row r="227" spans="1:2">
      <c r="A227" s="29" t="s">
        <v>391</v>
      </c>
    </row>
    <row r="228" spans="1:2">
      <c r="A228" s="27" t="s">
        <v>392</v>
      </c>
    </row>
    <row r="229" spans="1:2">
      <c r="A229" s="29" t="s">
        <v>393</v>
      </c>
    </row>
    <row r="230" spans="1:2">
      <c r="A230" s="29" t="s">
        <v>394</v>
      </c>
    </row>
    <row r="231" spans="1:2">
      <c r="A231" s="29" t="s">
        <v>395</v>
      </c>
    </row>
    <row r="232" spans="1:2">
      <c r="A232" s="26" t="s">
        <v>396</v>
      </c>
      <c r="B232" t="s">
        <v>397</v>
      </c>
    </row>
    <row r="233" spans="1:2">
      <c r="A233" s="27" t="s">
        <v>398</v>
      </c>
    </row>
    <row r="234" spans="1:2">
      <c r="A234" s="27" t="s">
        <v>399</v>
      </c>
    </row>
    <row r="235" spans="1:2">
      <c r="A235" s="27" t="s">
        <v>400</v>
      </c>
    </row>
    <row r="236" spans="1:2">
      <c r="A236" s="27" t="s">
        <v>401</v>
      </c>
    </row>
    <row r="237" spans="1:2">
      <c r="A237" s="30" t="s">
        <v>402</v>
      </c>
      <c r="B237" t="s">
        <v>403</v>
      </c>
    </row>
    <row r="238" spans="1:2">
      <c r="A238" s="27" t="s">
        <v>404</v>
      </c>
    </row>
    <row r="239" spans="1:2">
      <c r="A239" s="27" t="s">
        <v>405</v>
      </c>
    </row>
    <row r="240" spans="1:2">
      <c r="A240" s="32" t="s">
        <v>406</v>
      </c>
    </row>
    <row r="243" spans="1:15">
      <c r="A243" t="s">
        <v>407</v>
      </c>
    </row>
    <row r="246" spans="1:15" s="3" customFormat="1" ht="16">
      <c r="A246" s="36" t="s">
        <v>408</v>
      </c>
      <c r="B246" s="3" t="s">
        <v>193</v>
      </c>
      <c r="C246" s="3" t="s">
        <v>1</v>
      </c>
      <c r="D246" s="3">
        <v>2010</v>
      </c>
      <c r="E246" s="3">
        <v>2011</v>
      </c>
      <c r="F246" s="3">
        <v>2012</v>
      </c>
      <c r="G246" s="3">
        <v>2013</v>
      </c>
      <c r="H246" s="3">
        <v>2014</v>
      </c>
      <c r="I246" s="3">
        <v>2015</v>
      </c>
      <c r="J246" s="3">
        <v>2016</v>
      </c>
      <c r="K246" s="3">
        <v>2017</v>
      </c>
      <c r="L246" s="3">
        <v>2018</v>
      </c>
      <c r="M246" s="3">
        <v>2019</v>
      </c>
      <c r="O246" s="3" t="s">
        <v>409</v>
      </c>
    </row>
    <row r="248" spans="1:15">
      <c r="A248" t="s">
        <v>410</v>
      </c>
      <c r="B248" t="s">
        <v>411</v>
      </c>
      <c r="C248" t="s">
        <v>412</v>
      </c>
      <c r="D248" s="15">
        <v>3700000</v>
      </c>
      <c r="E248" s="15">
        <v>4136422</v>
      </c>
      <c r="F248" s="15">
        <v>4313733</v>
      </c>
      <c r="G248" s="15">
        <v>4564350</v>
      </c>
      <c r="H248" s="15">
        <v>4818483</v>
      </c>
      <c r="I248" s="15">
        <v>5086766</v>
      </c>
      <c r="J248" s="15">
        <v>5042990</v>
      </c>
      <c r="K248" s="15">
        <v>4880169</v>
      </c>
      <c r="L248" s="15">
        <v>5087015</v>
      </c>
      <c r="M248" s="15">
        <v>5221159</v>
      </c>
      <c r="O248" s="23">
        <f>AVERAGE(E248:L248)</f>
        <v>4741241</v>
      </c>
    </row>
    <row r="249" spans="1:15">
      <c r="A249" s="3" t="s">
        <v>413</v>
      </c>
      <c r="D249" s="15"/>
      <c r="E249" s="15"/>
      <c r="F249" s="15"/>
      <c r="G249" s="15"/>
      <c r="H249" s="15"/>
      <c r="I249" s="15"/>
      <c r="J249" s="15"/>
      <c r="K249" s="15"/>
      <c r="L249" s="15"/>
      <c r="M249" s="15"/>
      <c r="O249" s="23"/>
    </row>
    <row r="250" spans="1:15">
      <c r="A250" t="s">
        <v>414</v>
      </c>
      <c r="B250" t="s">
        <v>415</v>
      </c>
      <c r="C250" t="s">
        <v>412</v>
      </c>
      <c r="D250" s="15">
        <v>749221</v>
      </c>
      <c r="E250" s="15">
        <v>914000</v>
      </c>
      <c r="F250" s="15">
        <v>860300</v>
      </c>
      <c r="G250" s="15">
        <v>784361</v>
      </c>
      <c r="H250" s="15">
        <v>769111</v>
      </c>
      <c r="I250" s="15">
        <v>709882</v>
      </c>
      <c r="J250" s="15">
        <v>677215</v>
      </c>
      <c r="K250" s="15">
        <v>818924</v>
      </c>
      <c r="L250" s="15">
        <v>784300</v>
      </c>
      <c r="M250" s="15">
        <v>795301</v>
      </c>
      <c r="O250" s="23">
        <f t="shared" ref="O250:O278" si="6">AVERAGE(E250:L250)</f>
        <v>789761.625</v>
      </c>
    </row>
    <row r="251" spans="1:15">
      <c r="A251" t="s">
        <v>416</v>
      </c>
      <c r="B251" t="s">
        <v>415</v>
      </c>
      <c r="C251" t="s">
        <v>417</v>
      </c>
      <c r="D251" s="15">
        <v>1616</v>
      </c>
      <c r="E251" s="15">
        <v>1407</v>
      </c>
      <c r="F251" s="15">
        <v>1338</v>
      </c>
      <c r="G251" s="15">
        <v>1539</v>
      </c>
      <c r="H251" s="15">
        <v>1587</v>
      </c>
      <c r="I251" s="15">
        <v>1623</v>
      </c>
      <c r="J251" s="15">
        <v>1689</v>
      </c>
      <c r="K251" s="15">
        <v>1804</v>
      </c>
      <c r="L251" s="15">
        <v>1746</v>
      </c>
      <c r="M251" s="15">
        <v>1693</v>
      </c>
      <c r="O251" s="23">
        <f t="shared" si="6"/>
        <v>1591.625</v>
      </c>
    </row>
    <row r="252" spans="1:15">
      <c r="A252" t="s">
        <v>202</v>
      </c>
      <c r="B252" t="s">
        <v>415</v>
      </c>
      <c r="C252" t="s">
        <v>219</v>
      </c>
      <c r="D252" s="15">
        <v>121040</v>
      </c>
      <c r="E252" s="15">
        <v>128603</v>
      </c>
      <c r="F252" s="15">
        <v>115121</v>
      </c>
      <c r="G252" s="15">
        <v>120687</v>
      </c>
      <c r="H252" s="15">
        <v>122063</v>
      </c>
      <c r="I252" s="15">
        <v>115216</v>
      </c>
      <c r="J252" s="15">
        <v>114368</v>
      </c>
      <c r="K252" s="15">
        <v>147749</v>
      </c>
      <c r="L252" s="15">
        <v>136940</v>
      </c>
      <c r="M252" s="15">
        <v>134612</v>
      </c>
      <c r="O252" s="23">
        <f t="shared" si="6"/>
        <v>125093.375</v>
      </c>
    </row>
    <row r="253" spans="1:15">
      <c r="A253" s="3" t="s">
        <v>418</v>
      </c>
      <c r="D253" s="55"/>
      <c r="E253" s="19">
        <f>E252/D252-1</f>
        <v>6.2483476536682181E-2</v>
      </c>
      <c r="F253" s="19">
        <f t="shared" ref="F253:M253" si="7">F252/E252-1</f>
        <v>-0.1048342573656913</v>
      </c>
      <c r="G253" s="19">
        <f t="shared" si="7"/>
        <v>4.8349128308475375E-2</v>
      </c>
      <c r="H253" s="19">
        <f t="shared" si="7"/>
        <v>1.1401393687803907E-2</v>
      </c>
      <c r="I253" s="19">
        <f t="shared" si="7"/>
        <v>-5.609398425403278E-2</v>
      </c>
      <c r="J253" s="19">
        <f t="shared" si="7"/>
        <v>-7.3600888765449346E-3</v>
      </c>
      <c r="K253" s="19">
        <f t="shared" si="7"/>
        <v>0.29187360100727466</v>
      </c>
      <c r="L253" s="19">
        <f t="shared" si="7"/>
        <v>-7.3157855552321793E-2</v>
      </c>
      <c r="M253" s="19">
        <f t="shared" si="7"/>
        <v>-1.7000146049364728E-2</v>
      </c>
      <c r="O253" s="23">
        <f t="shared" si="6"/>
        <v>2.1582676686455665E-2</v>
      </c>
    </row>
    <row r="254" spans="1:15">
      <c r="A254" t="s">
        <v>419</v>
      </c>
      <c r="B254" t="s">
        <v>420</v>
      </c>
      <c r="C254" t="s">
        <v>421</v>
      </c>
      <c r="D254" s="16">
        <v>0.52</v>
      </c>
      <c r="E254" s="16">
        <v>0.56999999999999995</v>
      </c>
      <c r="F254" s="16">
        <v>0.59</v>
      </c>
      <c r="G254" s="16">
        <v>0.63</v>
      </c>
      <c r="H254" s="16">
        <v>0.67</v>
      </c>
      <c r="I254" s="16">
        <v>0.7</v>
      </c>
      <c r="J254" s="16">
        <v>0.7</v>
      </c>
      <c r="K254" s="16">
        <v>0.69</v>
      </c>
      <c r="L254" s="16">
        <v>0.71</v>
      </c>
      <c r="M254" s="15"/>
      <c r="O254" s="23">
        <f t="shared" si="6"/>
        <v>0.65750000000000008</v>
      </c>
    </row>
    <row r="255" spans="1:15">
      <c r="A255" t="s">
        <v>422</v>
      </c>
      <c r="B255" t="s">
        <v>420</v>
      </c>
      <c r="C255" t="s">
        <v>423</v>
      </c>
      <c r="D255" s="18">
        <v>84.4</v>
      </c>
      <c r="E255" s="18">
        <v>86</v>
      </c>
      <c r="F255" s="18">
        <v>85.82</v>
      </c>
      <c r="G255" s="18">
        <v>86.35</v>
      </c>
      <c r="H255" s="18">
        <v>86.47</v>
      </c>
      <c r="I255" s="18">
        <v>86.66</v>
      </c>
      <c r="J255" s="18">
        <v>86.55</v>
      </c>
      <c r="K255" s="18">
        <v>86.82</v>
      </c>
      <c r="L255" s="18">
        <v>87.1</v>
      </c>
      <c r="M255" s="15"/>
      <c r="O255" s="23">
        <f t="shared" si="6"/>
        <v>86.471249999999984</v>
      </c>
    </row>
    <row r="256" spans="1:15">
      <c r="A256" t="s">
        <v>424</v>
      </c>
      <c r="B256" t="s">
        <v>420</v>
      </c>
      <c r="C256" t="s">
        <v>425</v>
      </c>
      <c r="D256" s="15">
        <v>2590000</v>
      </c>
      <c r="E256" s="15">
        <v>2895495.4</v>
      </c>
      <c r="F256" s="15">
        <v>3019613.17</v>
      </c>
      <c r="G256" s="15">
        <v>3195045.1</v>
      </c>
      <c r="H256" s="15">
        <v>3372938.1</v>
      </c>
      <c r="I256" s="15">
        <v>3560736.2</v>
      </c>
      <c r="J256" s="15">
        <v>3545361.04</v>
      </c>
      <c r="K256" s="15">
        <v>3486446</v>
      </c>
      <c r="L256" s="15">
        <v>3610299.25</v>
      </c>
      <c r="M256" s="15"/>
      <c r="O256" s="23">
        <f t="shared" si="6"/>
        <v>3335741.7824999997</v>
      </c>
    </row>
    <row r="257" spans="1:15" s="3" customFormat="1">
      <c r="A257" s="3" t="s">
        <v>426</v>
      </c>
      <c r="D257" s="68"/>
      <c r="E257" s="68">
        <f>E256/E264</f>
        <v>0.7</v>
      </c>
      <c r="F257" s="68">
        <f t="shared" ref="F257:K257" si="8">F256/F264</f>
        <v>0.7000000162272445</v>
      </c>
      <c r="G257" s="68">
        <f t="shared" si="8"/>
        <v>0.70000002190892463</v>
      </c>
      <c r="H257" s="68">
        <f t="shared" si="8"/>
        <v>0.70000000000000007</v>
      </c>
      <c r="I257" s="68">
        <f t="shared" si="8"/>
        <v>0.70000000000000007</v>
      </c>
      <c r="J257" s="68">
        <f t="shared" si="8"/>
        <v>0.70000006712998197</v>
      </c>
      <c r="K257" s="68">
        <f t="shared" si="8"/>
        <v>0.70000002007775308</v>
      </c>
      <c r="L257" s="68">
        <f>L256/L264</f>
        <v>0.70000004847243957</v>
      </c>
      <c r="M257" s="56" t="s">
        <v>427</v>
      </c>
      <c r="O257" s="23">
        <f t="shared" si="6"/>
        <v>0.70000002172704301</v>
      </c>
    </row>
    <row r="258" spans="1:15">
      <c r="A258" t="s">
        <v>424</v>
      </c>
      <c r="B258" t="s">
        <v>428</v>
      </c>
      <c r="C258" t="s">
        <v>412</v>
      </c>
      <c r="D258" s="15"/>
      <c r="E258" s="15">
        <v>994418</v>
      </c>
      <c r="F258" s="15">
        <v>1000000</v>
      </c>
      <c r="G258" s="15">
        <v>980085</v>
      </c>
      <c r="H258" s="15">
        <v>941070</v>
      </c>
      <c r="I258" s="15">
        <v>903608</v>
      </c>
      <c r="J258" s="15">
        <v>796763</v>
      </c>
      <c r="K258" s="15">
        <v>786109</v>
      </c>
      <c r="L258" s="15">
        <v>809473</v>
      </c>
      <c r="M258" s="15"/>
      <c r="O258" s="23">
        <f t="shared" si="6"/>
        <v>901440.75</v>
      </c>
    </row>
    <row r="259" spans="1:15">
      <c r="A259" t="s">
        <v>429</v>
      </c>
      <c r="B259" t="s">
        <v>428</v>
      </c>
      <c r="C259" t="s">
        <v>6</v>
      </c>
      <c r="D259" s="15"/>
      <c r="E259" s="15">
        <v>69688813.439999998</v>
      </c>
      <c r="F259" s="15">
        <v>70080000</v>
      </c>
      <c r="G259" s="15">
        <v>68684356.799999997</v>
      </c>
      <c r="H259" s="15">
        <v>65950185.600000001</v>
      </c>
      <c r="I259" s="15">
        <v>63324848.640000001</v>
      </c>
      <c r="J259" s="15">
        <v>55837151.039999999</v>
      </c>
      <c r="K259" s="15">
        <v>55090518.719999999</v>
      </c>
      <c r="L259" s="15">
        <v>56727867.840000004</v>
      </c>
      <c r="M259" s="15"/>
      <c r="O259" s="23">
        <f t="shared" si="6"/>
        <v>63172967.760000005</v>
      </c>
    </row>
    <row r="260" spans="1:15">
      <c r="A260" s="32" t="s">
        <v>430</v>
      </c>
      <c r="B260" t="s">
        <v>428</v>
      </c>
      <c r="C260" t="s">
        <v>6</v>
      </c>
      <c r="D260" s="15"/>
      <c r="E260" s="15">
        <v>25087972.838399999</v>
      </c>
      <c r="F260" s="15">
        <v>25228800</v>
      </c>
      <c r="G260" s="15">
        <v>24726368.447999999</v>
      </c>
      <c r="H260" s="15">
        <v>23742066.816</v>
      </c>
      <c r="I260" s="15">
        <v>22796945.510400001</v>
      </c>
      <c r="J260" s="15">
        <v>20101374.374400001</v>
      </c>
      <c r="K260" s="15">
        <v>19832586.7392</v>
      </c>
      <c r="L260" s="15">
        <v>20422032.422400001</v>
      </c>
      <c r="M260" s="15"/>
      <c r="O260" s="23">
        <f t="shared" si="6"/>
        <v>22742268.393599998</v>
      </c>
    </row>
    <row r="261" spans="1:15">
      <c r="A261" t="s">
        <v>424</v>
      </c>
      <c r="B261" t="s">
        <v>431</v>
      </c>
      <c r="C261" t="s">
        <v>412</v>
      </c>
      <c r="D261" s="15"/>
      <c r="E261" s="15">
        <v>3142004</v>
      </c>
      <c r="F261" s="15">
        <v>3313733</v>
      </c>
      <c r="G261" s="15">
        <v>3584265</v>
      </c>
      <c r="H261" s="15">
        <v>3877413</v>
      </c>
      <c r="I261" s="15">
        <v>4183158</v>
      </c>
      <c r="J261" s="15">
        <v>4268038</v>
      </c>
      <c r="K261" s="15">
        <v>4194528</v>
      </c>
      <c r="L261" s="15">
        <v>4348097</v>
      </c>
      <c r="M261" s="15"/>
      <c r="O261" s="23">
        <f t="shared" si="6"/>
        <v>3863904.5</v>
      </c>
    </row>
    <row r="262" spans="1:15">
      <c r="A262" t="s">
        <v>429</v>
      </c>
      <c r="B262" t="s">
        <v>431</v>
      </c>
      <c r="C262" t="s">
        <v>6</v>
      </c>
      <c r="D262" s="15"/>
      <c r="E262" s="15">
        <v>125922094.308</v>
      </c>
      <c r="F262" s="15">
        <v>132804477.441</v>
      </c>
      <c r="G262" s="15">
        <v>143646588.405</v>
      </c>
      <c r="H262" s="15">
        <v>155395080.801</v>
      </c>
      <c r="I262" s="15">
        <v>167648423.16599998</v>
      </c>
      <c r="J262" s="15">
        <v>171050158.926</v>
      </c>
      <c r="K262" s="15">
        <v>168104098.65599999</v>
      </c>
      <c r="L262" s="15">
        <v>174258683.46900001</v>
      </c>
      <c r="M262" s="15"/>
      <c r="O262" s="23">
        <f t="shared" si="6"/>
        <v>154853700.64650002</v>
      </c>
    </row>
    <row r="263" spans="1:15">
      <c r="A263" s="32" t="s">
        <v>430</v>
      </c>
      <c r="B263" t="s">
        <v>431</v>
      </c>
      <c r="C263" t="s">
        <v>6</v>
      </c>
      <c r="D263" s="15"/>
      <c r="E263" s="15">
        <v>124662873.36491999</v>
      </c>
      <c r="F263" s="15">
        <v>131476432.66659001</v>
      </c>
      <c r="G263" s="15">
        <v>142210122.52094999</v>
      </c>
      <c r="H263" s="15">
        <v>153841129.99298999</v>
      </c>
      <c r="I263" s="15">
        <v>165971938.93433997</v>
      </c>
      <c r="J263" s="15">
        <v>169339657.33673999</v>
      </c>
      <c r="K263" s="15">
        <v>166423057.66944</v>
      </c>
      <c r="L263" s="15">
        <v>172516096.63431001</v>
      </c>
      <c r="M263" s="15"/>
      <c r="O263" s="23">
        <f t="shared" si="6"/>
        <v>153305163.640035</v>
      </c>
    </row>
    <row r="264" spans="1:15">
      <c r="A264" t="s">
        <v>432</v>
      </c>
      <c r="B264" t="s">
        <v>433</v>
      </c>
      <c r="C264" t="s">
        <v>412</v>
      </c>
      <c r="E264" s="23">
        <f>SUM(E258,E261)</f>
        <v>4136422</v>
      </c>
      <c r="F264" s="23">
        <f t="shared" ref="F264:L264" si="9">SUM(F258,F261)</f>
        <v>4313733</v>
      </c>
      <c r="G264" s="23">
        <f t="shared" si="9"/>
        <v>4564350</v>
      </c>
      <c r="H264" s="23">
        <f t="shared" si="9"/>
        <v>4818483</v>
      </c>
      <c r="I264" s="23">
        <f t="shared" si="9"/>
        <v>5086766</v>
      </c>
      <c r="J264" s="23">
        <f t="shared" si="9"/>
        <v>5064801</v>
      </c>
      <c r="K264" s="23">
        <f t="shared" si="9"/>
        <v>4980637</v>
      </c>
      <c r="L264" s="23">
        <f t="shared" si="9"/>
        <v>5157570</v>
      </c>
      <c r="O264" s="23">
        <f t="shared" si="6"/>
        <v>4765345.25</v>
      </c>
    </row>
    <row r="265" spans="1:15">
      <c r="O265" s="23"/>
    </row>
    <row r="266" spans="1:15">
      <c r="A266" t="s">
        <v>434</v>
      </c>
      <c r="C266" t="s">
        <v>435</v>
      </c>
      <c r="E266" s="66">
        <v>26.59</v>
      </c>
      <c r="F266" s="67">
        <v>27.19</v>
      </c>
      <c r="G266" s="67">
        <v>27.21</v>
      </c>
      <c r="H266" s="67">
        <v>27.21</v>
      </c>
      <c r="I266" s="67">
        <v>27.21</v>
      </c>
      <c r="J266" s="67">
        <v>27.21</v>
      </c>
      <c r="K266" s="67">
        <v>27.21</v>
      </c>
      <c r="L266" s="67">
        <v>27.21</v>
      </c>
      <c r="M266" s="67">
        <v>27.21</v>
      </c>
      <c r="O266" s="23">
        <f t="shared" si="6"/>
        <v>27.130000000000006</v>
      </c>
    </row>
    <row r="267" spans="1:15">
      <c r="A267" t="s">
        <v>436</v>
      </c>
      <c r="B267">
        <v>12034</v>
      </c>
      <c r="C267" t="s">
        <v>12</v>
      </c>
      <c r="O267" s="23"/>
    </row>
    <row r="268" spans="1:15">
      <c r="A268" t="s">
        <v>434</v>
      </c>
      <c r="C268" t="s">
        <v>12</v>
      </c>
      <c r="E268" s="18">
        <f>E266/100*$B$267</f>
        <v>3199.8406000000004</v>
      </c>
      <c r="F268" s="18">
        <f t="shared" ref="F268:L268" si="10">F266/100*$B$267</f>
        <v>3272.0446000000002</v>
      </c>
      <c r="G268" s="18">
        <f t="shared" si="10"/>
        <v>3274.4513999999999</v>
      </c>
      <c r="H268" s="18">
        <f t="shared" si="10"/>
        <v>3274.4513999999999</v>
      </c>
      <c r="I268" s="18">
        <f t="shared" si="10"/>
        <v>3274.4513999999999</v>
      </c>
      <c r="J268" s="18">
        <f t="shared" si="10"/>
        <v>3274.4513999999999</v>
      </c>
      <c r="K268" s="18">
        <f t="shared" si="10"/>
        <v>3274.4513999999999</v>
      </c>
      <c r="L268" s="18">
        <f t="shared" si="10"/>
        <v>3274.4513999999999</v>
      </c>
      <c r="M268" s="18">
        <f>M266/100*$B$267</f>
        <v>3274.4513999999999</v>
      </c>
      <c r="O268" s="23">
        <f t="shared" si="6"/>
        <v>3264.8242</v>
      </c>
    </row>
    <row r="269" spans="1:15">
      <c r="O269" s="23"/>
    </row>
    <row r="270" spans="1:15">
      <c r="A270" s="3" t="s">
        <v>437</v>
      </c>
      <c r="B270" s="3" t="s">
        <v>438</v>
      </c>
      <c r="C270" s="3" t="s">
        <v>4</v>
      </c>
      <c r="E270" s="17">
        <f>10^-3*E261/E268</f>
        <v>0.98192516214713932</v>
      </c>
      <c r="F270" s="17">
        <f t="shared" ref="F270:M270" si="11">10^-3*F261/F268</f>
        <v>1.0127407798781227</v>
      </c>
      <c r="G270" s="17">
        <f t="shared" si="11"/>
        <v>1.094615421685599</v>
      </c>
      <c r="H270" s="17">
        <f t="shared" si="11"/>
        <v>1.1841412579829402</v>
      </c>
      <c r="I270" s="17">
        <f t="shared" si="11"/>
        <v>1.2775141509200596</v>
      </c>
      <c r="J270" s="17">
        <f t="shared" si="11"/>
        <v>1.3034360503869444</v>
      </c>
      <c r="K270" s="17">
        <f t="shared" si="11"/>
        <v>1.2809864883015214</v>
      </c>
      <c r="L270" s="17">
        <f t="shared" si="11"/>
        <v>1.3278856421567289</v>
      </c>
      <c r="M270" s="17">
        <f t="shared" si="11"/>
        <v>0</v>
      </c>
      <c r="N270" s="17"/>
      <c r="O270" s="22">
        <f t="shared" si="6"/>
        <v>1.1829056191823821</v>
      </c>
    </row>
    <row r="271" spans="1:15">
      <c r="O271" s="22"/>
    </row>
    <row r="272" spans="1:15">
      <c r="C272" t="s">
        <v>439</v>
      </c>
      <c r="D272" t="s">
        <v>440</v>
      </c>
      <c r="E272" s="1">
        <f>E252/E250</f>
        <v>0.14070350109409191</v>
      </c>
      <c r="F272" s="1">
        <f t="shared" ref="F272:L272" si="12">F252/F250</f>
        <v>0.13381494827385795</v>
      </c>
      <c r="G272" s="1">
        <f t="shared" si="12"/>
        <v>0.15386665068762981</v>
      </c>
      <c r="H272" s="1">
        <f t="shared" si="12"/>
        <v>0.15870661061927341</v>
      </c>
      <c r="I272" s="1">
        <f t="shared" si="12"/>
        <v>0.16230303064452967</v>
      </c>
      <c r="J272" s="1">
        <f t="shared" si="12"/>
        <v>0.16887989781679377</v>
      </c>
      <c r="K272" s="1">
        <f t="shared" si="12"/>
        <v>0.18041845152907962</v>
      </c>
      <c r="L272" s="1">
        <f t="shared" si="12"/>
        <v>0.17460155552722173</v>
      </c>
      <c r="O272" s="17">
        <f t="shared" si="6"/>
        <v>0.15916183077405974</v>
      </c>
    </row>
    <row r="273" spans="1:15">
      <c r="C273" t="s">
        <v>441</v>
      </c>
      <c r="E273" s="1">
        <f>E250/E261</f>
        <v>0.29089714717104115</v>
      </c>
      <c r="F273" s="1">
        <f t="shared" ref="F273:L273" si="13">F250/F261</f>
        <v>0.25961657140149796</v>
      </c>
      <c r="G273" s="1">
        <f t="shared" si="13"/>
        <v>0.21883454487879664</v>
      </c>
      <c r="H273" s="1">
        <f t="shared" si="13"/>
        <v>0.19835673940330834</v>
      </c>
      <c r="I273" s="1">
        <f t="shared" si="13"/>
        <v>0.16970002089330596</v>
      </c>
      <c r="J273" s="1">
        <f t="shared" si="13"/>
        <v>0.15867126768786968</v>
      </c>
      <c r="K273" s="1">
        <f t="shared" si="13"/>
        <v>0.1952362697304679</v>
      </c>
      <c r="L273" s="1">
        <f t="shared" si="13"/>
        <v>0.18037776066173317</v>
      </c>
      <c r="O273" s="17">
        <f t="shared" si="6"/>
        <v>0.2089612902285026</v>
      </c>
    </row>
    <row r="274" spans="1:15">
      <c r="C274" t="s">
        <v>442</v>
      </c>
      <c r="D274" t="s">
        <v>443</v>
      </c>
      <c r="E274" s="1">
        <f>E252/E261</f>
        <v>4.0930247065248802E-2</v>
      </c>
      <c r="F274" s="1">
        <f t="shared" ref="F274:L274" si="14">F252/F261</f>
        <v>3.4740578073127797E-2</v>
      </c>
      <c r="G274" s="1">
        <f t="shared" si="14"/>
        <v>3.3671338475252249E-2</v>
      </c>
      <c r="H274" s="1">
        <f t="shared" si="14"/>
        <v>3.1480525804189544E-2</v>
      </c>
      <c r="I274" s="1">
        <f>I252/I261</f>
        <v>2.754282769142356E-2</v>
      </c>
      <c r="J274" s="1">
        <f t="shared" si="14"/>
        <v>2.6796387473588566E-2</v>
      </c>
      <c r="K274" s="1">
        <f t="shared" si="14"/>
        <v>3.5224225467084737E-2</v>
      </c>
      <c r="L274" s="1">
        <f t="shared" si="14"/>
        <v>3.1494237594055514E-2</v>
      </c>
      <c r="O274" s="17">
        <f t="shared" si="6"/>
        <v>3.2735045955496346E-2</v>
      </c>
    </row>
    <row r="275" spans="1:15">
      <c r="C275" t="s">
        <v>444</v>
      </c>
      <c r="D275" t="s">
        <v>445</v>
      </c>
      <c r="E275" s="1">
        <f>E252/E256</f>
        <v>4.4414852118224747E-2</v>
      </c>
      <c r="F275" s="1">
        <f t="shared" ref="F275:L275" si="15">F252/F256</f>
        <v>3.8124419758044703E-2</v>
      </c>
      <c r="G275" s="1">
        <f t="shared" si="15"/>
        <v>3.7773175721369318E-2</v>
      </c>
      <c r="H275" s="1">
        <f t="shared" si="15"/>
        <v>3.6188923834682883E-2</v>
      </c>
      <c r="I275" s="1">
        <f t="shared" si="15"/>
        <v>3.2357353515826304E-2</v>
      </c>
      <c r="J275" s="1">
        <f t="shared" si="15"/>
        <v>3.2258491789597825E-2</v>
      </c>
      <c r="K275" s="1">
        <f t="shared" si="15"/>
        <v>4.2378112266761053E-2</v>
      </c>
      <c r="L275" s="1">
        <f t="shared" si="15"/>
        <v>3.7930373777187582E-2</v>
      </c>
      <c r="O275" s="17">
        <f t="shared" si="6"/>
        <v>3.7678212847711806E-2</v>
      </c>
    </row>
    <row r="276" spans="1:15">
      <c r="C276" t="s">
        <v>446</v>
      </c>
      <c r="E276" s="1">
        <f t="shared" ref="E276:L276" si="16">E256/E261</f>
        <v>0.92154414825697228</v>
      </c>
      <c r="F276" s="1">
        <f t="shared" si="16"/>
        <v>0.91124214594235564</v>
      </c>
      <c r="G276" s="1">
        <f t="shared" si="16"/>
        <v>0.89140872675429972</v>
      </c>
      <c r="H276" s="1">
        <f t="shared" si="16"/>
        <v>0.86989394733034631</v>
      </c>
      <c r="I276" s="1">
        <f t="shared" si="16"/>
        <v>0.85120767611455272</v>
      </c>
      <c r="J276" s="1">
        <f t="shared" si="16"/>
        <v>0.83067700896758656</v>
      </c>
      <c r="K276" s="1">
        <f t="shared" si="16"/>
        <v>0.83118911114671301</v>
      </c>
      <c r="L276" s="1">
        <f t="shared" si="16"/>
        <v>0.83031709044209456</v>
      </c>
      <c r="O276" s="17">
        <f t="shared" si="6"/>
        <v>0.8671849818693651</v>
      </c>
    </row>
    <row r="277" spans="1:15">
      <c r="O277" s="22"/>
    </row>
    <row r="278" spans="1:15">
      <c r="C278" t="s">
        <v>447</v>
      </c>
      <c r="D278" t="s">
        <v>448</v>
      </c>
      <c r="E278" s="1">
        <f>1/E274</f>
        <v>24.431809522328408</v>
      </c>
      <c r="F278" s="1">
        <f t="shared" ref="F278:L278" si="17">1/F274</f>
        <v>28.784782967486386</v>
      </c>
      <c r="G278" s="1">
        <f t="shared" si="17"/>
        <v>29.69884908896567</v>
      </c>
      <c r="H278" s="1">
        <f t="shared" si="17"/>
        <v>31.765670186706867</v>
      </c>
      <c r="I278" s="1">
        <f>1/I274</f>
        <v>36.307092764893767</v>
      </c>
      <c r="J278" s="1">
        <f t="shared" si="17"/>
        <v>37.31846320649133</v>
      </c>
      <c r="K278" s="1">
        <f t="shared" si="17"/>
        <v>28.389552551963124</v>
      </c>
      <c r="L278" s="1">
        <f t="shared" si="17"/>
        <v>31.751840221995035</v>
      </c>
      <c r="O278" s="17">
        <f t="shared" si="6"/>
        <v>31.056007563853825</v>
      </c>
    </row>
    <row r="282" spans="1:15">
      <c r="A282" s="41" t="s">
        <v>449</v>
      </c>
    </row>
  </sheetData>
  <hyperlinks>
    <hyperlink ref="A206" r:id="rId1" xr:uid="{00000000-0004-0000-0D00-000000000000}"/>
    <hyperlink ref="A203" r:id="rId2" xr:uid="{00000000-0004-0000-0D00-000001000000}"/>
    <hyperlink ref="A80" r:id="rId3" xr:uid="{00000000-0004-0000-0D00-000002000000}"/>
    <hyperlink ref="A74" r:id="rId4" xr:uid="{00000000-0004-0000-0D00-000003000000}"/>
    <hyperlink ref="A282" r:id="rId5" xr:uid="{00000000-0004-0000-0D00-000004000000}"/>
  </hyperlinks>
  <pageMargins left="0.7" right="0.7" top="0.75" bottom="0.75" header="0.3" footer="0.3"/>
  <pageSetup paperSize="9" orientation="portrait" r:id="rId6"/>
  <drawing r:id="rId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Q95"/>
  <sheetViews>
    <sheetView workbookViewId="0">
      <selection activeCell="F95" sqref="F95"/>
    </sheetView>
  </sheetViews>
  <sheetFormatPr baseColWidth="10" defaultColWidth="8.83203125" defaultRowHeight="15"/>
  <cols>
    <col min="1" max="1" width="39.5" customWidth="1"/>
    <col min="2" max="2" width="25.6640625" customWidth="1"/>
    <col min="3" max="3" width="14.33203125" customWidth="1"/>
    <col min="4" max="4" width="18.1640625" customWidth="1"/>
    <col min="5" max="5" width="18.6640625" bestFit="1" customWidth="1"/>
    <col min="6" max="6" width="13.83203125" customWidth="1"/>
    <col min="7" max="7" width="15.33203125" customWidth="1"/>
    <col min="9" max="9" width="15" customWidth="1"/>
    <col min="10" max="10" width="18.6640625" bestFit="1" customWidth="1"/>
    <col min="11" max="11" width="13.1640625" customWidth="1"/>
    <col min="12" max="12" width="14.6640625" customWidth="1"/>
    <col min="15" max="15" width="14.5" customWidth="1"/>
    <col min="16" max="16" width="12.33203125" customWidth="1"/>
    <col min="17" max="17" width="14.33203125" customWidth="1"/>
  </cols>
  <sheetData>
    <row r="1" spans="1:17" s="3" customFormat="1">
      <c r="A1" s="3" t="s">
        <v>450</v>
      </c>
    </row>
    <row r="3" spans="1:17" s="6" customFormat="1">
      <c r="A3" s="6" t="s">
        <v>451</v>
      </c>
    </row>
    <row r="5" spans="1:17" s="3" customFormat="1">
      <c r="A5" s="3" t="s">
        <v>452</v>
      </c>
    </row>
    <row r="6" spans="1:17">
      <c r="A6" t="s">
        <v>453</v>
      </c>
      <c r="C6">
        <v>100</v>
      </c>
      <c r="D6" t="s">
        <v>454</v>
      </c>
    </row>
    <row r="7" spans="1:17">
      <c r="C7" s="1">
        <f>C6*10^-6/10^-3</f>
        <v>9.9999999999999992E-2</v>
      </c>
      <c r="D7" t="s">
        <v>131</v>
      </c>
    </row>
    <row r="9" spans="1:17">
      <c r="A9" s="84" t="s">
        <v>455</v>
      </c>
      <c r="B9" s="83">
        <v>80</v>
      </c>
      <c r="C9" s="83" t="s">
        <v>456</v>
      </c>
      <c r="D9" s="83"/>
      <c r="E9" s="83"/>
      <c r="F9" s="83"/>
      <c r="G9" s="83"/>
      <c r="I9" s="84" t="s">
        <v>457</v>
      </c>
      <c r="J9" s="84">
        <v>100</v>
      </c>
      <c r="K9" s="84" t="s">
        <v>456</v>
      </c>
      <c r="L9" s="83"/>
      <c r="N9" s="84" t="s">
        <v>457</v>
      </c>
      <c r="O9" s="84">
        <v>52</v>
      </c>
      <c r="P9" s="84" t="s">
        <v>456</v>
      </c>
      <c r="Q9" s="83"/>
    </row>
    <row r="10" spans="1:17">
      <c r="A10" s="77" t="s">
        <v>458</v>
      </c>
      <c r="B10" s="77"/>
      <c r="C10" s="77"/>
      <c r="D10" s="77"/>
      <c r="E10" s="77"/>
      <c r="F10" s="77"/>
      <c r="G10" s="88"/>
    </row>
    <row r="11" spans="1:17" s="75" customFormat="1" ht="33" customHeight="1">
      <c r="A11" s="78" t="s">
        <v>459</v>
      </c>
      <c r="B11" s="79" t="s">
        <v>460</v>
      </c>
      <c r="C11" s="79" t="s">
        <v>461</v>
      </c>
      <c r="D11" s="79" t="s">
        <v>462</v>
      </c>
      <c r="E11" s="78" t="s">
        <v>463</v>
      </c>
      <c r="F11" s="78" t="s">
        <v>464</v>
      </c>
      <c r="G11" s="89" t="s">
        <v>465</v>
      </c>
      <c r="J11" s="79" t="s">
        <v>462</v>
      </c>
      <c r="K11" s="78" t="s">
        <v>464</v>
      </c>
      <c r="L11" s="89" t="s">
        <v>465</v>
      </c>
      <c r="O11" s="79" t="s">
        <v>462</v>
      </c>
      <c r="P11" s="78" t="s">
        <v>464</v>
      </c>
      <c r="Q11" s="89" t="s">
        <v>465</v>
      </c>
    </row>
    <row r="12" spans="1:17">
      <c r="A12" t="s">
        <v>466</v>
      </c>
      <c r="B12" t="s">
        <v>467</v>
      </c>
      <c r="C12" t="s">
        <v>6</v>
      </c>
      <c r="D12">
        <f>$B$9*1000</f>
        <v>80000</v>
      </c>
      <c r="E12" s="5">
        <f>F12/D12</f>
        <v>7.5056250000000001E-3</v>
      </c>
      <c r="F12">
        <v>600.45000000000005</v>
      </c>
      <c r="G12" s="7">
        <f>F12/$F$39</f>
        <v>0.30852053405698293</v>
      </c>
      <c r="J12">
        <f>J9*1000</f>
        <v>100000</v>
      </c>
      <c r="K12">
        <f>J12*E12</f>
        <v>750.5625</v>
      </c>
      <c r="L12" s="7">
        <f>K12/$K$39</f>
        <v>0.30852053405698293</v>
      </c>
      <c r="O12">
        <f>O9*1000</f>
        <v>52000</v>
      </c>
      <c r="P12">
        <f>O12*E12</f>
        <v>390.29250000000002</v>
      </c>
      <c r="Q12" s="7">
        <f>P12/$P$39</f>
        <v>0.30852053405698293</v>
      </c>
    </row>
    <row r="13" spans="1:17">
      <c r="A13" t="s">
        <v>468</v>
      </c>
      <c r="B13" t="s">
        <v>467</v>
      </c>
      <c r="C13" t="s">
        <v>6</v>
      </c>
      <c r="D13">
        <f>$B$9*1000</f>
        <v>80000</v>
      </c>
      <c r="E13" s="5">
        <f>F13/D13</f>
        <v>2.1902499999999999E-3</v>
      </c>
      <c r="F13">
        <v>175.22</v>
      </c>
      <c r="G13" s="7">
        <f>F13/$F$39</f>
        <v>9.0030756894769831E-2</v>
      </c>
      <c r="J13">
        <f>J12</f>
        <v>100000</v>
      </c>
      <c r="K13">
        <f>J13*E13</f>
        <v>219.02500000000001</v>
      </c>
      <c r="L13" s="7">
        <f>K13/$K$39</f>
        <v>9.0030756894769831E-2</v>
      </c>
      <c r="O13">
        <f>O12</f>
        <v>52000</v>
      </c>
      <c r="P13">
        <f>O13*E13</f>
        <v>113.893</v>
      </c>
      <c r="Q13" s="7">
        <f>P13/$P$39</f>
        <v>9.0030756894769831E-2</v>
      </c>
    </row>
    <row r="14" spans="1:17">
      <c r="A14" t="s">
        <v>469</v>
      </c>
      <c r="B14" t="s">
        <v>467</v>
      </c>
      <c r="C14" t="s">
        <v>6</v>
      </c>
      <c r="D14">
        <f>$B$9*1000</f>
        <v>80000</v>
      </c>
      <c r="E14" s="5">
        <f>F14/D14</f>
        <v>6.8338750000000005E-3</v>
      </c>
      <c r="F14">
        <v>546.71</v>
      </c>
      <c r="G14" s="7">
        <f>F14/$F$39</f>
        <v>0.28090808755815327</v>
      </c>
      <c r="J14">
        <f>J12</f>
        <v>100000</v>
      </c>
      <c r="K14">
        <f>J14*E14</f>
        <v>683.38750000000005</v>
      </c>
      <c r="L14" s="7">
        <f>K14/$K$39</f>
        <v>0.28090808755815327</v>
      </c>
      <c r="O14">
        <f>O12</f>
        <v>52000</v>
      </c>
      <c r="P14">
        <f>O14*E14</f>
        <v>355.36150000000004</v>
      </c>
      <c r="Q14" s="7">
        <f>P14/$P$39</f>
        <v>0.28090808755815327</v>
      </c>
    </row>
    <row r="15" spans="1:17">
      <c r="E15" s="80" t="s">
        <v>470</v>
      </c>
      <c r="F15" s="3">
        <f>SUM(F12:F14)</f>
        <v>1322.38</v>
      </c>
      <c r="G15" s="90">
        <f>F15/$F$39</f>
        <v>0.67945937850990601</v>
      </c>
      <c r="J15" s="80" t="s">
        <v>470</v>
      </c>
      <c r="K15" s="3">
        <f>SUM(K12:K14)</f>
        <v>1652.9749999999999</v>
      </c>
      <c r="L15" s="90">
        <f>K15/$K$39</f>
        <v>0.67945937850990601</v>
      </c>
      <c r="O15" s="80" t="s">
        <v>470</v>
      </c>
      <c r="P15" s="3">
        <f>SUM(P12:P14)</f>
        <v>859.54700000000003</v>
      </c>
      <c r="Q15" s="90">
        <f>P15/$K$39</f>
        <v>0.35331887682515112</v>
      </c>
    </row>
    <row r="16" spans="1:17">
      <c r="A16" s="77" t="s">
        <v>471</v>
      </c>
      <c r="B16" s="77"/>
      <c r="C16" s="77" t="s">
        <v>461</v>
      </c>
      <c r="D16" s="77"/>
      <c r="E16" s="77"/>
      <c r="F16" s="77"/>
      <c r="G16" s="88"/>
      <c r="I16" s="77"/>
      <c r="J16" s="77"/>
      <c r="K16" s="77"/>
      <c r="L16" s="88"/>
      <c r="N16" s="77"/>
      <c r="O16" s="77"/>
      <c r="P16" s="77"/>
      <c r="Q16" s="88"/>
    </row>
    <row r="17" spans="1:17" ht="33" customHeight="1">
      <c r="A17" s="78" t="s">
        <v>459</v>
      </c>
      <c r="B17" s="79" t="s">
        <v>460</v>
      </c>
      <c r="C17" s="79" t="s">
        <v>461</v>
      </c>
      <c r="D17" s="79" t="s">
        <v>462</v>
      </c>
      <c r="E17" s="78" t="s">
        <v>463</v>
      </c>
      <c r="F17" s="78" t="s">
        <v>464</v>
      </c>
      <c r="G17" s="89" t="s">
        <v>465</v>
      </c>
      <c r="J17" s="79" t="s">
        <v>462</v>
      </c>
      <c r="K17" s="78" t="s">
        <v>464</v>
      </c>
      <c r="L17" s="89" t="s">
        <v>465</v>
      </c>
      <c r="O17" s="79" t="s">
        <v>462</v>
      </c>
      <c r="P17" s="78" t="s">
        <v>464</v>
      </c>
      <c r="Q17" s="89" t="s">
        <v>465</v>
      </c>
    </row>
    <row r="18" spans="1:17">
      <c r="A18" t="s">
        <v>472</v>
      </c>
      <c r="B18" t="s">
        <v>473</v>
      </c>
      <c r="C18" t="s">
        <v>474</v>
      </c>
      <c r="D18">
        <v>20</v>
      </c>
      <c r="E18" s="5">
        <f>F18/D18</f>
        <v>2.8054999999999999</v>
      </c>
      <c r="F18">
        <v>56.11</v>
      </c>
      <c r="G18" s="7">
        <f>F18/$F$39</f>
        <v>2.8830189301252911E-2</v>
      </c>
      <c r="J18">
        <f>20*$J$9/$B$9</f>
        <v>25</v>
      </c>
      <c r="K18">
        <f>E18*J18</f>
        <v>70.137500000000003</v>
      </c>
      <c r="L18" s="7">
        <f>K18/$K$39</f>
        <v>2.8830189301252914E-2</v>
      </c>
      <c r="O18">
        <f>20*$O$9/$B$9</f>
        <v>13</v>
      </c>
      <c r="P18">
        <f>E18*O18</f>
        <v>36.471499999999999</v>
      </c>
      <c r="Q18" s="7">
        <f>P18/$P$39</f>
        <v>2.8830189301252911E-2</v>
      </c>
    </row>
    <row r="19" spans="1:17">
      <c r="A19" t="s">
        <v>475</v>
      </c>
      <c r="B19" t="s">
        <v>476</v>
      </c>
      <c r="C19" t="s">
        <v>474</v>
      </c>
      <c r="D19">
        <v>8</v>
      </c>
      <c r="E19" s="5">
        <f>F19/D19</f>
        <v>2.1037499999999998</v>
      </c>
      <c r="F19">
        <v>16.829999999999998</v>
      </c>
      <c r="G19" s="7">
        <f t="shared" ref="G19:G24" si="0">F19/$F$39</f>
        <v>8.647515343790527E-3</v>
      </c>
      <c r="J19">
        <f>8*$J$9/$B$9</f>
        <v>10</v>
      </c>
      <c r="K19">
        <f>E19*J19</f>
        <v>21.037499999999998</v>
      </c>
      <c r="L19" s="7">
        <f t="shared" ref="L19:L24" si="1">K19/$K$39</f>
        <v>8.647515343790527E-3</v>
      </c>
      <c r="O19">
        <f>8*$O$9/$B$9</f>
        <v>5.2</v>
      </c>
      <c r="P19">
        <f>E19*O19</f>
        <v>10.939499999999999</v>
      </c>
      <c r="Q19" s="7">
        <f t="shared" ref="Q19:Q24" si="2">P19/$P$39</f>
        <v>8.647515343790527E-3</v>
      </c>
    </row>
    <row r="20" spans="1:17">
      <c r="A20" t="s">
        <v>477</v>
      </c>
      <c r="B20" t="s">
        <v>478</v>
      </c>
      <c r="C20" t="s">
        <v>474</v>
      </c>
      <c r="D20">
        <v>8</v>
      </c>
      <c r="E20" s="5">
        <f>F20/D20</f>
        <v>2.1037499999999998</v>
      </c>
      <c r="F20">
        <v>16.829999999999998</v>
      </c>
      <c r="G20" s="7">
        <f t="shared" si="0"/>
        <v>8.647515343790527E-3</v>
      </c>
      <c r="J20">
        <f>8*$J$9/$B$9</f>
        <v>10</v>
      </c>
      <c r="K20">
        <f>E20*J20</f>
        <v>21.037499999999998</v>
      </c>
      <c r="L20" s="7">
        <f t="shared" si="1"/>
        <v>8.647515343790527E-3</v>
      </c>
      <c r="O20">
        <f>8*$O$9/$B$9</f>
        <v>5.2</v>
      </c>
      <c r="P20">
        <f>E20*O20</f>
        <v>10.939499999999999</v>
      </c>
      <c r="Q20" s="7">
        <f t="shared" si="2"/>
        <v>8.647515343790527E-3</v>
      </c>
    </row>
    <row r="21" spans="1:17">
      <c r="A21" t="s">
        <v>479</v>
      </c>
      <c r="B21" t="s">
        <v>480</v>
      </c>
      <c r="C21" t="s">
        <v>474</v>
      </c>
      <c r="D21">
        <v>8</v>
      </c>
      <c r="E21" s="5">
        <f>F21/D21</f>
        <v>2.1037499999999998</v>
      </c>
      <c r="F21">
        <v>16.829999999999998</v>
      </c>
      <c r="G21" s="7">
        <f t="shared" si="0"/>
        <v>8.647515343790527E-3</v>
      </c>
      <c r="J21">
        <f>8*$J$9/$B$9</f>
        <v>10</v>
      </c>
      <c r="K21">
        <f>E21*J21</f>
        <v>21.037499999999998</v>
      </c>
      <c r="L21" s="7">
        <f t="shared" si="1"/>
        <v>8.647515343790527E-3</v>
      </c>
      <c r="O21">
        <f>8*$O$9/$B$9</f>
        <v>5.2</v>
      </c>
      <c r="P21">
        <f>E21*O21</f>
        <v>10.939499999999999</v>
      </c>
      <c r="Q21" s="7">
        <f t="shared" si="2"/>
        <v>8.647515343790527E-3</v>
      </c>
    </row>
    <row r="22" spans="1:17">
      <c r="E22" s="80" t="s">
        <v>481</v>
      </c>
      <c r="F22" s="81">
        <f>SUM(F18:F21)</f>
        <v>106.6</v>
      </c>
      <c r="G22" s="7">
        <f t="shared" si="0"/>
        <v>5.4772735332624493E-2</v>
      </c>
      <c r="J22" s="80" t="s">
        <v>481</v>
      </c>
      <c r="K22" s="81">
        <f>SUM(K18:K21)</f>
        <v>133.25</v>
      </c>
      <c r="L22" s="7">
        <f t="shared" si="1"/>
        <v>5.47727353326245E-2</v>
      </c>
      <c r="O22" s="80" t="s">
        <v>481</v>
      </c>
      <c r="P22" s="81">
        <f>SUM(P18:P21)</f>
        <v>69.289999999999992</v>
      </c>
      <c r="Q22" s="7">
        <f t="shared" si="2"/>
        <v>5.4772735332624493E-2</v>
      </c>
    </row>
    <row r="23" spans="1:17">
      <c r="C23" s="3" t="s">
        <v>482</v>
      </c>
      <c r="D23" s="3"/>
      <c r="E23" s="82">
        <v>0.26329999999999998</v>
      </c>
      <c r="F23" s="81">
        <f>E23*F22</f>
        <v>28.067779999999996</v>
      </c>
      <c r="G23" s="7">
        <f t="shared" si="0"/>
        <v>1.4421661213080026E-2</v>
      </c>
      <c r="I23" s="3" t="s">
        <v>482</v>
      </c>
      <c r="J23" s="82">
        <v>0.26329999999999998</v>
      </c>
      <c r="K23" s="81">
        <f>J23*K22</f>
        <v>35.084724999999999</v>
      </c>
      <c r="L23" s="7">
        <f t="shared" si="1"/>
        <v>1.442166121308003E-2</v>
      </c>
      <c r="N23" s="3" t="s">
        <v>482</v>
      </c>
      <c r="O23" s="82">
        <v>0.26329999999999998</v>
      </c>
      <c r="P23" s="81">
        <f>O23*P22</f>
        <v>18.244056999999998</v>
      </c>
      <c r="Q23" s="7">
        <f t="shared" si="2"/>
        <v>1.4421661213080028E-2</v>
      </c>
    </row>
    <row r="24" spans="1:17">
      <c r="E24" s="3" t="s">
        <v>470</v>
      </c>
      <c r="F24" s="81">
        <f>SUM(F22:F23)</f>
        <v>134.66777999999999</v>
      </c>
      <c r="G24" s="90">
        <f t="shared" si="0"/>
        <v>6.9194396545704515E-2</v>
      </c>
      <c r="J24" s="3" t="s">
        <v>470</v>
      </c>
      <c r="K24" s="81">
        <f>SUM(K22:K23)</f>
        <v>168.33472499999999</v>
      </c>
      <c r="L24" s="90">
        <f t="shared" si="1"/>
        <v>6.9194396545704528E-2</v>
      </c>
      <c r="O24" s="3" t="s">
        <v>470</v>
      </c>
      <c r="P24" s="81">
        <f>SUM(P22:P23)</f>
        <v>87.53405699999999</v>
      </c>
      <c r="Q24" s="90">
        <f t="shared" si="2"/>
        <v>6.9194396545704515E-2</v>
      </c>
    </row>
    <row r="25" spans="1:17">
      <c r="A25" s="77" t="s">
        <v>483</v>
      </c>
      <c r="B25" s="77"/>
      <c r="C25" s="77" t="s">
        <v>461</v>
      </c>
      <c r="D25" s="77"/>
      <c r="E25" s="77"/>
      <c r="F25" s="77"/>
      <c r="G25" s="88"/>
      <c r="I25" s="77"/>
      <c r="J25" s="77"/>
      <c r="K25" s="77"/>
      <c r="L25" s="88"/>
      <c r="N25" s="77"/>
      <c r="O25" s="77"/>
      <c r="P25" s="77"/>
      <c r="Q25" s="88"/>
    </row>
    <row r="26" spans="1:17" ht="32">
      <c r="A26" s="78" t="s">
        <v>459</v>
      </c>
      <c r="B26" s="79" t="s">
        <v>460</v>
      </c>
      <c r="C26" s="79" t="s">
        <v>461</v>
      </c>
      <c r="D26" s="79" t="s">
        <v>462</v>
      </c>
      <c r="E26" s="78" t="s">
        <v>463</v>
      </c>
      <c r="F26" s="78" t="s">
        <v>464</v>
      </c>
      <c r="G26" s="89" t="s">
        <v>465</v>
      </c>
      <c r="J26" s="79" t="s">
        <v>462</v>
      </c>
      <c r="K26" s="78" t="s">
        <v>464</v>
      </c>
      <c r="L26" s="89" t="s">
        <v>465</v>
      </c>
      <c r="O26" s="79" t="s">
        <v>462</v>
      </c>
      <c r="P26" s="78" t="s">
        <v>464</v>
      </c>
      <c r="Q26" s="89" t="s">
        <v>465</v>
      </c>
    </row>
    <row r="27" spans="1:17">
      <c r="A27" t="s">
        <v>484</v>
      </c>
      <c r="B27" t="s">
        <v>485</v>
      </c>
      <c r="C27" t="s">
        <v>6</v>
      </c>
      <c r="D27">
        <v>315</v>
      </c>
      <c r="E27" s="5">
        <f>F27/D27</f>
        <v>0.43241269841269842</v>
      </c>
      <c r="F27">
        <v>136.21</v>
      </c>
      <c r="G27" s="7">
        <f>F27/$F$39</f>
        <v>6.9986813129988584E-2</v>
      </c>
      <c r="J27">
        <f>D27*$J$9/$B$9</f>
        <v>393.75</v>
      </c>
      <c r="K27">
        <f>E27*J27</f>
        <v>170.26249999999999</v>
      </c>
      <c r="L27" s="7">
        <f>K27/$K$39</f>
        <v>6.998681312998857E-2</v>
      </c>
      <c r="O27">
        <f>D27*$O$9/$B$9</f>
        <v>204.75</v>
      </c>
      <c r="P27">
        <f>E27*O27</f>
        <v>88.536500000000004</v>
      </c>
      <c r="Q27" s="7">
        <f>P27/$P$39</f>
        <v>6.9986813129988584E-2</v>
      </c>
    </row>
    <row r="28" spans="1:17">
      <c r="A28" t="s">
        <v>486</v>
      </c>
      <c r="B28" t="s">
        <v>485</v>
      </c>
      <c r="C28" t="s">
        <v>6</v>
      </c>
      <c r="D28">
        <v>315</v>
      </c>
      <c r="E28" s="5">
        <f>F28/D28</f>
        <v>0.60339682539682538</v>
      </c>
      <c r="F28">
        <v>190.07</v>
      </c>
      <c r="G28" s="7">
        <f>F28/$F$39</f>
        <v>9.7660917492232061E-2</v>
      </c>
      <c r="J28">
        <f>D28*$J$9/$B$9</f>
        <v>393.75</v>
      </c>
      <c r="K28">
        <f>E28*J28</f>
        <v>237.58750000000001</v>
      </c>
      <c r="L28" s="7">
        <f>K28/$K$39</f>
        <v>9.7660917492232061E-2</v>
      </c>
      <c r="O28">
        <f>D28*$O$9/$B$9</f>
        <v>204.75</v>
      </c>
      <c r="P28">
        <f>E28*O28</f>
        <v>123.54549999999999</v>
      </c>
      <c r="Q28" s="7">
        <f>P28/$P$39</f>
        <v>9.7660917492232061E-2</v>
      </c>
    </row>
    <row r="29" spans="1:17">
      <c r="A29" t="s">
        <v>487</v>
      </c>
      <c r="B29" t="s">
        <v>488</v>
      </c>
      <c r="C29" t="s">
        <v>489</v>
      </c>
      <c r="D29">
        <v>3</v>
      </c>
      <c r="E29" s="5">
        <f>F29/D29</f>
        <v>29.616666666666664</v>
      </c>
      <c r="F29">
        <v>88.85</v>
      </c>
      <c r="G29" s="7">
        <f>F29/$F$39</f>
        <v>4.5652509702661222E-2</v>
      </c>
      <c r="J29">
        <f>D29*$J$9/$B$9</f>
        <v>3.75</v>
      </c>
      <c r="K29">
        <f>E29*J29</f>
        <v>111.06249999999999</v>
      </c>
      <c r="L29" s="7">
        <f>K29/$K$39</f>
        <v>4.5652509702661222E-2</v>
      </c>
      <c r="O29">
        <f>D29*$O$9/$B$9</f>
        <v>1.95</v>
      </c>
      <c r="P29">
        <f>E29*O29</f>
        <v>57.752499999999991</v>
      </c>
      <c r="Q29" s="7">
        <f>P29/$P$39</f>
        <v>4.5652509702661215E-2</v>
      </c>
    </row>
    <row r="30" spans="1:17">
      <c r="E30" s="80" t="s">
        <v>470</v>
      </c>
      <c r="F30" s="3">
        <f>SUM(F27:F29)</f>
        <v>415.13</v>
      </c>
      <c r="G30" s="90">
        <f>F30/$F$39</f>
        <v>0.21330024032488185</v>
      </c>
      <c r="J30" s="80" t="s">
        <v>470</v>
      </c>
      <c r="K30" s="3">
        <f>SUM(K27:K29)</f>
        <v>518.91250000000002</v>
      </c>
      <c r="L30" s="90">
        <f>K30/$K$39</f>
        <v>0.21330024032488187</v>
      </c>
      <c r="O30" s="80" t="s">
        <v>470</v>
      </c>
      <c r="P30" s="3">
        <f>SUM(P27:P29)</f>
        <v>269.83449999999999</v>
      </c>
      <c r="Q30" s="90">
        <f>P30/$P$39</f>
        <v>0.21330024032488187</v>
      </c>
    </row>
    <row r="31" spans="1:17">
      <c r="A31" s="77" t="s">
        <v>490</v>
      </c>
      <c r="B31" s="77"/>
      <c r="C31" s="77" t="s">
        <v>461</v>
      </c>
      <c r="D31" s="77"/>
      <c r="E31" s="77"/>
      <c r="F31" s="77"/>
      <c r="G31" s="88"/>
      <c r="I31" s="77"/>
      <c r="J31" s="77"/>
      <c r="K31" s="77"/>
      <c r="L31" s="88"/>
      <c r="N31" s="77"/>
      <c r="O31" s="77"/>
      <c r="P31" s="77"/>
      <c r="Q31" s="88"/>
    </row>
    <row r="32" spans="1:17" ht="32">
      <c r="A32" s="78" t="s">
        <v>459</v>
      </c>
      <c r="B32" s="79" t="s">
        <v>460</v>
      </c>
      <c r="C32" s="79" t="s">
        <v>461</v>
      </c>
      <c r="D32" s="79" t="s">
        <v>462</v>
      </c>
      <c r="E32" s="78" t="s">
        <v>463</v>
      </c>
      <c r="F32" s="78" t="s">
        <v>464</v>
      </c>
      <c r="G32" s="89" t="s">
        <v>465</v>
      </c>
      <c r="J32" s="79" t="s">
        <v>462</v>
      </c>
      <c r="K32" s="78" t="s">
        <v>464</v>
      </c>
      <c r="L32" s="89" t="s">
        <v>465</v>
      </c>
      <c r="O32" s="79" t="s">
        <v>462</v>
      </c>
      <c r="P32" s="78" t="s">
        <v>464</v>
      </c>
      <c r="Q32" s="89" t="s">
        <v>465</v>
      </c>
    </row>
    <row r="33" spans="1:17">
      <c r="A33" t="s">
        <v>491</v>
      </c>
      <c r="B33" t="s">
        <v>492</v>
      </c>
      <c r="C33" t="s">
        <v>493</v>
      </c>
      <c r="D33">
        <v>1</v>
      </c>
      <c r="F33">
        <v>52.26</v>
      </c>
      <c r="G33" s="7">
        <f>F33/$F$39</f>
        <v>2.6851999516725664E-2</v>
      </c>
      <c r="J33">
        <f>1*$J$9/$B$9</f>
        <v>1.25</v>
      </c>
      <c r="K33">
        <f>F33*J33</f>
        <v>65.325000000000003</v>
      </c>
      <c r="L33" s="7">
        <f>K33/$K$39</f>
        <v>2.6851999516725671E-2</v>
      </c>
      <c r="O33">
        <f>D33*$O$9/$B$9</f>
        <v>0.65</v>
      </c>
      <c r="P33">
        <f>F33*O33</f>
        <v>33.969000000000001</v>
      </c>
      <c r="Q33" s="7">
        <f>P33/$P$39</f>
        <v>2.6851999516725667E-2</v>
      </c>
    </row>
    <row r="34" spans="1:17">
      <c r="A34" t="s">
        <v>494</v>
      </c>
      <c r="B34" t="s">
        <v>495</v>
      </c>
      <c r="C34" t="s">
        <v>493</v>
      </c>
      <c r="D34">
        <v>1</v>
      </c>
      <c r="F34">
        <v>18.260000000000002</v>
      </c>
      <c r="G34" s="7">
        <f t="shared" ref="G34:G39" si="3">F34/$F$39</f>
        <v>9.3822715494720765E-3</v>
      </c>
      <c r="J34">
        <f>1*$J$9/$B$9</f>
        <v>1.25</v>
      </c>
      <c r="K34">
        <f>F34*J34</f>
        <v>22.825000000000003</v>
      </c>
      <c r="L34" s="7">
        <f>K34/$K$39</f>
        <v>9.3822715494720765E-3</v>
      </c>
      <c r="O34">
        <f>D34*$O$9/$B$9</f>
        <v>0.65</v>
      </c>
      <c r="P34">
        <f>F34*O34</f>
        <v>11.869000000000002</v>
      </c>
      <c r="Q34" s="7">
        <f>P34/$P$39</f>
        <v>9.3822715494720765E-3</v>
      </c>
    </row>
    <row r="35" spans="1:17">
      <c r="E35" s="80" t="s">
        <v>481</v>
      </c>
      <c r="F35" s="81">
        <f>SUM(F33:F34)</f>
        <v>70.52</v>
      </c>
      <c r="G35" s="7">
        <f t="shared" si="3"/>
        <v>3.623427106619774E-2</v>
      </c>
      <c r="J35" s="80" t="s">
        <v>481</v>
      </c>
      <c r="K35" s="81">
        <f>SUM(K33:K34)</f>
        <v>88.15</v>
      </c>
      <c r="L35" s="7">
        <f>K35/$K$39</f>
        <v>3.6234271066197747E-2</v>
      </c>
      <c r="O35" s="80" t="s">
        <v>481</v>
      </c>
      <c r="P35" s="81">
        <f>SUM(P33:P34)</f>
        <v>45.838000000000001</v>
      </c>
      <c r="Q35" s="7">
        <f>P35/$P$39</f>
        <v>3.6234271066197747E-2</v>
      </c>
    </row>
    <row r="36" spans="1:17">
      <c r="C36" s="3"/>
      <c r="D36" s="3" t="s">
        <v>496</v>
      </c>
      <c r="E36" s="82">
        <v>0.05</v>
      </c>
      <c r="F36" s="81">
        <f>E36*F35</f>
        <v>3.5259999999999998</v>
      </c>
      <c r="G36" s="7">
        <f t="shared" si="3"/>
        <v>1.811713553309887E-3</v>
      </c>
      <c r="I36" s="3" t="s">
        <v>496</v>
      </c>
      <c r="J36" s="82">
        <v>0.05</v>
      </c>
      <c r="K36" s="81">
        <f>J36*K35</f>
        <v>4.4075000000000006</v>
      </c>
      <c r="L36" s="7">
        <f>K36/$K$39</f>
        <v>1.8117135533098874E-3</v>
      </c>
      <c r="N36" s="3" t="s">
        <v>496</v>
      </c>
      <c r="O36" s="82">
        <v>0.05</v>
      </c>
      <c r="P36" s="81">
        <f>O36*P35</f>
        <v>2.2919</v>
      </c>
      <c r="Q36" s="7">
        <f>P36/$P$39</f>
        <v>1.8117135533098872E-3</v>
      </c>
    </row>
    <row r="37" spans="1:17">
      <c r="E37" s="3" t="s">
        <v>470</v>
      </c>
      <c r="F37" s="81">
        <f>SUM(F35:F36)</f>
        <v>74.045999999999992</v>
      </c>
      <c r="G37" s="7">
        <f t="shared" si="3"/>
        <v>3.8045984619507624E-2</v>
      </c>
      <c r="J37" s="3" t="s">
        <v>470</v>
      </c>
      <c r="K37" s="81">
        <f>SUM(K35:K36)</f>
        <v>92.557500000000005</v>
      </c>
      <c r="L37" s="90">
        <f>K37/$K$39</f>
        <v>3.8045984619507631E-2</v>
      </c>
      <c r="O37" s="3" t="s">
        <v>470</v>
      </c>
      <c r="P37" s="81">
        <f>SUM(P35:P36)</f>
        <v>48.129899999999999</v>
      </c>
      <c r="Q37" s="90">
        <f>P37/$P$39</f>
        <v>3.8045984619507631E-2</v>
      </c>
    </row>
    <row r="38" spans="1:17">
      <c r="A38" s="86" t="s">
        <v>497</v>
      </c>
      <c r="B38" s="86"/>
      <c r="C38" s="86"/>
      <c r="D38" s="86"/>
      <c r="E38" s="86"/>
      <c r="F38" s="86" t="s">
        <v>498</v>
      </c>
      <c r="G38" s="87"/>
      <c r="I38" s="86"/>
      <c r="J38" s="86"/>
      <c r="K38" s="86" t="s">
        <v>498</v>
      </c>
      <c r="L38" s="87"/>
      <c r="N38" s="86"/>
      <c r="O38" s="86"/>
      <c r="P38" s="86" t="s">
        <v>498</v>
      </c>
      <c r="Q38" s="87"/>
    </row>
    <row r="39" spans="1:17">
      <c r="A39" s="76"/>
      <c r="B39" s="76"/>
      <c r="C39" s="76"/>
      <c r="D39" s="76"/>
      <c r="E39" s="76"/>
      <c r="F39" s="85">
        <f>SUM(F15,F24,F30,F37)</f>
        <v>1946.22378</v>
      </c>
      <c r="G39" s="93">
        <f t="shared" si="3"/>
        <v>1</v>
      </c>
      <c r="I39" s="76"/>
      <c r="J39" s="76"/>
      <c r="K39" s="2">
        <f>SUM(K15,K24,K30,K37)</f>
        <v>2432.7797249999999</v>
      </c>
      <c r="L39" s="7">
        <f>K39/$K$39</f>
        <v>1</v>
      </c>
      <c r="N39" s="76"/>
      <c r="O39" s="76"/>
      <c r="P39" s="2">
        <f>SUM(P15,P24,P30,P37)</f>
        <v>1265.0454569999999</v>
      </c>
      <c r="Q39" s="7">
        <f>P39/$K$39</f>
        <v>0.52</v>
      </c>
    </row>
    <row r="40" spans="1:17">
      <c r="A40" s="76"/>
      <c r="B40" s="76"/>
      <c r="C40" s="76"/>
      <c r="D40" s="76"/>
      <c r="E40" s="76" t="s">
        <v>499</v>
      </c>
      <c r="F40" s="85">
        <f>F39/(D12*10^-3)</f>
        <v>24.32779725</v>
      </c>
      <c r="G40" s="76" t="s">
        <v>500</v>
      </c>
      <c r="I40" s="76"/>
      <c r="J40" s="76" t="s">
        <v>499</v>
      </c>
      <c r="K40" s="2">
        <f>K39/(J12*10^-3)</f>
        <v>24.32779725</v>
      </c>
      <c r="L40" t="s">
        <v>500</v>
      </c>
      <c r="N40" s="76"/>
      <c r="O40" s="76" t="s">
        <v>499</v>
      </c>
      <c r="P40" s="2">
        <f>P39/(O12*10^-3)</f>
        <v>24.32779725</v>
      </c>
      <c r="Q40" t="s">
        <v>500</v>
      </c>
    </row>
    <row r="41" spans="1:17">
      <c r="F41" s="91">
        <f>F39*10^-6/10^-3</f>
        <v>1.9462237799999997</v>
      </c>
      <c r="G41" s="92" t="s">
        <v>7</v>
      </c>
      <c r="J41" t="s">
        <v>501</v>
      </c>
      <c r="K41" s="91">
        <f>K39*10^-6/10^-3</f>
        <v>2.4327797249999996</v>
      </c>
      <c r="L41" s="92" t="s">
        <v>7</v>
      </c>
      <c r="O41" t="s">
        <v>501</v>
      </c>
      <c r="P41" s="91">
        <f>P39*10^-6/10^-3</f>
        <v>1.2650454569999998</v>
      </c>
      <c r="Q41" s="92" t="s">
        <v>7</v>
      </c>
    </row>
    <row r="42" spans="1:17">
      <c r="J42" t="s">
        <v>502</v>
      </c>
      <c r="K42" s="2">
        <f>SUM(K24,K30,K37)*10^-6/10^-3</f>
        <v>0.77980472500000009</v>
      </c>
      <c r="L42" t="s">
        <v>7</v>
      </c>
      <c r="O42" t="s">
        <v>502</v>
      </c>
      <c r="P42" s="2">
        <f>SUM(P24,P30,P37)*10^-6/10^-3</f>
        <v>0.40549845700000003</v>
      </c>
      <c r="Q42" t="s">
        <v>7</v>
      </c>
    </row>
    <row r="43" spans="1:17">
      <c r="J43" t="s">
        <v>503</v>
      </c>
      <c r="K43" s="2">
        <f>K41-K42</f>
        <v>1.6529749999999996</v>
      </c>
      <c r="L43" t="s">
        <v>7</v>
      </c>
      <c r="O43" t="s">
        <v>503</v>
      </c>
      <c r="P43" s="2">
        <f>P41-P42</f>
        <v>0.85954699999999984</v>
      </c>
      <c r="Q43" t="s">
        <v>7</v>
      </c>
    </row>
    <row r="46" spans="1:17">
      <c r="A46" s="6" t="s">
        <v>504</v>
      </c>
      <c r="B46" s="6"/>
      <c r="C46" s="6"/>
      <c r="D46" s="6"/>
      <c r="E46" s="6"/>
      <c r="F46" s="6"/>
      <c r="G46" s="6"/>
    </row>
    <row r="49" spans="1:12">
      <c r="A49" s="84" t="s">
        <v>455</v>
      </c>
      <c r="B49" s="83">
        <f>6.8</f>
        <v>6.8</v>
      </c>
      <c r="C49" s="83" t="s">
        <v>456</v>
      </c>
      <c r="D49" s="83">
        <f>B49*10^-6/10^-3</f>
        <v>6.7999999999999988E-3</v>
      </c>
      <c r="E49" s="83" t="s">
        <v>131</v>
      </c>
      <c r="F49" s="83"/>
      <c r="G49" s="83"/>
      <c r="I49" s="84" t="s">
        <v>457</v>
      </c>
      <c r="J49" s="84">
        <v>4.05</v>
      </c>
      <c r="K49" s="84" t="s">
        <v>456</v>
      </c>
      <c r="L49" s="83"/>
    </row>
    <row r="50" spans="1:12">
      <c r="A50" s="77" t="s">
        <v>458</v>
      </c>
      <c r="B50" s="77"/>
      <c r="C50" s="77"/>
      <c r="D50" s="77"/>
      <c r="E50" s="77"/>
      <c r="F50" s="77"/>
      <c r="G50" s="88"/>
      <c r="J50" s="77"/>
      <c r="K50" s="77"/>
      <c r="L50" s="88"/>
    </row>
    <row r="51" spans="1:12" ht="32">
      <c r="A51" s="78" t="s">
        <v>459</v>
      </c>
      <c r="B51" s="79" t="s">
        <v>460</v>
      </c>
      <c r="C51" s="79" t="s">
        <v>461</v>
      </c>
      <c r="D51" s="79" t="s">
        <v>462</v>
      </c>
      <c r="E51" s="78" t="s">
        <v>463</v>
      </c>
      <c r="F51" s="78" t="s">
        <v>464</v>
      </c>
      <c r="G51" s="89" t="s">
        <v>465</v>
      </c>
      <c r="J51" s="79" t="s">
        <v>462</v>
      </c>
      <c r="K51" s="78" t="s">
        <v>464</v>
      </c>
      <c r="L51" s="89" t="s">
        <v>465</v>
      </c>
    </row>
    <row r="52" spans="1:12" ht="16">
      <c r="A52" s="95" t="s">
        <v>505</v>
      </c>
      <c r="B52" s="96" t="s">
        <v>506</v>
      </c>
      <c r="C52" s="96" t="s">
        <v>507</v>
      </c>
      <c r="D52" s="97">
        <v>1</v>
      </c>
      <c r="E52" s="98">
        <f>F52/D52</f>
        <v>86.1</v>
      </c>
      <c r="F52" s="98">
        <v>86.1</v>
      </c>
      <c r="G52" s="99">
        <f>F52/$F$91</f>
        <v>6.2045480464231743E-2</v>
      </c>
      <c r="J52" s="105">
        <f>$J$49/$B$49*D52</f>
        <v>0.59558823529411764</v>
      </c>
      <c r="K52" s="100">
        <f>J52*E52</f>
        <v>51.280147058823523</v>
      </c>
      <c r="L52" s="99">
        <v>6.2045480464231743E-2</v>
      </c>
    </row>
    <row r="53" spans="1:12">
      <c r="A53" s="94"/>
      <c r="B53" s="75"/>
      <c r="C53" s="75"/>
      <c r="D53" s="75"/>
      <c r="E53" s="80" t="s">
        <v>470</v>
      </c>
      <c r="F53" s="3">
        <f>SUM(F52)</f>
        <v>86.1</v>
      </c>
      <c r="G53" s="104">
        <f>F53/$F$91</f>
        <v>6.2045480464231743E-2</v>
      </c>
      <c r="J53" s="75"/>
      <c r="K53" s="81">
        <f>K52</f>
        <v>51.280147058823523</v>
      </c>
      <c r="L53" s="104">
        <v>6.2045480464231743E-2</v>
      </c>
    </row>
    <row r="54" spans="1:12">
      <c r="A54" s="77" t="s">
        <v>471</v>
      </c>
      <c r="B54" s="77"/>
      <c r="C54" s="77" t="s">
        <v>461</v>
      </c>
      <c r="D54" s="77"/>
      <c r="E54" s="77"/>
      <c r="F54" s="77"/>
      <c r="G54" s="88"/>
      <c r="J54" s="77"/>
      <c r="K54" s="77"/>
      <c r="L54" s="88"/>
    </row>
    <row r="55" spans="1:12" ht="32">
      <c r="A55" s="78" t="s">
        <v>459</v>
      </c>
      <c r="B55" s="79" t="s">
        <v>460</v>
      </c>
      <c r="C55" s="79" t="s">
        <v>461</v>
      </c>
      <c r="D55" s="79" t="s">
        <v>462</v>
      </c>
      <c r="E55" s="78" t="s">
        <v>463</v>
      </c>
      <c r="F55" s="78" t="s">
        <v>464</v>
      </c>
      <c r="G55" s="89" t="s">
        <v>465</v>
      </c>
      <c r="J55" s="79" t="s">
        <v>462</v>
      </c>
      <c r="K55" s="78" t="s">
        <v>464</v>
      </c>
      <c r="L55" s="89" t="s">
        <v>465</v>
      </c>
    </row>
    <row r="56" spans="1:12" ht="15.75" customHeight="1">
      <c r="A56" s="95" t="s">
        <v>508</v>
      </c>
      <c r="B56" s="96" t="s">
        <v>509</v>
      </c>
      <c r="C56" s="96" t="s">
        <v>510</v>
      </c>
      <c r="D56" s="97">
        <v>7</v>
      </c>
      <c r="E56" s="5">
        <f t="shared" ref="E56:E63" si="4">F56/D56</f>
        <v>2.9728571428571429</v>
      </c>
      <c r="F56" s="98">
        <v>20.81</v>
      </c>
      <c r="G56" s="99">
        <f>F56/$F$91</f>
        <v>1.499612599838168E-2</v>
      </c>
      <c r="J56" s="105">
        <f>$J$49/$B$49*D56</f>
        <v>4.1691176470588234</v>
      </c>
      <c r="K56" s="100">
        <f>J56*E56</f>
        <v>12.394191176470589</v>
      </c>
      <c r="L56" s="99">
        <v>1.499612599838168E-2</v>
      </c>
    </row>
    <row r="57" spans="1:12" ht="16">
      <c r="A57" s="95" t="s">
        <v>511</v>
      </c>
      <c r="B57" s="96" t="s">
        <v>511</v>
      </c>
      <c r="C57" s="96" t="s">
        <v>510</v>
      </c>
      <c r="D57" s="97">
        <v>25</v>
      </c>
      <c r="E57" s="5">
        <f t="shared" si="4"/>
        <v>2.2296</v>
      </c>
      <c r="F57" s="98">
        <v>55.74</v>
      </c>
      <c r="G57" s="99">
        <f t="shared" ref="G57:G66" si="5">F57/$F$91</f>
        <v>4.0167422544439932E-2</v>
      </c>
      <c r="J57" s="105">
        <f t="shared" ref="J57:J63" si="6">$J$49/$B$49*D57</f>
        <v>14.88970588235294</v>
      </c>
      <c r="K57" s="100">
        <f t="shared" ref="K57:K63" si="7">J57*E57</f>
        <v>33.198088235294115</v>
      </c>
      <c r="L57" s="99">
        <v>4.0167422544439932E-2</v>
      </c>
    </row>
    <row r="58" spans="1:12" ht="16">
      <c r="A58" s="95" t="s">
        <v>512</v>
      </c>
      <c r="B58" s="96" t="s">
        <v>513</v>
      </c>
      <c r="C58" s="96" t="s">
        <v>510</v>
      </c>
      <c r="D58" s="97">
        <v>30</v>
      </c>
      <c r="E58" s="5">
        <f t="shared" si="4"/>
        <v>2.9729999999999999</v>
      </c>
      <c r="F58" s="98">
        <v>89.19</v>
      </c>
      <c r="G58" s="99">
        <f t="shared" si="5"/>
        <v>6.4272199797965501E-2</v>
      </c>
      <c r="J58" s="105">
        <f t="shared" si="6"/>
        <v>17.867647058823529</v>
      </c>
      <c r="K58" s="100">
        <f t="shared" si="7"/>
        <v>53.12051470588235</v>
      </c>
      <c r="L58" s="99">
        <v>6.4272199797965501E-2</v>
      </c>
    </row>
    <row r="59" spans="1:12" ht="16">
      <c r="A59" s="95" t="s">
        <v>514</v>
      </c>
      <c r="B59" s="96" t="s">
        <v>515</v>
      </c>
      <c r="C59" s="96" t="s">
        <v>510</v>
      </c>
      <c r="D59" s="97">
        <v>10</v>
      </c>
      <c r="E59" s="5">
        <f t="shared" si="4"/>
        <v>2.9729999999999999</v>
      </c>
      <c r="F59" s="98">
        <v>29.73</v>
      </c>
      <c r="G59" s="99">
        <f t="shared" si="5"/>
        <v>2.1424066599321834E-2</v>
      </c>
      <c r="J59" s="105">
        <f t="shared" si="6"/>
        <v>5.9558823529411766</v>
      </c>
      <c r="K59" s="100">
        <f t="shared" si="7"/>
        <v>17.706838235294118</v>
      </c>
      <c r="L59" s="99">
        <v>2.1424066599321834E-2</v>
      </c>
    </row>
    <row r="60" spans="1:12">
      <c r="A60" t="s">
        <v>516</v>
      </c>
      <c r="B60" t="s">
        <v>469</v>
      </c>
      <c r="C60" s="96" t="s">
        <v>510</v>
      </c>
      <c r="D60">
        <v>5</v>
      </c>
      <c r="E60" s="5">
        <f t="shared" si="4"/>
        <v>2.23</v>
      </c>
      <c r="F60">
        <v>11.15</v>
      </c>
      <c r="G60" s="99">
        <f t="shared" si="5"/>
        <v>8.0349257511751915E-3</v>
      </c>
      <c r="J60" s="105">
        <f t="shared" si="6"/>
        <v>2.9779411764705883</v>
      </c>
      <c r="K60" s="100">
        <f t="shared" si="7"/>
        <v>6.6408088235294116</v>
      </c>
      <c r="L60" s="99">
        <v>8.0349257511751915E-3</v>
      </c>
    </row>
    <row r="61" spans="1:12">
      <c r="A61" t="s">
        <v>517</v>
      </c>
      <c r="B61" t="s">
        <v>518</v>
      </c>
      <c r="C61" s="96" t="s">
        <v>510</v>
      </c>
      <c r="D61">
        <v>16</v>
      </c>
      <c r="E61" s="5">
        <f t="shared" si="4"/>
        <v>2.973125</v>
      </c>
      <c r="F61">
        <v>47.57</v>
      </c>
      <c r="G61" s="99">
        <f t="shared" si="5"/>
        <v>3.4279947801202144E-2</v>
      </c>
      <c r="J61" s="105">
        <f t="shared" si="6"/>
        <v>9.5294117647058822</v>
      </c>
      <c r="K61" s="100">
        <f t="shared" si="7"/>
        <v>28.332132352941176</v>
      </c>
      <c r="L61" s="99">
        <v>3.4279947801202144E-2</v>
      </c>
    </row>
    <row r="62" spans="1:12">
      <c r="A62" t="s">
        <v>519</v>
      </c>
      <c r="B62" t="s">
        <v>520</v>
      </c>
      <c r="C62" s="96" t="s">
        <v>510</v>
      </c>
      <c r="D62">
        <v>60</v>
      </c>
      <c r="E62" s="5">
        <f t="shared" si="4"/>
        <v>2.2296666666666667</v>
      </c>
      <c r="F62">
        <v>133.78</v>
      </c>
      <c r="G62" s="99">
        <f t="shared" si="5"/>
        <v>9.6404696591230243E-2</v>
      </c>
      <c r="J62" s="105">
        <f t="shared" si="6"/>
        <v>35.735294117647058</v>
      </c>
      <c r="K62" s="100">
        <f t="shared" si="7"/>
        <v>79.677794117647053</v>
      </c>
      <c r="L62" s="99">
        <v>9.6404696591230243E-2</v>
      </c>
    </row>
    <row r="63" spans="1:12">
      <c r="A63" t="s">
        <v>521</v>
      </c>
      <c r="B63" t="s">
        <v>522</v>
      </c>
      <c r="C63" s="96" t="s">
        <v>510</v>
      </c>
      <c r="D63">
        <v>30</v>
      </c>
      <c r="E63" s="5">
        <f t="shared" si="4"/>
        <v>2.9729999999999999</v>
      </c>
      <c r="F63">
        <v>89.19</v>
      </c>
      <c r="G63" s="99">
        <f t="shared" si="5"/>
        <v>6.4272199797965501E-2</v>
      </c>
      <c r="J63" s="105">
        <f t="shared" si="6"/>
        <v>17.867647058823529</v>
      </c>
      <c r="K63" s="100">
        <f t="shared" si="7"/>
        <v>53.12051470588235</v>
      </c>
      <c r="L63" s="99">
        <v>6.4272199797965501E-2</v>
      </c>
    </row>
    <row r="64" spans="1:12">
      <c r="E64" s="80" t="s">
        <v>481</v>
      </c>
      <c r="F64" s="81">
        <f>SUM(F56:F63)</f>
        <v>477.16</v>
      </c>
      <c r="G64" s="99">
        <f t="shared" si="5"/>
        <v>0.34385158488168205</v>
      </c>
      <c r="K64" s="81">
        <f>SUM(K56:K63)</f>
        <v>284.19088235294117</v>
      </c>
      <c r="L64" s="99">
        <v>0.34385158488168205</v>
      </c>
    </row>
    <row r="65" spans="1:12">
      <c r="C65" s="3" t="s">
        <v>482</v>
      </c>
      <c r="D65" s="3"/>
      <c r="E65" s="82">
        <v>0.26329999999999998</v>
      </c>
      <c r="F65" s="81">
        <f>E65*F64</f>
        <v>125.636228</v>
      </c>
      <c r="G65" s="99">
        <f t="shared" si="5"/>
        <v>9.0536122299346877E-2</v>
      </c>
      <c r="J65" s="82">
        <v>0.26329999999999998</v>
      </c>
      <c r="K65" s="81">
        <f>J65*K64</f>
        <v>74.827459323529411</v>
      </c>
      <c r="L65" s="99">
        <v>9.0536122299346877E-2</v>
      </c>
    </row>
    <row r="66" spans="1:12">
      <c r="E66" s="3" t="s">
        <v>470</v>
      </c>
      <c r="F66" s="81">
        <f>SUM(F64:F65)</f>
        <v>602.79622800000004</v>
      </c>
      <c r="G66" s="104">
        <f t="shared" si="5"/>
        <v>0.43438770718102893</v>
      </c>
      <c r="K66" s="81">
        <f>SUM(K64:K65)</f>
        <v>359.01834167647058</v>
      </c>
      <c r="L66" s="104">
        <v>0.43438770718102893</v>
      </c>
    </row>
    <row r="67" spans="1:12">
      <c r="A67" s="77" t="s">
        <v>483</v>
      </c>
      <c r="B67" s="77"/>
      <c r="C67" s="77" t="s">
        <v>461</v>
      </c>
      <c r="D67" s="77"/>
      <c r="E67" s="77"/>
      <c r="F67" s="77"/>
      <c r="G67" s="88"/>
      <c r="J67" s="77"/>
      <c r="K67" s="77"/>
      <c r="L67" s="88"/>
    </row>
    <row r="68" spans="1:12" ht="32">
      <c r="A68" s="78" t="s">
        <v>459</v>
      </c>
      <c r="B68" s="79" t="s">
        <v>460</v>
      </c>
      <c r="C68" s="79" t="s">
        <v>461</v>
      </c>
      <c r="D68" s="79" t="s">
        <v>462</v>
      </c>
      <c r="E68" s="78" t="s">
        <v>463</v>
      </c>
      <c r="F68" s="78" t="s">
        <v>464</v>
      </c>
      <c r="G68" s="89" t="s">
        <v>465</v>
      </c>
      <c r="J68" s="79" t="s">
        <v>462</v>
      </c>
      <c r="K68" s="78" t="s">
        <v>464</v>
      </c>
      <c r="L68" s="89" t="s">
        <v>465</v>
      </c>
    </row>
    <row r="69" spans="1:12" ht="16">
      <c r="A69" s="95" t="s">
        <v>523</v>
      </c>
      <c r="B69" s="96" t="s">
        <v>524</v>
      </c>
      <c r="C69" s="96" t="s">
        <v>525</v>
      </c>
      <c r="D69" s="97">
        <v>15</v>
      </c>
      <c r="E69" s="100">
        <f>F69/D69</f>
        <v>3.2719999999999998</v>
      </c>
      <c r="F69" s="98">
        <v>49.08</v>
      </c>
      <c r="G69" s="99">
        <f>F69/$F$91</f>
        <v>3.5368085728042904E-2</v>
      </c>
      <c r="J69" s="105">
        <f>$J$49/$B$49*D69</f>
        <v>8.9338235294117645</v>
      </c>
      <c r="K69" s="100">
        <f>J69*E69</f>
        <v>29.231470588235293</v>
      </c>
      <c r="L69" s="99">
        <v>3.5368085728042904E-2</v>
      </c>
    </row>
    <row r="70" spans="1:12" ht="16">
      <c r="A70" s="95" t="s">
        <v>526</v>
      </c>
      <c r="B70" s="96" t="s">
        <v>488</v>
      </c>
      <c r="C70" s="96" t="s">
        <v>527</v>
      </c>
      <c r="D70" s="97">
        <v>1</v>
      </c>
      <c r="E70" s="100">
        <f t="shared" ref="E70:E79" si="8">F70/D70</f>
        <v>11.84</v>
      </c>
      <c r="F70" s="98">
        <v>11.84</v>
      </c>
      <c r="G70" s="99">
        <f t="shared" ref="G70:G80" si="9">F70/$F$91</f>
        <v>8.5321543402613696E-3</v>
      </c>
      <c r="J70" s="105">
        <f t="shared" ref="J70:J79" si="10">$J$49/$B$49*D70</f>
        <v>0.59558823529411764</v>
      </c>
      <c r="K70" s="100">
        <f t="shared" ref="K70:K79" si="11">J70*E70</f>
        <v>7.0517647058823529</v>
      </c>
      <c r="L70" s="99">
        <v>8.5321543402613696E-3</v>
      </c>
    </row>
    <row r="71" spans="1:12" ht="16">
      <c r="A71" s="95" t="s">
        <v>528</v>
      </c>
      <c r="B71" s="96" t="s">
        <v>529</v>
      </c>
      <c r="C71" s="96" t="s">
        <v>530</v>
      </c>
      <c r="D71" s="97">
        <v>100</v>
      </c>
      <c r="E71" s="100">
        <f t="shared" si="8"/>
        <v>2.76E-2</v>
      </c>
      <c r="F71" s="98">
        <v>2.76</v>
      </c>
      <c r="G71" s="99">
        <f t="shared" si="9"/>
        <v>1.9889143563447112E-3</v>
      </c>
      <c r="J71" s="105">
        <f t="shared" si="10"/>
        <v>59.558823529411761</v>
      </c>
      <c r="K71" s="100">
        <f t="shared" si="11"/>
        <v>1.6438235294117647</v>
      </c>
      <c r="L71" s="99">
        <v>1.9889143563447112E-3</v>
      </c>
    </row>
    <row r="72" spans="1:12" ht="16">
      <c r="A72" s="95" t="s">
        <v>531</v>
      </c>
      <c r="B72" s="96" t="s">
        <v>488</v>
      </c>
      <c r="C72" s="96" t="s">
        <v>527</v>
      </c>
      <c r="D72" s="97">
        <v>1</v>
      </c>
      <c r="E72" s="100">
        <f t="shared" si="8"/>
        <v>21.51</v>
      </c>
      <c r="F72" s="98">
        <v>21.51</v>
      </c>
      <c r="G72" s="99">
        <f t="shared" si="9"/>
        <v>1.5500560798903891E-2</v>
      </c>
      <c r="J72" s="105">
        <f t="shared" si="10"/>
        <v>0.59558823529411764</v>
      </c>
      <c r="K72" s="100">
        <f t="shared" si="11"/>
        <v>12.811102941176472</v>
      </c>
      <c r="L72" s="99">
        <v>1.5500560798903891E-2</v>
      </c>
    </row>
    <row r="73" spans="1:12" ht="16">
      <c r="A73" s="95" t="s">
        <v>532</v>
      </c>
      <c r="B73" s="96" t="s">
        <v>488</v>
      </c>
      <c r="C73" s="96" t="s">
        <v>527</v>
      </c>
      <c r="D73" s="97">
        <v>1</v>
      </c>
      <c r="E73" s="100">
        <f t="shared" si="8"/>
        <v>14.49</v>
      </c>
      <c r="F73" s="98">
        <v>14.49</v>
      </c>
      <c r="G73" s="99">
        <f t="shared" si="9"/>
        <v>1.0441800370809733E-2</v>
      </c>
      <c r="J73" s="105">
        <f t="shared" si="10"/>
        <v>0.59558823529411764</v>
      </c>
      <c r="K73" s="100">
        <f t="shared" si="11"/>
        <v>8.6300735294117654</v>
      </c>
      <c r="L73" s="99">
        <v>1.0441800370809733E-2</v>
      </c>
    </row>
    <row r="74" spans="1:12" ht="16">
      <c r="A74" s="95" t="s">
        <v>533</v>
      </c>
      <c r="B74" s="96" t="s">
        <v>534</v>
      </c>
      <c r="C74" s="96" t="s">
        <v>535</v>
      </c>
      <c r="D74" s="97">
        <v>4</v>
      </c>
      <c r="E74" s="100">
        <f t="shared" si="8"/>
        <v>28.412500000000001</v>
      </c>
      <c r="F74" s="98">
        <v>113.65</v>
      </c>
      <c r="G74" s="99">
        <f t="shared" si="9"/>
        <v>8.1898592970498701E-2</v>
      </c>
      <c r="J74" s="105">
        <f t="shared" si="10"/>
        <v>2.3823529411764706</v>
      </c>
      <c r="K74" s="100">
        <f t="shared" si="11"/>
        <v>67.68860294117647</v>
      </c>
      <c r="L74" s="99">
        <v>8.1898592970498701E-2</v>
      </c>
    </row>
    <row r="75" spans="1:12" ht="16">
      <c r="A75" s="95" t="s">
        <v>536</v>
      </c>
      <c r="B75" s="96" t="s">
        <v>537</v>
      </c>
      <c r="C75" s="96" t="s">
        <v>538</v>
      </c>
      <c r="D75" s="97">
        <v>0.5</v>
      </c>
      <c r="E75" s="100">
        <f t="shared" si="8"/>
        <v>5.16</v>
      </c>
      <c r="F75" s="98">
        <v>2.58</v>
      </c>
      <c r="G75" s="99">
        <f t="shared" si="9"/>
        <v>1.8592025504961431E-3</v>
      </c>
      <c r="J75" s="105">
        <f t="shared" si="10"/>
        <v>0.29779411764705882</v>
      </c>
      <c r="K75" s="100">
        <f t="shared" si="11"/>
        <v>1.5366176470588235</v>
      </c>
      <c r="L75" s="99">
        <v>1.8592025504961431E-3</v>
      </c>
    </row>
    <row r="76" spans="1:12" ht="16">
      <c r="A76" s="95" t="s">
        <v>539</v>
      </c>
      <c r="B76" s="96" t="s">
        <v>537</v>
      </c>
      <c r="C76" s="96" t="s">
        <v>538</v>
      </c>
      <c r="D76" s="97">
        <v>0.5</v>
      </c>
      <c r="E76" s="100">
        <f t="shared" si="8"/>
        <v>6.16</v>
      </c>
      <c r="F76" s="98">
        <v>3.08</v>
      </c>
      <c r="G76" s="99">
        <f>F76/$F$91</f>
        <v>2.2195131222977212E-3</v>
      </c>
      <c r="J76" s="105">
        <f t="shared" si="10"/>
        <v>0.29779411764705882</v>
      </c>
      <c r="K76" s="100">
        <f t="shared" si="11"/>
        <v>1.8344117647058824</v>
      </c>
      <c r="L76" s="99">
        <v>2.2195131222977212E-3</v>
      </c>
    </row>
    <row r="77" spans="1:12" ht="16">
      <c r="A77" s="95" t="s">
        <v>540</v>
      </c>
      <c r="B77" s="96" t="s">
        <v>541</v>
      </c>
      <c r="C77" s="96" t="s">
        <v>538</v>
      </c>
      <c r="D77" s="97">
        <v>1</v>
      </c>
      <c r="E77" s="100">
        <f t="shared" si="8"/>
        <v>6.89</v>
      </c>
      <c r="F77" s="98">
        <v>6.89</v>
      </c>
      <c r="G77" s="99">
        <f>F77/$F$91</f>
        <v>4.9650796794257464E-3</v>
      </c>
      <c r="J77" s="105">
        <f t="shared" si="10"/>
        <v>0.59558823529411764</v>
      </c>
      <c r="K77" s="100">
        <f t="shared" si="11"/>
        <v>4.1036029411764705</v>
      </c>
      <c r="L77" s="99">
        <v>4.9650796794257464E-3</v>
      </c>
    </row>
    <row r="78" spans="1:12">
      <c r="A78" s="101" t="s">
        <v>542</v>
      </c>
      <c r="B78" s="101" t="s">
        <v>485</v>
      </c>
      <c r="C78" s="101" t="s">
        <v>535</v>
      </c>
      <c r="D78" s="47">
        <v>4</v>
      </c>
      <c r="E78" s="100">
        <f t="shared" si="8"/>
        <v>22.387499999999999</v>
      </c>
      <c r="F78" s="47">
        <v>89.55</v>
      </c>
      <c r="G78" s="99">
        <f t="shared" si="9"/>
        <v>6.4531623409662633E-2</v>
      </c>
      <c r="J78" s="105">
        <f t="shared" si="10"/>
        <v>2.3823529411764706</v>
      </c>
      <c r="K78" s="100">
        <f t="shared" si="11"/>
        <v>53.334926470588236</v>
      </c>
      <c r="L78" s="99">
        <v>6.4531623409662633E-2</v>
      </c>
    </row>
    <row r="79" spans="1:12">
      <c r="A79" s="101" t="s">
        <v>543</v>
      </c>
      <c r="B79" s="101" t="s">
        <v>544</v>
      </c>
      <c r="C79" s="101" t="s">
        <v>489</v>
      </c>
      <c r="D79" s="47">
        <v>100</v>
      </c>
      <c r="E79" s="100">
        <f t="shared" si="8"/>
        <v>0.17219999999999999</v>
      </c>
      <c r="F79" s="47">
        <v>17.22</v>
      </c>
      <c r="G79" s="99">
        <f t="shared" si="9"/>
        <v>1.2409096092846348E-2</v>
      </c>
      <c r="J79" s="105">
        <f t="shared" si="10"/>
        <v>59.558823529411761</v>
      </c>
      <c r="K79" s="100">
        <f t="shared" si="11"/>
        <v>10.256029411764704</v>
      </c>
      <c r="L79" s="99">
        <v>1.2409096092846348E-2</v>
      </c>
    </row>
    <row r="80" spans="1:12">
      <c r="E80" s="80" t="s">
        <v>470</v>
      </c>
      <c r="F80" s="3">
        <f>SUM(F69:F79)</f>
        <v>332.65</v>
      </c>
      <c r="G80" s="104">
        <f t="shared" si="9"/>
        <v>0.23971462341958991</v>
      </c>
      <c r="K80" s="81">
        <f>SUM(K69:K79)</f>
        <v>198.12242647058824</v>
      </c>
      <c r="L80" s="104">
        <v>0.23971462341958991</v>
      </c>
    </row>
    <row r="81" spans="1:12">
      <c r="A81" s="77" t="s">
        <v>490</v>
      </c>
      <c r="B81" s="77"/>
      <c r="C81" s="77" t="s">
        <v>461</v>
      </c>
      <c r="D81" s="77"/>
      <c r="E81" s="77"/>
      <c r="F81" s="77"/>
      <c r="G81" s="88"/>
      <c r="J81" s="77"/>
      <c r="K81" s="77"/>
      <c r="L81" s="88"/>
    </row>
    <row r="82" spans="1:12" ht="32">
      <c r="A82" s="78" t="s">
        <v>459</v>
      </c>
      <c r="B82" s="79" t="s">
        <v>460</v>
      </c>
      <c r="C82" s="79" t="s">
        <v>461</v>
      </c>
      <c r="D82" s="79" t="s">
        <v>462</v>
      </c>
      <c r="E82" s="78" t="s">
        <v>463</v>
      </c>
      <c r="F82" s="78" t="s">
        <v>464</v>
      </c>
      <c r="G82" s="89" t="s">
        <v>465</v>
      </c>
      <c r="J82" s="79" t="s">
        <v>462</v>
      </c>
      <c r="K82" s="78" t="s">
        <v>464</v>
      </c>
      <c r="L82" s="89" t="s">
        <v>465</v>
      </c>
    </row>
    <row r="83" spans="1:12" ht="16">
      <c r="A83" s="95" t="s">
        <v>545</v>
      </c>
      <c r="B83" s="96" t="s">
        <v>546</v>
      </c>
      <c r="C83" t="s">
        <v>493</v>
      </c>
      <c r="D83" s="102">
        <v>1</v>
      </c>
      <c r="E83" s="100">
        <f>F83/D83</f>
        <v>103.32</v>
      </c>
      <c r="F83" s="98">
        <v>103.32</v>
      </c>
      <c r="G83" s="99">
        <f>F83/$F$91</f>
        <v>7.44545765570781E-2</v>
      </c>
      <c r="J83" s="105">
        <f>$J$49/$B$49*D83</f>
        <v>0.59558823529411764</v>
      </c>
      <c r="K83" s="100">
        <f>J83*E83</f>
        <v>61.536176470588231</v>
      </c>
      <c r="L83" s="99">
        <v>7.44545765570781E-2</v>
      </c>
    </row>
    <row r="84" spans="1:12" ht="16">
      <c r="A84" s="95" t="s">
        <v>547</v>
      </c>
      <c r="B84" s="96" t="s">
        <v>548</v>
      </c>
      <c r="C84" t="s">
        <v>493</v>
      </c>
      <c r="D84" s="102">
        <v>1</v>
      </c>
      <c r="E84" s="100">
        <f>F84/D84</f>
        <v>99.02</v>
      </c>
      <c r="F84" s="98">
        <v>99.02</v>
      </c>
      <c r="G84" s="99">
        <f t="shared" ref="G84:G89" si="12">F84/$F$91</f>
        <v>7.1355905639584521E-2</v>
      </c>
      <c r="J84" s="105">
        <f>$J$49/$B$49*D84</f>
        <v>0.59558823529411764</v>
      </c>
      <c r="K84" s="100">
        <f>J84*E84</f>
        <v>58.975147058823524</v>
      </c>
      <c r="L84" s="99">
        <v>7.1355905639584521E-2</v>
      </c>
    </row>
    <row r="85" spans="1:12">
      <c r="A85" s="101" t="s">
        <v>491</v>
      </c>
      <c r="B85" t="s">
        <v>491</v>
      </c>
      <c r="C85" t="s">
        <v>493</v>
      </c>
      <c r="D85" s="103">
        <v>1</v>
      </c>
      <c r="E85" s="100">
        <f>F85/D85</f>
        <v>17.22</v>
      </c>
      <c r="F85">
        <v>17.22</v>
      </c>
      <c r="G85" s="99">
        <f t="shared" si="12"/>
        <v>1.2409096092846348E-2</v>
      </c>
      <c r="J85" s="105">
        <f>$J$49/$B$49*D85</f>
        <v>0.59558823529411764</v>
      </c>
      <c r="K85" s="100">
        <f>J85*E85</f>
        <v>10.256029411764706</v>
      </c>
      <c r="L85" s="99">
        <v>1.2409096092846348E-2</v>
      </c>
    </row>
    <row r="86" spans="1:12">
      <c r="A86" s="101" t="s">
        <v>549</v>
      </c>
      <c r="B86" t="s">
        <v>550</v>
      </c>
      <c r="C86" t="s">
        <v>493</v>
      </c>
      <c r="D86" s="103">
        <v>1</v>
      </c>
      <c r="E86" s="100">
        <f>F86/D86</f>
        <v>129.15</v>
      </c>
      <c r="F86">
        <v>129.15</v>
      </c>
      <c r="G86" s="99">
        <f t="shared" si="12"/>
        <v>9.3068220696347626E-2</v>
      </c>
      <c r="J86" s="105">
        <f>$J$49/$B$49*D86</f>
        <v>0.59558823529411764</v>
      </c>
      <c r="K86" s="100">
        <f>J86*E86</f>
        <v>76.920220588235296</v>
      </c>
      <c r="L86" s="99">
        <v>9.3068220696347626E-2</v>
      </c>
    </row>
    <row r="87" spans="1:12">
      <c r="E87" s="80" t="s">
        <v>481</v>
      </c>
      <c r="F87" s="81">
        <f>SUM(F83:F86)</f>
        <v>348.71</v>
      </c>
      <c r="G87" s="99">
        <f t="shared" si="12"/>
        <v>0.25128779898585657</v>
      </c>
      <c r="K87" s="81">
        <f>SUM(K83:K86)</f>
        <v>207.68757352941174</v>
      </c>
      <c r="L87" s="99">
        <v>0.25128779898585657</v>
      </c>
    </row>
    <row r="88" spans="1:12">
      <c r="C88" s="3"/>
      <c r="D88" s="3" t="s">
        <v>496</v>
      </c>
      <c r="E88" s="82">
        <v>0.05</v>
      </c>
      <c r="F88" s="81">
        <f>E88*F87</f>
        <v>17.435500000000001</v>
      </c>
      <c r="G88" s="99">
        <f t="shared" si="12"/>
        <v>1.2564389949292831E-2</v>
      </c>
      <c r="J88" s="3">
        <f>0.05</f>
        <v>0.05</v>
      </c>
      <c r="K88" s="81">
        <f>J88*K87</f>
        <v>10.384378676470588</v>
      </c>
      <c r="L88" s="99">
        <v>1.2564389949292831E-2</v>
      </c>
    </row>
    <row r="89" spans="1:12">
      <c r="E89" s="3" t="s">
        <v>470</v>
      </c>
      <c r="F89" s="81">
        <f>SUM(F87:F88)</f>
        <v>366.14549999999997</v>
      </c>
      <c r="G89" s="104">
        <f t="shared" si="12"/>
        <v>0.26385218893514939</v>
      </c>
      <c r="K89" s="81">
        <f>SUM(K87:K88)</f>
        <v>218.07195220588233</v>
      </c>
      <c r="L89" s="104">
        <v>0.26385218893514939</v>
      </c>
    </row>
    <row r="90" spans="1:12">
      <c r="A90" s="86" t="s">
        <v>497</v>
      </c>
      <c r="B90" s="86"/>
      <c r="C90" s="86"/>
      <c r="D90" s="86"/>
      <c r="E90" s="86"/>
      <c r="F90" s="86" t="s">
        <v>498</v>
      </c>
      <c r="G90" s="87"/>
      <c r="J90" s="86"/>
      <c r="K90" s="86" t="s">
        <v>498</v>
      </c>
      <c r="L90" s="87"/>
    </row>
    <row r="91" spans="1:12">
      <c r="A91" s="76"/>
      <c r="B91" s="76"/>
      <c r="C91" s="76"/>
      <c r="D91" s="76"/>
      <c r="E91" s="76"/>
      <c r="F91" s="85">
        <f>SUM(F53,F66,F80,F89)</f>
        <v>1387.691728</v>
      </c>
      <c r="G91" s="93">
        <f>F91/$F$39</f>
        <v>0.71301755854611948</v>
      </c>
      <c r="J91" s="76"/>
      <c r="K91" s="85">
        <f>SUM(K53,K66,K80,K89)</f>
        <v>826.49286741176468</v>
      </c>
      <c r="L91" s="93">
        <v>0.71301755854611948</v>
      </c>
    </row>
    <row r="92" spans="1:12">
      <c r="A92" s="76"/>
      <c r="B92" s="76"/>
      <c r="C92" s="76"/>
      <c r="D92" s="76"/>
      <c r="E92" s="76" t="s">
        <v>499</v>
      </c>
      <c r="F92" s="85">
        <f>F91/(B49)</f>
        <v>204.07231294117648</v>
      </c>
      <c r="G92" s="76" t="s">
        <v>500</v>
      </c>
      <c r="J92" s="76"/>
      <c r="K92" s="85">
        <f>K91/(J49)</f>
        <v>204.07231294117648</v>
      </c>
      <c r="L92" s="76" t="s">
        <v>500</v>
      </c>
    </row>
    <row r="93" spans="1:12">
      <c r="E93" t="s">
        <v>501</v>
      </c>
      <c r="F93" s="91">
        <f>F91*10^-6/10^-3</f>
        <v>1.3876917280000001</v>
      </c>
      <c r="G93" s="92" t="s">
        <v>7</v>
      </c>
      <c r="K93" s="91">
        <f>K91*10^-6/10^-3</f>
        <v>0.82649286741176464</v>
      </c>
      <c r="L93" s="92" t="s">
        <v>7</v>
      </c>
    </row>
    <row r="94" spans="1:12">
      <c r="E94" t="s">
        <v>502</v>
      </c>
      <c r="F94" s="2">
        <f>(SUM(F53,F56:F61,F80,F89)+(SUM(F56:F61)*E65))*10^-6/10^-3</f>
        <v>1.1060137269999999</v>
      </c>
      <c r="G94" t="s">
        <v>7</v>
      </c>
      <c r="K94" s="2">
        <f>(SUM(K53,K56:K61,K80,K89)+(SUM(K56:K61)*J65))*10^-6/10^-3</f>
        <v>0.6587287638749999</v>
      </c>
      <c r="L94" t="s">
        <v>7</v>
      </c>
    </row>
    <row r="95" spans="1:12">
      <c r="E95" t="s">
        <v>503</v>
      </c>
      <c r="F95" s="2">
        <f>F93-F94</f>
        <v>0.28167800100000018</v>
      </c>
      <c r="G95" t="s">
        <v>7</v>
      </c>
      <c r="K95" s="2">
        <f>K93-K94</f>
        <v>0.16776410353676474</v>
      </c>
      <c r="L95" t="s">
        <v>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1. Assumptions</vt:lpstr>
      <vt:lpstr>2. Model Sets</vt:lpstr>
      <vt:lpstr>3.1. Energy System</vt:lpstr>
      <vt:lpstr>3.2. Land System</vt:lpstr>
      <vt:lpstr>3.3. Water System</vt:lpstr>
      <vt:lpstr>3.4. Climate System</vt:lpstr>
      <vt:lpstr>4. Scenarios</vt:lpstr>
      <vt:lpstr>5. References</vt:lpstr>
      <vt:lpstr>Land generic data</vt:lpstr>
      <vt:lpstr>Agr Costs</vt:lpstr>
    </vt:vector>
  </TitlesOfParts>
  <Manager/>
  <Company>KTH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Eunice Pereira Ramos</dc:creator>
  <cp:keywords/>
  <dc:description/>
  <cp:lastModifiedBy>Elhamady, Amira</cp:lastModifiedBy>
  <cp:revision/>
  <dcterms:created xsi:type="dcterms:W3CDTF">2021-03-25T07:25:38Z</dcterms:created>
  <dcterms:modified xsi:type="dcterms:W3CDTF">2025-02-08T14:34:30Z</dcterms:modified>
  <cp:category/>
  <cp:contentStatus/>
</cp:coreProperties>
</file>