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ls-my.sharepoint.com/personal/clara_heiman_unil_ch/Documents/Heiman_regulation/Data/"/>
    </mc:Choice>
  </mc:AlternateContent>
  <xr:revisionPtr revIDLastSave="144" documentId="8_{F5A77975-5C2B-4C73-A2E5-86751C32009C}" xr6:coauthVersionLast="47" xr6:coauthVersionMax="47" xr10:uidLastSave="{238C7F33-F8C6-464E-BE3D-7F5E80DF6A68}"/>
  <bookViews>
    <workbookView minimized="1" xWindow="1140" yWindow="1140" windowWidth="14400" windowHeight="7270" firstSheet="3" activeTab="5" xr2:uid="{897095B4-BFBC-4882-AC3B-7A43BB7DD375}"/>
  </bookViews>
  <sheets>
    <sheet name="Difference_MvaTV_MMC" sheetId="4" r:id="rId1"/>
    <sheet name="Differences_UP_MMC" sheetId="2" r:id="rId2"/>
    <sheet name="Differences_DW_MMC" sheetId="3" r:id="rId3"/>
    <sheet name="Difference_MvaTV_H2O2" sheetId="1" r:id="rId4"/>
    <sheet name="Differences_UP_H2O2" sheetId="5" r:id="rId5"/>
    <sheet name="Differences_DW_H2O2" sheetId="6" r:id="rId6"/>
  </sheets>
  <definedNames>
    <definedName name="_xlnm._FilterDatabase" localSheetId="3" hidden="1">Difference_MvaTV_H2O2!$A$1:$Q$285</definedName>
    <definedName name="_xlnm._FilterDatabase" localSheetId="0" hidden="1">Difference_MvaTV_MMC!$A$1:$R$1</definedName>
    <definedName name="_xlnm._FilterDatabase" localSheetId="5" hidden="1">Differences_DW_H2O2!$A$1:$R$102</definedName>
    <definedName name="_xlnm._FilterDatabase" localSheetId="2" hidden="1">Differences_DW_MMC!$A$1:$R$162</definedName>
    <definedName name="_xlnm._FilterDatabase" localSheetId="4" hidden="1">Differences_UP_H2O2!$A$1:$R$184</definedName>
    <definedName name="_xlnm._FilterDatabase" localSheetId="1" hidden="1">Differences_UP_MMC!$A$1:$R$231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" i="6" l="1"/>
  <c r="Y26" i="3"/>
  <c r="Y25" i="3"/>
  <c r="Y24" i="3"/>
  <c r="Y23" i="3"/>
  <c r="Y22" i="3"/>
  <c r="Y21" i="3"/>
  <c r="Y20" i="3"/>
  <c r="Y19" i="3"/>
  <c r="Y18" i="3"/>
  <c r="Y17" i="3"/>
  <c r="Y16" i="3"/>
  <c r="Y15" i="3"/>
  <c r="Y14" i="3"/>
  <c r="Y13" i="3"/>
  <c r="Y12" i="3"/>
  <c r="Y11" i="3"/>
  <c r="Y10" i="3"/>
  <c r="Y9" i="3"/>
  <c r="Y8" i="3"/>
  <c r="Y7" i="3"/>
  <c r="Y6" i="3"/>
  <c r="Y5" i="3"/>
  <c r="Y4" i="3"/>
  <c r="Y3" i="3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Y7" i="2"/>
  <c r="Y6" i="2"/>
  <c r="Y5" i="2"/>
  <c r="Y4" i="2"/>
  <c r="Y3" i="2"/>
  <c r="Y29" i="3" l="1"/>
  <c r="Z4" i="3" s="1"/>
  <c r="Y29" i="2"/>
  <c r="Z4" i="2" s="1"/>
  <c r="Z20" i="3" l="1"/>
  <c r="Z18" i="3"/>
  <c r="Z21" i="3"/>
  <c r="Z23" i="3"/>
  <c r="Z10" i="3"/>
  <c r="Z12" i="3"/>
  <c r="Z24" i="3"/>
  <c r="Z17" i="3"/>
  <c r="Z25" i="3"/>
  <c r="Z5" i="3"/>
  <c r="Z15" i="3"/>
  <c r="Z26" i="3"/>
  <c r="Z6" i="3"/>
  <c r="Z19" i="3"/>
  <c r="Z9" i="3"/>
  <c r="Z7" i="3"/>
  <c r="Z16" i="3"/>
  <c r="Z14" i="3"/>
  <c r="Z11" i="3"/>
  <c r="Z8" i="3"/>
  <c r="Z13" i="3"/>
  <c r="Z3" i="3"/>
  <c r="Z22" i="3"/>
  <c r="Z16" i="2"/>
  <c r="Z26" i="2"/>
  <c r="Z18" i="2"/>
  <c r="Z12" i="2"/>
  <c r="Z8" i="2"/>
  <c r="Z23" i="2"/>
  <c r="Z17" i="2"/>
  <c r="Z11" i="2"/>
  <c r="Z5" i="2"/>
  <c r="Z7" i="2"/>
  <c r="Z10" i="2"/>
  <c r="Z22" i="2"/>
  <c r="Z15" i="2"/>
  <c r="Z25" i="2"/>
  <c r="Z14" i="2"/>
  <c r="Z3" i="2"/>
  <c r="Z6" i="2"/>
  <c r="Z21" i="2"/>
  <c r="Z9" i="2"/>
  <c r="Z20" i="2"/>
  <c r="Z13" i="2"/>
  <c r="Z24" i="2"/>
  <c r="Z19" i="2"/>
  <c r="Y26" i="6"/>
  <c r="Y25" i="6"/>
  <c r="Y24" i="6"/>
  <c r="Y23" i="6"/>
  <c r="Y22" i="6"/>
  <c r="Y21" i="6"/>
  <c r="Y20" i="6"/>
  <c r="Y19" i="6"/>
  <c r="Y18" i="6"/>
  <c r="Y17" i="6"/>
  <c r="Y16" i="6"/>
  <c r="Y15" i="6"/>
  <c r="Y14" i="6"/>
  <c r="Y13" i="6"/>
  <c r="Y12" i="6"/>
  <c r="Y11" i="6"/>
  <c r="Y10" i="6"/>
  <c r="Y9" i="6"/>
  <c r="Y8" i="6"/>
  <c r="Y7" i="6"/>
  <c r="Y6" i="6"/>
  <c r="Y5" i="6"/>
  <c r="Y3" i="6"/>
  <c r="Y26" i="5"/>
  <c r="Y25" i="5"/>
  <c r="Y24" i="5"/>
  <c r="Y23" i="5"/>
  <c r="Y22" i="5"/>
  <c r="Y21" i="5"/>
  <c r="Y20" i="5"/>
  <c r="Y19" i="5"/>
  <c r="Y18" i="5"/>
  <c r="Y17" i="5"/>
  <c r="Y16" i="5"/>
  <c r="Y15" i="5"/>
  <c r="Y14" i="5"/>
  <c r="Y13" i="5"/>
  <c r="Y12" i="5"/>
  <c r="Y11" i="5"/>
  <c r="Y10" i="5"/>
  <c r="Y9" i="5"/>
  <c r="Y8" i="5"/>
  <c r="Y7" i="5"/>
  <c r="Y6" i="5"/>
  <c r="Y5" i="5"/>
  <c r="Y4" i="5"/>
  <c r="Y3" i="5"/>
  <c r="Y29" i="6" l="1"/>
  <c r="Z3" i="6" s="1"/>
  <c r="Y29" i="5"/>
  <c r="Z18" i="5" s="1"/>
  <c r="Z16" i="5" l="1"/>
  <c r="Z8" i="5"/>
  <c r="Z21" i="5"/>
  <c r="Z13" i="5"/>
  <c r="Z26" i="5"/>
  <c r="Z15" i="5"/>
  <c r="Z7" i="5"/>
  <c r="Z19" i="5"/>
  <c r="Z20" i="5"/>
  <c r="Z10" i="5"/>
  <c r="Z25" i="5"/>
  <c r="Z12" i="5"/>
  <c r="Z17" i="5"/>
  <c r="Z22" i="5"/>
  <c r="Z4" i="5"/>
  <c r="Z9" i="5"/>
  <c r="Z14" i="5"/>
  <c r="Z24" i="5"/>
  <c r="Z6" i="5"/>
  <c r="Z11" i="5"/>
  <c r="Z3" i="5"/>
  <c r="Z23" i="5"/>
  <c r="Z5" i="5"/>
  <c r="Z6" i="6"/>
  <c r="Z14" i="6"/>
  <c r="Z22" i="6"/>
  <c r="Z23" i="6"/>
  <c r="Z16" i="6"/>
  <c r="Z24" i="6"/>
  <c r="Z12" i="6"/>
  <c r="Z13" i="6"/>
  <c r="Z7" i="6"/>
  <c r="Z15" i="6"/>
  <c r="Z4" i="6"/>
  <c r="Z21" i="6"/>
  <c r="Z8" i="6"/>
  <c r="Z9" i="6"/>
  <c r="Z17" i="6"/>
  <c r="Z25" i="6"/>
  <c r="Z10" i="6"/>
  <c r="Z18" i="6"/>
  <c r="Z26" i="6"/>
  <c r="Z11" i="6"/>
  <c r="Z19" i="6"/>
  <c r="Z20" i="6"/>
  <c r="Z5" i="6"/>
</calcChain>
</file>

<file path=xl/sharedStrings.xml><?xml version="1.0" encoding="utf-8"?>
<sst xmlns="http://schemas.openxmlformats.org/spreadsheetml/2006/main" count="6415" uniqueCount="1094">
  <si>
    <t>COG</t>
  </si>
  <si>
    <t>Gene_ID</t>
  </si>
  <si>
    <t>logFC</t>
  </si>
  <si>
    <t>adj.P.Val</t>
  </si>
  <si>
    <t>Gene_name</t>
  </si>
  <si>
    <t>PTL</t>
  </si>
  <si>
    <t>OBC</t>
  </si>
  <si>
    <t>start</t>
  </si>
  <si>
    <t>end</t>
  </si>
  <si>
    <t>length</t>
  </si>
  <si>
    <t>middle</t>
  </si>
  <si>
    <t>Regulation</t>
  </si>
  <si>
    <t>O</t>
  </si>
  <si>
    <t>PPRCHA0_0045</t>
  </si>
  <si>
    <t>osmC</t>
  </si>
  <si>
    <t>DW</t>
  </si>
  <si>
    <t>UP</t>
  </si>
  <si>
    <t>G</t>
  </si>
  <si>
    <t>PPRCHA0_0055</t>
  </si>
  <si>
    <t>Letter</t>
  </si>
  <si>
    <t>Count UP</t>
  </si>
  <si>
    <t>% UP</t>
  </si>
  <si>
    <t>Count DW</t>
  </si>
  <si>
    <t>% DW</t>
  </si>
  <si>
    <t>E</t>
  </si>
  <si>
    <t>PPRCHA0_0056</t>
  </si>
  <si>
    <t>S</t>
  </si>
  <si>
    <t>PPRCHA0_0153</t>
  </si>
  <si>
    <t>RNA processing and modification</t>
  </si>
  <si>
    <t>A</t>
  </si>
  <si>
    <t>C</t>
  </si>
  <si>
    <t>PPRCHA0_0057</t>
  </si>
  <si>
    <t>PPRCHA0_0200</t>
  </si>
  <si>
    <t>Chromatin Structure and dynamics</t>
  </si>
  <si>
    <t>B</t>
  </si>
  <si>
    <t>PPRCHA0_0143</t>
  </si>
  <si>
    <t>P</t>
  </si>
  <si>
    <t>PPRCHA0_0256</t>
  </si>
  <si>
    <t>Energy production and conversion</t>
  </si>
  <si>
    <t>PPRCHA0_0148</t>
  </si>
  <si>
    <t>PPRCHA0_0300</t>
  </si>
  <si>
    <t>Cell cycle control and mitosis</t>
  </si>
  <si>
    <t>D</t>
  </si>
  <si>
    <t>PPRCHA0_0159</t>
  </si>
  <si>
    <t>PPRCHA0_0331</t>
  </si>
  <si>
    <t>Amino Acid metabolis and transport</t>
  </si>
  <si>
    <t>U</t>
  </si>
  <si>
    <t>PPRCHA0_0168</t>
  </si>
  <si>
    <t>PPRCHA0_0332</t>
  </si>
  <si>
    <t>fdsA</t>
  </si>
  <si>
    <t>Nucleotide metabolism and transport</t>
  </si>
  <si>
    <t>F</t>
  </si>
  <si>
    <t xml:space="preserve"> -</t>
  </si>
  <si>
    <t>PPRCHA0_0220</t>
  </si>
  <si>
    <t>PPRCHA0_0435</t>
  </si>
  <si>
    <t>Carbohydrate metabolism and transport</t>
  </si>
  <si>
    <t>PPRCHA0_0222</t>
  </si>
  <si>
    <t>PPRCHA0_0653</t>
  </si>
  <si>
    <t>Coenzyme metabolis</t>
  </si>
  <si>
    <t>H</t>
  </si>
  <si>
    <t>PPRCHA0_0315</t>
  </si>
  <si>
    <t>PPRCHA0_0695</t>
  </si>
  <si>
    <t>Lipid metabolism</t>
  </si>
  <si>
    <t>I</t>
  </si>
  <si>
    <t>PPRCHA0_0364</t>
  </si>
  <si>
    <t>T</t>
  </si>
  <si>
    <t>PPRCHA0_0697</t>
  </si>
  <si>
    <t>Translation</t>
  </si>
  <si>
    <t>J</t>
  </si>
  <si>
    <t>PPRCHA0_0393</t>
  </si>
  <si>
    <t>typA</t>
  </si>
  <si>
    <t>K</t>
  </si>
  <si>
    <t>PPRCHA0_0716</t>
  </si>
  <si>
    <t>cueR</t>
  </si>
  <si>
    <t>Transcription</t>
  </si>
  <si>
    <t>PPRCHA0_0394</t>
  </si>
  <si>
    <t>PPRCHA0_0717</t>
  </si>
  <si>
    <t>Replication and repair</t>
  </si>
  <si>
    <t>L</t>
  </si>
  <si>
    <t>PPRCHA0_0481</t>
  </si>
  <si>
    <t>PPRCHA0_0719</t>
  </si>
  <si>
    <t>Cell wall/membrane/envelop biogenesis</t>
  </si>
  <si>
    <t>M</t>
  </si>
  <si>
    <t>PPRCHA0_0673</t>
  </si>
  <si>
    <t>purH</t>
  </si>
  <si>
    <t>PPRCHA0_0741</t>
  </si>
  <si>
    <t>Cell motility</t>
  </si>
  <si>
    <t>N</t>
  </si>
  <si>
    <t>PPRCHA0_0870</t>
  </si>
  <si>
    <t>PPRCHA0_0742</t>
  </si>
  <si>
    <t>mmsA_1</t>
  </si>
  <si>
    <t>Post-translational modification, protein turnover, chaperone functions</t>
  </si>
  <si>
    <t>PPRCHA0_0871</t>
  </si>
  <si>
    <t>PPRCHA0_0802</t>
  </si>
  <si>
    <t>Inorganic ion transport and metabolism</t>
  </si>
  <si>
    <t>PPRCHA0_0879</t>
  </si>
  <si>
    <t>prfC</t>
  </si>
  <si>
    <t>Q</t>
  </si>
  <si>
    <t>PPRCHA0_0974</t>
  </si>
  <si>
    <t>hmgA</t>
  </si>
  <si>
    <t>Secondary Structure</t>
  </si>
  <si>
    <t>PPRCHA0_0997</t>
  </si>
  <si>
    <t>PPRCHA0_0981</t>
  </si>
  <si>
    <t>ldh</t>
  </si>
  <si>
    <t>General Functional Prediction only</t>
  </si>
  <si>
    <t>R</t>
  </si>
  <si>
    <t>PPRCHA0_0998</t>
  </si>
  <si>
    <t>PPRCHA0_1035</t>
  </si>
  <si>
    <t>Function Unknown</t>
  </si>
  <si>
    <t>PPRCHA0_1004</t>
  </si>
  <si>
    <t>PPRCHA0_1055</t>
  </si>
  <si>
    <t>aapJ</t>
  </si>
  <si>
    <t>Signal Transduction</t>
  </si>
  <si>
    <t>PPRCHA0_1012</t>
  </si>
  <si>
    <t>fusA1</t>
  </si>
  <si>
    <t>PPRCHA0_1056</t>
  </si>
  <si>
    <t>aapQ</t>
  </si>
  <si>
    <t>Intracellular trafficing and secretion</t>
  </si>
  <si>
    <t>PPRCHA0_1013</t>
  </si>
  <si>
    <t>fusBCD</t>
  </si>
  <si>
    <t>PPRCHA0_1085</t>
  </si>
  <si>
    <t>nagE</t>
  </si>
  <si>
    <t>Defense mechanisms</t>
  </si>
  <si>
    <t>V</t>
  </si>
  <si>
    <t>PPRCHA0_1016</t>
  </si>
  <si>
    <t>PPRCHA0_1460</t>
  </si>
  <si>
    <t>Cytoskeleton</t>
  </si>
  <si>
    <t>Z</t>
  </si>
  <si>
    <t>PPRCHA0_1102</t>
  </si>
  <si>
    <t>rimM</t>
  </si>
  <si>
    <t>PPRCHA0_1733</t>
  </si>
  <si>
    <t>PPRCHA0_1106</t>
  </si>
  <si>
    <t>PPRCHA0_1734</t>
  </si>
  <si>
    <t>actP</t>
  </si>
  <si>
    <t>PPRCHA0_1171</t>
  </si>
  <si>
    <t>rrmA</t>
  </si>
  <si>
    <t>PPRCHA0_1754</t>
  </si>
  <si>
    <t>PPRCHA0_1183</t>
  </si>
  <si>
    <t>rpsB</t>
  </si>
  <si>
    <t>N, T</t>
  </si>
  <si>
    <t>PPRCHA0_1757</t>
  </si>
  <si>
    <t>PPRCHA0_1184</t>
  </si>
  <si>
    <t>tsf</t>
  </si>
  <si>
    <t>PPRCHA0_1828</t>
  </si>
  <si>
    <t>PPRCHA0_1270</t>
  </si>
  <si>
    <t>rimO</t>
  </si>
  <si>
    <t>PPRCHA0_1829</t>
  </si>
  <si>
    <t>PPRCHA0_1335</t>
  </si>
  <si>
    <t>pitA_1</t>
  </si>
  <si>
    <t>PPRCHA0_1830</t>
  </si>
  <si>
    <t>PPRCHA0_1856</t>
  </si>
  <si>
    <t>PPRCHA0_1845</t>
  </si>
  <si>
    <t>PPRCHA0_1916</t>
  </si>
  <si>
    <t>PPRCHA0_1943</t>
  </si>
  <si>
    <t>ccoP_2</t>
  </si>
  <si>
    <t>PPRCHA0_1951</t>
  </si>
  <si>
    <t>OBC3</t>
  </si>
  <si>
    <t>PPRCHA0_1944</t>
  </si>
  <si>
    <t>ccoQ_2</t>
  </si>
  <si>
    <t>PPRCHA0_1952</t>
  </si>
  <si>
    <t>fcl</t>
  </si>
  <si>
    <t>PPRCHA0_1945</t>
  </si>
  <si>
    <t>ccoO_2</t>
  </si>
  <si>
    <t>PPRCHA0_1961</t>
  </si>
  <si>
    <t>PPRCHA0_2195</t>
  </si>
  <si>
    <t>acoR</t>
  </si>
  <si>
    <t>PPRCHA0_1995</t>
  </si>
  <si>
    <t>gap_1</t>
  </si>
  <si>
    <t>PPRCHA0_2200</t>
  </si>
  <si>
    <t>PPRCHA0_2174</t>
  </si>
  <si>
    <t>PPRCHA0_2306</t>
  </si>
  <si>
    <t>glcD</t>
  </si>
  <si>
    <t>PPRCHA0_2222</t>
  </si>
  <si>
    <t>PPRCHA0_2356</t>
  </si>
  <si>
    <t>lysA_1</t>
  </si>
  <si>
    <t>PPRCHA0_2223</t>
  </si>
  <si>
    <t>PPRCHA0_2359</t>
  </si>
  <si>
    <t>PPRCHA0_2225</t>
  </si>
  <si>
    <t>PPRCHA0_2360</t>
  </si>
  <si>
    <t>PPRCHA0_2226</t>
  </si>
  <si>
    <t>PPRCHA0_2361</t>
  </si>
  <si>
    <t>scoA</t>
  </si>
  <si>
    <t>PPRCHA0_2227</t>
  </si>
  <si>
    <t>PPRCHA0_2447</t>
  </si>
  <si>
    <t>PPRCHA0_2228</t>
  </si>
  <si>
    <t>PPRCHA0_2458</t>
  </si>
  <si>
    <t>PPRCHA0_2284</t>
  </si>
  <si>
    <t>PPRCHA0_2621</t>
  </si>
  <si>
    <t>hcnC</t>
  </si>
  <si>
    <t>PPRCHA0_2341</t>
  </si>
  <si>
    <t>PPRCHA0_2762</t>
  </si>
  <si>
    <t>PPRCHA0_2342</t>
  </si>
  <si>
    <t>PPRCHA0_2873</t>
  </si>
  <si>
    <t>PPRCHA0_2467</t>
  </si>
  <si>
    <t>mqo_1</t>
  </si>
  <si>
    <t>PPRCHA0_2874</t>
  </si>
  <si>
    <t>ccoN_3</t>
  </si>
  <si>
    <t>PPRCHA0_2496</t>
  </si>
  <si>
    <t>PPRCHA0_2875</t>
  </si>
  <si>
    <t>cysI_1</t>
  </si>
  <si>
    <t>PPRCHA0_2589</t>
  </si>
  <si>
    <t>hydA</t>
  </si>
  <si>
    <t>PPRCHA0_2876</t>
  </si>
  <si>
    <t>PPRCHA0_2638</t>
  </si>
  <si>
    <t>PPRCHA0_2894</t>
  </si>
  <si>
    <t>F, J</t>
  </si>
  <si>
    <t>PPRCHA0_2682</t>
  </si>
  <si>
    <t>miaE</t>
  </si>
  <si>
    <t>PPRCHA0_2895</t>
  </si>
  <si>
    <t>ccoG_2</t>
  </si>
  <si>
    <t>PPRCHA0_2810</t>
  </si>
  <si>
    <t>PPRCHA0_2896</t>
  </si>
  <si>
    <t>PPRCHA0_2852</t>
  </si>
  <si>
    <t>PPRCHA0_2898</t>
  </si>
  <si>
    <t>PPRCHA0_2855</t>
  </si>
  <si>
    <t>PPRCHA0_2936</t>
  </si>
  <si>
    <t>PPRCHA0_2857</t>
  </si>
  <si>
    <t>opdE</t>
  </si>
  <si>
    <t>PPRCHA0_2976</t>
  </si>
  <si>
    <t>PPRCHA0_2990</t>
  </si>
  <si>
    <t>PPRCHA0_3187</t>
  </si>
  <si>
    <t>PPRCHA0_3006</t>
  </si>
  <si>
    <t>fitE</t>
  </si>
  <si>
    <t>PPRCHA0_3191</t>
  </si>
  <si>
    <t>PPRCHA0_3085</t>
  </si>
  <si>
    <t>PPRCHA0_3557</t>
  </si>
  <si>
    <t>PPRCHA0_3092</t>
  </si>
  <si>
    <t>OBC2</t>
  </si>
  <si>
    <t>PPRCHA0_3617</t>
  </si>
  <si>
    <t>PPRCHA0_3093</t>
  </si>
  <si>
    <t>PPRCHA0_3618</t>
  </si>
  <si>
    <t>PPRCHA0_3094</t>
  </si>
  <si>
    <t>B, Q</t>
  </si>
  <si>
    <t>PPRCHA0_3658</t>
  </si>
  <si>
    <t>aphA_1</t>
  </si>
  <si>
    <t>PPRCHA0_3095</t>
  </si>
  <si>
    <t>PPRCHA0_3659</t>
  </si>
  <si>
    <t>arcB</t>
  </si>
  <si>
    <t>PPRCHA0_3096</t>
  </si>
  <si>
    <t>PPRCHA0_3660</t>
  </si>
  <si>
    <t>cycA</t>
  </si>
  <si>
    <t>PPRCHA0_3097</t>
  </si>
  <si>
    <t>PPRCHA0_3897</t>
  </si>
  <si>
    <t>PPRCHA0_3115</t>
  </si>
  <si>
    <t>PPRCHA0_4038</t>
  </si>
  <si>
    <t>PPRCHA0_3166</t>
  </si>
  <si>
    <t>ygfO</t>
  </si>
  <si>
    <t>PPRCHA0_4090</t>
  </si>
  <si>
    <t>PPRCHA0_3243</t>
  </si>
  <si>
    <t>mexE</t>
  </si>
  <si>
    <t>PPRCHA0_4091</t>
  </si>
  <si>
    <t>PPRCHA0_3244</t>
  </si>
  <si>
    <t>mexF</t>
  </si>
  <si>
    <t>PPRCHA0_4109</t>
  </si>
  <si>
    <t>PPRCHA0_3245</t>
  </si>
  <si>
    <t>oprN</t>
  </si>
  <si>
    <t>PPRCHA0_4114</t>
  </si>
  <si>
    <t>PPRCHA0_3259</t>
  </si>
  <si>
    <t>efeO</t>
  </si>
  <si>
    <t>PPRCHA0_4151</t>
  </si>
  <si>
    <t>PPRCHA0_3260</t>
  </si>
  <si>
    <t>efeB</t>
  </si>
  <si>
    <t>PPRCHA0_4156</t>
  </si>
  <si>
    <t>PPRCHA0_3261</t>
  </si>
  <si>
    <t>PPRCHA0_4316</t>
  </si>
  <si>
    <t>PPRCHA0_3358</t>
  </si>
  <si>
    <t>mgtA_1</t>
  </si>
  <si>
    <t>PPRCHA0_4407</t>
  </si>
  <si>
    <t>PPRCHA0_3359</t>
  </si>
  <si>
    <t>PPRCHA0_4513</t>
  </si>
  <si>
    <t>dctA</t>
  </si>
  <si>
    <t>PPRCHA0_3432</t>
  </si>
  <si>
    <t>PPRCHA0_4580</t>
  </si>
  <si>
    <t>PPRCHA0_3454</t>
  </si>
  <si>
    <t>PPRCHA0_4638</t>
  </si>
  <si>
    <t>PPRCHA0_3465</t>
  </si>
  <si>
    <t>PPRCHA0_4677</t>
  </si>
  <si>
    <t>arcA</t>
  </si>
  <si>
    <t>PPRCHA0_3501</t>
  </si>
  <si>
    <t>PPRCHA0_4678</t>
  </si>
  <si>
    <t>argF_1</t>
  </si>
  <si>
    <t>PPRCHA0_3533</t>
  </si>
  <si>
    <t>PPRCHA0_4679</t>
  </si>
  <si>
    <t>arcC</t>
  </si>
  <si>
    <t>PPRCHA0_3556</t>
  </si>
  <si>
    <t>lys1_2</t>
  </si>
  <si>
    <t>PPRCHA0_4680</t>
  </si>
  <si>
    <t>PPRCHA0_3748</t>
  </si>
  <si>
    <t>moaE_2</t>
  </si>
  <si>
    <t>PPRCHA0_4690</t>
  </si>
  <si>
    <t>PPRCHA0_3754</t>
  </si>
  <si>
    <t>cydB_1</t>
  </si>
  <si>
    <t>PPRCHA0_4691</t>
  </si>
  <si>
    <t>PPRCHA0_3763</t>
  </si>
  <si>
    <t>Siphovirus</t>
  </si>
  <si>
    <t>PPRCHA0_4692</t>
  </si>
  <si>
    <t>PPRCHA0_3764</t>
  </si>
  <si>
    <t>PPRCHA0_4693</t>
  </si>
  <si>
    <t>PPRCHA0_3765</t>
  </si>
  <si>
    <t>PPRCHA0_4694</t>
  </si>
  <si>
    <t>PPRCHA0_3766</t>
  </si>
  <si>
    <t>PPRCHA0_4695</t>
  </si>
  <si>
    <t>PPRCHA0_3767</t>
  </si>
  <si>
    <t>PPRCHA0_4696</t>
  </si>
  <si>
    <t>PPRCHA0_3768</t>
  </si>
  <si>
    <t>PPRCHA0_4697</t>
  </si>
  <si>
    <t>PPRCHA0_3769</t>
  </si>
  <si>
    <t>PPRCHA0_4698</t>
  </si>
  <si>
    <t>PPRCHA0_3770</t>
  </si>
  <si>
    <t>PPRCHA0_4699</t>
  </si>
  <si>
    <t>PPRCHA0_3771</t>
  </si>
  <si>
    <t>PPRCHA0_4715</t>
  </si>
  <si>
    <t>PPRCHA0_3772</t>
  </si>
  <si>
    <t>PPRCHA0_4763</t>
  </si>
  <si>
    <t>PPRCHA0_3773</t>
  </si>
  <si>
    <t>PPRCHA0_4820</t>
  </si>
  <si>
    <t>gltL</t>
  </si>
  <si>
    <t>PPRCHA0_3774</t>
  </si>
  <si>
    <t>PPRCHA0_5167</t>
  </si>
  <si>
    <t>PPRCHA0_3777</t>
  </si>
  <si>
    <t>PPRCHA0_5385</t>
  </si>
  <si>
    <t>PPRCHA0_3778</t>
  </si>
  <si>
    <t>PPRCHA0_5601</t>
  </si>
  <si>
    <t>PPRCHA0_3779</t>
  </si>
  <si>
    <t>PPRCHA0_5602</t>
  </si>
  <si>
    <t>PPRCHA0_3780</t>
  </si>
  <si>
    <t>PPRCHA0_5725</t>
  </si>
  <si>
    <t>chpC</t>
  </si>
  <si>
    <t>PPRCHA0_3781</t>
  </si>
  <si>
    <t>PPRCHA0_5770</t>
  </si>
  <si>
    <t>PPRCHA0_3782</t>
  </si>
  <si>
    <t>PPRCHA0_5831</t>
  </si>
  <si>
    <t>PPRCHA0_3783</t>
  </si>
  <si>
    <t>PPRCHA0_3784</t>
  </si>
  <si>
    <t>PPRCHA0_3785</t>
  </si>
  <si>
    <t>PPRCHA0_3787</t>
  </si>
  <si>
    <t>PPRCHA0_3788</t>
  </si>
  <si>
    <t>PPRCHA0_3789</t>
  </si>
  <si>
    <t>PPRCHA0_3790</t>
  </si>
  <si>
    <t>PPRCHA0_3791</t>
  </si>
  <si>
    <t>PPRCHA0_3793</t>
  </si>
  <si>
    <t>PPRCHA0_3797</t>
  </si>
  <si>
    <t>PPRCHA0_3798</t>
  </si>
  <si>
    <t>PPRCHA0_3799</t>
  </si>
  <si>
    <t>PPRCHA0_3800</t>
  </si>
  <si>
    <t>PPRCHA0_3801</t>
  </si>
  <si>
    <t>PPRCHA0_3802</t>
  </si>
  <si>
    <t>PPRCHA0_3803</t>
  </si>
  <si>
    <t>PPRCHA0_3810</t>
  </si>
  <si>
    <t>PPRCHA0_3817</t>
  </si>
  <si>
    <t>PPRCHA0_3818</t>
  </si>
  <si>
    <t>PPRCHA0_3821</t>
  </si>
  <si>
    <t>PPRCHA0_3822</t>
  </si>
  <si>
    <t>PPRCHA0_3823</t>
  </si>
  <si>
    <t>PPRCHA0_3824</t>
  </si>
  <si>
    <t>PPRCHA0_3825</t>
  </si>
  <si>
    <t>PPRCHA0_3826</t>
  </si>
  <si>
    <t>PPRCHA0_3836</t>
  </si>
  <si>
    <t>PPRCHA0_3862</t>
  </si>
  <si>
    <t>PPRCHA0_3872</t>
  </si>
  <si>
    <t>PPRCHA0_3940</t>
  </si>
  <si>
    <t>purB</t>
  </si>
  <si>
    <t>PPRCHA0_3972</t>
  </si>
  <si>
    <t>PPRCHA0_4053</t>
  </si>
  <si>
    <t>PPRCHA0_4055</t>
  </si>
  <si>
    <t>PPRCHA0_4083</t>
  </si>
  <si>
    <t>PPRCHA0_4123</t>
  </si>
  <si>
    <t>pvdR</t>
  </si>
  <si>
    <t>PPRCHA0_4124</t>
  </si>
  <si>
    <t>pvdT</t>
  </si>
  <si>
    <t>PPRCHA0_4125</t>
  </si>
  <si>
    <t>opmQ</t>
  </si>
  <si>
    <t>PPRCHA0_4292</t>
  </si>
  <si>
    <t>deaD</t>
  </si>
  <si>
    <t>PPRCHA0_4357</t>
  </si>
  <si>
    <t>rpsA</t>
  </si>
  <si>
    <t>PPRCHA0_4461</t>
  </si>
  <si>
    <t>PPRCHA0_4506</t>
  </si>
  <si>
    <t>PPRCHA0_4565</t>
  </si>
  <si>
    <t>PPRCHA0_4619</t>
  </si>
  <si>
    <t>gntT</t>
  </si>
  <si>
    <t>PPRCHA0_4620</t>
  </si>
  <si>
    <t>gntK</t>
  </si>
  <si>
    <t>PPRCHA0_4626</t>
  </si>
  <si>
    <t>PPRCHA0_4669</t>
  </si>
  <si>
    <t>phuR</t>
  </si>
  <si>
    <t>PPRCHA0_4670</t>
  </si>
  <si>
    <t>hemO</t>
  </si>
  <si>
    <t>PPRCHA0_4732</t>
  </si>
  <si>
    <t>purU_1</t>
  </si>
  <si>
    <t>PPRCHA0_4861</t>
  </si>
  <si>
    <t>oprB2</t>
  </si>
  <si>
    <t>PPRCHA0_4919</t>
  </si>
  <si>
    <t>suhB</t>
  </si>
  <si>
    <t>PPRCHA0_4967</t>
  </si>
  <si>
    <t>PPRCHA0_4973</t>
  </si>
  <si>
    <t>cyoE_1</t>
  </si>
  <si>
    <t>PPRCHA0_4974</t>
  </si>
  <si>
    <t>cyoD_2</t>
  </si>
  <si>
    <t>PPRCHA0_4975</t>
  </si>
  <si>
    <t>cyoC_2</t>
  </si>
  <si>
    <t>PPRCHA0_4976</t>
  </si>
  <si>
    <t>cyoB_2</t>
  </si>
  <si>
    <t>PPRCHA0_4977</t>
  </si>
  <si>
    <t>cyoA_2</t>
  </si>
  <si>
    <t>PPRCHA0_4991</t>
  </si>
  <si>
    <t>PPRCHA0_5020</t>
  </si>
  <si>
    <t>rpsI</t>
  </si>
  <si>
    <t>PPRCHA0_5021</t>
  </si>
  <si>
    <t>rplM</t>
  </si>
  <si>
    <t>PPRCHA0_5087</t>
  </si>
  <si>
    <t>prs</t>
  </si>
  <si>
    <t>PPRCHA0_5090</t>
  </si>
  <si>
    <t>ychF</t>
  </si>
  <si>
    <t>PPRCHA0_5110</t>
  </si>
  <si>
    <t>PPRCHA0_5402</t>
  </si>
  <si>
    <t>PPRCHA0_5471</t>
  </si>
  <si>
    <t>rpsE</t>
  </si>
  <si>
    <t>PPRCHA0_5472</t>
  </si>
  <si>
    <t>rplR</t>
  </si>
  <si>
    <t>PPRCHA0_5473</t>
  </si>
  <si>
    <t>rplF</t>
  </si>
  <si>
    <t>PPRCHA0_5492</t>
  </si>
  <si>
    <t>rpsG</t>
  </si>
  <si>
    <t>PPRCHA0_5493</t>
  </si>
  <si>
    <t>rpsL</t>
  </si>
  <si>
    <t>PPRCHA0_5498</t>
  </si>
  <si>
    <t>rplA</t>
  </si>
  <si>
    <t>PPRCHA0_5499</t>
  </si>
  <si>
    <t>rplK</t>
  </si>
  <si>
    <t>PPRCHA0_5579</t>
  </si>
  <si>
    <t>PPRCHA0_5581</t>
  </si>
  <si>
    <t>yiiM</t>
  </si>
  <si>
    <t>PPRCHA0_5668</t>
  </si>
  <si>
    <t>PPRCHA0_5704</t>
  </si>
  <si>
    <t>rhlE_2</t>
  </si>
  <si>
    <t>PPRCHA0_5776</t>
  </si>
  <si>
    <t>PPRCHA0_5857</t>
  </si>
  <si>
    <t>phlF</t>
  </si>
  <si>
    <t>PPRCHA0_5862</t>
  </si>
  <si>
    <t>phlE</t>
  </si>
  <si>
    <t>PPRCHA0_5888</t>
  </si>
  <si>
    <t>rho</t>
  </si>
  <si>
    <t>PPRCHA0_5975</t>
  </si>
  <si>
    <t>exbB1</t>
  </si>
  <si>
    <t>PPRCHA0_5976</t>
  </si>
  <si>
    <t>exbD1</t>
  </si>
  <si>
    <t>PPRCHA0_5977</t>
  </si>
  <si>
    <t>PPRCHA0_6047</t>
  </si>
  <si>
    <t>agcS</t>
  </si>
  <si>
    <t>PPRCHA0_6122</t>
  </si>
  <si>
    <t>glmR</t>
  </si>
  <si>
    <t>extra info</t>
  </si>
  <si>
    <t>peroxiredoxin</t>
  </si>
  <si>
    <t>gluconate 2-dehydrogenase subunit 3</t>
  </si>
  <si>
    <t>gluconate 2-dehydrogenase flavoprotein</t>
  </si>
  <si>
    <t>gluconate 2-dehydrogenase cytochrome c subunit</t>
  </si>
  <si>
    <t>transporter, major facilitator family</t>
  </si>
  <si>
    <t>TonB-dependent outermembrane ferrichromereceptor</t>
  </si>
  <si>
    <t>putative YbaK/prolyl-tRNA synthetasesassociated domain protein</t>
  </si>
  <si>
    <t>putative phospholipid-binding domain/LysMdomain protein</t>
  </si>
  <si>
    <t>TonB-dependent outermembrane receptor</t>
  </si>
  <si>
    <t>putative formate dehydrogenase, delta subunit</t>
  </si>
  <si>
    <t>formate dehydrogenase, alpha subunit</t>
  </si>
  <si>
    <t>GTP-binding protein TypA</t>
  </si>
  <si>
    <t>poly(3-hydroxyalkanoate) granule-associatedprotein PhaF</t>
  </si>
  <si>
    <t>phosphoribosylaminoimidazolecarboxamide formyltransferase/IMP cyclohydrolase</t>
  </si>
  <si>
    <t>TadE family protein</t>
  </si>
  <si>
    <t>DNA-binding response regulator, LuxR family (Putative Flp pili)</t>
  </si>
  <si>
    <t>Cu(I)-responsive transcriptional regulator</t>
  </si>
  <si>
    <t>copper-exporting ATPase</t>
  </si>
  <si>
    <t>drug resistance transporter, Bcr/CflA family</t>
  </si>
  <si>
    <t>beta-alanine-pyruvate transaminase</t>
  </si>
  <si>
    <t>methylmalonate-semialdehyde dehydrogenase(acylating)</t>
  </si>
  <si>
    <t>endoribonuclease L-PSP family protein</t>
  </si>
  <si>
    <t>flavodoxin/oxidoreductase NAD binding domainprotein</t>
  </si>
  <si>
    <t>peptide chain release factor 3</t>
  </si>
  <si>
    <t>homogentisate 1,2-dioxygenase</t>
  </si>
  <si>
    <t>leucine dehydrogenase</t>
  </si>
  <si>
    <t>RNA polymerase sigma-70 factor, ECF family</t>
  </si>
  <si>
    <t>sigma factor regulatory protein, FecR/PupRfamily</t>
  </si>
  <si>
    <t>fusaric acid resistance protein FusA</t>
  </si>
  <si>
    <t>fusaric acid resistance protein FusBCD</t>
  </si>
  <si>
    <t>PhoH family protein</t>
  </si>
  <si>
    <t>general L-amino acid ABC transporter,periplasmic L-amino acid-binding protein AapJ</t>
  </si>
  <si>
    <t>general L-amino acid ABC transporter, permeaseprotein AapQ</t>
  </si>
  <si>
    <t>PTS system, N-acetylglucosamine-specific IIBCcomponent</t>
  </si>
  <si>
    <t>16S rRNA processing protein RimM</t>
  </si>
  <si>
    <t>cytochrome C oxidase subunit II</t>
  </si>
  <si>
    <t>ribosomal RNA large subunit methyltransferaseA</t>
  </si>
  <si>
    <t>ribosomal protein S2</t>
  </si>
  <si>
    <t>translation elongation factor Ts</t>
  </si>
  <si>
    <t>ribosomal protein S12 methylthiotransferaseRimO</t>
  </si>
  <si>
    <t>low-affinity inorganic phosphate transporter</t>
  </si>
  <si>
    <t>membrane protein</t>
  </si>
  <si>
    <t>cation/acetate symporter ActP</t>
  </si>
  <si>
    <t>OsmC family protein</t>
  </si>
  <si>
    <t>methyl-accepting chemotaxis protein</t>
  </si>
  <si>
    <t>1-acylglycerol-3-phosphate O-acyltransferasedomain protein</t>
  </si>
  <si>
    <t>cytochrome c oxidase, cbb3-type, subunit III</t>
  </si>
  <si>
    <t>cytochrome c oxidase, cbb3-type, CcoQ subunit</t>
  </si>
  <si>
    <t>cytochrome c oxidase, cbb3-type, subunit II</t>
  </si>
  <si>
    <t>glycosyltransferase</t>
  </si>
  <si>
    <t>glyceraldehyde-3-phosphate dehydrogenase, typeI</t>
  </si>
  <si>
    <t>acetoin catabolism regulatory protein</t>
  </si>
  <si>
    <t>putative citrate:proton symporter</t>
  </si>
  <si>
    <t>aminotransferase YhxA</t>
  </si>
  <si>
    <t>NTD biosynthesis operon putative hydrolaseNtdB</t>
  </si>
  <si>
    <t>tetracenomycin polyketide synthesis 8-O-methyl transferase TcmO</t>
  </si>
  <si>
    <t>transcriptional regulator, RpiR family/SISdomain protein</t>
  </si>
  <si>
    <t>glycolate oxidase, subunit GlcD</t>
  </si>
  <si>
    <t>TROVE domain protein</t>
  </si>
  <si>
    <t>RtcB family protein</t>
  </si>
  <si>
    <t>diaminopimelate decarboxylase</t>
  </si>
  <si>
    <t>acetyl-CoA acetyltransferase</t>
  </si>
  <si>
    <t>3-oxoacid CoA-transferase, B subunit</t>
  </si>
  <si>
    <t>succinyl-CoA:3-ketoacid-coenzyme A transferasesubunit A</t>
  </si>
  <si>
    <t>malate:quinone-oxidoreductase</t>
  </si>
  <si>
    <t>dihydropyrimidinase</t>
  </si>
  <si>
    <t>HCN cluster</t>
  </si>
  <si>
    <t>C4-type zinc finger protein, DksA/TraR family</t>
  </si>
  <si>
    <t>tRNA-(ms[2]io[6]A)-hydroxylase</t>
  </si>
  <si>
    <t>AP endonuclease, family 2</t>
  </si>
  <si>
    <t>part of VgrG module</t>
  </si>
  <si>
    <t>prevent-host-death family protein</t>
  </si>
  <si>
    <t>cytochrome c oxidase, cbb3-type, subunit I</t>
  </si>
  <si>
    <t>sulfite reductase (NADPH) hemoprotein,beta-component</t>
  </si>
  <si>
    <t>transcriptional regulator, GntRfamily/aminotransferase, classes I and II</t>
  </si>
  <si>
    <t>cytochrome c oxidase accessory protein CcoG</t>
  </si>
  <si>
    <t>nitrilase family protein</t>
  </si>
  <si>
    <t>periplasmic putrescine-binding protein</t>
  </si>
  <si>
    <t>putative lipoprotein</t>
  </si>
  <si>
    <t>fit cluster</t>
  </si>
  <si>
    <t>outer membrane porin, OprD family</t>
  </si>
  <si>
    <t>ABC transporter, ATP-binding protein</t>
  </si>
  <si>
    <t>high-affinity xanthine transporter, NCS2family, YgfO</t>
  </si>
  <si>
    <t>nitrate/nitrite/cyanate ABC transporter, NitTfamily, permease protein</t>
  </si>
  <si>
    <t>alkylhydroperoxidase AhpD family core domainprotein</t>
  </si>
  <si>
    <t>multidrug efflux RND transporter, membranefusion protein MexE</t>
  </si>
  <si>
    <t>multidrug efflux RND transporter, permeaseprotein MexF</t>
  </si>
  <si>
    <t>multidrug efflux RND transporter, outermembrane factor lipoprotein OprN</t>
  </si>
  <si>
    <t>periplasmic iron transport protein EfeO</t>
  </si>
  <si>
    <t>heme-containing peroxidase/deferrochelataseEfeB</t>
  </si>
  <si>
    <t>magnesium-importing ATPase</t>
  </si>
  <si>
    <t>Defective prophage 5</t>
  </si>
  <si>
    <t>putative sigma factor regulatory protein</t>
  </si>
  <si>
    <t>saccharopine dehydrogenase</t>
  </si>
  <si>
    <t>putative dipeptidase</t>
  </si>
  <si>
    <t>drug resistance transporter, EmrB/QacA family</t>
  </si>
  <si>
    <t>acetylpolyamine aminohydrolase</t>
  </si>
  <si>
    <t>ornithine cyclodeaminase</t>
  </si>
  <si>
    <t>D-serine/D-alanine/glycine transporter</t>
  </si>
  <si>
    <t>molybdopterin converting factor, subunit 2</t>
  </si>
  <si>
    <t>cytochrome d ubiquinol oxidase, subunit II</t>
  </si>
  <si>
    <t>cytochrome b561 family protein</t>
  </si>
  <si>
    <t>adenylosuccinate lyase</t>
  </si>
  <si>
    <t>fimbrial usher protein, cupC3, CupC fimbriae (type 1 pili) cluster</t>
  </si>
  <si>
    <t>peptidase, U32 family</t>
  </si>
  <si>
    <t>Na+/H+ antiporter family protein</t>
  </si>
  <si>
    <t>putative membrane protein</t>
  </si>
  <si>
    <t>universal stress protein family protein</t>
  </si>
  <si>
    <t>YcaC-like isochorismatase family protein</t>
  </si>
  <si>
    <t>Pyoverdine (Pvd) biosynthesis cluster</t>
  </si>
  <si>
    <t>isonitrile hydratase InhA</t>
  </si>
  <si>
    <t>cold-shock DEAD box protein A</t>
  </si>
  <si>
    <t>pilus assembly protein PilZ</t>
  </si>
  <si>
    <t>ribosomal protein S1</t>
  </si>
  <si>
    <t>putative Ais protein</t>
  </si>
  <si>
    <t>aerobic C4-dicarboxylate transport protein</t>
  </si>
  <si>
    <t>high-affinity gluconate transporter GntT</t>
  </si>
  <si>
    <t>gluconokinase GntK</t>
  </si>
  <si>
    <t>transmembrane pair domain protein</t>
  </si>
  <si>
    <t>CsbD-like family protein</t>
  </si>
  <si>
    <t>Haem acquisition</t>
  </si>
  <si>
    <t>Putative lipopetides biosynthesis cluster</t>
  </si>
  <si>
    <t>formyltetrahydrofolate deformylase</t>
  </si>
  <si>
    <t>glutamate/aspartate ABC transporter,ATP-binding protein GltL</t>
  </si>
  <si>
    <t>carbohydrate-selective porin OprB</t>
  </si>
  <si>
    <t>inositol-1-monophosphatase</t>
  </si>
  <si>
    <t>protoheme IX farnesyltransferase</t>
  </si>
  <si>
    <t>cytochrome o ubiquinol oxidase, subunit IV</t>
  </si>
  <si>
    <t>cytochrome o ubiquinol oxidase, subunit III</t>
  </si>
  <si>
    <t>cytochrome o ubiquinol oxidase, subunit I</t>
  </si>
  <si>
    <t>cytochrome o ubiquinol oxidase, subunit II</t>
  </si>
  <si>
    <t>ribosomal protein S9</t>
  </si>
  <si>
    <t>ribosomal protein L13</t>
  </si>
  <si>
    <t>ribose-phosphate diphosphokinase</t>
  </si>
  <si>
    <t>GTP-binding protein YchF</t>
  </si>
  <si>
    <t>MaoC-like protein</t>
  </si>
  <si>
    <t>ribosomal protein S5</t>
  </si>
  <si>
    <t>ribosomal protein L18</t>
  </si>
  <si>
    <t>ribosomal protein L6</t>
  </si>
  <si>
    <t>ribosomal protein S7</t>
  </si>
  <si>
    <t>ribosomal protein S12</t>
  </si>
  <si>
    <t>ribosomal protein L1</t>
  </si>
  <si>
    <t>ribosomal protein L11</t>
  </si>
  <si>
    <t>pyrroloquinoline quinone (PQQ) cluster</t>
  </si>
  <si>
    <t>cyclic nucleotide-binding domain/CBS domainpair/putative nucleotidyltransferase domain protein</t>
  </si>
  <si>
    <t>exonuclease</t>
  </si>
  <si>
    <t>transporter, betaine/carnitine/choline family</t>
  </si>
  <si>
    <t>putative ATP-dependent RNA helicase</t>
  </si>
  <si>
    <t>Type IV pilus regulation</t>
  </si>
  <si>
    <t>methyltransferase small domain protein</t>
  </si>
  <si>
    <t>aminotransferase</t>
  </si>
  <si>
    <t>DAPG biosynthesis cluster</t>
  </si>
  <si>
    <t>transcription termination factor Rho</t>
  </si>
  <si>
    <t>TonB system transport protein ExbB1</t>
  </si>
  <si>
    <t>TonB system transport protein ExbD1</t>
  </si>
  <si>
    <t>cell envelope biogenesis protein TonB</t>
  </si>
  <si>
    <t>amino acid carrier protein</t>
  </si>
  <si>
    <t>transcriptional regulator GlmR</t>
  </si>
  <si>
    <t>ribosome</t>
  </si>
  <si>
    <t>regulation</t>
  </si>
  <si>
    <t>transport</t>
  </si>
  <si>
    <t>competition</t>
  </si>
  <si>
    <t>competition_type</t>
  </si>
  <si>
    <t>_</t>
  </si>
  <si>
    <t>PPRCHA0_1384</t>
  </si>
  <si>
    <t>polysaccharide deacetylase family protein</t>
  </si>
  <si>
    <t>PPRCHA0_1383</t>
  </si>
  <si>
    <t>amidase family protein</t>
  </si>
  <si>
    <t>PPRCHA0_5663</t>
  </si>
  <si>
    <t>gbdR</t>
  </si>
  <si>
    <t>transcriptional regulator GbdR</t>
  </si>
  <si>
    <t>PPRCHA0_3314</t>
  </si>
  <si>
    <t>ppyR</t>
  </si>
  <si>
    <t>putative transmembrane sensor/regulator PpyR</t>
  </si>
  <si>
    <t>PPRCHA0_5267</t>
  </si>
  <si>
    <t>PPRCHA0_4458</t>
  </si>
  <si>
    <t>sensory box histidine kinase/responseregulator</t>
  </si>
  <si>
    <t>PPRCHA0_2243</t>
  </si>
  <si>
    <t>PPRCHA0_0294</t>
  </si>
  <si>
    <t>ATP-dependent DNA helicase, RecQ family</t>
  </si>
  <si>
    <t>PPRCHA0_0885</t>
  </si>
  <si>
    <t>dppA1</t>
  </si>
  <si>
    <t>dipeptide ABC transporter, periplasmicdipeptide-binding protein DppA 1</t>
  </si>
  <si>
    <t>PPRCHA0_5219</t>
  </si>
  <si>
    <t>pilC</t>
  </si>
  <si>
    <t>type IV pilus biogenesis protein PilC</t>
  </si>
  <si>
    <t>PPRCHA0_2419</t>
  </si>
  <si>
    <t>PPRCHA0_4760</t>
  </si>
  <si>
    <t>NAD dependent epimerase/dehydratase familyprotein</t>
  </si>
  <si>
    <t>PPRCHA0_0751</t>
  </si>
  <si>
    <t>mmsA_2</t>
  </si>
  <si>
    <t>PPRCHA0_2313</t>
  </si>
  <si>
    <t>purine nucleoside permease, NUP family</t>
  </si>
  <si>
    <t>PPRCHA0_5665</t>
  </si>
  <si>
    <t>choX</t>
  </si>
  <si>
    <t>choline ABC transporter, periplasmiccholine-binding protein</t>
  </si>
  <si>
    <t>PPRCHA0_0882</t>
  </si>
  <si>
    <t>dppD</t>
  </si>
  <si>
    <t>dipeptide ABC transporter, ATP-binding proteinDppD</t>
  </si>
  <si>
    <t>PPRCHA0_1606</t>
  </si>
  <si>
    <t>PPRCHA0_5598</t>
  </si>
  <si>
    <t>ACT domain protein</t>
  </si>
  <si>
    <t>PPRCHA0_1387</t>
  </si>
  <si>
    <t>oxidoreductase, short chaindehydrogenase/reductase family</t>
  </si>
  <si>
    <t>PPRCHA0_5682</t>
  </si>
  <si>
    <t>response regulator/sensory box/GGDEF domain/EALdomain protein</t>
  </si>
  <si>
    <t>PPRCHA0_4828</t>
  </si>
  <si>
    <t>MltA-interacting MipA family protein</t>
  </si>
  <si>
    <t>I, Q</t>
  </si>
  <si>
    <t>PPRCHA0_1311</t>
  </si>
  <si>
    <t>short chain dehydrogenase/reductase familyprotein</t>
  </si>
  <si>
    <t>Predicted bacteriocin cluster</t>
  </si>
  <si>
    <t>PPRCHA0_0624</t>
  </si>
  <si>
    <t>phosphate starvation-inducible protein PsiF</t>
  </si>
  <si>
    <t>PPRCHA0_5852</t>
  </si>
  <si>
    <t>HflC/HflK family protein</t>
  </si>
  <si>
    <t>PPRCHA0_5567</t>
  </si>
  <si>
    <t>quiA</t>
  </si>
  <si>
    <t>quinate/shikimate dehydrogenase</t>
  </si>
  <si>
    <t>PPRCHA0_0881</t>
  </si>
  <si>
    <t>dppF</t>
  </si>
  <si>
    <t>dipeptide ABC transporter, ATP-binding proteinDppF</t>
  </si>
  <si>
    <t>PPRCHA0_5282</t>
  </si>
  <si>
    <t>type IV pilus assembly protein, PilZ family</t>
  </si>
  <si>
    <t>PPRCHA0_0895</t>
  </si>
  <si>
    <t>PPRCHA0_2186</t>
  </si>
  <si>
    <t>acyl-CoA dehydrogenase family protein</t>
  </si>
  <si>
    <t>PPRCHA0_0752</t>
  </si>
  <si>
    <t>mmsB</t>
  </si>
  <si>
    <t>3-hydroxyisobutyrate dehydrogenase</t>
  </si>
  <si>
    <t>PPRCHA0_0896</t>
  </si>
  <si>
    <t>putative phosphatidylcholine-hydrolyzingphospholipase C</t>
  </si>
  <si>
    <t>PPRCHA0_4015</t>
  </si>
  <si>
    <t>cybB</t>
  </si>
  <si>
    <t>cytochrome b561</t>
  </si>
  <si>
    <t>PPRCHA0_5769</t>
  </si>
  <si>
    <t>calB</t>
  </si>
  <si>
    <t>coniferyl aldehyde dehydrogenase</t>
  </si>
  <si>
    <t>PPRCHA0_4419</t>
  </si>
  <si>
    <t>membrane protein, DUF989 family</t>
  </si>
  <si>
    <t>PPRCHA0_6138</t>
  </si>
  <si>
    <t>proline-specific permease, ProY family</t>
  </si>
  <si>
    <t>PPRCHA0_5265</t>
  </si>
  <si>
    <t>PPRCHA0_4564</t>
  </si>
  <si>
    <t>acsA_1</t>
  </si>
  <si>
    <t>acetate-CoA ligase</t>
  </si>
  <si>
    <t>PPRCHA0_3724</t>
  </si>
  <si>
    <t>amidohydrolase family protein</t>
  </si>
  <si>
    <t>PPRCHA0_0067</t>
  </si>
  <si>
    <t>PPRCHA0_5142</t>
  </si>
  <si>
    <t>PPRCHA0_2247</t>
  </si>
  <si>
    <t>PPRCHA0_5929</t>
  </si>
  <si>
    <t>Mg-chelatase subunits D/I family, ComMsubfamily protein</t>
  </si>
  <si>
    <t>PPRCHA0_5779</t>
  </si>
  <si>
    <t>PPRCHA0_1214</t>
  </si>
  <si>
    <t>rpoS</t>
  </si>
  <si>
    <t>RNA polymerase sigma factor RpoS</t>
  </si>
  <si>
    <t>PPRCHA0_1086</t>
  </si>
  <si>
    <t>nagF</t>
  </si>
  <si>
    <t>PTS system, N-acetylglucosamine-specific IIAcomponent</t>
  </si>
  <si>
    <t>PPRCHA0_1087</t>
  </si>
  <si>
    <t>SIS domain protein</t>
  </si>
  <si>
    <t>PPRCHA0_0072</t>
  </si>
  <si>
    <t>SCO1/SenC family protein</t>
  </si>
  <si>
    <t>PPRCHA0_5771</t>
  </si>
  <si>
    <t>oxidoreductase, GMC family</t>
  </si>
  <si>
    <t>PPRCHA0_4926</t>
  </si>
  <si>
    <t>C, H</t>
  </si>
  <si>
    <t>PPRCHA0_2334</t>
  </si>
  <si>
    <t>FAD dependent oxidoreductase</t>
  </si>
  <si>
    <t>PPRCHA0_2370</t>
  </si>
  <si>
    <t>CBS domain protein</t>
  </si>
  <si>
    <t>PPRCHA0_0381</t>
  </si>
  <si>
    <t>PPRCHA0_5589</t>
  </si>
  <si>
    <t>bioC</t>
  </si>
  <si>
    <t>biotin biosynthesis protein BioC</t>
  </si>
  <si>
    <t>PPRCHA0_2314</t>
  </si>
  <si>
    <t>tsx</t>
  </si>
  <si>
    <t>nucleoside-specific channel-forming proteinTsx</t>
  </si>
  <si>
    <t>PPRCHA0_1665</t>
  </si>
  <si>
    <t>putative anti-anti-sigma factor</t>
  </si>
  <si>
    <t>PPRCHA0_1318</t>
  </si>
  <si>
    <t>braF</t>
  </si>
  <si>
    <t>branched-chain amino acid ABC transporter,ATP-binding protein BraF</t>
  </si>
  <si>
    <t>PPRCHA0_1414</t>
  </si>
  <si>
    <t>PPRCHA0_5040</t>
  </si>
  <si>
    <t>alkK</t>
  </si>
  <si>
    <t>putative medium-chain-fatty-acid-CoA ligase</t>
  </si>
  <si>
    <t>PPRCHA0_0043</t>
  </si>
  <si>
    <t>PPRCHA0_2867</t>
  </si>
  <si>
    <t>PPRCHA0_5778</t>
  </si>
  <si>
    <t>PPRCHA0_3425</t>
  </si>
  <si>
    <t>PPRCHA0_4418</t>
  </si>
  <si>
    <t>allA</t>
  </si>
  <si>
    <t>ureidoglycolate lyase</t>
  </si>
  <si>
    <t>PPRCHA0_3935</t>
  </si>
  <si>
    <t>icd_1</t>
  </si>
  <si>
    <t>isocitrate dehydrogenase, NADP-dependent</t>
  </si>
  <si>
    <t>PPRCHA0_1344</t>
  </si>
  <si>
    <t>MFS transporter, metabolite:H+ symporter (MHS)family protein</t>
  </si>
  <si>
    <t>PPRCHA0_2472</t>
  </si>
  <si>
    <t>PPRCHA0_5297</t>
  </si>
  <si>
    <t>DJ-1 family protein</t>
  </si>
  <si>
    <t>PPRCHA0_0786</t>
  </si>
  <si>
    <t>PPRCHA0_0822</t>
  </si>
  <si>
    <t>PPRCHA0_1802</t>
  </si>
  <si>
    <t>PPRCHA0_5717</t>
  </si>
  <si>
    <t>mdcH</t>
  </si>
  <si>
    <t>malonate decarboxylase, epsilon subunit</t>
  </si>
  <si>
    <t>PPRCHA0_1213</t>
  </si>
  <si>
    <t>nlpD</t>
  </si>
  <si>
    <t>putative lipoprotein NlpD</t>
  </si>
  <si>
    <t>PPRCHA0_2536</t>
  </si>
  <si>
    <t>PPRCHA0_5666</t>
  </si>
  <si>
    <t>choW</t>
  </si>
  <si>
    <t>choline ABC transporter, permease protein</t>
  </si>
  <si>
    <t>PPRCHA0_3611</t>
  </si>
  <si>
    <t>wecB</t>
  </si>
  <si>
    <t>UDP-N-acetylglucosamine 2-epimerase</t>
  </si>
  <si>
    <t>PPRCHA0_3729</t>
  </si>
  <si>
    <t>PPRCHA0_4479</t>
  </si>
  <si>
    <t>L-sorbosone dehydrogenase</t>
  </si>
  <si>
    <t>PPRCHA0_1920</t>
  </si>
  <si>
    <t>glyoxalase family protein</t>
  </si>
  <si>
    <t>PPRCHA0_4510</t>
  </si>
  <si>
    <t>PPRCHA0_3296</t>
  </si>
  <si>
    <t>acetyltransferase, GNAT family</t>
  </si>
  <si>
    <t>PPRCHA0_1891</t>
  </si>
  <si>
    <t>nitrate reductase NasA, Predicted nitrite/nitrate assimilation operon</t>
  </si>
  <si>
    <t>PPRCHA0_1293</t>
  </si>
  <si>
    <t>PPRCHA0_4645</t>
  </si>
  <si>
    <t>PPRCHA0_6137</t>
  </si>
  <si>
    <t>phytanoyl-CoA dioxygenase, PhyH family</t>
  </si>
  <si>
    <t>PPRCHA0_2420</t>
  </si>
  <si>
    <t>PPRCHA0_1319</t>
  </si>
  <si>
    <t>braE</t>
  </si>
  <si>
    <t>branched-chain amino acid ABC transporter,permease protein BraE</t>
  </si>
  <si>
    <t>PPRCHA0_4155</t>
  </si>
  <si>
    <t>str</t>
  </si>
  <si>
    <t>streptomycin 3''-kinase</t>
  </si>
  <si>
    <t>PPRCHA0_2232</t>
  </si>
  <si>
    <t>amino acid ABC transporter, ATP-bindingprotein</t>
  </si>
  <si>
    <t>PPRCHA0_3662</t>
  </si>
  <si>
    <t>thiolase domain protein</t>
  </si>
  <si>
    <t>PPRCHA0_2941</t>
  </si>
  <si>
    <t>amino acid permease, APC family</t>
  </si>
  <si>
    <t>PPRCHA0_2187</t>
  </si>
  <si>
    <t>PPRCHA0_3224</t>
  </si>
  <si>
    <t>aminotransferase, class III</t>
  </si>
  <si>
    <t>PPRCHA0_2235</t>
  </si>
  <si>
    <t>amino acid ABC transporter, permease protein,3-TM region, His/Glu/Gln/Arg/opine family</t>
  </si>
  <si>
    <t>E, P</t>
  </si>
  <si>
    <t>PPRCHA0_0884</t>
  </si>
  <si>
    <t>dppB</t>
  </si>
  <si>
    <t>dipeptide ABC transporter, permease proteinDppB</t>
  </si>
  <si>
    <t>PPRCHA0_2159</t>
  </si>
  <si>
    <t>transcriptional regulator, LysR family</t>
  </si>
  <si>
    <t>PPRCHA0_0257</t>
  </si>
  <si>
    <t>PPRCHA0_3129</t>
  </si>
  <si>
    <t>FabDpeptidase, C39 family</t>
  </si>
  <si>
    <t>PPRCHA0_0688</t>
  </si>
  <si>
    <t>PPRCHA0_2452</t>
  </si>
  <si>
    <t>putative peptidoglycan binding domain protein</t>
  </si>
  <si>
    <t>PPRCHA0_4098</t>
  </si>
  <si>
    <t>pcs</t>
  </si>
  <si>
    <t>phosphatidylcholine synthase</t>
  </si>
  <si>
    <t>PPRCHA0_0787</t>
  </si>
  <si>
    <t>lysozym like domains</t>
  </si>
  <si>
    <t>PPRCHA0_0078</t>
  </si>
  <si>
    <t>znuB</t>
  </si>
  <si>
    <t>high-affinity zinc ABC transporter, permeaseprotein ZnuB</t>
  </si>
  <si>
    <t>PPRCHA0_1389</t>
  </si>
  <si>
    <t>CobW/P47K family protein</t>
  </si>
  <si>
    <t>PPRCHA0_0948</t>
  </si>
  <si>
    <t>glutathione peroxidase, BtuE family</t>
  </si>
  <si>
    <t>PPRCHA0_1317</t>
  </si>
  <si>
    <t>braG</t>
  </si>
  <si>
    <t>branched-chain amino acid ABC transporter,ATP-binding protein BraG</t>
  </si>
  <si>
    <t>PPRCHA0_0713</t>
  </si>
  <si>
    <t>putative acetyl-CoA acetyltransferase</t>
  </si>
  <si>
    <t>PPRCHA0_2521</t>
  </si>
  <si>
    <t>antibiotic biosynthesis monooxygenase domainprotein</t>
  </si>
  <si>
    <t>PPRCHA0_4614</t>
  </si>
  <si>
    <t>kdpB_2</t>
  </si>
  <si>
    <t>K+-transporting ATPase, B subunit</t>
  </si>
  <si>
    <t>PPRCHA0_5702</t>
  </si>
  <si>
    <t>metF</t>
  </si>
  <si>
    <t>methylenetetrahydrofolate reductase (NAD(P)H)</t>
  </si>
  <si>
    <t>PPRCHA0_0466</t>
  </si>
  <si>
    <t>putative 3-oxoacyl-[acyl-carrier-protein] synthase, predicted core biosynthetic gene</t>
  </si>
  <si>
    <t>PPRCHA0_4909</t>
  </si>
  <si>
    <t>fdx</t>
  </si>
  <si>
    <t>ferredoxin, 2Fe-2S type, ISC system</t>
  </si>
  <si>
    <t>PPRCHA0_0467</t>
  </si>
  <si>
    <t>PPRCHA0_4908</t>
  </si>
  <si>
    <t>iscX</t>
  </si>
  <si>
    <t>FeS assembly protein IscX</t>
  </si>
  <si>
    <t>PPRCHA0_3155</t>
  </si>
  <si>
    <t>putative secreted protein</t>
  </si>
  <si>
    <t>PPRCHA0_5491</t>
  </si>
  <si>
    <t>fusA3</t>
  </si>
  <si>
    <t>translation elongation factor G</t>
  </si>
  <si>
    <t>PPRCHA0_5464</t>
  </si>
  <si>
    <t>rpoA</t>
  </si>
  <si>
    <t>DNA-directed RNA polymerase, alpha subunit</t>
  </si>
  <si>
    <t>PPRCHA0_4921</t>
  </si>
  <si>
    <t>secF</t>
  </si>
  <si>
    <t>protein-export membrane protein SecF</t>
  </si>
  <si>
    <t>PPRCHA0_6124</t>
  </si>
  <si>
    <t>atpC</t>
  </si>
  <si>
    <t>ATP synthase F1, epsilon subunit</t>
  </si>
  <si>
    <t>PPRCHA0_0298</t>
  </si>
  <si>
    <t>oxidoreductase alpha (molybdopterin) subunit</t>
  </si>
  <si>
    <t>PPRCHA0_4234</t>
  </si>
  <si>
    <t>atuA</t>
  </si>
  <si>
    <t>acyclic terpene utilization protein AtuA</t>
  </si>
  <si>
    <t>PPRCHA0_1103</t>
  </si>
  <si>
    <t>trmD</t>
  </si>
  <si>
    <t>tRNA (guanine-N(1)-)-methyltransferase</t>
  </si>
  <si>
    <t>PPRCHA0_5483</t>
  </si>
  <si>
    <t>rplV</t>
  </si>
  <si>
    <t>ribosomal protein L22</t>
  </si>
  <si>
    <t>PPRCHA0_4931</t>
  </si>
  <si>
    <t>putative glutathione S-transferase</t>
  </si>
  <si>
    <t>PPRCHA0_1681</t>
  </si>
  <si>
    <t>PPRCHA0_3936</t>
  </si>
  <si>
    <t>icd_2</t>
  </si>
  <si>
    <t>PPRCHA0_5153</t>
  </si>
  <si>
    <t>czcC</t>
  </si>
  <si>
    <t>cobalt/zinc/cadmium resistance protein CzcC</t>
  </si>
  <si>
    <t>PPRCHA0_3871</t>
  </si>
  <si>
    <t>PPRCHA0_3438</t>
  </si>
  <si>
    <t>PPRCHA0_5481</t>
  </si>
  <si>
    <t>rplP</t>
  </si>
  <si>
    <t>ribosomal protein L16</t>
  </si>
  <si>
    <t>PPRCHA0_1197</t>
  </si>
  <si>
    <t>rnhB</t>
  </si>
  <si>
    <t>ribonuclease HII</t>
  </si>
  <si>
    <t>PPRCHA0_5489</t>
  </si>
  <si>
    <t>rpsJ</t>
  </si>
  <si>
    <t>ribosomal protein S10</t>
  </si>
  <si>
    <t>PPRCHA0_5434</t>
  </si>
  <si>
    <t>PPRCHA0_5480</t>
  </si>
  <si>
    <t>rpmC</t>
  </si>
  <si>
    <t>ribosomal protein L29</t>
  </si>
  <si>
    <t>PPRCHA0_6039</t>
  </si>
  <si>
    <t>putative outer membrane lipoprotein, YcxB-like transmembrane protein  </t>
  </si>
  <si>
    <t>PPRCHA0_5484</t>
  </si>
  <si>
    <t>rpsS</t>
  </si>
  <si>
    <t>ribosomal protein S19</t>
  </si>
  <si>
    <t>PPRCHA0_2442</t>
  </si>
  <si>
    <t>yfcF</t>
  </si>
  <si>
    <t>glutathione S-transferase YfcF</t>
  </si>
  <si>
    <t>PPRCHA0_4922</t>
  </si>
  <si>
    <t>secD</t>
  </si>
  <si>
    <t>protein-export membrane protein SecD</t>
  </si>
  <si>
    <t>PPRCHA0_5476</t>
  </si>
  <si>
    <t>rplE</t>
  </si>
  <si>
    <t>ribosomal protein L5</t>
  </si>
  <si>
    <t>PPRCHA0_5478</t>
  </si>
  <si>
    <t>rplN</t>
  </si>
  <si>
    <t>ribosomal protein L14</t>
  </si>
  <si>
    <t>PPRCHA0_3135</t>
  </si>
  <si>
    <t>hypothetical protein, alpha/beta hyrolase, adenylate cyclase</t>
  </si>
  <si>
    <t>PPRCHA0_5482</t>
  </si>
  <si>
    <t>rpsC</t>
  </si>
  <si>
    <t>ribosomal protein S3</t>
  </si>
  <si>
    <t>PPRCHA0_0791</t>
  </si>
  <si>
    <t>PPRCHA0_5465</t>
  </si>
  <si>
    <t>rpsD</t>
  </si>
  <si>
    <t>ribosomal protein S4</t>
  </si>
  <si>
    <t>PPRCHA0_3718</t>
  </si>
  <si>
    <t>curli production assembly/transport componentCsgG</t>
  </si>
  <si>
    <t>PPRCHA0_2840</t>
  </si>
  <si>
    <t>alcohol dehydrogenase GroES-likedomain/oxidoreductase, zinc-binding dehydrogenase family protein</t>
  </si>
  <si>
    <t>PPRCHA0_2513</t>
  </si>
  <si>
    <t>PPRCHA0_5477</t>
  </si>
  <si>
    <t>rplX</t>
  </si>
  <si>
    <t>ribosomal protein L24</t>
  </si>
  <si>
    <t>PPRCHA0_5486</t>
  </si>
  <si>
    <t>rplW</t>
  </si>
  <si>
    <t>ribosomal protein L23</t>
  </si>
  <si>
    <t>PPRCHA0_3727</t>
  </si>
  <si>
    <t>Dyp-type peroxidase family protein</t>
  </si>
  <si>
    <t>PPRCHA0_3214</t>
  </si>
  <si>
    <t>aprD</t>
  </si>
  <si>
    <t>ABC transporter</t>
  </si>
  <si>
    <t>PPRCHA0_0147</t>
  </si>
  <si>
    <t>PPRCHA0_1684</t>
  </si>
  <si>
    <t>methyltransferase, FkbM family</t>
  </si>
  <si>
    <t>PPRCHA0_2514</t>
  </si>
  <si>
    <t>PPRCHA0_5485</t>
  </si>
  <si>
    <t>rplB</t>
  </si>
  <si>
    <t>ribosomal protein L2</t>
  </si>
  <si>
    <t>PPRCHA0_5152</t>
  </si>
  <si>
    <t>czcA</t>
  </si>
  <si>
    <t>cobalt/zinc/cadmium resistance protein CzcA</t>
  </si>
  <si>
    <t>PPRCHA0_2862</t>
  </si>
  <si>
    <t>PPRCHA0_5479</t>
  </si>
  <si>
    <t>rpsQ</t>
  </si>
  <si>
    <t>30S ribosomal protein S17</t>
  </si>
  <si>
    <t>PPRCHA0_2843</t>
  </si>
  <si>
    <t>nemA</t>
  </si>
  <si>
    <t>N-ethylmaleimide reductase</t>
  </si>
  <si>
    <t>PPRCHA0_1860</t>
  </si>
  <si>
    <t>PPRCHA0_2480</t>
  </si>
  <si>
    <t>methyltransferase</t>
  </si>
  <si>
    <t>PPRCHA0_3967</t>
  </si>
  <si>
    <t>transcriptional regulator, MarR family</t>
  </si>
  <si>
    <t>PPRCHA0_1683</t>
  </si>
  <si>
    <t>PPRCHA0_0471</t>
  </si>
  <si>
    <t>methyltransferase domain protein</t>
  </si>
  <si>
    <t>PPRCHA0_0447</t>
  </si>
  <si>
    <t>nuclease, SNase family</t>
  </si>
  <si>
    <t>PPRCHA0_5488</t>
  </si>
  <si>
    <t>rplC</t>
  </si>
  <si>
    <t>ribosomal protein L3</t>
  </si>
  <si>
    <t>PPRCHA0_5475</t>
  </si>
  <si>
    <t>rpsN</t>
  </si>
  <si>
    <t>ribosomal protein S14</t>
  </si>
  <si>
    <t>PPRCHA0_2230</t>
  </si>
  <si>
    <t>PPRCHA0_4471</t>
  </si>
  <si>
    <t>cobU</t>
  </si>
  <si>
    <t>adenosylcobinamidekinase/adenosylcobinamidephosphate guanylyltransferase</t>
  </si>
  <si>
    <t>PPRCHA0_3101</t>
  </si>
  <si>
    <t>PPRCHA0_2781</t>
  </si>
  <si>
    <t>META domain protein</t>
  </si>
  <si>
    <t>PPRCHA0_0483</t>
  </si>
  <si>
    <t>putative acyl carrier protein</t>
  </si>
  <si>
    <t>PPRCHA0_3687</t>
  </si>
  <si>
    <t>phosphoglycerate mutase family protein</t>
  </si>
  <si>
    <t>PPRCHA0_5487</t>
  </si>
  <si>
    <t>rplD</t>
  </si>
  <si>
    <t>ribosomal protein L4</t>
  </si>
  <si>
    <t>PPRCHA0_3317</t>
  </si>
  <si>
    <t>PPRCHA0_0496</t>
  </si>
  <si>
    <t>PPRCHA0_1957</t>
  </si>
  <si>
    <t>PPRCHA0_1834</t>
  </si>
  <si>
    <t>electron-transferring-flavoproteindehydrogenase</t>
  </si>
  <si>
    <t>PPRCHA0_1958</t>
  </si>
  <si>
    <t>PPRCHA0_6089</t>
  </si>
  <si>
    <t>manganese(II)/zinc(II) ABC transporter,periplasmic manganese(II)/zinc(II)-binding protein</t>
  </si>
  <si>
    <t>PPRCHA0_5676</t>
  </si>
  <si>
    <t>pyridine nucleotide-disulfide oxidoreductase</t>
  </si>
  <si>
    <t>PPRCHA0_0853</t>
  </si>
  <si>
    <t>rbfA</t>
  </si>
  <si>
    <t>ribosome-binding factor A</t>
  </si>
  <si>
    <t>PPRCHA0_3374</t>
  </si>
  <si>
    <t>PPRCHA0_3887</t>
  </si>
  <si>
    <t>MazG nucleotide pyrophosphohydrolase domainprotein</t>
  </si>
  <si>
    <t>PPRCHA0_4191</t>
  </si>
  <si>
    <t>PPRCHA0_0582</t>
  </si>
  <si>
    <t>rpsF</t>
  </si>
  <si>
    <t>30S ribosomal protein S6</t>
  </si>
  <si>
    <t>PPRCHA0_3020</t>
  </si>
  <si>
    <t>HDc and NK domain-containing protein, metal-dependent phosphohydrolases with conserved 'HD' motif, nucleoside/nucleotide kinase</t>
  </si>
  <si>
    <t>PPRCHA0_0996</t>
  </si>
  <si>
    <t>PPRCHA0_1682</t>
  </si>
  <si>
    <t>Rieske 2Fe-2S domain protein</t>
  </si>
  <si>
    <t>PPRCHA0_0480</t>
  </si>
  <si>
    <t>AMP-binding domain protein</t>
  </si>
  <si>
    <t>PPRCHA0_3099</t>
  </si>
  <si>
    <t>PPRCHA0_1104</t>
  </si>
  <si>
    <t>rplS</t>
  </si>
  <si>
    <t>ribosomal protein L19</t>
  </si>
  <si>
    <t>PPRCHA0_0583</t>
  </si>
  <si>
    <t>rpsR</t>
  </si>
  <si>
    <t>ribosomal protein S18</t>
  </si>
  <si>
    <t>PPRCHA0_5468</t>
  </si>
  <si>
    <t>secY</t>
  </si>
  <si>
    <t>preprotein translocase, SecY subunit</t>
  </si>
  <si>
    <t>PPRCHA0_3086</t>
  </si>
  <si>
    <t>PPRCHA0_2454</t>
  </si>
  <si>
    <t>PPRCHA0_0615</t>
  </si>
  <si>
    <t>PPRCHA0_5255</t>
  </si>
  <si>
    <t>cgtA</t>
  </si>
  <si>
    <t>Obg family GTPase CgtA</t>
  </si>
  <si>
    <t>PPRCHA0_0584</t>
  </si>
  <si>
    <t>PPRCHA0_2515</t>
  </si>
  <si>
    <t>PPRCHA0_2718</t>
  </si>
  <si>
    <t>PPRCHA0_3068</t>
  </si>
  <si>
    <t>amino acid ABC transporter, periplasmic amino acid-binding protein</t>
  </si>
  <si>
    <t>PPRCHA0_0497</t>
  </si>
  <si>
    <t>PPRCHA0_0585</t>
  </si>
  <si>
    <t>rplI</t>
  </si>
  <si>
    <t>ribosomal protein L9</t>
  </si>
  <si>
    <t>PPRCHA0_0474</t>
  </si>
  <si>
    <t>PPRCHA0_5474</t>
  </si>
  <si>
    <t>rpsH</t>
  </si>
  <si>
    <t>ribosomal protein S8</t>
  </si>
  <si>
    <t>PPRCHA0_3717</t>
  </si>
  <si>
    <t>PPRCHA0_5256</t>
  </si>
  <si>
    <t>rpmA</t>
  </si>
  <si>
    <t>ribosomal protein L27</t>
  </si>
  <si>
    <t>PPRCHA0_3279</t>
  </si>
  <si>
    <t>PPRCHA0_4798</t>
  </si>
  <si>
    <t>DNA-binding response regulator, LuxR family</t>
  </si>
  <si>
    <t>PPRCHA0_0916</t>
  </si>
  <si>
    <t>fumC_1</t>
  </si>
  <si>
    <t>fumarate hydratase, class II</t>
  </si>
  <si>
    <t>PPRCHA0_3098</t>
  </si>
  <si>
    <t>PPRCHA0_3275</t>
  </si>
  <si>
    <t>acrB</t>
  </si>
  <si>
    <t>acriflavine resistance protein B</t>
  </si>
  <si>
    <t>PPRCHA0_3087</t>
  </si>
  <si>
    <t>lspL</t>
  </si>
  <si>
    <t>PPRCHA0_5469</t>
  </si>
  <si>
    <t>rplO</t>
  </si>
  <si>
    <t>ribosomal protein L15</t>
  </si>
  <si>
    <t>PPRCHA0_2509</t>
  </si>
  <si>
    <t>nadE_1</t>
  </si>
  <si>
    <t>NAD+ synthetase</t>
  </si>
  <si>
    <t>PPRCHA0_5257</t>
  </si>
  <si>
    <t>rplU</t>
  </si>
  <si>
    <t>ribosomal protein L21</t>
  </si>
  <si>
    <t>PPRCHA0_1628</t>
  </si>
  <si>
    <t>PPRCHA0_2858</t>
  </si>
  <si>
    <t>outer membrane protein, OMP85 family</t>
  </si>
  <si>
    <t>PPRCHA0_5470</t>
  </si>
  <si>
    <t>rpmD</t>
  </si>
  <si>
    <t>ribosomal protein L30</t>
  </si>
  <si>
    <t>PPRCHA0_3716</t>
  </si>
  <si>
    <t>putative lipoprotein, DUF799 family</t>
  </si>
  <si>
    <t>PPRCHA0_5586</t>
  </si>
  <si>
    <t>PPRCHA0_0646</t>
  </si>
  <si>
    <t>PPRCHA0_3100</t>
  </si>
  <si>
    <t>PPRCHA0_0476</t>
  </si>
  <si>
    <t>thioesterase family protein</t>
  </si>
  <si>
    <t>PPRCHA0_0477</t>
  </si>
  <si>
    <t>putative phenylalanine and histidineammonia-lyase</t>
  </si>
  <si>
    <t>PPRCHA0_0473</t>
  </si>
  <si>
    <t>transporter, CPA2 family</t>
  </si>
  <si>
    <t>PPRCHA0_2861</t>
  </si>
  <si>
    <t>periplasmic energy transduction protein TonB6</t>
  </si>
  <si>
    <t>PPRCHA0_5154</t>
  </si>
  <si>
    <t>czcR</t>
  </si>
  <si>
    <t>putative DNA-binding heavy metal responseregulator</t>
  </si>
  <si>
    <t>PPRCHA0_1577</t>
  </si>
  <si>
    <t>PPRCHA0_0475</t>
  </si>
  <si>
    <t>outer membrane lipoprotein carrier protein,LolA family</t>
  </si>
  <si>
    <t>PPRCHA0_3858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</si>
</sst>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696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99FF"/>
      <color rgb="FF969696"/>
      <color rgb="FF9966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F772E-0F6F-46D1-A875-E189B46CE425}">
  <dimension ref="A1:R392"/>
  <sheetViews>
    <sheetView workbookViewId="0">
      <selection sqref="A1:R1"/>
    </sheetView>
  </sheetViews>
  <sheetFormatPr defaultRowHeight="14.5" x14ac:dyDescent="0.35"/>
  <sheetData>
    <row r="1" spans="1:18" x14ac:dyDescent="0.35">
      <c r="A1" t="s">
        <v>0</v>
      </c>
      <c r="B1" t="s">
        <v>4</v>
      </c>
      <c r="C1" t="s">
        <v>1</v>
      </c>
      <c r="D1" t="s">
        <v>2</v>
      </c>
      <c r="E1" t="s">
        <v>3</v>
      </c>
      <c r="F1" t="s">
        <v>452</v>
      </c>
      <c r="G1" t="s">
        <v>5</v>
      </c>
      <c r="H1" t="s">
        <v>6</v>
      </c>
      <c r="I1" t="s">
        <v>613</v>
      </c>
      <c r="J1" t="s">
        <v>612</v>
      </c>
      <c r="K1" t="s">
        <v>611</v>
      </c>
      <c r="L1" t="s">
        <v>614</v>
      </c>
      <c r="M1" t="s">
        <v>615</v>
      </c>
      <c r="N1" t="s">
        <v>7</v>
      </c>
      <c r="O1" t="s">
        <v>8</v>
      </c>
      <c r="P1" t="s">
        <v>9</v>
      </c>
      <c r="Q1" t="s">
        <v>10</v>
      </c>
      <c r="R1" t="s">
        <v>11</v>
      </c>
    </row>
    <row r="2" spans="1:18" x14ac:dyDescent="0.35">
      <c r="A2" t="s">
        <v>26</v>
      </c>
      <c r="C2" t="s">
        <v>202</v>
      </c>
      <c r="D2">
        <v>-4.7983855499999999</v>
      </c>
      <c r="E2" s="1">
        <v>3.11E-24</v>
      </c>
      <c r="N2">
        <v>3198140</v>
      </c>
      <c r="O2">
        <v>3198634</v>
      </c>
      <c r="P2">
        <v>494</v>
      </c>
      <c r="Q2">
        <v>3198387</v>
      </c>
      <c r="R2" t="s">
        <v>15</v>
      </c>
    </row>
    <row r="3" spans="1:18" x14ac:dyDescent="0.35">
      <c r="A3" t="s">
        <v>30</v>
      </c>
      <c r="B3" t="s">
        <v>196</v>
      </c>
      <c r="C3" t="s">
        <v>195</v>
      </c>
      <c r="D3">
        <v>-4.6871522409999997</v>
      </c>
      <c r="E3" s="1">
        <v>1.29E-27</v>
      </c>
      <c r="F3" t="s">
        <v>525</v>
      </c>
      <c r="N3">
        <v>3194775</v>
      </c>
      <c r="O3">
        <v>3196202</v>
      </c>
      <c r="P3">
        <v>1427</v>
      </c>
      <c r="Q3">
        <v>3195488.5</v>
      </c>
      <c r="R3" t="s">
        <v>15</v>
      </c>
    </row>
    <row r="4" spans="1:18" x14ac:dyDescent="0.35">
      <c r="A4" t="s">
        <v>36</v>
      </c>
      <c r="B4" t="s">
        <v>199</v>
      </c>
      <c r="C4" t="s">
        <v>198</v>
      </c>
      <c r="D4">
        <v>-4.5008715170000002</v>
      </c>
      <c r="E4" s="1">
        <v>2.51E-27</v>
      </c>
      <c r="F4" t="s">
        <v>526</v>
      </c>
      <c r="N4">
        <v>3196470</v>
      </c>
      <c r="O4">
        <v>3198143</v>
      </c>
      <c r="P4">
        <v>1673</v>
      </c>
      <c r="Q4">
        <v>3197306.5</v>
      </c>
      <c r="R4" t="s">
        <v>15</v>
      </c>
    </row>
    <row r="5" spans="1:18" x14ac:dyDescent="0.35">
      <c r="A5" t="s">
        <v>65</v>
      </c>
      <c r="C5" t="s">
        <v>322</v>
      </c>
      <c r="D5">
        <v>-4.2753485629999997</v>
      </c>
      <c r="E5" s="1">
        <v>1.71E-25</v>
      </c>
      <c r="F5" t="s">
        <v>597</v>
      </c>
      <c r="N5">
        <v>6292591</v>
      </c>
      <c r="O5">
        <v>6294525</v>
      </c>
      <c r="P5">
        <v>1934</v>
      </c>
      <c r="Q5">
        <v>6293558</v>
      </c>
      <c r="R5" t="s">
        <v>15</v>
      </c>
    </row>
    <row r="6" spans="1:18" x14ac:dyDescent="0.35">
      <c r="A6" t="s">
        <v>78</v>
      </c>
      <c r="C6" t="s">
        <v>324</v>
      </c>
      <c r="D6">
        <v>-4.269094881</v>
      </c>
      <c r="E6" s="1">
        <v>1.37E-19</v>
      </c>
      <c r="F6" t="s">
        <v>598</v>
      </c>
      <c r="N6">
        <v>6294522</v>
      </c>
      <c r="O6">
        <v>6295229</v>
      </c>
      <c r="P6">
        <v>707</v>
      </c>
      <c r="Q6">
        <v>6294875.5</v>
      </c>
      <c r="R6" t="s">
        <v>15</v>
      </c>
    </row>
    <row r="7" spans="1:18" x14ac:dyDescent="0.35">
      <c r="A7" t="s">
        <v>17</v>
      </c>
      <c r="C7" t="s">
        <v>617</v>
      </c>
      <c r="D7">
        <v>-4.1272379309999998</v>
      </c>
      <c r="E7" s="1">
        <v>3.9500000000000001E-17</v>
      </c>
      <c r="F7" t="s">
        <v>618</v>
      </c>
      <c r="N7">
        <v>1558624</v>
      </c>
      <c r="O7">
        <v>1559505</v>
      </c>
      <c r="P7">
        <v>881</v>
      </c>
      <c r="Q7">
        <v>1559064.5</v>
      </c>
      <c r="R7" t="s">
        <v>15</v>
      </c>
    </row>
    <row r="8" spans="1:18" x14ac:dyDescent="0.35">
      <c r="A8" t="s">
        <v>71</v>
      </c>
      <c r="C8" t="s">
        <v>192</v>
      </c>
      <c r="D8">
        <v>-4.1212279110000001</v>
      </c>
      <c r="E8" s="1">
        <v>1.78E-13</v>
      </c>
      <c r="N8">
        <v>3194494</v>
      </c>
      <c r="O8">
        <v>3194712</v>
      </c>
      <c r="P8">
        <v>218</v>
      </c>
      <c r="Q8">
        <v>3194603</v>
      </c>
      <c r="R8" t="s">
        <v>15</v>
      </c>
    </row>
    <row r="9" spans="1:18" x14ac:dyDescent="0.35">
      <c r="A9" t="s">
        <v>24</v>
      </c>
      <c r="B9" t="s">
        <v>111</v>
      </c>
      <c r="C9" t="s">
        <v>110</v>
      </c>
      <c r="D9">
        <v>-3.7923363920000002</v>
      </c>
      <c r="E9" s="1">
        <v>6.6300000000000004E-28</v>
      </c>
      <c r="F9" t="s">
        <v>484</v>
      </c>
      <c r="I9" t="s">
        <v>613</v>
      </c>
      <c r="N9">
        <v>1205240</v>
      </c>
      <c r="O9">
        <v>1206268</v>
      </c>
      <c r="P9">
        <v>1028</v>
      </c>
      <c r="Q9">
        <v>1205754</v>
      </c>
      <c r="R9" t="s">
        <v>15</v>
      </c>
    </row>
    <row r="10" spans="1:18" x14ac:dyDescent="0.35">
      <c r="A10" t="s">
        <v>68</v>
      </c>
      <c r="C10" t="s">
        <v>619</v>
      </c>
      <c r="D10">
        <v>-3.6069430489999998</v>
      </c>
      <c r="E10" s="1">
        <v>1.4799999999999999E-16</v>
      </c>
      <c r="F10" t="s">
        <v>620</v>
      </c>
      <c r="N10">
        <v>1557220</v>
      </c>
      <c r="O10">
        <v>1558578</v>
      </c>
      <c r="P10">
        <v>1358</v>
      </c>
      <c r="Q10">
        <v>1557899</v>
      </c>
      <c r="R10" t="s">
        <v>15</v>
      </c>
    </row>
    <row r="11" spans="1:18" x14ac:dyDescent="0.35">
      <c r="A11" t="s">
        <v>30</v>
      </c>
      <c r="C11" t="s">
        <v>44</v>
      </c>
      <c r="D11">
        <v>-3.4599805080000001</v>
      </c>
      <c r="E11" s="1">
        <v>5.85E-24</v>
      </c>
      <c r="F11" t="s">
        <v>462</v>
      </c>
      <c r="N11">
        <v>379231</v>
      </c>
      <c r="O11">
        <v>379452</v>
      </c>
      <c r="P11">
        <v>221</v>
      </c>
      <c r="Q11">
        <v>379341.5</v>
      </c>
      <c r="R11" t="s">
        <v>15</v>
      </c>
    </row>
    <row r="12" spans="1:18" x14ac:dyDescent="0.35">
      <c r="A12" t="s">
        <v>63</v>
      </c>
      <c r="C12" t="s">
        <v>176</v>
      </c>
      <c r="D12">
        <v>-3.4595381359999999</v>
      </c>
      <c r="E12" s="1">
        <v>1.65E-22</v>
      </c>
      <c r="F12" t="s">
        <v>514</v>
      </c>
      <c r="N12">
        <v>2631915</v>
      </c>
      <c r="O12">
        <v>2633093</v>
      </c>
      <c r="P12">
        <v>1178</v>
      </c>
      <c r="Q12">
        <v>2632504</v>
      </c>
      <c r="R12" t="s">
        <v>15</v>
      </c>
    </row>
    <row r="13" spans="1:18" x14ac:dyDescent="0.35">
      <c r="A13" t="s">
        <v>63</v>
      </c>
      <c r="C13" t="s">
        <v>178</v>
      </c>
      <c r="D13">
        <v>-3.455216976</v>
      </c>
      <c r="E13" s="1">
        <v>9.0100000000000004E-22</v>
      </c>
      <c r="F13" t="s">
        <v>515</v>
      </c>
      <c r="N13">
        <v>2633105</v>
      </c>
      <c r="O13">
        <v>2633764</v>
      </c>
      <c r="P13">
        <v>659</v>
      </c>
      <c r="Q13">
        <v>2633434.5</v>
      </c>
      <c r="R13" t="s">
        <v>15</v>
      </c>
    </row>
    <row r="14" spans="1:18" x14ac:dyDescent="0.35">
      <c r="A14" t="s">
        <v>26</v>
      </c>
      <c r="B14" t="s">
        <v>133</v>
      </c>
      <c r="C14" t="s">
        <v>132</v>
      </c>
      <c r="D14">
        <v>-3.4460089109999998</v>
      </c>
      <c r="E14" s="1">
        <v>4.5900000000000002E-23</v>
      </c>
      <c r="F14" t="s">
        <v>495</v>
      </c>
      <c r="N14">
        <v>1935815</v>
      </c>
      <c r="O14">
        <v>1937473</v>
      </c>
      <c r="P14">
        <v>1658</v>
      </c>
      <c r="Q14">
        <v>1936644</v>
      </c>
      <c r="R14" t="s">
        <v>15</v>
      </c>
    </row>
    <row r="15" spans="1:18" x14ac:dyDescent="0.35">
      <c r="A15" t="s">
        <v>26</v>
      </c>
      <c r="C15" t="s">
        <v>264</v>
      </c>
      <c r="D15">
        <v>-3.3743135299999998</v>
      </c>
      <c r="E15" s="1">
        <v>4.04E-25</v>
      </c>
      <c r="F15" t="s">
        <v>565</v>
      </c>
      <c r="N15">
        <v>4914695</v>
      </c>
      <c r="O15">
        <v>4914970</v>
      </c>
      <c r="P15">
        <v>275</v>
      </c>
      <c r="Q15">
        <v>4914832.5</v>
      </c>
      <c r="R15" t="s">
        <v>15</v>
      </c>
    </row>
    <row r="16" spans="1:18" x14ac:dyDescent="0.35">
      <c r="A16" t="s">
        <v>26</v>
      </c>
      <c r="C16" t="s">
        <v>27</v>
      </c>
      <c r="D16">
        <v>-3.368691632</v>
      </c>
      <c r="E16" s="1">
        <v>4.3600000000000004E-22</v>
      </c>
      <c r="F16" t="s">
        <v>459</v>
      </c>
      <c r="N16">
        <v>180113</v>
      </c>
      <c r="O16">
        <v>180574</v>
      </c>
      <c r="P16">
        <v>461</v>
      </c>
      <c r="Q16">
        <v>180343.5</v>
      </c>
      <c r="R16" t="s">
        <v>15</v>
      </c>
    </row>
    <row r="17" spans="1:18" x14ac:dyDescent="0.35">
      <c r="A17" t="s">
        <v>26</v>
      </c>
      <c r="C17" t="s">
        <v>130</v>
      </c>
      <c r="D17">
        <v>-3.3538086260000002</v>
      </c>
      <c r="E17" s="1">
        <v>3.7899999999999999E-21</v>
      </c>
      <c r="N17">
        <v>1935507</v>
      </c>
      <c r="O17">
        <v>1935818</v>
      </c>
      <c r="P17">
        <v>311</v>
      </c>
      <c r="Q17">
        <v>1935662.5</v>
      </c>
      <c r="R17" t="s">
        <v>15</v>
      </c>
    </row>
    <row r="18" spans="1:18" x14ac:dyDescent="0.35">
      <c r="A18" t="s">
        <v>71</v>
      </c>
      <c r="B18" t="s">
        <v>622</v>
      </c>
      <c r="C18" t="s">
        <v>621</v>
      </c>
      <c r="D18">
        <v>-3.3448404859999998</v>
      </c>
      <c r="E18" s="1">
        <v>6.3499999999999996E-16</v>
      </c>
      <c r="F18" t="s">
        <v>623</v>
      </c>
      <c r="J18" t="s">
        <v>612</v>
      </c>
      <c r="N18">
        <v>6353293</v>
      </c>
      <c r="O18">
        <v>6354396</v>
      </c>
      <c r="P18">
        <v>1103</v>
      </c>
      <c r="Q18">
        <v>6353844.5</v>
      </c>
      <c r="R18" t="s">
        <v>15</v>
      </c>
    </row>
    <row r="19" spans="1:18" x14ac:dyDescent="0.35">
      <c r="A19" t="s">
        <v>71</v>
      </c>
      <c r="C19" t="s">
        <v>313</v>
      </c>
      <c r="D19">
        <v>-3.214014873</v>
      </c>
      <c r="E19" s="1">
        <v>7.82E-18</v>
      </c>
      <c r="N19">
        <v>5396744</v>
      </c>
      <c r="O19">
        <v>5396920</v>
      </c>
      <c r="P19">
        <v>176</v>
      </c>
      <c r="Q19">
        <v>5396832</v>
      </c>
      <c r="R19" t="s">
        <v>15</v>
      </c>
    </row>
    <row r="20" spans="1:18" x14ac:dyDescent="0.35">
      <c r="A20" t="s">
        <v>30</v>
      </c>
      <c r="C20" t="s">
        <v>242</v>
      </c>
      <c r="D20">
        <v>-3.1862188059999998</v>
      </c>
      <c r="E20" s="1">
        <v>7.6599999999999995E-7</v>
      </c>
      <c r="F20" t="s">
        <v>554</v>
      </c>
      <c r="N20">
        <v>4396075</v>
      </c>
      <c r="O20">
        <v>4396620</v>
      </c>
      <c r="P20">
        <v>545</v>
      </c>
      <c r="Q20">
        <v>4396347.5</v>
      </c>
      <c r="R20" t="s">
        <v>15</v>
      </c>
    </row>
    <row r="21" spans="1:18" x14ac:dyDescent="0.35">
      <c r="A21" t="s">
        <v>26</v>
      </c>
      <c r="C21" t="s">
        <v>244</v>
      </c>
      <c r="D21">
        <v>-3.1703465199999998</v>
      </c>
      <c r="E21" s="1">
        <v>1.8700000000000001E-22</v>
      </c>
      <c r="N21">
        <v>4555268</v>
      </c>
      <c r="O21">
        <v>4555438</v>
      </c>
      <c r="P21">
        <v>170</v>
      </c>
      <c r="Q21">
        <v>4555353</v>
      </c>
      <c r="R21" t="s">
        <v>15</v>
      </c>
    </row>
    <row r="22" spans="1:18" x14ac:dyDescent="0.35">
      <c r="A22" t="s">
        <v>36</v>
      </c>
      <c r="C22" t="s">
        <v>80</v>
      </c>
      <c r="D22">
        <v>-3.1464059770000001</v>
      </c>
      <c r="E22" s="1">
        <v>2.0500000000000002E-8</v>
      </c>
      <c r="F22" t="s">
        <v>471</v>
      </c>
      <c r="I22" t="s">
        <v>613</v>
      </c>
      <c r="N22">
        <v>830801</v>
      </c>
      <c r="O22">
        <v>830998</v>
      </c>
      <c r="P22">
        <v>197</v>
      </c>
      <c r="Q22">
        <v>830899.5</v>
      </c>
      <c r="R22" t="s">
        <v>15</v>
      </c>
    </row>
    <row r="23" spans="1:18" x14ac:dyDescent="0.35">
      <c r="A23" t="s">
        <v>97</v>
      </c>
      <c r="C23" t="s">
        <v>256</v>
      </c>
      <c r="D23">
        <v>-3.1429623599999998</v>
      </c>
      <c r="E23" s="1">
        <v>2.3699999999999999E-26</v>
      </c>
      <c r="F23" t="s">
        <v>561</v>
      </c>
      <c r="N23">
        <v>4638896</v>
      </c>
      <c r="O23">
        <v>4639522</v>
      </c>
      <c r="P23">
        <v>626</v>
      </c>
      <c r="Q23">
        <v>4639209</v>
      </c>
      <c r="R23" t="s">
        <v>15</v>
      </c>
    </row>
    <row r="24" spans="1:18" x14ac:dyDescent="0.35">
      <c r="A24" t="s">
        <v>26</v>
      </c>
      <c r="C24" t="s">
        <v>32</v>
      </c>
      <c r="D24">
        <v>-3.0841706900000001</v>
      </c>
      <c r="E24" s="1">
        <v>1.5200000000000001E-21</v>
      </c>
      <c r="N24">
        <v>235346</v>
      </c>
      <c r="O24">
        <v>235870</v>
      </c>
      <c r="P24">
        <v>524</v>
      </c>
      <c r="Q24">
        <v>235608</v>
      </c>
      <c r="R24" t="s">
        <v>15</v>
      </c>
    </row>
    <row r="25" spans="1:18" x14ac:dyDescent="0.35">
      <c r="A25" t="s">
        <v>36</v>
      </c>
      <c r="B25" t="s">
        <v>625</v>
      </c>
      <c r="C25" t="s">
        <v>624</v>
      </c>
      <c r="D25">
        <v>-3.0771033170000002</v>
      </c>
      <c r="E25">
        <v>2.6498216000000002E-2</v>
      </c>
      <c r="F25" t="s">
        <v>626</v>
      </c>
      <c r="J25" t="s">
        <v>612</v>
      </c>
      <c r="N25">
        <v>3739326</v>
      </c>
      <c r="O25">
        <v>3739583</v>
      </c>
      <c r="P25">
        <v>257</v>
      </c>
      <c r="Q25">
        <v>3739454.5</v>
      </c>
      <c r="R25" t="s">
        <v>15</v>
      </c>
    </row>
    <row r="26" spans="1:18" x14ac:dyDescent="0.35">
      <c r="A26" t="s">
        <v>63</v>
      </c>
      <c r="C26" t="s">
        <v>320</v>
      </c>
      <c r="D26">
        <v>-3.041904261</v>
      </c>
      <c r="E26" s="1">
        <v>2.0500000000000001E-24</v>
      </c>
      <c r="F26" t="s">
        <v>588</v>
      </c>
      <c r="N26">
        <v>6050305</v>
      </c>
      <c r="O26">
        <v>6050760</v>
      </c>
      <c r="P26">
        <v>455</v>
      </c>
      <c r="Q26">
        <v>6050532.5</v>
      </c>
      <c r="R26" t="s">
        <v>15</v>
      </c>
    </row>
    <row r="27" spans="1:18" x14ac:dyDescent="0.35">
      <c r="A27" t="s">
        <v>36</v>
      </c>
      <c r="C27" t="s">
        <v>311</v>
      </c>
      <c r="D27">
        <v>-3.0203603729999999</v>
      </c>
      <c r="E27" s="1">
        <v>2.7500000000000001E-27</v>
      </c>
      <c r="F27" t="s">
        <v>574</v>
      </c>
      <c r="N27">
        <v>5343188</v>
      </c>
      <c r="O27">
        <v>5343661</v>
      </c>
      <c r="P27">
        <v>473</v>
      </c>
      <c r="Q27">
        <v>5343424.5</v>
      </c>
      <c r="R27" t="s">
        <v>15</v>
      </c>
    </row>
    <row r="28" spans="1:18" x14ac:dyDescent="0.35">
      <c r="A28" t="s">
        <v>26</v>
      </c>
      <c r="C28" t="s">
        <v>627</v>
      </c>
      <c r="D28">
        <v>-2.9533903339999998</v>
      </c>
      <c r="E28" s="1">
        <v>4.8599999999999996E-28</v>
      </c>
      <c r="N28">
        <v>5925358</v>
      </c>
      <c r="O28">
        <v>5925846</v>
      </c>
      <c r="P28">
        <v>488</v>
      </c>
      <c r="Q28">
        <v>5925602</v>
      </c>
      <c r="R28" t="s">
        <v>15</v>
      </c>
    </row>
    <row r="29" spans="1:18" x14ac:dyDescent="0.35">
      <c r="A29" t="s">
        <v>52</v>
      </c>
      <c r="C29" t="s">
        <v>329</v>
      </c>
      <c r="D29">
        <v>-2.939358038</v>
      </c>
      <c r="E29" s="1">
        <v>1.04E-19</v>
      </c>
      <c r="N29">
        <v>6465425</v>
      </c>
      <c r="O29">
        <v>6465970</v>
      </c>
      <c r="P29">
        <v>545</v>
      </c>
      <c r="Q29">
        <v>6465697.5</v>
      </c>
      <c r="R29" t="s">
        <v>15</v>
      </c>
    </row>
    <row r="30" spans="1:18" x14ac:dyDescent="0.35">
      <c r="A30" t="s">
        <v>65</v>
      </c>
      <c r="C30" t="s">
        <v>628</v>
      </c>
      <c r="D30">
        <v>-2.9385666110000002</v>
      </c>
      <c r="E30" s="1">
        <v>4.81E-23</v>
      </c>
      <c r="F30" t="s">
        <v>629</v>
      </c>
      <c r="J30" t="s">
        <v>612</v>
      </c>
      <c r="N30">
        <v>5073056</v>
      </c>
      <c r="O30">
        <v>5076529</v>
      </c>
      <c r="P30">
        <v>3473</v>
      </c>
      <c r="Q30">
        <v>5074792.5</v>
      </c>
      <c r="R30" t="s">
        <v>15</v>
      </c>
    </row>
    <row r="31" spans="1:18" x14ac:dyDescent="0.35">
      <c r="A31" t="s">
        <v>36</v>
      </c>
      <c r="C31" t="s">
        <v>630</v>
      </c>
      <c r="D31">
        <v>-2.911647238</v>
      </c>
      <c r="E31" s="1">
        <v>1.23E-7</v>
      </c>
      <c r="N31">
        <v>2512450</v>
      </c>
      <c r="O31">
        <v>2512992</v>
      </c>
      <c r="P31">
        <v>542</v>
      </c>
      <c r="Q31">
        <v>2512721</v>
      </c>
      <c r="R31" t="s">
        <v>15</v>
      </c>
    </row>
    <row r="32" spans="1:18" x14ac:dyDescent="0.35">
      <c r="A32" t="s">
        <v>46</v>
      </c>
      <c r="C32" t="s">
        <v>61</v>
      </c>
      <c r="D32">
        <v>-2.864936835</v>
      </c>
      <c r="E32" s="1">
        <v>8.7199999999999998E-18</v>
      </c>
      <c r="F32" t="s">
        <v>467</v>
      </c>
      <c r="N32">
        <v>805148</v>
      </c>
      <c r="O32">
        <v>805585</v>
      </c>
      <c r="P32">
        <v>437</v>
      </c>
      <c r="Q32">
        <v>805366.5</v>
      </c>
      <c r="R32" t="s">
        <v>15</v>
      </c>
    </row>
    <row r="33" spans="1:18" x14ac:dyDescent="0.35">
      <c r="A33" t="s">
        <v>65</v>
      </c>
      <c r="C33" t="s">
        <v>66</v>
      </c>
      <c r="D33">
        <v>-2.8599807799999999</v>
      </c>
      <c r="E33" s="1">
        <v>3.1099999999999998E-26</v>
      </c>
      <c r="F33" t="s">
        <v>468</v>
      </c>
      <c r="J33" t="s">
        <v>612</v>
      </c>
      <c r="N33">
        <v>806254</v>
      </c>
      <c r="O33">
        <v>807045</v>
      </c>
      <c r="P33">
        <v>791</v>
      </c>
      <c r="Q33">
        <v>806649.5</v>
      </c>
      <c r="R33" t="s">
        <v>15</v>
      </c>
    </row>
    <row r="34" spans="1:18" x14ac:dyDescent="0.35">
      <c r="A34" t="s">
        <v>78</v>
      </c>
      <c r="C34" t="s">
        <v>631</v>
      </c>
      <c r="D34">
        <v>-2.853112238</v>
      </c>
      <c r="E34" s="1">
        <v>1.7700000000000001E-23</v>
      </c>
      <c r="F34" t="s">
        <v>632</v>
      </c>
      <c r="N34">
        <v>337902</v>
      </c>
      <c r="O34">
        <v>339836</v>
      </c>
      <c r="P34">
        <v>1934</v>
      </c>
      <c r="Q34">
        <v>338869</v>
      </c>
      <c r="R34" t="s">
        <v>15</v>
      </c>
    </row>
    <row r="35" spans="1:18" x14ac:dyDescent="0.35">
      <c r="A35" t="s">
        <v>24</v>
      </c>
      <c r="B35" t="s">
        <v>634</v>
      </c>
      <c r="C35" t="s">
        <v>633</v>
      </c>
      <c r="D35">
        <v>-2.8474373829999999</v>
      </c>
      <c r="E35" s="1">
        <v>2.1800000000000002E-22</v>
      </c>
      <c r="F35" t="s">
        <v>635</v>
      </c>
      <c r="I35" t="s">
        <v>613</v>
      </c>
      <c r="N35">
        <v>1022091</v>
      </c>
      <c r="O35">
        <v>1023686</v>
      </c>
      <c r="P35">
        <v>1595</v>
      </c>
      <c r="Q35">
        <v>1022888.5</v>
      </c>
      <c r="R35" t="s">
        <v>15</v>
      </c>
    </row>
    <row r="36" spans="1:18" x14ac:dyDescent="0.35">
      <c r="A36" t="s">
        <v>46</v>
      </c>
      <c r="B36" t="s">
        <v>637</v>
      </c>
      <c r="C36" t="s">
        <v>636</v>
      </c>
      <c r="D36">
        <v>-2.8452459459999999</v>
      </c>
      <c r="E36" s="1">
        <v>1.01E-18</v>
      </c>
      <c r="F36" t="s">
        <v>638</v>
      </c>
      <c r="N36">
        <v>5877990</v>
      </c>
      <c r="O36">
        <v>5879207</v>
      </c>
      <c r="P36">
        <v>1217</v>
      </c>
      <c r="Q36">
        <v>5878598.5</v>
      </c>
      <c r="R36" t="s">
        <v>15</v>
      </c>
    </row>
    <row r="37" spans="1:18" x14ac:dyDescent="0.35">
      <c r="A37" t="s">
        <v>36</v>
      </c>
      <c r="C37" t="s">
        <v>37</v>
      </c>
      <c r="D37">
        <v>-2.8340719499999998</v>
      </c>
      <c r="E37" s="1">
        <v>1.0700000000000001E-12</v>
      </c>
      <c r="N37">
        <v>294949</v>
      </c>
      <c r="O37">
        <v>295206</v>
      </c>
      <c r="P37">
        <v>257</v>
      </c>
      <c r="Q37">
        <v>295077.5</v>
      </c>
      <c r="R37" t="s">
        <v>15</v>
      </c>
    </row>
    <row r="38" spans="1:18" x14ac:dyDescent="0.35">
      <c r="A38" t="s">
        <v>30</v>
      </c>
      <c r="B38" t="s">
        <v>270</v>
      </c>
      <c r="C38" t="s">
        <v>269</v>
      </c>
      <c r="D38">
        <v>-2.8254969590000001</v>
      </c>
      <c r="E38" s="1">
        <v>5.3500000000000001E-21</v>
      </c>
      <c r="F38" t="s">
        <v>568</v>
      </c>
      <c r="I38" t="s">
        <v>613</v>
      </c>
      <c r="N38">
        <v>5128838</v>
      </c>
      <c r="O38">
        <v>5130169</v>
      </c>
      <c r="P38">
        <v>1331</v>
      </c>
      <c r="Q38">
        <v>5129503.5</v>
      </c>
      <c r="R38" t="s">
        <v>15</v>
      </c>
    </row>
    <row r="39" spans="1:18" x14ac:dyDescent="0.35">
      <c r="A39" t="s">
        <v>26</v>
      </c>
      <c r="C39" t="s">
        <v>639</v>
      </c>
      <c r="D39">
        <v>-2.8229324199999999</v>
      </c>
      <c r="E39" s="1">
        <v>1.56E-16</v>
      </c>
      <c r="N39">
        <v>2696813</v>
      </c>
      <c r="O39">
        <v>2697745</v>
      </c>
      <c r="P39">
        <v>932</v>
      </c>
      <c r="Q39">
        <v>2697279</v>
      </c>
      <c r="R39" t="s">
        <v>15</v>
      </c>
    </row>
    <row r="40" spans="1:18" x14ac:dyDescent="0.35">
      <c r="A40" t="s">
        <v>63</v>
      </c>
      <c r="B40" t="s">
        <v>181</v>
      </c>
      <c r="C40" t="s">
        <v>180</v>
      </c>
      <c r="D40">
        <v>-2.8228799840000001</v>
      </c>
      <c r="E40" s="1">
        <v>1.13E-20</v>
      </c>
      <c r="F40" t="s">
        <v>516</v>
      </c>
      <c r="N40">
        <v>2633801</v>
      </c>
      <c r="O40">
        <v>2634499</v>
      </c>
      <c r="P40">
        <v>698</v>
      </c>
      <c r="Q40">
        <v>2634150</v>
      </c>
      <c r="R40" t="s">
        <v>15</v>
      </c>
    </row>
    <row r="41" spans="1:18" x14ac:dyDescent="0.35">
      <c r="A41" t="s">
        <v>26</v>
      </c>
      <c r="C41" t="s">
        <v>640</v>
      </c>
      <c r="D41">
        <v>-2.8117344169999998</v>
      </c>
      <c r="E41" s="1">
        <v>9.3299999999999993E-25</v>
      </c>
      <c r="F41" t="s">
        <v>641</v>
      </c>
      <c r="N41">
        <v>5394015</v>
      </c>
      <c r="O41">
        <v>5394629</v>
      </c>
      <c r="P41">
        <v>614</v>
      </c>
      <c r="Q41">
        <v>5394322</v>
      </c>
      <c r="R41" t="s">
        <v>15</v>
      </c>
    </row>
    <row r="42" spans="1:18" x14ac:dyDescent="0.35">
      <c r="A42" t="s">
        <v>24</v>
      </c>
      <c r="B42" t="s">
        <v>103</v>
      </c>
      <c r="C42" t="s">
        <v>102</v>
      </c>
      <c r="D42">
        <v>-2.8023548229999999</v>
      </c>
      <c r="E42" s="1">
        <v>8.4799999999999995E-23</v>
      </c>
      <c r="F42" t="s">
        <v>478</v>
      </c>
      <c r="N42">
        <v>1119787</v>
      </c>
      <c r="O42">
        <v>1120806</v>
      </c>
      <c r="P42">
        <v>1019</v>
      </c>
      <c r="Q42">
        <v>1120296.5</v>
      </c>
      <c r="R42" t="s">
        <v>15</v>
      </c>
    </row>
    <row r="43" spans="1:18" x14ac:dyDescent="0.35">
      <c r="A43" t="s">
        <v>30</v>
      </c>
      <c r="B43" t="s">
        <v>643</v>
      </c>
      <c r="C43" t="s">
        <v>642</v>
      </c>
      <c r="D43">
        <v>-2.7929051779999998</v>
      </c>
      <c r="E43" s="1">
        <v>2.5500000000000001E-20</v>
      </c>
      <c r="F43" t="s">
        <v>473</v>
      </c>
      <c r="N43">
        <v>875124</v>
      </c>
      <c r="O43">
        <v>876650</v>
      </c>
      <c r="P43">
        <v>1526</v>
      </c>
      <c r="Q43">
        <v>875887</v>
      </c>
      <c r="R43" t="s">
        <v>15</v>
      </c>
    </row>
    <row r="44" spans="1:18" x14ac:dyDescent="0.35">
      <c r="A44" t="s">
        <v>51</v>
      </c>
      <c r="C44" t="s">
        <v>644</v>
      </c>
      <c r="D44">
        <v>-2.786293116</v>
      </c>
      <c r="E44" s="1">
        <v>5.2199999999999999E-24</v>
      </c>
      <c r="F44" t="s">
        <v>645</v>
      </c>
      <c r="N44">
        <v>2582595</v>
      </c>
      <c r="O44">
        <v>2583623</v>
      </c>
      <c r="P44">
        <v>1028</v>
      </c>
      <c r="Q44">
        <v>2583109</v>
      </c>
      <c r="R44" t="s">
        <v>15</v>
      </c>
    </row>
    <row r="45" spans="1:18" x14ac:dyDescent="0.35">
      <c r="A45" t="s">
        <v>24</v>
      </c>
      <c r="B45" t="s">
        <v>237</v>
      </c>
      <c r="C45" t="s">
        <v>236</v>
      </c>
      <c r="D45">
        <v>-2.7754945759999998</v>
      </c>
      <c r="E45" s="1">
        <v>2.6600000000000001E-18</v>
      </c>
      <c r="F45" t="s">
        <v>550</v>
      </c>
      <c r="N45">
        <v>4135907</v>
      </c>
      <c r="O45">
        <v>4136968</v>
      </c>
      <c r="P45">
        <v>1061</v>
      </c>
      <c r="Q45">
        <v>4136437.5</v>
      </c>
      <c r="R45" t="s">
        <v>15</v>
      </c>
    </row>
    <row r="46" spans="1:18" x14ac:dyDescent="0.35">
      <c r="A46" t="s">
        <v>52</v>
      </c>
      <c r="C46" t="s">
        <v>250</v>
      </c>
      <c r="D46">
        <v>-2.7736608660000002</v>
      </c>
      <c r="E46" s="1">
        <v>8.8199999999999998E-7</v>
      </c>
      <c r="N46">
        <v>4605272</v>
      </c>
      <c r="O46">
        <v>4605589</v>
      </c>
      <c r="P46">
        <v>317</v>
      </c>
      <c r="Q46">
        <v>4605430.5</v>
      </c>
      <c r="R46" t="s">
        <v>15</v>
      </c>
    </row>
    <row r="47" spans="1:18" x14ac:dyDescent="0.35">
      <c r="A47" t="s">
        <v>24</v>
      </c>
      <c r="B47" t="s">
        <v>647</v>
      </c>
      <c r="C47" t="s">
        <v>646</v>
      </c>
      <c r="D47">
        <v>-2.7666568100000002</v>
      </c>
      <c r="E47" s="1">
        <v>5.6500000000000002E-21</v>
      </c>
      <c r="F47" t="s">
        <v>648</v>
      </c>
      <c r="I47" t="s">
        <v>613</v>
      </c>
      <c r="N47">
        <v>6356613</v>
      </c>
      <c r="O47">
        <v>6357569</v>
      </c>
      <c r="P47">
        <v>956</v>
      </c>
      <c r="Q47">
        <v>6357091</v>
      </c>
      <c r="R47" t="s">
        <v>15</v>
      </c>
    </row>
    <row r="48" spans="1:18" x14ac:dyDescent="0.35">
      <c r="A48" t="s">
        <v>123</v>
      </c>
      <c r="B48" t="s">
        <v>650</v>
      </c>
      <c r="C48" t="s">
        <v>649</v>
      </c>
      <c r="D48">
        <v>-2.7637861099999999</v>
      </c>
      <c r="E48" s="1">
        <v>5.6500000000000002E-23</v>
      </c>
      <c r="F48" t="s">
        <v>651</v>
      </c>
      <c r="I48" t="s">
        <v>613</v>
      </c>
      <c r="N48">
        <v>1019105</v>
      </c>
      <c r="O48">
        <v>1020073</v>
      </c>
      <c r="P48">
        <v>968</v>
      </c>
      <c r="Q48">
        <v>1019589</v>
      </c>
      <c r="R48" t="s">
        <v>15</v>
      </c>
    </row>
    <row r="49" spans="1:18" x14ac:dyDescent="0.35">
      <c r="A49" t="s">
        <v>26</v>
      </c>
      <c r="C49" t="s">
        <v>652</v>
      </c>
      <c r="D49">
        <v>-2.7604614189999999</v>
      </c>
      <c r="E49" s="1">
        <v>2.1799999999999998E-11</v>
      </c>
      <c r="N49">
        <v>1805041</v>
      </c>
      <c r="O49">
        <v>1805631</v>
      </c>
      <c r="P49">
        <v>590</v>
      </c>
      <c r="Q49">
        <v>1805336</v>
      </c>
      <c r="R49" t="s">
        <v>15</v>
      </c>
    </row>
    <row r="50" spans="1:18" x14ac:dyDescent="0.35">
      <c r="A50" t="s">
        <v>26</v>
      </c>
      <c r="C50" t="s">
        <v>262</v>
      </c>
      <c r="D50">
        <v>-2.7509084929999998</v>
      </c>
      <c r="E50" s="1">
        <v>2.4100000000000001E-25</v>
      </c>
      <c r="N50">
        <v>4716976</v>
      </c>
      <c r="O50">
        <v>4717434</v>
      </c>
      <c r="P50">
        <v>458</v>
      </c>
      <c r="Q50">
        <v>4717205</v>
      </c>
      <c r="R50" t="s">
        <v>15</v>
      </c>
    </row>
    <row r="51" spans="1:18" x14ac:dyDescent="0.35">
      <c r="A51" t="s">
        <v>12</v>
      </c>
      <c r="C51" t="s">
        <v>136</v>
      </c>
      <c r="D51">
        <v>-2.7476893800000002</v>
      </c>
      <c r="E51" s="1">
        <v>2.6799999999999999E-22</v>
      </c>
      <c r="F51" t="s">
        <v>496</v>
      </c>
      <c r="N51">
        <v>1959185</v>
      </c>
      <c r="O51">
        <v>1959601</v>
      </c>
      <c r="P51">
        <v>416</v>
      </c>
      <c r="Q51">
        <v>1959393</v>
      </c>
      <c r="R51" t="s">
        <v>15</v>
      </c>
    </row>
    <row r="52" spans="1:18" x14ac:dyDescent="0.35">
      <c r="A52" t="s">
        <v>24</v>
      </c>
      <c r="C52" t="s">
        <v>653</v>
      </c>
      <c r="D52">
        <v>-2.7441108930000002</v>
      </c>
      <c r="E52" s="1">
        <v>6.1799999999999997E-23</v>
      </c>
      <c r="F52" t="s">
        <v>654</v>
      </c>
      <c r="N52">
        <v>6288558</v>
      </c>
      <c r="O52">
        <v>6289076</v>
      </c>
      <c r="P52">
        <v>518</v>
      </c>
      <c r="Q52">
        <v>6288817</v>
      </c>
      <c r="R52" t="s">
        <v>15</v>
      </c>
    </row>
    <row r="53" spans="1:18" x14ac:dyDescent="0.35">
      <c r="A53" t="s">
        <v>26</v>
      </c>
      <c r="C53" t="s">
        <v>655</v>
      </c>
      <c r="D53">
        <v>-2.723425143</v>
      </c>
      <c r="E53" s="1">
        <v>7.9999999999999998E-12</v>
      </c>
      <c r="F53" t="s">
        <v>656</v>
      </c>
      <c r="N53">
        <v>1561745</v>
      </c>
      <c r="O53">
        <v>1562494</v>
      </c>
      <c r="P53">
        <v>749</v>
      </c>
      <c r="Q53">
        <v>1562119.5</v>
      </c>
      <c r="R53" t="s">
        <v>15</v>
      </c>
    </row>
    <row r="54" spans="1:18" x14ac:dyDescent="0.35">
      <c r="A54" t="s">
        <v>65</v>
      </c>
      <c r="C54" t="s">
        <v>657</v>
      </c>
      <c r="D54">
        <v>-2.7210386259999999</v>
      </c>
      <c r="E54" s="1">
        <v>3.3400000000000003E-27</v>
      </c>
      <c r="F54" t="s">
        <v>658</v>
      </c>
      <c r="J54" t="s">
        <v>612</v>
      </c>
      <c r="N54">
        <v>6378431</v>
      </c>
      <c r="O54">
        <v>6380554</v>
      </c>
      <c r="P54">
        <v>2123</v>
      </c>
      <c r="Q54">
        <v>6379492.5</v>
      </c>
      <c r="R54" t="s">
        <v>15</v>
      </c>
    </row>
    <row r="55" spans="1:18" x14ac:dyDescent="0.35">
      <c r="A55" t="s">
        <v>30</v>
      </c>
      <c r="B55" t="s">
        <v>49</v>
      </c>
      <c r="C55" t="s">
        <v>48</v>
      </c>
      <c r="D55">
        <v>-2.7163239049999999</v>
      </c>
      <c r="E55" s="1">
        <v>2.3599999999999999E-24</v>
      </c>
      <c r="F55" t="s">
        <v>463</v>
      </c>
      <c r="N55">
        <v>379449</v>
      </c>
      <c r="O55">
        <v>382346</v>
      </c>
      <c r="P55">
        <v>2897</v>
      </c>
      <c r="Q55">
        <v>380897.5</v>
      </c>
      <c r="R55" t="s">
        <v>15</v>
      </c>
    </row>
    <row r="56" spans="1:18" x14ac:dyDescent="0.35">
      <c r="A56" t="s">
        <v>82</v>
      </c>
      <c r="C56" t="s">
        <v>659</v>
      </c>
      <c r="D56">
        <v>-2.7116778620000002</v>
      </c>
      <c r="E56" s="1">
        <v>2.6799999999999998E-23</v>
      </c>
      <c r="F56" t="s">
        <v>660</v>
      </c>
      <c r="N56">
        <v>5462322</v>
      </c>
      <c r="O56">
        <v>5463092</v>
      </c>
      <c r="P56">
        <v>770</v>
      </c>
      <c r="Q56">
        <v>5462707</v>
      </c>
      <c r="R56" t="s">
        <v>15</v>
      </c>
    </row>
    <row r="57" spans="1:18" x14ac:dyDescent="0.35">
      <c r="A57" t="s">
        <v>661</v>
      </c>
      <c r="C57" t="s">
        <v>662</v>
      </c>
      <c r="D57">
        <v>-2.7000284360000002</v>
      </c>
      <c r="E57" s="1">
        <v>5.2999999999999998E-17</v>
      </c>
      <c r="F57" t="s">
        <v>663</v>
      </c>
      <c r="L57" t="s">
        <v>614</v>
      </c>
      <c r="M57" t="s">
        <v>664</v>
      </c>
      <c r="N57">
        <v>1479472</v>
      </c>
      <c r="O57">
        <v>1480071</v>
      </c>
      <c r="P57">
        <v>599</v>
      </c>
      <c r="Q57">
        <v>1479771.5</v>
      </c>
      <c r="R57" t="s">
        <v>15</v>
      </c>
    </row>
    <row r="58" spans="1:18" x14ac:dyDescent="0.35">
      <c r="A58" t="s">
        <v>26</v>
      </c>
      <c r="C58" t="s">
        <v>665</v>
      </c>
      <c r="D58">
        <v>-2.6998757370000002</v>
      </c>
      <c r="E58" s="1">
        <v>9.8500000000000004E-23</v>
      </c>
      <c r="F58" t="s">
        <v>666</v>
      </c>
      <c r="N58">
        <v>722913</v>
      </c>
      <c r="O58">
        <v>723212</v>
      </c>
      <c r="P58">
        <v>299</v>
      </c>
      <c r="Q58">
        <v>723062.5</v>
      </c>
      <c r="R58" t="s">
        <v>15</v>
      </c>
    </row>
    <row r="59" spans="1:18" x14ac:dyDescent="0.35">
      <c r="A59" t="s">
        <v>12</v>
      </c>
      <c r="C59" t="s">
        <v>667</v>
      </c>
      <c r="D59">
        <v>-2.6758908209999999</v>
      </c>
      <c r="E59" s="1">
        <v>5.7199999999999997E-20</v>
      </c>
      <c r="F59" t="s">
        <v>668</v>
      </c>
      <c r="N59">
        <v>6555718</v>
      </c>
      <c r="O59">
        <v>6556638</v>
      </c>
      <c r="P59">
        <v>920</v>
      </c>
      <c r="Q59">
        <v>6556178</v>
      </c>
      <c r="R59" t="s">
        <v>15</v>
      </c>
    </row>
    <row r="60" spans="1:18" x14ac:dyDescent="0.35">
      <c r="A60" t="s">
        <v>17</v>
      </c>
      <c r="B60" t="s">
        <v>670</v>
      </c>
      <c r="C60" t="s">
        <v>669</v>
      </c>
      <c r="D60">
        <v>-2.62965917</v>
      </c>
      <c r="E60" s="1">
        <v>1.08E-20</v>
      </c>
      <c r="F60" t="s">
        <v>671</v>
      </c>
      <c r="N60">
        <v>6251911</v>
      </c>
      <c r="O60">
        <v>6254286</v>
      </c>
      <c r="P60">
        <v>2375</v>
      </c>
      <c r="Q60">
        <v>6253098.5</v>
      </c>
      <c r="R60" t="s">
        <v>15</v>
      </c>
    </row>
    <row r="61" spans="1:18" x14ac:dyDescent="0.35">
      <c r="A61" t="s">
        <v>123</v>
      </c>
      <c r="B61" t="s">
        <v>673</v>
      </c>
      <c r="C61" t="s">
        <v>672</v>
      </c>
      <c r="D61">
        <v>-2.6105613980000002</v>
      </c>
      <c r="E61" s="1">
        <v>6.4799999999999999E-23</v>
      </c>
      <c r="F61" t="s">
        <v>674</v>
      </c>
      <c r="I61" t="s">
        <v>613</v>
      </c>
      <c r="N61">
        <v>1018134</v>
      </c>
      <c r="O61">
        <v>1019105</v>
      </c>
      <c r="P61">
        <v>971</v>
      </c>
      <c r="Q61">
        <v>1018619.5</v>
      </c>
      <c r="R61" t="s">
        <v>15</v>
      </c>
    </row>
    <row r="62" spans="1:18" x14ac:dyDescent="0.35">
      <c r="A62" t="s">
        <v>26</v>
      </c>
      <c r="C62" t="s">
        <v>675</v>
      </c>
      <c r="D62">
        <v>-2.5942859720000002</v>
      </c>
      <c r="E62" s="1">
        <v>2.8499999999999998E-21</v>
      </c>
      <c r="F62" t="s">
        <v>676</v>
      </c>
      <c r="N62">
        <v>5945047</v>
      </c>
      <c r="O62">
        <v>5945415</v>
      </c>
      <c r="P62">
        <v>368</v>
      </c>
      <c r="Q62">
        <v>5945231</v>
      </c>
      <c r="R62" t="s">
        <v>15</v>
      </c>
    </row>
    <row r="63" spans="1:18" x14ac:dyDescent="0.35">
      <c r="A63" t="s">
        <v>36</v>
      </c>
      <c r="C63" t="s">
        <v>677</v>
      </c>
      <c r="D63">
        <v>-2.591733149</v>
      </c>
      <c r="E63" s="1">
        <v>2.4700000000000001E-19</v>
      </c>
      <c r="N63">
        <v>1035105</v>
      </c>
      <c r="O63">
        <v>1035296</v>
      </c>
      <c r="P63">
        <v>191</v>
      </c>
      <c r="Q63">
        <v>1035200.5</v>
      </c>
      <c r="R63" t="s">
        <v>15</v>
      </c>
    </row>
    <row r="64" spans="1:18" x14ac:dyDescent="0.35">
      <c r="A64" t="s">
        <v>26</v>
      </c>
      <c r="C64" t="s">
        <v>54</v>
      </c>
      <c r="D64">
        <v>-2.5806535180000001</v>
      </c>
      <c r="E64" s="1">
        <v>1.47E-28</v>
      </c>
      <c r="F64" t="s">
        <v>465</v>
      </c>
      <c r="N64">
        <v>495910</v>
      </c>
      <c r="O64">
        <v>496782</v>
      </c>
      <c r="P64">
        <v>872</v>
      </c>
      <c r="Q64">
        <v>496346</v>
      </c>
      <c r="R64" t="s">
        <v>15</v>
      </c>
    </row>
    <row r="65" spans="1:18" x14ac:dyDescent="0.35">
      <c r="A65" t="s">
        <v>63</v>
      </c>
      <c r="C65" t="s">
        <v>678</v>
      </c>
      <c r="D65">
        <v>-2.5693548480000001</v>
      </c>
      <c r="E65" s="1">
        <v>1.3399999999999999E-20</v>
      </c>
      <c r="F65" t="s">
        <v>679</v>
      </c>
      <c r="N65">
        <v>2450136</v>
      </c>
      <c r="O65">
        <v>2451908</v>
      </c>
      <c r="P65">
        <v>1772</v>
      </c>
      <c r="Q65">
        <v>2451022</v>
      </c>
      <c r="R65" t="s">
        <v>15</v>
      </c>
    </row>
    <row r="66" spans="1:18" x14ac:dyDescent="0.35">
      <c r="A66" t="s">
        <v>26</v>
      </c>
      <c r="C66" t="s">
        <v>215</v>
      </c>
      <c r="D66">
        <v>-2.563672511</v>
      </c>
      <c r="E66" s="1">
        <v>5.3899999999999996E-15</v>
      </c>
      <c r="F66" t="s">
        <v>529</v>
      </c>
      <c r="N66">
        <v>3272584</v>
      </c>
      <c r="O66">
        <v>3273504</v>
      </c>
      <c r="P66">
        <v>920</v>
      </c>
      <c r="Q66">
        <v>3273044</v>
      </c>
      <c r="R66" t="s">
        <v>15</v>
      </c>
    </row>
    <row r="67" spans="1:18" x14ac:dyDescent="0.35">
      <c r="A67" t="s">
        <v>30</v>
      </c>
      <c r="B67" t="s">
        <v>209</v>
      </c>
      <c r="C67" t="s">
        <v>208</v>
      </c>
      <c r="D67">
        <v>-2.5456129120000002</v>
      </c>
      <c r="E67" s="1">
        <v>2.9600000000000001E-24</v>
      </c>
      <c r="F67" t="s">
        <v>528</v>
      </c>
      <c r="N67">
        <v>3224927</v>
      </c>
      <c r="O67">
        <v>3226342</v>
      </c>
      <c r="P67">
        <v>1415</v>
      </c>
      <c r="Q67">
        <v>3225634.5</v>
      </c>
      <c r="R67" t="s">
        <v>15</v>
      </c>
    </row>
    <row r="68" spans="1:18" x14ac:dyDescent="0.35">
      <c r="A68" t="s">
        <v>63</v>
      </c>
      <c r="B68" t="s">
        <v>681</v>
      </c>
      <c r="C68" t="s">
        <v>680</v>
      </c>
      <c r="D68">
        <v>-2.5370250959999998</v>
      </c>
      <c r="E68" s="1">
        <v>4.4099999999999999E-23</v>
      </c>
      <c r="F68" t="s">
        <v>682</v>
      </c>
      <c r="N68">
        <v>876661</v>
      </c>
      <c r="O68">
        <v>877548</v>
      </c>
      <c r="P68">
        <v>887</v>
      </c>
      <c r="Q68">
        <v>877104.5</v>
      </c>
      <c r="R68" t="s">
        <v>15</v>
      </c>
    </row>
    <row r="69" spans="1:18" x14ac:dyDescent="0.35">
      <c r="A69" t="s">
        <v>26</v>
      </c>
      <c r="C69" t="s">
        <v>683</v>
      </c>
      <c r="D69">
        <v>-2.5174458689999999</v>
      </c>
      <c r="E69" s="1">
        <v>9.6499999999999999E-21</v>
      </c>
      <c r="F69" t="s">
        <v>684</v>
      </c>
      <c r="N69">
        <v>1035310</v>
      </c>
      <c r="O69">
        <v>1036950</v>
      </c>
      <c r="P69">
        <v>1640</v>
      </c>
      <c r="Q69">
        <v>1036130</v>
      </c>
      <c r="R69" t="s">
        <v>15</v>
      </c>
    </row>
    <row r="70" spans="1:18" x14ac:dyDescent="0.35">
      <c r="A70" t="s">
        <v>30</v>
      </c>
      <c r="B70" t="s">
        <v>686</v>
      </c>
      <c r="C70" t="s">
        <v>685</v>
      </c>
      <c r="D70">
        <v>-2.5145871639999999</v>
      </c>
      <c r="E70" s="1">
        <v>7.0899999999999994E-20</v>
      </c>
      <c r="F70" t="s">
        <v>687</v>
      </c>
      <c r="N70">
        <v>4523797</v>
      </c>
      <c r="O70">
        <v>4524351</v>
      </c>
      <c r="P70">
        <v>554</v>
      </c>
      <c r="Q70">
        <v>4524074</v>
      </c>
      <c r="R70" t="s">
        <v>15</v>
      </c>
    </row>
    <row r="71" spans="1:18" x14ac:dyDescent="0.35">
      <c r="A71" t="s">
        <v>30</v>
      </c>
      <c r="B71" t="s">
        <v>689</v>
      </c>
      <c r="C71" t="s">
        <v>688</v>
      </c>
      <c r="D71">
        <v>-2.5033866599999999</v>
      </c>
      <c r="E71" s="1">
        <v>2.0500000000000001E-24</v>
      </c>
      <c r="F71" t="s">
        <v>690</v>
      </c>
      <c r="N71">
        <v>6463967</v>
      </c>
      <c r="O71">
        <v>6465397</v>
      </c>
      <c r="P71">
        <v>1430</v>
      </c>
      <c r="Q71">
        <v>6464682</v>
      </c>
      <c r="R71" t="s">
        <v>15</v>
      </c>
    </row>
    <row r="72" spans="1:18" x14ac:dyDescent="0.35">
      <c r="A72" t="s">
        <v>26</v>
      </c>
      <c r="C72" t="s">
        <v>691</v>
      </c>
      <c r="D72">
        <v>-2.5008420710000001</v>
      </c>
      <c r="E72" s="1">
        <v>2.6299999999999999E-18</v>
      </c>
      <c r="F72" t="s">
        <v>692</v>
      </c>
      <c r="N72">
        <v>5026835</v>
      </c>
      <c r="O72">
        <v>5028157</v>
      </c>
      <c r="P72">
        <v>1322</v>
      </c>
      <c r="Q72">
        <v>5027496</v>
      </c>
      <c r="R72" t="s">
        <v>15</v>
      </c>
    </row>
    <row r="73" spans="1:18" x14ac:dyDescent="0.35">
      <c r="A73" t="s">
        <v>12</v>
      </c>
      <c r="B73" t="s">
        <v>14</v>
      </c>
      <c r="C73" t="s">
        <v>13</v>
      </c>
      <c r="D73">
        <v>-2.499554045</v>
      </c>
      <c r="E73" s="1">
        <v>3.8099999999999999E-22</v>
      </c>
      <c r="F73" t="s">
        <v>453</v>
      </c>
      <c r="N73">
        <v>43280</v>
      </c>
      <c r="O73">
        <v>43711</v>
      </c>
      <c r="P73">
        <v>431</v>
      </c>
      <c r="Q73">
        <v>43495.5</v>
      </c>
      <c r="R73" t="s">
        <v>15</v>
      </c>
    </row>
    <row r="74" spans="1:18" x14ac:dyDescent="0.35">
      <c r="A74" t="s">
        <v>24</v>
      </c>
      <c r="C74" t="s">
        <v>693</v>
      </c>
      <c r="D74">
        <v>-2.497563811</v>
      </c>
      <c r="E74" s="1">
        <v>1.29E-12</v>
      </c>
      <c r="F74" t="s">
        <v>694</v>
      </c>
      <c r="N74">
        <v>6862170</v>
      </c>
      <c r="O74">
        <v>6863582</v>
      </c>
      <c r="P74">
        <v>1412</v>
      </c>
      <c r="Q74">
        <v>6862876</v>
      </c>
      <c r="R74" t="s">
        <v>15</v>
      </c>
    </row>
    <row r="75" spans="1:18" x14ac:dyDescent="0.35">
      <c r="A75" t="s">
        <v>52</v>
      </c>
      <c r="C75" t="s">
        <v>695</v>
      </c>
      <c r="D75">
        <v>-2.49209953</v>
      </c>
      <c r="E75" s="1">
        <v>7.0999999999999998E-19</v>
      </c>
      <c r="N75">
        <v>5922087</v>
      </c>
      <c r="O75">
        <v>5922428</v>
      </c>
      <c r="P75">
        <v>341</v>
      </c>
      <c r="Q75">
        <v>5922257.5</v>
      </c>
      <c r="R75" t="s">
        <v>15</v>
      </c>
    </row>
    <row r="76" spans="1:18" x14ac:dyDescent="0.35">
      <c r="A76" t="s">
        <v>139</v>
      </c>
      <c r="C76" t="s">
        <v>140</v>
      </c>
      <c r="D76">
        <v>-2.4905362019999999</v>
      </c>
      <c r="E76" s="1">
        <v>6.4099999999999997E-20</v>
      </c>
      <c r="F76" t="s">
        <v>497</v>
      </c>
      <c r="N76">
        <v>1961444</v>
      </c>
      <c r="O76">
        <v>1963069</v>
      </c>
      <c r="P76">
        <v>1625</v>
      </c>
      <c r="Q76">
        <v>1962256.5</v>
      </c>
      <c r="R76" t="s">
        <v>15</v>
      </c>
    </row>
    <row r="77" spans="1:18" x14ac:dyDescent="0.35">
      <c r="A77" t="s">
        <v>63</v>
      </c>
      <c r="B77" t="s">
        <v>697</v>
      </c>
      <c r="C77" t="s">
        <v>696</v>
      </c>
      <c r="D77">
        <v>-2.4739997119999999</v>
      </c>
      <c r="E77" s="1">
        <v>4.6700000000000003E-22</v>
      </c>
      <c r="F77" t="s">
        <v>698</v>
      </c>
      <c r="N77">
        <v>5186436</v>
      </c>
      <c r="O77">
        <v>5188391</v>
      </c>
      <c r="P77">
        <v>1955</v>
      </c>
      <c r="Q77">
        <v>5187413.5</v>
      </c>
      <c r="R77" t="s">
        <v>15</v>
      </c>
    </row>
    <row r="78" spans="1:18" x14ac:dyDescent="0.35">
      <c r="A78" t="s">
        <v>26</v>
      </c>
      <c r="C78" t="s">
        <v>699</v>
      </c>
      <c r="D78">
        <v>-2.46615853</v>
      </c>
      <c r="E78" s="1">
        <v>2.6199999999999999E-18</v>
      </c>
      <c r="F78" t="s">
        <v>700</v>
      </c>
      <c r="N78">
        <v>4228037</v>
      </c>
      <c r="O78">
        <v>4229779</v>
      </c>
      <c r="P78">
        <v>1742</v>
      </c>
      <c r="Q78">
        <v>4228908</v>
      </c>
      <c r="R78" t="s">
        <v>15</v>
      </c>
    </row>
    <row r="79" spans="1:18" x14ac:dyDescent="0.35">
      <c r="A79" t="s">
        <v>26</v>
      </c>
      <c r="C79" t="s">
        <v>272</v>
      </c>
      <c r="D79">
        <v>-2.4575171760000001</v>
      </c>
      <c r="E79" s="1">
        <v>8.4799999999999995E-23</v>
      </c>
      <c r="N79">
        <v>5203337</v>
      </c>
      <c r="O79">
        <v>5203672</v>
      </c>
      <c r="P79">
        <v>335</v>
      </c>
      <c r="Q79">
        <v>5203504.5</v>
      </c>
      <c r="R79" t="s">
        <v>15</v>
      </c>
    </row>
    <row r="80" spans="1:18" x14ac:dyDescent="0.35">
      <c r="A80" t="s">
        <v>26</v>
      </c>
      <c r="C80" t="s">
        <v>701</v>
      </c>
      <c r="D80">
        <v>-2.4573097339999999</v>
      </c>
      <c r="E80" s="1">
        <v>1.4600000000000001E-10</v>
      </c>
      <c r="N80">
        <v>64527</v>
      </c>
      <c r="O80">
        <v>64730</v>
      </c>
      <c r="P80">
        <v>203</v>
      </c>
      <c r="Q80">
        <v>64628.5</v>
      </c>
      <c r="R80" t="s">
        <v>15</v>
      </c>
    </row>
    <row r="81" spans="1:18" x14ac:dyDescent="0.35">
      <c r="A81" t="s">
        <v>26</v>
      </c>
      <c r="C81" t="s">
        <v>702</v>
      </c>
      <c r="D81">
        <v>-2.4529029179999999</v>
      </c>
      <c r="E81" s="1">
        <v>3.44E-13</v>
      </c>
      <c r="F81" t="s">
        <v>663</v>
      </c>
      <c r="N81">
        <v>5786051</v>
      </c>
      <c r="O81">
        <v>5786824</v>
      </c>
      <c r="P81">
        <v>773</v>
      </c>
      <c r="Q81">
        <v>5786437.5</v>
      </c>
      <c r="R81" t="s">
        <v>15</v>
      </c>
    </row>
    <row r="82" spans="1:18" x14ac:dyDescent="0.35">
      <c r="A82" t="s">
        <v>26</v>
      </c>
      <c r="C82" t="s">
        <v>703</v>
      </c>
      <c r="D82">
        <v>-2.449008123</v>
      </c>
      <c r="E82">
        <v>5.7384700000000005E-4</v>
      </c>
      <c r="N82">
        <v>2515772</v>
      </c>
      <c r="O82">
        <v>2516956</v>
      </c>
      <c r="P82">
        <v>1184</v>
      </c>
      <c r="Q82">
        <v>2516364</v>
      </c>
      <c r="R82" t="s">
        <v>15</v>
      </c>
    </row>
    <row r="83" spans="1:18" x14ac:dyDescent="0.35">
      <c r="A83" t="s">
        <v>24</v>
      </c>
      <c r="B83" t="s">
        <v>316</v>
      </c>
      <c r="C83" t="s">
        <v>315</v>
      </c>
      <c r="D83">
        <v>-2.4273757069999999</v>
      </c>
      <c r="E83" s="1">
        <v>1.1799999999999999E-19</v>
      </c>
      <c r="F83" t="s">
        <v>576</v>
      </c>
      <c r="I83" t="s">
        <v>613</v>
      </c>
      <c r="N83">
        <v>5454895</v>
      </c>
      <c r="O83">
        <v>5455629</v>
      </c>
      <c r="P83">
        <v>734</v>
      </c>
      <c r="Q83">
        <v>5455262</v>
      </c>
      <c r="R83" t="s">
        <v>15</v>
      </c>
    </row>
    <row r="84" spans="1:18" x14ac:dyDescent="0.35">
      <c r="A84" t="s">
        <v>12</v>
      </c>
      <c r="C84" t="s">
        <v>704</v>
      </c>
      <c r="D84">
        <v>-2.4169135850000001</v>
      </c>
      <c r="E84" s="1">
        <v>2.52E-16</v>
      </c>
      <c r="F84" t="s">
        <v>705</v>
      </c>
      <c r="N84">
        <v>6634194</v>
      </c>
      <c r="O84">
        <v>6635687</v>
      </c>
      <c r="P84">
        <v>1493</v>
      </c>
      <c r="Q84">
        <v>6634940.5</v>
      </c>
      <c r="R84" t="s">
        <v>15</v>
      </c>
    </row>
    <row r="85" spans="1:18" x14ac:dyDescent="0.35">
      <c r="A85" t="s">
        <v>36</v>
      </c>
      <c r="C85" t="s">
        <v>706</v>
      </c>
      <c r="D85">
        <v>-2.4156813150000001</v>
      </c>
      <c r="E85" s="1">
        <v>1.0500000000000001E-16</v>
      </c>
      <c r="F85" t="s">
        <v>457</v>
      </c>
      <c r="I85" t="s">
        <v>613</v>
      </c>
      <c r="N85">
        <v>6474333</v>
      </c>
      <c r="O85">
        <v>6475544</v>
      </c>
      <c r="P85">
        <v>1211</v>
      </c>
      <c r="Q85">
        <v>6474938.5</v>
      </c>
      <c r="R85" t="s">
        <v>15</v>
      </c>
    </row>
    <row r="86" spans="1:18" x14ac:dyDescent="0.35">
      <c r="A86" t="s">
        <v>71</v>
      </c>
      <c r="B86" t="s">
        <v>708</v>
      </c>
      <c r="C86" t="s">
        <v>707</v>
      </c>
      <c r="D86">
        <v>-2.4052198460000001</v>
      </c>
      <c r="E86" s="1">
        <v>4.1800000000000001E-25</v>
      </c>
      <c r="F86" t="s">
        <v>709</v>
      </c>
      <c r="J86" t="s">
        <v>612</v>
      </c>
      <c r="N86">
        <v>1387280</v>
      </c>
      <c r="O86">
        <v>1388287</v>
      </c>
      <c r="P86">
        <v>1007</v>
      </c>
      <c r="Q86">
        <v>1387783.5</v>
      </c>
      <c r="R86" t="s">
        <v>15</v>
      </c>
    </row>
    <row r="87" spans="1:18" x14ac:dyDescent="0.35">
      <c r="A87" t="s">
        <v>17</v>
      </c>
      <c r="B87" t="s">
        <v>711</v>
      </c>
      <c r="C87" t="s">
        <v>710</v>
      </c>
      <c r="D87">
        <v>-2.3945026660000002</v>
      </c>
      <c r="E87" s="1">
        <v>2.8000000000000002E-12</v>
      </c>
      <c r="F87" t="s">
        <v>712</v>
      </c>
      <c r="N87">
        <v>1239826</v>
      </c>
      <c r="O87">
        <v>1242348</v>
      </c>
      <c r="P87">
        <v>2522</v>
      </c>
      <c r="Q87">
        <v>1241087</v>
      </c>
      <c r="R87" t="s">
        <v>15</v>
      </c>
    </row>
    <row r="88" spans="1:18" x14ac:dyDescent="0.35">
      <c r="A88" t="s">
        <v>82</v>
      </c>
      <c r="C88" t="s">
        <v>713</v>
      </c>
      <c r="D88">
        <v>-2.382381138</v>
      </c>
      <c r="E88" s="1">
        <v>1.8899999999999999E-10</v>
      </c>
      <c r="F88" t="s">
        <v>714</v>
      </c>
      <c r="N88">
        <v>1242375</v>
      </c>
      <c r="O88">
        <v>1243397</v>
      </c>
      <c r="P88">
        <v>1022</v>
      </c>
      <c r="Q88">
        <v>1242886</v>
      </c>
      <c r="R88" t="s">
        <v>15</v>
      </c>
    </row>
    <row r="89" spans="1:18" x14ac:dyDescent="0.35">
      <c r="A89" t="s">
        <v>26</v>
      </c>
      <c r="C89" t="s">
        <v>715</v>
      </c>
      <c r="D89">
        <v>-2.3809194420000002</v>
      </c>
      <c r="E89" s="1">
        <v>1.9699999999999999E-25</v>
      </c>
      <c r="F89" t="s">
        <v>716</v>
      </c>
      <c r="N89">
        <v>68074</v>
      </c>
      <c r="O89">
        <v>68709</v>
      </c>
      <c r="P89">
        <v>635</v>
      </c>
      <c r="Q89">
        <v>68391.5</v>
      </c>
      <c r="R89" t="s">
        <v>15</v>
      </c>
    </row>
    <row r="90" spans="1:18" x14ac:dyDescent="0.35">
      <c r="A90" t="s">
        <v>24</v>
      </c>
      <c r="C90" t="s">
        <v>717</v>
      </c>
      <c r="D90">
        <v>-2.3680767870000001</v>
      </c>
      <c r="E90" s="1">
        <v>5.7399999999999999E-21</v>
      </c>
      <c r="F90" t="s">
        <v>718</v>
      </c>
      <c r="N90">
        <v>6466144</v>
      </c>
      <c r="O90">
        <v>6467739</v>
      </c>
      <c r="P90">
        <v>1595</v>
      </c>
      <c r="Q90">
        <v>6466941.5</v>
      </c>
      <c r="R90" t="s">
        <v>15</v>
      </c>
    </row>
    <row r="91" spans="1:18" x14ac:dyDescent="0.35">
      <c r="A91" t="s">
        <v>12</v>
      </c>
      <c r="C91" t="s">
        <v>719</v>
      </c>
      <c r="D91">
        <v>-2.3417541439999998</v>
      </c>
      <c r="E91" s="1">
        <v>1.6300000000000001E-16</v>
      </c>
      <c r="N91">
        <v>5567053</v>
      </c>
      <c r="O91">
        <v>5567721</v>
      </c>
      <c r="P91">
        <v>668</v>
      </c>
      <c r="Q91">
        <v>5567387</v>
      </c>
      <c r="R91" t="s">
        <v>15</v>
      </c>
    </row>
    <row r="92" spans="1:18" x14ac:dyDescent="0.35">
      <c r="A92" t="s">
        <v>720</v>
      </c>
      <c r="C92" t="s">
        <v>721</v>
      </c>
      <c r="D92">
        <v>-2.3343988699999998</v>
      </c>
      <c r="E92" s="1">
        <v>9.45E-22</v>
      </c>
      <c r="F92" t="s">
        <v>722</v>
      </c>
      <c r="N92">
        <v>2604273</v>
      </c>
      <c r="O92">
        <v>2605823</v>
      </c>
      <c r="P92">
        <v>1550</v>
      </c>
      <c r="Q92">
        <v>2605048</v>
      </c>
      <c r="R92" t="s">
        <v>15</v>
      </c>
    </row>
    <row r="93" spans="1:18" x14ac:dyDescent="0.35">
      <c r="A93" t="s">
        <v>71</v>
      </c>
      <c r="B93" t="s">
        <v>73</v>
      </c>
      <c r="C93" t="s">
        <v>72</v>
      </c>
      <c r="D93">
        <v>-2.3228818069999999</v>
      </c>
      <c r="E93" s="1">
        <v>3.2400000000000002E-19</v>
      </c>
      <c r="F93" t="s">
        <v>469</v>
      </c>
      <c r="J93" t="s">
        <v>612</v>
      </c>
      <c r="N93">
        <v>827326</v>
      </c>
      <c r="O93">
        <v>827730</v>
      </c>
      <c r="P93">
        <v>404</v>
      </c>
      <c r="Q93">
        <v>827528</v>
      </c>
      <c r="R93" t="s">
        <v>15</v>
      </c>
    </row>
    <row r="94" spans="1:18" x14ac:dyDescent="0.35">
      <c r="A94" t="s">
        <v>26</v>
      </c>
      <c r="C94" t="s">
        <v>723</v>
      </c>
      <c r="D94">
        <v>-2.307278604</v>
      </c>
      <c r="E94" s="1">
        <v>8.7300000000000009E-19</v>
      </c>
      <c r="F94" t="s">
        <v>724</v>
      </c>
      <c r="N94">
        <v>2645300</v>
      </c>
      <c r="O94">
        <v>2645740</v>
      </c>
      <c r="P94">
        <v>440</v>
      </c>
      <c r="Q94">
        <v>2645520</v>
      </c>
      <c r="R94" t="s">
        <v>15</v>
      </c>
    </row>
    <row r="95" spans="1:18" x14ac:dyDescent="0.35">
      <c r="A95" t="s">
        <v>68</v>
      </c>
      <c r="C95" t="s">
        <v>725</v>
      </c>
      <c r="D95">
        <v>-2.3061013789999998</v>
      </c>
      <c r="E95" s="1">
        <v>1.65E-10</v>
      </c>
      <c r="N95">
        <v>431642</v>
      </c>
      <c r="O95">
        <v>431812</v>
      </c>
      <c r="P95">
        <v>170</v>
      </c>
      <c r="Q95">
        <v>431727</v>
      </c>
      <c r="R95" t="s">
        <v>15</v>
      </c>
    </row>
    <row r="96" spans="1:18" x14ac:dyDescent="0.35">
      <c r="A96" t="s">
        <v>59</v>
      </c>
      <c r="B96" t="s">
        <v>727</v>
      </c>
      <c r="C96" t="s">
        <v>726</v>
      </c>
      <c r="D96">
        <v>-2.3011755900000002</v>
      </c>
      <c r="E96" s="1">
        <v>3.0500000000000001E-13</v>
      </c>
      <c r="F96" t="s">
        <v>728</v>
      </c>
      <c r="N96">
        <v>6278539</v>
      </c>
      <c r="O96">
        <v>6279396</v>
      </c>
      <c r="P96">
        <v>857</v>
      </c>
      <c r="Q96">
        <v>6278967.5</v>
      </c>
      <c r="R96" t="s">
        <v>15</v>
      </c>
    </row>
    <row r="97" spans="1:18" x14ac:dyDescent="0.35">
      <c r="A97" t="s">
        <v>82</v>
      </c>
      <c r="B97" t="s">
        <v>730</v>
      </c>
      <c r="C97" t="s">
        <v>729</v>
      </c>
      <c r="D97">
        <v>-2.289166673</v>
      </c>
      <c r="E97" s="1">
        <v>1.29E-12</v>
      </c>
      <c r="F97" t="s">
        <v>731</v>
      </c>
      <c r="N97">
        <v>2583711</v>
      </c>
      <c r="O97">
        <v>2584667</v>
      </c>
      <c r="P97">
        <v>956</v>
      </c>
      <c r="Q97">
        <v>2584189</v>
      </c>
      <c r="R97" t="s">
        <v>15</v>
      </c>
    </row>
    <row r="98" spans="1:18" x14ac:dyDescent="0.35">
      <c r="A98" t="s">
        <v>65</v>
      </c>
      <c r="C98" t="s">
        <v>732</v>
      </c>
      <c r="D98">
        <v>-2.2878794739999999</v>
      </c>
      <c r="E98" s="1">
        <v>9.4900000000000007E-22</v>
      </c>
      <c r="F98" t="s">
        <v>733</v>
      </c>
      <c r="J98" t="s">
        <v>612</v>
      </c>
      <c r="N98">
        <v>1867253</v>
      </c>
      <c r="O98">
        <v>1867558</v>
      </c>
      <c r="P98">
        <v>305</v>
      </c>
      <c r="Q98">
        <v>1867405.5</v>
      </c>
      <c r="R98" t="s">
        <v>15</v>
      </c>
    </row>
    <row r="99" spans="1:18" x14ac:dyDescent="0.35">
      <c r="A99" t="s">
        <v>24</v>
      </c>
      <c r="B99" t="s">
        <v>735</v>
      </c>
      <c r="C99" t="s">
        <v>734</v>
      </c>
      <c r="D99">
        <v>-2.2849784199999998</v>
      </c>
      <c r="E99" s="1">
        <v>3.3000000000000002E-18</v>
      </c>
      <c r="F99" t="s">
        <v>736</v>
      </c>
      <c r="I99" t="s">
        <v>613</v>
      </c>
      <c r="L99" t="s">
        <v>614</v>
      </c>
      <c r="M99" t="s">
        <v>664</v>
      </c>
      <c r="N99">
        <v>1484505</v>
      </c>
      <c r="O99">
        <v>1485272</v>
      </c>
      <c r="P99">
        <v>767</v>
      </c>
      <c r="Q99">
        <v>1484888.5</v>
      </c>
      <c r="R99" t="s">
        <v>15</v>
      </c>
    </row>
    <row r="100" spans="1:18" x14ac:dyDescent="0.35">
      <c r="A100" t="s">
        <v>26</v>
      </c>
      <c r="C100" t="s">
        <v>737</v>
      </c>
      <c r="D100">
        <v>-2.2824747859999999</v>
      </c>
      <c r="E100" s="1">
        <v>4.7700000000000001E-14</v>
      </c>
      <c r="N100">
        <v>1592073</v>
      </c>
      <c r="O100">
        <v>1592411</v>
      </c>
      <c r="P100">
        <v>338</v>
      </c>
      <c r="Q100">
        <v>1592242</v>
      </c>
      <c r="R100" t="s">
        <v>15</v>
      </c>
    </row>
    <row r="101" spans="1:18" x14ac:dyDescent="0.35">
      <c r="A101" t="s">
        <v>97</v>
      </c>
      <c r="B101" t="s">
        <v>739</v>
      </c>
      <c r="C101" t="s">
        <v>738</v>
      </c>
      <c r="D101">
        <v>-2.2683338869999998</v>
      </c>
      <c r="E101" s="1">
        <v>1.2E-21</v>
      </c>
      <c r="F101" t="s">
        <v>740</v>
      </c>
      <c r="N101">
        <v>5686139</v>
      </c>
      <c r="O101">
        <v>5687821</v>
      </c>
      <c r="P101">
        <v>1682</v>
      </c>
      <c r="Q101">
        <v>5686980</v>
      </c>
      <c r="R101" t="s">
        <v>15</v>
      </c>
    </row>
    <row r="102" spans="1:18" x14ac:dyDescent="0.35">
      <c r="A102" t="s">
        <v>26</v>
      </c>
      <c r="C102" t="s">
        <v>741</v>
      </c>
      <c r="D102">
        <v>-2.266368521</v>
      </c>
      <c r="E102" s="1">
        <v>1.12E-24</v>
      </c>
      <c r="N102">
        <v>41753</v>
      </c>
      <c r="O102">
        <v>41977</v>
      </c>
      <c r="P102">
        <v>224</v>
      </c>
      <c r="Q102">
        <v>41865</v>
      </c>
      <c r="R102" t="s">
        <v>15</v>
      </c>
    </row>
    <row r="103" spans="1:18" x14ac:dyDescent="0.35">
      <c r="A103" t="s">
        <v>71</v>
      </c>
      <c r="C103" t="s">
        <v>742</v>
      </c>
      <c r="D103">
        <v>-2.2660172319999998</v>
      </c>
      <c r="E103" s="1">
        <v>7.1500000000000003E-17</v>
      </c>
      <c r="N103">
        <v>3188969</v>
      </c>
      <c r="O103">
        <v>3189364</v>
      </c>
      <c r="P103">
        <v>395</v>
      </c>
      <c r="Q103">
        <v>3189166.5</v>
      </c>
      <c r="R103" t="s">
        <v>15</v>
      </c>
    </row>
    <row r="104" spans="1:18" x14ac:dyDescent="0.35">
      <c r="A104" t="s">
        <v>71</v>
      </c>
      <c r="C104" t="s">
        <v>204</v>
      </c>
      <c r="D104">
        <v>-2.2629653699999999</v>
      </c>
      <c r="E104" s="1">
        <v>4.14E-24</v>
      </c>
      <c r="F104" t="s">
        <v>527</v>
      </c>
      <c r="J104" t="s">
        <v>612</v>
      </c>
      <c r="N104">
        <v>3223360</v>
      </c>
      <c r="O104">
        <v>3224769</v>
      </c>
      <c r="P104">
        <v>1409</v>
      </c>
      <c r="Q104">
        <v>3224064.5</v>
      </c>
      <c r="R104" t="s">
        <v>15</v>
      </c>
    </row>
    <row r="105" spans="1:18" x14ac:dyDescent="0.35">
      <c r="A105" t="s">
        <v>26</v>
      </c>
      <c r="C105" t="s">
        <v>743</v>
      </c>
      <c r="D105">
        <v>-2.2607230569999999</v>
      </c>
      <c r="E105" s="1">
        <v>1.0099999999999999E-19</v>
      </c>
      <c r="N105">
        <v>6473363</v>
      </c>
      <c r="O105">
        <v>6474340</v>
      </c>
      <c r="P105">
        <v>977</v>
      </c>
      <c r="Q105">
        <v>6473851.5</v>
      </c>
      <c r="R105" t="s">
        <v>15</v>
      </c>
    </row>
    <row r="106" spans="1:18" x14ac:dyDescent="0.35">
      <c r="A106" t="s">
        <v>26</v>
      </c>
      <c r="C106" t="s">
        <v>744</v>
      </c>
      <c r="D106">
        <v>-2.2591495749999999</v>
      </c>
      <c r="E106" s="1">
        <v>9.6299999999999994E-17</v>
      </c>
      <c r="F106" t="s">
        <v>544</v>
      </c>
      <c r="G106" t="s">
        <v>544</v>
      </c>
      <c r="N106">
        <v>3858574</v>
      </c>
      <c r="O106">
        <v>3858894</v>
      </c>
      <c r="P106">
        <v>320</v>
      </c>
      <c r="Q106">
        <v>3858734</v>
      </c>
      <c r="R106" t="s">
        <v>15</v>
      </c>
    </row>
    <row r="107" spans="1:18" x14ac:dyDescent="0.35">
      <c r="A107" t="s">
        <v>51</v>
      </c>
      <c r="B107" t="s">
        <v>746</v>
      </c>
      <c r="C107" t="s">
        <v>745</v>
      </c>
      <c r="D107">
        <v>-2.257025364</v>
      </c>
      <c r="E107" s="1">
        <v>2.5599999999999999E-14</v>
      </c>
      <c r="F107" t="s">
        <v>747</v>
      </c>
      <c r="N107">
        <v>5026280</v>
      </c>
      <c r="O107">
        <v>5026783</v>
      </c>
      <c r="P107">
        <v>503</v>
      </c>
      <c r="Q107">
        <v>5026531.5</v>
      </c>
      <c r="R107" t="s">
        <v>15</v>
      </c>
    </row>
    <row r="108" spans="1:18" x14ac:dyDescent="0.35">
      <c r="A108" t="s">
        <v>30</v>
      </c>
      <c r="B108" t="s">
        <v>749</v>
      </c>
      <c r="C108" t="s">
        <v>748</v>
      </c>
      <c r="D108">
        <v>-2.2565691659999998</v>
      </c>
      <c r="E108" s="1">
        <v>5.4599999999999995E-26</v>
      </c>
      <c r="F108" t="s">
        <v>750</v>
      </c>
      <c r="N108">
        <v>4429646</v>
      </c>
      <c r="O108">
        <v>4430902</v>
      </c>
      <c r="P108">
        <v>1256</v>
      </c>
      <c r="Q108">
        <v>4430274</v>
      </c>
      <c r="R108" t="s">
        <v>15</v>
      </c>
    </row>
    <row r="109" spans="1:18" x14ac:dyDescent="0.35">
      <c r="A109" t="s">
        <v>17</v>
      </c>
      <c r="C109" t="s">
        <v>751</v>
      </c>
      <c r="D109">
        <v>-2.247479486</v>
      </c>
      <c r="E109" s="1">
        <v>1.5E-16</v>
      </c>
      <c r="F109" t="s">
        <v>752</v>
      </c>
      <c r="I109" t="s">
        <v>613</v>
      </c>
      <c r="N109">
        <v>1514203</v>
      </c>
      <c r="O109">
        <v>1515498</v>
      </c>
      <c r="P109">
        <v>1295</v>
      </c>
      <c r="Q109">
        <v>1514850.5</v>
      </c>
      <c r="R109" t="s">
        <v>15</v>
      </c>
    </row>
    <row r="110" spans="1:18" x14ac:dyDescent="0.35">
      <c r="A110" t="s">
        <v>17</v>
      </c>
      <c r="C110" t="s">
        <v>753</v>
      </c>
      <c r="D110">
        <v>-2.239172269</v>
      </c>
      <c r="E110" s="1">
        <v>6.8400000000000004E-11</v>
      </c>
      <c r="F110" t="s">
        <v>457</v>
      </c>
      <c r="I110" t="s">
        <v>613</v>
      </c>
      <c r="N110">
        <v>2741865</v>
      </c>
      <c r="O110">
        <v>2743193</v>
      </c>
      <c r="P110">
        <v>1328</v>
      </c>
      <c r="Q110">
        <v>2742529</v>
      </c>
      <c r="R110" t="s">
        <v>15</v>
      </c>
    </row>
    <row r="111" spans="1:18" x14ac:dyDescent="0.35">
      <c r="A111" t="s">
        <v>24</v>
      </c>
      <c r="B111" t="s">
        <v>283</v>
      </c>
      <c r="C111" t="s">
        <v>282</v>
      </c>
      <c r="D111">
        <v>-2.238995557</v>
      </c>
      <c r="E111" s="1">
        <v>4.4300000000000003E-18</v>
      </c>
      <c r="F111" t="s">
        <v>574</v>
      </c>
      <c r="N111">
        <v>5303882</v>
      </c>
      <c r="O111">
        <v>5304811</v>
      </c>
      <c r="P111">
        <v>929</v>
      </c>
      <c r="Q111">
        <v>5304346.5</v>
      </c>
      <c r="R111" t="s">
        <v>15</v>
      </c>
    </row>
    <row r="112" spans="1:18" x14ac:dyDescent="0.35">
      <c r="A112" t="s">
        <v>26</v>
      </c>
      <c r="C112" t="s">
        <v>754</v>
      </c>
      <c r="D112">
        <v>-2.2323065450000001</v>
      </c>
      <c r="E112" s="1">
        <v>3.0800000000000002E-19</v>
      </c>
      <c r="F112" t="s">
        <v>755</v>
      </c>
      <c r="N112">
        <v>5958626</v>
      </c>
      <c r="O112">
        <v>5959177</v>
      </c>
      <c r="P112">
        <v>551</v>
      </c>
      <c r="Q112">
        <v>5958901.5</v>
      </c>
      <c r="R112" t="s">
        <v>15</v>
      </c>
    </row>
    <row r="113" spans="1:18" x14ac:dyDescent="0.35">
      <c r="A113" t="s">
        <v>26</v>
      </c>
      <c r="C113" t="s">
        <v>756</v>
      </c>
      <c r="D113">
        <v>-2.2193225129999998</v>
      </c>
      <c r="E113" s="1">
        <v>7.6799999999999996E-11</v>
      </c>
      <c r="N113">
        <v>912217</v>
      </c>
      <c r="O113">
        <v>912600</v>
      </c>
      <c r="P113">
        <v>383</v>
      </c>
      <c r="Q113">
        <v>912408.5</v>
      </c>
      <c r="R113" t="s">
        <v>15</v>
      </c>
    </row>
    <row r="114" spans="1:18" x14ac:dyDescent="0.35">
      <c r="A114" t="s">
        <v>71</v>
      </c>
      <c r="C114" t="s">
        <v>757</v>
      </c>
      <c r="D114">
        <v>-2.217489134</v>
      </c>
      <c r="E114" s="1">
        <v>7.34E-19</v>
      </c>
      <c r="N114">
        <v>942832</v>
      </c>
      <c r="O114">
        <v>943119</v>
      </c>
      <c r="P114">
        <v>287</v>
      </c>
      <c r="Q114">
        <v>942975.5</v>
      </c>
      <c r="R114" t="s">
        <v>15</v>
      </c>
    </row>
    <row r="115" spans="1:18" x14ac:dyDescent="0.35">
      <c r="A115" t="s">
        <v>17</v>
      </c>
      <c r="B115" t="s">
        <v>121</v>
      </c>
      <c r="C115" t="s">
        <v>120</v>
      </c>
      <c r="D115">
        <v>-2.2168064250000001</v>
      </c>
      <c r="E115" s="1">
        <v>3.0100000000000002E-9</v>
      </c>
      <c r="F115" t="s">
        <v>486</v>
      </c>
      <c r="N115">
        <v>1238097</v>
      </c>
      <c r="O115">
        <v>1239803</v>
      </c>
      <c r="P115">
        <v>1706</v>
      </c>
      <c r="Q115">
        <v>1238950</v>
      </c>
      <c r="R115" t="s">
        <v>15</v>
      </c>
    </row>
    <row r="116" spans="1:18" x14ac:dyDescent="0.35">
      <c r="A116" t="s">
        <v>26</v>
      </c>
      <c r="C116" t="s">
        <v>758</v>
      </c>
      <c r="D116">
        <v>-2.2152733859999998</v>
      </c>
      <c r="E116" s="1">
        <v>1.24E-13</v>
      </c>
      <c r="N116">
        <v>2009046</v>
      </c>
      <c r="O116">
        <v>2009657</v>
      </c>
      <c r="P116">
        <v>611</v>
      </c>
      <c r="Q116">
        <v>2009351.5</v>
      </c>
      <c r="R116" t="s">
        <v>15</v>
      </c>
    </row>
    <row r="117" spans="1:18" x14ac:dyDescent="0.35">
      <c r="A117" t="s">
        <v>24</v>
      </c>
      <c r="B117" t="s">
        <v>280</v>
      </c>
      <c r="C117" t="s">
        <v>279</v>
      </c>
      <c r="D117">
        <v>-2.2016340369999998</v>
      </c>
      <c r="E117" s="1">
        <v>2.6199999999999999E-18</v>
      </c>
      <c r="F117" t="s">
        <v>574</v>
      </c>
      <c r="N117">
        <v>5302809</v>
      </c>
      <c r="O117">
        <v>5303819</v>
      </c>
      <c r="P117">
        <v>1010</v>
      </c>
      <c r="Q117">
        <v>5303314</v>
      </c>
      <c r="R117" t="s">
        <v>15</v>
      </c>
    </row>
    <row r="118" spans="1:18" x14ac:dyDescent="0.35">
      <c r="A118" t="s">
        <v>36</v>
      </c>
      <c r="C118" t="s">
        <v>76</v>
      </c>
      <c r="D118">
        <v>-2.1969778180000001</v>
      </c>
      <c r="E118" s="1">
        <v>2.72E-17</v>
      </c>
      <c r="F118" t="s">
        <v>470</v>
      </c>
      <c r="N118">
        <v>827727</v>
      </c>
      <c r="O118">
        <v>830123</v>
      </c>
      <c r="P118">
        <v>2396</v>
      </c>
      <c r="Q118">
        <v>828925</v>
      </c>
      <c r="R118" t="s">
        <v>15</v>
      </c>
    </row>
    <row r="119" spans="1:18" x14ac:dyDescent="0.35">
      <c r="A119" t="s">
        <v>63</v>
      </c>
      <c r="B119" t="s">
        <v>760</v>
      </c>
      <c r="C119" t="s">
        <v>759</v>
      </c>
      <c r="D119">
        <v>-2.1948264549999998</v>
      </c>
      <c r="E119" s="1">
        <v>6.5900000000000001E-8</v>
      </c>
      <c r="F119" t="s">
        <v>761</v>
      </c>
      <c r="N119">
        <v>6415441</v>
      </c>
      <c r="O119">
        <v>6416376</v>
      </c>
      <c r="P119">
        <v>935</v>
      </c>
      <c r="Q119">
        <v>6415908.5</v>
      </c>
      <c r="R119" t="s">
        <v>15</v>
      </c>
    </row>
    <row r="120" spans="1:18" x14ac:dyDescent="0.35">
      <c r="A120" t="s">
        <v>82</v>
      </c>
      <c r="B120" t="s">
        <v>763</v>
      </c>
      <c r="C120" t="s">
        <v>762</v>
      </c>
      <c r="D120">
        <v>-2.1936980460000002</v>
      </c>
      <c r="E120" s="1">
        <v>5.0700000000000003E-25</v>
      </c>
      <c r="F120" t="s">
        <v>764</v>
      </c>
      <c r="N120">
        <v>1386313</v>
      </c>
      <c r="O120">
        <v>1387173</v>
      </c>
      <c r="P120">
        <v>860</v>
      </c>
      <c r="Q120">
        <v>1386743</v>
      </c>
      <c r="R120" t="s">
        <v>15</v>
      </c>
    </row>
    <row r="121" spans="1:18" x14ac:dyDescent="0.35">
      <c r="A121" t="s">
        <v>52</v>
      </c>
      <c r="C121" t="s">
        <v>765</v>
      </c>
      <c r="D121">
        <v>-2.1904417939999998</v>
      </c>
      <c r="E121" s="1">
        <v>3.4399999999999999E-12</v>
      </c>
      <c r="N121">
        <v>2806789</v>
      </c>
      <c r="O121">
        <v>2807829</v>
      </c>
      <c r="P121">
        <v>1040</v>
      </c>
      <c r="Q121">
        <v>2807309</v>
      </c>
      <c r="R121" t="s">
        <v>15</v>
      </c>
    </row>
    <row r="122" spans="1:18" x14ac:dyDescent="0.35">
      <c r="A122" t="s">
        <v>52</v>
      </c>
      <c r="C122" t="s">
        <v>318</v>
      </c>
      <c r="D122">
        <v>-2.1851407169999999</v>
      </c>
      <c r="E122" s="1">
        <v>5.33E-24</v>
      </c>
      <c r="N122">
        <v>5816486</v>
      </c>
      <c r="O122">
        <v>5817658</v>
      </c>
      <c r="P122">
        <v>1172</v>
      </c>
      <c r="Q122">
        <v>5817072</v>
      </c>
      <c r="R122" t="s">
        <v>15</v>
      </c>
    </row>
    <row r="123" spans="1:18" x14ac:dyDescent="0.35">
      <c r="A123" t="s">
        <v>26</v>
      </c>
      <c r="C123" t="s">
        <v>292</v>
      </c>
      <c r="D123">
        <v>-2.1826782730000001</v>
      </c>
      <c r="E123" s="1">
        <v>1.6200000000000001E-10</v>
      </c>
      <c r="F123" t="s">
        <v>574</v>
      </c>
      <c r="N123">
        <v>5317048</v>
      </c>
      <c r="O123">
        <v>5317683</v>
      </c>
      <c r="P123">
        <v>635</v>
      </c>
      <c r="Q123">
        <v>5317365.5</v>
      </c>
      <c r="R123" t="s">
        <v>15</v>
      </c>
    </row>
    <row r="124" spans="1:18" x14ac:dyDescent="0.35">
      <c r="A124" t="s">
        <v>24</v>
      </c>
      <c r="B124" t="s">
        <v>767</v>
      </c>
      <c r="C124" t="s">
        <v>766</v>
      </c>
      <c r="D124">
        <v>-2.1795951900000001</v>
      </c>
      <c r="E124" s="1">
        <v>4.9900000000000003E-12</v>
      </c>
      <c r="F124" t="s">
        <v>768</v>
      </c>
      <c r="I124" t="s">
        <v>613</v>
      </c>
      <c r="N124">
        <v>6357640</v>
      </c>
      <c r="O124">
        <v>6358485</v>
      </c>
      <c r="P124">
        <v>845</v>
      </c>
      <c r="Q124">
        <v>6358062.5</v>
      </c>
      <c r="R124" t="s">
        <v>15</v>
      </c>
    </row>
    <row r="125" spans="1:18" x14ac:dyDescent="0.35">
      <c r="A125" t="s">
        <v>82</v>
      </c>
      <c r="B125" t="s">
        <v>770</v>
      </c>
      <c r="C125" t="s">
        <v>769</v>
      </c>
      <c r="D125">
        <v>-2.178682357</v>
      </c>
      <c r="E125" s="1">
        <v>3.8199999999999999E-16</v>
      </c>
      <c r="F125" t="s">
        <v>771</v>
      </c>
      <c r="N125">
        <v>4074076</v>
      </c>
      <c r="O125">
        <v>4075227</v>
      </c>
      <c r="P125">
        <v>1151</v>
      </c>
      <c r="Q125">
        <v>4074651.5</v>
      </c>
      <c r="R125" t="s">
        <v>15</v>
      </c>
    </row>
    <row r="126" spans="1:18" x14ac:dyDescent="0.35">
      <c r="A126" t="s">
        <v>30</v>
      </c>
      <c r="C126" t="s">
        <v>772</v>
      </c>
      <c r="D126">
        <v>-2.170195224</v>
      </c>
      <c r="E126">
        <v>1.4582200999999999E-2</v>
      </c>
      <c r="F126" t="s">
        <v>531</v>
      </c>
      <c r="N126">
        <v>4234259</v>
      </c>
      <c r="O126">
        <v>4235203</v>
      </c>
      <c r="P126">
        <v>944</v>
      </c>
      <c r="Q126">
        <v>4234731</v>
      </c>
      <c r="R126" t="s">
        <v>15</v>
      </c>
    </row>
    <row r="127" spans="1:18" x14ac:dyDescent="0.35">
      <c r="A127" t="s">
        <v>26</v>
      </c>
      <c r="C127" t="s">
        <v>289</v>
      </c>
      <c r="D127">
        <v>-2.1689033480000002</v>
      </c>
      <c r="E127" s="1">
        <v>1.24E-6</v>
      </c>
      <c r="F127" t="s">
        <v>574</v>
      </c>
      <c r="N127">
        <v>5316181</v>
      </c>
      <c r="O127">
        <v>5316948</v>
      </c>
      <c r="P127">
        <v>767</v>
      </c>
      <c r="Q127">
        <v>5316564.5</v>
      </c>
      <c r="R127" t="s">
        <v>15</v>
      </c>
    </row>
    <row r="128" spans="1:18" x14ac:dyDescent="0.35">
      <c r="A128" t="s">
        <v>17</v>
      </c>
      <c r="C128" t="s">
        <v>773</v>
      </c>
      <c r="D128">
        <v>-2.1645228780000001</v>
      </c>
      <c r="E128" s="1">
        <v>1.37E-22</v>
      </c>
      <c r="F128" t="s">
        <v>774</v>
      </c>
      <c r="N128">
        <v>5094230</v>
      </c>
      <c r="O128">
        <v>5095549</v>
      </c>
      <c r="P128">
        <v>1319</v>
      </c>
      <c r="Q128">
        <v>5094889.5</v>
      </c>
      <c r="R128" t="s">
        <v>15</v>
      </c>
    </row>
    <row r="129" spans="1:18" x14ac:dyDescent="0.35">
      <c r="A129" t="s">
        <v>24</v>
      </c>
      <c r="C129" t="s">
        <v>775</v>
      </c>
      <c r="D129">
        <v>-2.16280107</v>
      </c>
      <c r="E129" s="1">
        <v>5.8800000000000006E-11</v>
      </c>
      <c r="F129" t="s">
        <v>776</v>
      </c>
      <c r="N129">
        <v>2143522</v>
      </c>
      <c r="O129">
        <v>2143893</v>
      </c>
      <c r="P129">
        <v>371</v>
      </c>
      <c r="Q129">
        <v>2143707.5</v>
      </c>
      <c r="R129" t="s">
        <v>15</v>
      </c>
    </row>
    <row r="130" spans="1:18" x14ac:dyDescent="0.35">
      <c r="A130" t="s">
        <v>26</v>
      </c>
      <c r="C130" t="s">
        <v>777</v>
      </c>
      <c r="D130">
        <v>-2.1601373640000001</v>
      </c>
      <c r="E130" s="1">
        <v>2.02E-17</v>
      </c>
      <c r="N130">
        <v>5126227</v>
      </c>
      <c r="O130">
        <v>5126829</v>
      </c>
      <c r="P130">
        <v>602</v>
      </c>
      <c r="Q130">
        <v>5126528</v>
      </c>
      <c r="R130" t="s">
        <v>15</v>
      </c>
    </row>
    <row r="131" spans="1:18" x14ac:dyDescent="0.35">
      <c r="A131" t="s">
        <v>26</v>
      </c>
      <c r="C131" t="s">
        <v>778</v>
      </c>
      <c r="D131">
        <v>-2.156856002</v>
      </c>
      <c r="E131" s="1">
        <v>3.5600000000000002E-16</v>
      </c>
      <c r="F131" t="s">
        <v>779</v>
      </c>
      <c r="N131">
        <v>3718505</v>
      </c>
      <c r="O131">
        <v>3719092</v>
      </c>
      <c r="P131">
        <v>587</v>
      </c>
      <c r="Q131">
        <v>3718798.5</v>
      </c>
      <c r="R131" t="s">
        <v>15</v>
      </c>
    </row>
    <row r="132" spans="1:18" x14ac:dyDescent="0.35">
      <c r="A132" t="s">
        <v>30</v>
      </c>
      <c r="C132" t="s">
        <v>780</v>
      </c>
      <c r="D132">
        <v>-2.1515379619999999</v>
      </c>
      <c r="E132" s="1">
        <v>6.3600000000000003E-7</v>
      </c>
      <c r="F132" t="s">
        <v>781</v>
      </c>
      <c r="N132">
        <v>2099438</v>
      </c>
      <c r="O132">
        <v>2102155</v>
      </c>
      <c r="P132">
        <v>2717</v>
      </c>
      <c r="Q132">
        <v>2100796.5</v>
      </c>
      <c r="R132" t="s">
        <v>15</v>
      </c>
    </row>
    <row r="133" spans="1:18" x14ac:dyDescent="0.35">
      <c r="A133" t="s">
        <v>26</v>
      </c>
      <c r="C133" t="s">
        <v>782</v>
      </c>
      <c r="D133">
        <v>-2.147501283</v>
      </c>
      <c r="E133" s="1">
        <v>3.43E-13</v>
      </c>
      <c r="N133">
        <v>1460885</v>
      </c>
      <c r="O133">
        <v>1461370</v>
      </c>
      <c r="P133">
        <v>485</v>
      </c>
      <c r="Q133">
        <v>1461127.5</v>
      </c>
      <c r="R133" t="s">
        <v>15</v>
      </c>
    </row>
    <row r="134" spans="1:18" x14ac:dyDescent="0.35">
      <c r="A134" t="s">
        <v>123</v>
      </c>
      <c r="C134" t="s">
        <v>783</v>
      </c>
      <c r="D134">
        <v>-2.1454169510000001</v>
      </c>
      <c r="E134">
        <v>2.78364E-3</v>
      </c>
      <c r="N134">
        <v>5264036</v>
      </c>
      <c r="O134">
        <v>5264242</v>
      </c>
      <c r="P134">
        <v>206</v>
      </c>
      <c r="Q134">
        <v>5264139</v>
      </c>
      <c r="R134" t="s">
        <v>15</v>
      </c>
    </row>
    <row r="135" spans="1:18" x14ac:dyDescent="0.35">
      <c r="A135" t="s">
        <v>97</v>
      </c>
      <c r="C135" t="s">
        <v>784</v>
      </c>
      <c r="D135">
        <v>-2.1380495320000001</v>
      </c>
      <c r="E135" s="1">
        <v>1.13E-17</v>
      </c>
      <c r="F135" t="s">
        <v>785</v>
      </c>
      <c r="N135">
        <v>6861345</v>
      </c>
      <c r="O135">
        <v>6862166</v>
      </c>
      <c r="P135">
        <v>821</v>
      </c>
      <c r="Q135">
        <v>6861755.5</v>
      </c>
      <c r="R135" t="s">
        <v>15</v>
      </c>
    </row>
    <row r="136" spans="1:18" x14ac:dyDescent="0.35">
      <c r="A136" t="s">
        <v>26</v>
      </c>
      <c r="C136" t="s">
        <v>786</v>
      </c>
      <c r="D136">
        <v>-2.1367119209999998</v>
      </c>
      <c r="E136">
        <v>1.1292628000000001E-2</v>
      </c>
      <c r="N136">
        <v>2697877</v>
      </c>
      <c r="O136">
        <v>2698023</v>
      </c>
      <c r="P136">
        <v>146</v>
      </c>
      <c r="Q136">
        <v>2697950</v>
      </c>
      <c r="R136" t="s">
        <v>15</v>
      </c>
    </row>
    <row r="137" spans="1:18" x14ac:dyDescent="0.35">
      <c r="A137" t="s">
        <v>24</v>
      </c>
      <c r="B137" t="s">
        <v>788</v>
      </c>
      <c r="C137" t="s">
        <v>787</v>
      </c>
      <c r="D137">
        <v>-2.1355211509999998</v>
      </c>
      <c r="E137" s="1">
        <v>2.62E-15</v>
      </c>
      <c r="F137" t="s">
        <v>789</v>
      </c>
      <c r="I137" t="s">
        <v>613</v>
      </c>
      <c r="L137" t="s">
        <v>614</v>
      </c>
      <c r="M137" t="s">
        <v>664</v>
      </c>
      <c r="N137">
        <v>1485269</v>
      </c>
      <c r="O137">
        <v>1486525</v>
      </c>
      <c r="P137">
        <v>1256</v>
      </c>
      <c r="Q137">
        <v>1485897</v>
      </c>
      <c r="R137" t="s">
        <v>15</v>
      </c>
    </row>
    <row r="138" spans="1:18" x14ac:dyDescent="0.35">
      <c r="A138" t="s">
        <v>17</v>
      </c>
      <c r="C138" t="s">
        <v>143</v>
      </c>
      <c r="D138">
        <v>-2.1350154469999998</v>
      </c>
      <c r="E138" s="1">
        <v>4.25E-9</v>
      </c>
      <c r="N138">
        <v>2035039</v>
      </c>
      <c r="O138">
        <v>2035419</v>
      </c>
      <c r="P138">
        <v>380</v>
      </c>
      <c r="Q138">
        <v>2035229</v>
      </c>
      <c r="R138" t="s">
        <v>15</v>
      </c>
    </row>
    <row r="139" spans="1:18" x14ac:dyDescent="0.35">
      <c r="A139" t="s">
        <v>123</v>
      </c>
      <c r="B139" t="s">
        <v>791</v>
      </c>
      <c r="C139" t="s">
        <v>790</v>
      </c>
      <c r="D139">
        <v>-2.134028324</v>
      </c>
      <c r="E139" s="1">
        <v>2.7800000000000003E-17</v>
      </c>
      <c r="F139" t="s">
        <v>792</v>
      </c>
      <c r="N139">
        <v>4716094</v>
      </c>
      <c r="O139">
        <v>4716897</v>
      </c>
      <c r="P139">
        <v>803</v>
      </c>
      <c r="Q139">
        <v>4716495.5</v>
      </c>
      <c r="R139" t="s">
        <v>15</v>
      </c>
    </row>
    <row r="140" spans="1:18" x14ac:dyDescent="0.35">
      <c r="A140" t="s">
        <v>30</v>
      </c>
      <c r="B140" t="s">
        <v>171</v>
      </c>
      <c r="C140" t="s">
        <v>170</v>
      </c>
      <c r="D140">
        <v>-2.1285747509999999</v>
      </c>
      <c r="E140" s="1">
        <v>3.83E-11</v>
      </c>
      <c r="F140" t="s">
        <v>510</v>
      </c>
      <c r="N140">
        <v>2576740</v>
      </c>
      <c r="O140">
        <v>2578239</v>
      </c>
      <c r="P140">
        <v>1499</v>
      </c>
      <c r="Q140">
        <v>2577489.5</v>
      </c>
      <c r="R140" t="s">
        <v>15</v>
      </c>
    </row>
    <row r="141" spans="1:18" x14ac:dyDescent="0.35">
      <c r="A141" t="s">
        <v>24</v>
      </c>
      <c r="C141" t="s">
        <v>793</v>
      </c>
      <c r="D141">
        <v>-2.1238718209999998</v>
      </c>
      <c r="E141">
        <v>1.8570679999999999E-3</v>
      </c>
      <c r="F141" t="s">
        <v>794</v>
      </c>
      <c r="I141" t="s">
        <v>613</v>
      </c>
      <c r="N141">
        <v>2499800</v>
      </c>
      <c r="O141">
        <v>2500588</v>
      </c>
      <c r="P141">
        <v>788</v>
      </c>
      <c r="Q141">
        <v>2500194</v>
      </c>
      <c r="R141" t="s">
        <v>15</v>
      </c>
    </row>
    <row r="142" spans="1:18" x14ac:dyDescent="0.35">
      <c r="A142" t="s">
        <v>97</v>
      </c>
      <c r="C142" t="s">
        <v>795</v>
      </c>
      <c r="D142">
        <v>-2.1023371310000001</v>
      </c>
      <c r="E142" s="1">
        <v>1.19E-18</v>
      </c>
      <c r="F142" t="s">
        <v>796</v>
      </c>
      <c r="N142">
        <v>4139823</v>
      </c>
      <c r="O142">
        <v>4140998</v>
      </c>
      <c r="P142">
        <v>1175</v>
      </c>
      <c r="Q142">
        <v>4140410.5</v>
      </c>
      <c r="R142" t="s">
        <v>15</v>
      </c>
    </row>
    <row r="143" spans="1:18" x14ac:dyDescent="0.35">
      <c r="A143" t="s">
        <v>71</v>
      </c>
      <c r="C143" t="s">
        <v>797</v>
      </c>
      <c r="D143">
        <v>-2.1019947650000002</v>
      </c>
      <c r="E143">
        <v>5.2640609999999996E-3</v>
      </c>
      <c r="F143" t="s">
        <v>798</v>
      </c>
      <c r="N143">
        <v>3277822</v>
      </c>
      <c r="O143">
        <v>3279303</v>
      </c>
      <c r="P143">
        <v>1481</v>
      </c>
      <c r="Q143">
        <v>3278562.5</v>
      </c>
      <c r="R143" t="s">
        <v>15</v>
      </c>
    </row>
    <row r="144" spans="1:18" x14ac:dyDescent="0.35">
      <c r="A144" t="s">
        <v>24</v>
      </c>
      <c r="B144" t="s">
        <v>240</v>
      </c>
      <c r="C144" t="s">
        <v>239</v>
      </c>
      <c r="D144">
        <v>-2.1019554220000001</v>
      </c>
      <c r="E144" s="1">
        <v>6.7199999999999998E-11</v>
      </c>
      <c r="F144" t="s">
        <v>551</v>
      </c>
      <c r="I144" t="s">
        <v>613</v>
      </c>
      <c r="N144">
        <v>4137129</v>
      </c>
      <c r="O144">
        <v>4138541</v>
      </c>
      <c r="P144">
        <v>1412</v>
      </c>
      <c r="Q144">
        <v>4137835</v>
      </c>
      <c r="R144" t="s">
        <v>15</v>
      </c>
    </row>
    <row r="145" spans="1:18" x14ac:dyDescent="0.35">
      <c r="A145" t="s">
        <v>97</v>
      </c>
      <c r="C145" t="s">
        <v>799</v>
      </c>
      <c r="D145">
        <v>-2.1001062140000002</v>
      </c>
      <c r="E145" s="1">
        <v>1.1000000000000001E-11</v>
      </c>
      <c r="N145">
        <v>2452105</v>
      </c>
      <c r="O145">
        <v>2453727</v>
      </c>
      <c r="P145">
        <v>1622</v>
      </c>
      <c r="Q145">
        <v>2452916</v>
      </c>
      <c r="R145" t="s">
        <v>15</v>
      </c>
    </row>
    <row r="146" spans="1:18" x14ac:dyDescent="0.35">
      <c r="A146" t="s">
        <v>24</v>
      </c>
      <c r="C146" t="s">
        <v>800</v>
      </c>
      <c r="D146">
        <v>-2.0942862600000001</v>
      </c>
      <c r="E146" s="1">
        <v>3.6600000000000002E-12</v>
      </c>
      <c r="F146" t="s">
        <v>801</v>
      </c>
      <c r="N146">
        <v>3631235</v>
      </c>
      <c r="O146">
        <v>3632569</v>
      </c>
      <c r="P146">
        <v>1334</v>
      </c>
      <c r="Q146">
        <v>3631902</v>
      </c>
      <c r="R146" t="s">
        <v>15</v>
      </c>
    </row>
    <row r="147" spans="1:18" x14ac:dyDescent="0.35">
      <c r="A147" t="s">
        <v>24</v>
      </c>
      <c r="C147" t="s">
        <v>802</v>
      </c>
      <c r="D147">
        <v>-2.092615801</v>
      </c>
      <c r="E147">
        <v>3.2000099999999999E-4</v>
      </c>
      <c r="F147" t="s">
        <v>803</v>
      </c>
      <c r="I147" t="s">
        <v>613</v>
      </c>
      <c r="N147">
        <v>2502600</v>
      </c>
      <c r="O147">
        <v>2503319</v>
      </c>
      <c r="P147">
        <v>719</v>
      </c>
      <c r="Q147">
        <v>2502959.5</v>
      </c>
      <c r="R147" t="s">
        <v>15</v>
      </c>
    </row>
    <row r="148" spans="1:18" x14ac:dyDescent="0.35">
      <c r="A148" t="s">
        <v>804</v>
      </c>
      <c r="B148" t="s">
        <v>806</v>
      </c>
      <c r="C148" t="s">
        <v>805</v>
      </c>
      <c r="D148">
        <v>-2.0810719529999999</v>
      </c>
      <c r="E148" s="1">
        <v>1.41E-15</v>
      </c>
      <c r="F148" t="s">
        <v>807</v>
      </c>
      <c r="I148" t="s">
        <v>613</v>
      </c>
      <c r="N148">
        <v>1021007</v>
      </c>
      <c r="O148">
        <v>1022017</v>
      </c>
      <c r="P148">
        <v>1010</v>
      </c>
      <c r="Q148">
        <v>1021512</v>
      </c>
      <c r="R148" t="s">
        <v>15</v>
      </c>
    </row>
    <row r="149" spans="1:18" x14ac:dyDescent="0.35">
      <c r="A149" t="s">
        <v>71</v>
      </c>
      <c r="C149" t="s">
        <v>808</v>
      </c>
      <c r="D149">
        <v>-2.0710466310000002</v>
      </c>
      <c r="E149" s="1">
        <v>1.0899999999999999E-11</v>
      </c>
      <c r="F149" t="s">
        <v>809</v>
      </c>
      <c r="J149" t="s">
        <v>612</v>
      </c>
      <c r="N149">
        <v>2391148</v>
      </c>
      <c r="O149">
        <v>2392083</v>
      </c>
      <c r="P149">
        <v>935</v>
      </c>
      <c r="Q149">
        <v>2391615.5</v>
      </c>
      <c r="R149" t="s">
        <v>15</v>
      </c>
    </row>
    <row r="150" spans="1:18" x14ac:dyDescent="0.35">
      <c r="A150" t="s">
        <v>63</v>
      </c>
      <c r="C150" t="s">
        <v>810</v>
      </c>
      <c r="D150">
        <v>-2.0705810979999999</v>
      </c>
      <c r="E150" s="1">
        <v>1.19E-13</v>
      </c>
      <c r="F150" t="s">
        <v>656</v>
      </c>
      <c r="N150">
        <v>295259</v>
      </c>
      <c r="O150">
        <v>295999</v>
      </c>
      <c r="P150">
        <v>740</v>
      </c>
      <c r="Q150">
        <v>295629</v>
      </c>
      <c r="R150" t="s">
        <v>15</v>
      </c>
    </row>
    <row r="151" spans="1:18" x14ac:dyDescent="0.35">
      <c r="A151" t="s">
        <v>26</v>
      </c>
      <c r="C151" t="s">
        <v>811</v>
      </c>
      <c r="D151">
        <v>-2.0580676709999999</v>
      </c>
      <c r="E151">
        <v>5.8794200000000004E-4</v>
      </c>
      <c r="F151" t="s">
        <v>812</v>
      </c>
      <c r="N151">
        <v>3510864</v>
      </c>
      <c r="O151">
        <v>3511484</v>
      </c>
      <c r="P151">
        <v>620</v>
      </c>
      <c r="Q151">
        <v>3511174</v>
      </c>
      <c r="R151" t="s">
        <v>15</v>
      </c>
    </row>
    <row r="152" spans="1:18" x14ac:dyDescent="0.35">
      <c r="A152" t="s">
        <v>52</v>
      </c>
      <c r="C152" t="s">
        <v>813</v>
      </c>
      <c r="D152">
        <v>-2.0444636009999999</v>
      </c>
      <c r="E152" s="1">
        <v>5.3000000000000003E-16</v>
      </c>
      <c r="F152" t="s">
        <v>559</v>
      </c>
      <c r="N152">
        <v>797469</v>
      </c>
      <c r="O152">
        <v>797762</v>
      </c>
      <c r="P152">
        <v>293</v>
      </c>
      <c r="Q152">
        <v>797615.5</v>
      </c>
      <c r="R152" t="s">
        <v>15</v>
      </c>
    </row>
    <row r="153" spans="1:18" x14ac:dyDescent="0.35">
      <c r="A153" t="s">
        <v>26</v>
      </c>
      <c r="C153" t="s">
        <v>814</v>
      </c>
      <c r="D153">
        <v>-2.043714558</v>
      </c>
      <c r="E153" s="1">
        <v>7.1200000000000002E-22</v>
      </c>
      <c r="F153" t="s">
        <v>815</v>
      </c>
      <c r="N153">
        <v>2724094</v>
      </c>
      <c r="O153">
        <v>2725665</v>
      </c>
      <c r="P153">
        <v>1571</v>
      </c>
      <c r="Q153">
        <v>2724879.5</v>
      </c>
      <c r="R153" t="s">
        <v>15</v>
      </c>
    </row>
    <row r="154" spans="1:18" x14ac:dyDescent="0.35">
      <c r="A154" t="s">
        <v>63</v>
      </c>
      <c r="B154" t="s">
        <v>817</v>
      </c>
      <c r="C154" t="s">
        <v>816</v>
      </c>
      <c r="D154">
        <v>-2.0405992450000001</v>
      </c>
      <c r="E154" s="1">
        <v>1.9900000000000001E-13</v>
      </c>
      <c r="F154" t="s">
        <v>818</v>
      </c>
      <c r="N154">
        <v>4610009</v>
      </c>
      <c r="O154">
        <v>4610725</v>
      </c>
      <c r="P154">
        <v>716</v>
      </c>
      <c r="Q154">
        <v>4610367</v>
      </c>
      <c r="R154" t="s">
        <v>15</v>
      </c>
    </row>
    <row r="155" spans="1:18" x14ac:dyDescent="0.35">
      <c r="A155" t="s">
        <v>26</v>
      </c>
      <c r="C155" t="s">
        <v>819</v>
      </c>
      <c r="D155">
        <v>-2.0400254160000002</v>
      </c>
      <c r="E155" s="1">
        <v>5.2399999999999999E-13</v>
      </c>
      <c r="F155" t="s">
        <v>820</v>
      </c>
      <c r="N155">
        <v>912769</v>
      </c>
      <c r="O155">
        <v>913326</v>
      </c>
      <c r="P155">
        <v>557</v>
      </c>
      <c r="Q155">
        <v>913047.5</v>
      </c>
      <c r="R155" t="s">
        <v>15</v>
      </c>
    </row>
    <row r="156" spans="1:18" x14ac:dyDescent="0.35">
      <c r="A156" t="s">
        <v>36</v>
      </c>
      <c r="B156" t="s">
        <v>822</v>
      </c>
      <c r="C156" t="s">
        <v>821</v>
      </c>
      <c r="D156">
        <v>-2.0358889520000001</v>
      </c>
      <c r="E156" s="1">
        <v>4.2599999999999998E-17</v>
      </c>
      <c r="F156" t="s">
        <v>823</v>
      </c>
      <c r="I156" t="s">
        <v>613</v>
      </c>
      <c r="N156">
        <v>74644</v>
      </c>
      <c r="O156">
        <v>75432</v>
      </c>
      <c r="P156">
        <v>788</v>
      </c>
      <c r="Q156">
        <v>75038</v>
      </c>
      <c r="R156" t="s">
        <v>15</v>
      </c>
    </row>
    <row r="157" spans="1:18" x14ac:dyDescent="0.35">
      <c r="A157" t="s">
        <v>17</v>
      </c>
      <c r="C157" t="s">
        <v>230</v>
      </c>
      <c r="D157">
        <v>-2.0353663019999999</v>
      </c>
      <c r="E157" s="1">
        <v>3.34E-9</v>
      </c>
      <c r="F157" t="s">
        <v>548</v>
      </c>
      <c r="I157" t="s">
        <v>613</v>
      </c>
      <c r="N157">
        <v>4080452</v>
      </c>
      <c r="O157">
        <v>4081993</v>
      </c>
      <c r="P157">
        <v>1541</v>
      </c>
      <c r="Q157">
        <v>4081222.5</v>
      </c>
      <c r="R157" t="s">
        <v>15</v>
      </c>
    </row>
    <row r="158" spans="1:18" x14ac:dyDescent="0.35">
      <c r="A158" t="s">
        <v>26</v>
      </c>
      <c r="C158" t="s">
        <v>824</v>
      </c>
      <c r="D158">
        <v>-2.0301179149999999</v>
      </c>
      <c r="E158" s="1">
        <v>3.3499999999999998E-10</v>
      </c>
      <c r="F158" t="s">
        <v>825</v>
      </c>
      <c r="N158">
        <v>1562804</v>
      </c>
      <c r="O158">
        <v>1563811</v>
      </c>
      <c r="P158">
        <v>1007</v>
      </c>
      <c r="Q158">
        <v>1563307.5</v>
      </c>
      <c r="R158" t="s">
        <v>15</v>
      </c>
    </row>
    <row r="159" spans="1:18" x14ac:dyDescent="0.35">
      <c r="A159" t="s">
        <v>12</v>
      </c>
      <c r="C159" t="s">
        <v>826</v>
      </c>
      <c r="D159">
        <v>-2.0216449910000001</v>
      </c>
      <c r="E159" s="1">
        <v>1.11E-22</v>
      </c>
      <c r="F159" t="s">
        <v>827</v>
      </c>
      <c r="N159">
        <v>1088396</v>
      </c>
      <c r="O159">
        <v>1088878</v>
      </c>
      <c r="P159">
        <v>482</v>
      </c>
      <c r="Q159">
        <v>1088637</v>
      </c>
      <c r="R159" t="s">
        <v>15</v>
      </c>
    </row>
    <row r="160" spans="1:18" x14ac:dyDescent="0.35">
      <c r="A160" t="s">
        <v>24</v>
      </c>
      <c r="B160" t="s">
        <v>829</v>
      </c>
      <c r="C160" t="s">
        <v>828</v>
      </c>
      <c r="D160">
        <v>-2.0193724249999998</v>
      </c>
      <c r="E160" s="1">
        <v>1.43E-14</v>
      </c>
      <c r="F160" t="s">
        <v>830</v>
      </c>
      <c r="I160" t="s">
        <v>613</v>
      </c>
      <c r="L160" t="s">
        <v>614</v>
      </c>
      <c r="M160" t="s">
        <v>664</v>
      </c>
      <c r="N160">
        <v>1483803</v>
      </c>
      <c r="O160">
        <v>1484504</v>
      </c>
      <c r="P160">
        <v>701</v>
      </c>
      <c r="Q160">
        <v>1484153.5</v>
      </c>
      <c r="R160" t="s">
        <v>15</v>
      </c>
    </row>
    <row r="161" spans="1:18" x14ac:dyDescent="0.35">
      <c r="A161" t="s">
        <v>63</v>
      </c>
      <c r="C161" t="s">
        <v>831</v>
      </c>
      <c r="D161">
        <v>-2.0132278060000002</v>
      </c>
      <c r="E161" s="1">
        <v>8.5499999999999995E-22</v>
      </c>
      <c r="F161" t="s">
        <v>832</v>
      </c>
      <c r="N161">
        <v>822448</v>
      </c>
      <c r="O161">
        <v>823725</v>
      </c>
      <c r="P161">
        <v>1277</v>
      </c>
      <c r="Q161">
        <v>823086.5</v>
      </c>
      <c r="R161" t="s">
        <v>15</v>
      </c>
    </row>
    <row r="162" spans="1:18" x14ac:dyDescent="0.35">
      <c r="A162" t="s">
        <v>26</v>
      </c>
      <c r="C162" t="s">
        <v>833</v>
      </c>
      <c r="D162">
        <v>-2.000777384</v>
      </c>
      <c r="E162" s="1">
        <v>2.6399999999999998E-7</v>
      </c>
      <c r="F162" t="s">
        <v>834</v>
      </c>
      <c r="N162">
        <v>2788150</v>
      </c>
      <c r="O162">
        <v>2788728</v>
      </c>
      <c r="P162">
        <v>578</v>
      </c>
      <c r="Q162">
        <v>2788439</v>
      </c>
      <c r="R162" t="s">
        <v>15</v>
      </c>
    </row>
    <row r="163" spans="1:18" x14ac:dyDescent="0.35">
      <c r="A163" t="s">
        <v>36</v>
      </c>
      <c r="B163" t="s">
        <v>836</v>
      </c>
      <c r="C163" t="s">
        <v>835</v>
      </c>
      <c r="D163">
        <v>2.0003749869999998</v>
      </c>
      <c r="E163">
        <v>6.0977030000000003E-3</v>
      </c>
      <c r="F163" t="s">
        <v>837</v>
      </c>
      <c r="N163">
        <v>5235202</v>
      </c>
      <c r="O163">
        <v>5235885</v>
      </c>
      <c r="P163">
        <v>683</v>
      </c>
      <c r="Q163">
        <v>5235543.5</v>
      </c>
      <c r="R163" t="s">
        <v>16</v>
      </c>
    </row>
    <row r="164" spans="1:18" x14ac:dyDescent="0.35">
      <c r="A164" t="s">
        <v>24</v>
      </c>
      <c r="B164" t="s">
        <v>839</v>
      </c>
      <c r="C164" t="s">
        <v>838</v>
      </c>
      <c r="D164">
        <v>2.0054584210000002</v>
      </c>
      <c r="E164" s="1">
        <v>2.99E-21</v>
      </c>
      <c r="F164" t="s">
        <v>840</v>
      </c>
      <c r="N164">
        <v>6400858</v>
      </c>
      <c r="O164">
        <v>6401703</v>
      </c>
      <c r="P164">
        <v>845</v>
      </c>
      <c r="Q164">
        <v>6401280.5</v>
      </c>
      <c r="R164" t="s">
        <v>16</v>
      </c>
    </row>
    <row r="165" spans="1:18" x14ac:dyDescent="0.35">
      <c r="A165" t="s">
        <v>51</v>
      </c>
      <c r="B165" t="s">
        <v>361</v>
      </c>
      <c r="C165" t="s">
        <v>360</v>
      </c>
      <c r="D165">
        <v>2.0056911130000001</v>
      </c>
      <c r="E165" s="1">
        <v>8.8400000000000007E-19</v>
      </c>
      <c r="F165" t="s">
        <v>555</v>
      </c>
      <c r="N165">
        <v>4436171</v>
      </c>
      <c r="O165">
        <v>4437541</v>
      </c>
      <c r="P165">
        <v>1370</v>
      </c>
      <c r="Q165">
        <v>4436856</v>
      </c>
      <c r="R165" t="s">
        <v>16</v>
      </c>
    </row>
    <row r="166" spans="1:18" x14ac:dyDescent="0.35">
      <c r="A166" t="s">
        <v>63</v>
      </c>
      <c r="C166" t="s">
        <v>841</v>
      </c>
      <c r="D166">
        <v>2.0077851729999998</v>
      </c>
      <c r="E166" s="1">
        <v>6.2299999999999997E-14</v>
      </c>
      <c r="F166" t="s">
        <v>842</v>
      </c>
      <c r="N166">
        <v>534997</v>
      </c>
      <c r="O166">
        <v>536223</v>
      </c>
      <c r="P166">
        <v>1226</v>
      </c>
      <c r="Q166">
        <v>535610</v>
      </c>
      <c r="R166" t="s">
        <v>16</v>
      </c>
    </row>
    <row r="167" spans="1:18" x14ac:dyDescent="0.35">
      <c r="A167" t="s">
        <v>30</v>
      </c>
      <c r="B167" t="s">
        <v>844</v>
      </c>
      <c r="C167" t="s">
        <v>843</v>
      </c>
      <c r="D167">
        <v>2.0120736520000002</v>
      </c>
      <c r="E167" s="1">
        <v>6.5200000000000002E-14</v>
      </c>
      <c r="F167" t="s">
        <v>845</v>
      </c>
      <c r="N167">
        <v>5552274</v>
      </c>
      <c r="O167">
        <v>5552615</v>
      </c>
      <c r="P167">
        <v>341</v>
      </c>
      <c r="Q167">
        <v>5552444.5</v>
      </c>
      <c r="R167" t="s">
        <v>16</v>
      </c>
    </row>
    <row r="168" spans="1:18" x14ac:dyDescent="0.35">
      <c r="A168" t="s">
        <v>63</v>
      </c>
      <c r="C168" t="s">
        <v>846</v>
      </c>
      <c r="D168">
        <v>2.0122861730000001</v>
      </c>
      <c r="E168" s="1">
        <v>4.4299999999999998E-13</v>
      </c>
      <c r="F168" t="s">
        <v>656</v>
      </c>
      <c r="N168">
        <v>536223</v>
      </c>
      <c r="O168">
        <v>536951</v>
      </c>
      <c r="P168">
        <v>728</v>
      </c>
      <c r="Q168">
        <v>536587</v>
      </c>
      <c r="R168" t="s">
        <v>16</v>
      </c>
    </row>
    <row r="169" spans="1:18" x14ac:dyDescent="0.35">
      <c r="A169" t="s">
        <v>26</v>
      </c>
      <c r="B169" t="s">
        <v>848</v>
      </c>
      <c r="C169" t="s">
        <v>847</v>
      </c>
      <c r="D169">
        <v>2.0185498900000001</v>
      </c>
      <c r="E169" s="1">
        <v>3.5200000000000003E-10</v>
      </c>
      <c r="F169" t="s">
        <v>849</v>
      </c>
      <c r="N169">
        <v>5552058</v>
      </c>
      <c r="O169">
        <v>5552258</v>
      </c>
      <c r="P169">
        <v>200</v>
      </c>
      <c r="Q169">
        <v>5552158</v>
      </c>
      <c r="R169" t="s">
        <v>16</v>
      </c>
    </row>
    <row r="170" spans="1:18" x14ac:dyDescent="0.35">
      <c r="A170" t="s">
        <v>26</v>
      </c>
      <c r="C170" t="s">
        <v>850</v>
      </c>
      <c r="D170">
        <v>2.0255085890000002</v>
      </c>
      <c r="E170" s="1">
        <v>1.09E-8</v>
      </c>
      <c r="F170" t="s">
        <v>851</v>
      </c>
      <c r="N170">
        <v>3540672</v>
      </c>
      <c r="O170">
        <v>3540896</v>
      </c>
      <c r="P170">
        <v>224</v>
      </c>
      <c r="Q170">
        <v>3540784</v>
      </c>
      <c r="R170" t="s">
        <v>16</v>
      </c>
    </row>
    <row r="171" spans="1:18" x14ac:dyDescent="0.35">
      <c r="A171" t="s">
        <v>68</v>
      </c>
      <c r="B171" t="s">
        <v>853</v>
      </c>
      <c r="C171" t="s">
        <v>852</v>
      </c>
      <c r="D171">
        <v>2.0265196680000002</v>
      </c>
      <c r="E171" s="1">
        <v>7.1699999999999997E-20</v>
      </c>
      <c r="F171" t="s">
        <v>854</v>
      </c>
      <c r="N171">
        <v>6157257</v>
      </c>
      <c r="O171">
        <v>6159404</v>
      </c>
      <c r="P171">
        <v>2147</v>
      </c>
      <c r="Q171">
        <v>6158330.5</v>
      </c>
      <c r="R171" t="s">
        <v>16</v>
      </c>
    </row>
    <row r="172" spans="1:18" x14ac:dyDescent="0.35">
      <c r="A172" t="s">
        <v>71</v>
      </c>
      <c r="B172" t="s">
        <v>856</v>
      </c>
      <c r="C172" t="s">
        <v>855</v>
      </c>
      <c r="D172">
        <v>2.0290099019999999</v>
      </c>
      <c r="E172" s="1">
        <v>2.0899999999999999E-20</v>
      </c>
      <c r="F172" t="s">
        <v>857</v>
      </c>
      <c r="N172">
        <v>6142622</v>
      </c>
      <c r="O172">
        <v>6143623</v>
      </c>
      <c r="P172">
        <v>1001</v>
      </c>
      <c r="Q172">
        <v>6143122.5</v>
      </c>
      <c r="R172" t="s">
        <v>16</v>
      </c>
    </row>
    <row r="173" spans="1:18" x14ac:dyDescent="0.35">
      <c r="A173" t="s">
        <v>46</v>
      </c>
      <c r="B173" t="s">
        <v>859</v>
      </c>
      <c r="C173" t="s">
        <v>858</v>
      </c>
      <c r="D173">
        <v>2.0291588599999999</v>
      </c>
      <c r="E173" s="1">
        <v>1.1599999999999999E-23</v>
      </c>
      <c r="F173" t="s">
        <v>860</v>
      </c>
      <c r="I173" t="s">
        <v>613</v>
      </c>
      <c r="N173">
        <v>5561324</v>
      </c>
      <c r="O173">
        <v>5562238</v>
      </c>
      <c r="P173">
        <v>914</v>
      </c>
      <c r="Q173">
        <v>5561781</v>
      </c>
      <c r="R173" t="s">
        <v>16</v>
      </c>
    </row>
    <row r="174" spans="1:18" x14ac:dyDescent="0.35">
      <c r="A174" t="s">
        <v>30</v>
      </c>
      <c r="B174" t="s">
        <v>862</v>
      </c>
      <c r="C174" t="s">
        <v>861</v>
      </c>
      <c r="D174">
        <v>2.0297146599999998</v>
      </c>
      <c r="E174" s="1">
        <v>8.3700000000000001E-21</v>
      </c>
      <c r="F174" t="s">
        <v>863</v>
      </c>
      <c r="N174">
        <v>6849303</v>
      </c>
      <c r="O174">
        <v>6849728</v>
      </c>
      <c r="P174">
        <v>425</v>
      </c>
      <c r="Q174">
        <v>6849515.5</v>
      </c>
      <c r="R174" t="s">
        <v>16</v>
      </c>
    </row>
    <row r="175" spans="1:18" x14ac:dyDescent="0.35">
      <c r="A175" t="s">
        <v>30</v>
      </c>
      <c r="C175" t="s">
        <v>864</v>
      </c>
      <c r="D175">
        <v>2.0394548160000001</v>
      </c>
      <c r="E175" s="1">
        <v>3.8599999999999999E-7</v>
      </c>
      <c r="F175" t="s">
        <v>865</v>
      </c>
      <c r="N175">
        <v>342603</v>
      </c>
      <c r="O175">
        <v>344951</v>
      </c>
      <c r="P175">
        <v>2348</v>
      </c>
      <c r="Q175">
        <v>343777</v>
      </c>
      <c r="R175" t="s">
        <v>16</v>
      </c>
    </row>
    <row r="176" spans="1:18" x14ac:dyDescent="0.35">
      <c r="A176" t="s">
        <v>26</v>
      </c>
      <c r="B176" t="s">
        <v>867</v>
      </c>
      <c r="C176" t="s">
        <v>866</v>
      </c>
      <c r="D176">
        <v>2.0400538340000001</v>
      </c>
      <c r="E176" s="1">
        <v>6.6500000000000004E-15</v>
      </c>
      <c r="F176" t="s">
        <v>868</v>
      </c>
      <c r="N176">
        <v>4824636</v>
      </c>
      <c r="O176">
        <v>4826426</v>
      </c>
      <c r="P176">
        <v>1790</v>
      </c>
      <c r="Q176">
        <v>4825531</v>
      </c>
      <c r="R176" t="s">
        <v>16</v>
      </c>
    </row>
    <row r="177" spans="1:18" x14ac:dyDescent="0.35">
      <c r="A177" t="s">
        <v>46</v>
      </c>
      <c r="B177" t="s">
        <v>446</v>
      </c>
      <c r="C177" t="s">
        <v>445</v>
      </c>
      <c r="D177">
        <v>2.0444573020000001</v>
      </c>
      <c r="E177" s="1">
        <v>2.9300000000000002E-10</v>
      </c>
      <c r="F177" t="s">
        <v>607</v>
      </c>
      <c r="I177" t="s">
        <v>613</v>
      </c>
      <c r="N177">
        <v>6682803</v>
      </c>
      <c r="O177">
        <v>6683231</v>
      </c>
      <c r="P177">
        <v>428</v>
      </c>
      <c r="Q177">
        <v>6683017</v>
      </c>
      <c r="R177" t="s">
        <v>16</v>
      </c>
    </row>
    <row r="178" spans="1:18" x14ac:dyDescent="0.35">
      <c r="A178" t="s">
        <v>68</v>
      </c>
      <c r="B178" t="s">
        <v>870</v>
      </c>
      <c r="C178" t="s">
        <v>869</v>
      </c>
      <c r="D178">
        <v>2.0480627760000001</v>
      </c>
      <c r="E178" s="1">
        <v>5.4100000000000001E-21</v>
      </c>
      <c r="F178" t="s">
        <v>871</v>
      </c>
      <c r="N178">
        <v>1256407</v>
      </c>
      <c r="O178">
        <v>1257159</v>
      </c>
      <c r="P178">
        <v>752</v>
      </c>
      <c r="Q178">
        <v>1256783</v>
      </c>
      <c r="R178" t="s">
        <v>16</v>
      </c>
    </row>
    <row r="179" spans="1:18" x14ac:dyDescent="0.35">
      <c r="A179" t="s">
        <v>26</v>
      </c>
      <c r="C179" t="s">
        <v>56</v>
      </c>
      <c r="D179">
        <v>2.0533822850000001</v>
      </c>
      <c r="E179" s="1">
        <v>9.879999999999999E-10</v>
      </c>
      <c r="N179">
        <v>258840</v>
      </c>
      <c r="O179">
        <v>259418</v>
      </c>
      <c r="P179">
        <v>578</v>
      </c>
      <c r="Q179">
        <v>259129</v>
      </c>
      <c r="R179" t="s">
        <v>16</v>
      </c>
    </row>
    <row r="180" spans="1:18" x14ac:dyDescent="0.35">
      <c r="A180" t="s">
        <v>36</v>
      </c>
      <c r="B180" t="s">
        <v>387</v>
      </c>
      <c r="C180" t="s">
        <v>386</v>
      </c>
      <c r="D180">
        <v>2.0562751010000002</v>
      </c>
      <c r="E180" s="1">
        <v>9.0100000000000001E-6</v>
      </c>
      <c r="F180" t="s">
        <v>573</v>
      </c>
      <c r="N180">
        <v>5292303</v>
      </c>
      <c r="O180">
        <v>5292911</v>
      </c>
      <c r="P180">
        <v>608</v>
      </c>
      <c r="Q180">
        <v>5292607</v>
      </c>
      <c r="R180" t="s">
        <v>16</v>
      </c>
    </row>
    <row r="181" spans="1:18" x14ac:dyDescent="0.35">
      <c r="A181" t="s">
        <v>68</v>
      </c>
      <c r="B181" t="s">
        <v>873</v>
      </c>
      <c r="C181" t="s">
        <v>872</v>
      </c>
      <c r="D181">
        <v>2.0589989399999999</v>
      </c>
      <c r="E181" s="1">
        <v>1.66E-18</v>
      </c>
      <c r="F181" t="s">
        <v>874</v>
      </c>
      <c r="K181" t="s">
        <v>611</v>
      </c>
      <c r="N181">
        <v>6152473</v>
      </c>
      <c r="O181">
        <v>6152808</v>
      </c>
      <c r="P181">
        <v>335</v>
      </c>
      <c r="Q181">
        <v>6152640.5</v>
      </c>
      <c r="R181" t="s">
        <v>16</v>
      </c>
    </row>
    <row r="182" spans="1:18" x14ac:dyDescent="0.35">
      <c r="A182" t="s">
        <v>12</v>
      </c>
      <c r="C182" t="s">
        <v>875</v>
      </c>
      <c r="D182">
        <v>2.0641488880000001</v>
      </c>
      <c r="E182" s="1">
        <v>1.59E-13</v>
      </c>
      <c r="F182" t="s">
        <v>876</v>
      </c>
      <c r="N182">
        <v>5572894</v>
      </c>
      <c r="O182">
        <v>5573517</v>
      </c>
      <c r="P182">
        <v>623</v>
      </c>
      <c r="Q182">
        <v>5573205.5</v>
      </c>
      <c r="R182" t="s">
        <v>16</v>
      </c>
    </row>
    <row r="183" spans="1:18" x14ac:dyDescent="0.35">
      <c r="A183" t="s">
        <v>26</v>
      </c>
      <c r="C183" t="s">
        <v>877</v>
      </c>
      <c r="D183">
        <v>2.0643523460000002</v>
      </c>
      <c r="E183" s="1">
        <v>3.9599999999999997E-18</v>
      </c>
      <c r="N183">
        <v>1880599</v>
      </c>
      <c r="O183">
        <v>1880838</v>
      </c>
      <c r="P183">
        <v>239</v>
      </c>
      <c r="Q183">
        <v>1880718.5</v>
      </c>
      <c r="R183" t="s">
        <v>16</v>
      </c>
    </row>
    <row r="184" spans="1:18" x14ac:dyDescent="0.35">
      <c r="A184" t="s">
        <v>30</v>
      </c>
      <c r="B184" t="s">
        <v>879</v>
      </c>
      <c r="C184" t="s">
        <v>878</v>
      </c>
      <c r="D184">
        <v>2.064491206</v>
      </c>
      <c r="E184" s="1">
        <v>5.5599999999999999E-25</v>
      </c>
      <c r="F184" t="s">
        <v>750</v>
      </c>
      <c r="N184">
        <v>4431407</v>
      </c>
      <c r="O184">
        <v>4433632</v>
      </c>
      <c r="P184">
        <v>2225</v>
      </c>
      <c r="Q184">
        <v>4432519.5</v>
      </c>
      <c r="R184" t="s">
        <v>16</v>
      </c>
    </row>
    <row r="185" spans="1:18" x14ac:dyDescent="0.35">
      <c r="A185" t="s">
        <v>82</v>
      </c>
      <c r="B185" t="s">
        <v>881</v>
      </c>
      <c r="C185" t="s">
        <v>880</v>
      </c>
      <c r="D185">
        <v>2.070361052</v>
      </c>
      <c r="E185" s="1">
        <v>2.9000000000000002E-8</v>
      </c>
      <c r="F185" t="s">
        <v>882</v>
      </c>
      <c r="N185">
        <v>5799229</v>
      </c>
      <c r="O185">
        <v>5800479</v>
      </c>
      <c r="P185">
        <v>1250</v>
      </c>
      <c r="Q185">
        <v>5799854</v>
      </c>
      <c r="R185" t="s">
        <v>16</v>
      </c>
    </row>
    <row r="186" spans="1:18" x14ac:dyDescent="0.35">
      <c r="A186" t="s">
        <v>26</v>
      </c>
      <c r="C186" t="s">
        <v>883</v>
      </c>
      <c r="D186">
        <v>2.0726414950000001</v>
      </c>
      <c r="E186" s="1">
        <v>5.5199999999999998E-8</v>
      </c>
      <c r="N186">
        <v>4369687</v>
      </c>
      <c r="O186">
        <v>4370409</v>
      </c>
      <c r="P186">
        <v>722</v>
      </c>
      <c r="Q186">
        <v>4370048</v>
      </c>
      <c r="R186" t="s">
        <v>16</v>
      </c>
    </row>
    <row r="187" spans="1:18" x14ac:dyDescent="0.35">
      <c r="A187" t="s">
        <v>52</v>
      </c>
      <c r="C187" t="s">
        <v>884</v>
      </c>
      <c r="D187">
        <v>2.0731599030000001</v>
      </c>
      <c r="E187" s="1">
        <v>1.0899999999999999E-6</v>
      </c>
      <c r="F187" t="s">
        <v>544</v>
      </c>
      <c r="G187" t="s">
        <v>544</v>
      </c>
      <c r="N187">
        <v>3868360</v>
      </c>
      <c r="O187">
        <v>3868536</v>
      </c>
      <c r="P187">
        <v>176</v>
      </c>
      <c r="Q187">
        <v>3868448</v>
      </c>
      <c r="R187" t="s">
        <v>16</v>
      </c>
    </row>
    <row r="188" spans="1:18" x14ac:dyDescent="0.35">
      <c r="A188" t="s">
        <v>68</v>
      </c>
      <c r="B188" t="s">
        <v>886</v>
      </c>
      <c r="C188" t="s">
        <v>885</v>
      </c>
      <c r="D188">
        <v>2.078016941</v>
      </c>
      <c r="E188" s="1">
        <v>2.5600000000000002E-15</v>
      </c>
      <c r="F188" t="s">
        <v>887</v>
      </c>
      <c r="K188" t="s">
        <v>611</v>
      </c>
      <c r="N188">
        <v>6151347</v>
      </c>
      <c r="O188">
        <v>6151760</v>
      </c>
      <c r="P188">
        <v>413</v>
      </c>
      <c r="Q188">
        <v>6151553.5</v>
      </c>
      <c r="R188" t="s">
        <v>16</v>
      </c>
    </row>
    <row r="189" spans="1:18" x14ac:dyDescent="0.35">
      <c r="A189" t="s">
        <v>78</v>
      </c>
      <c r="B189" t="s">
        <v>889</v>
      </c>
      <c r="C189" t="s">
        <v>888</v>
      </c>
      <c r="D189">
        <v>2.0854687859999999</v>
      </c>
      <c r="E189" s="1">
        <v>8.3600000000000007E-12</v>
      </c>
      <c r="F189" t="s">
        <v>890</v>
      </c>
      <c r="N189">
        <v>1367801</v>
      </c>
      <c r="O189">
        <v>1368454</v>
      </c>
      <c r="P189">
        <v>653</v>
      </c>
      <c r="Q189">
        <v>1368127.5</v>
      </c>
      <c r="R189" t="s">
        <v>16</v>
      </c>
    </row>
    <row r="190" spans="1:18" x14ac:dyDescent="0.35">
      <c r="A190" t="s">
        <v>68</v>
      </c>
      <c r="B190" t="s">
        <v>892</v>
      </c>
      <c r="C190" t="s">
        <v>891</v>
      </c>
      <c r="D190">
        <v>2.0893374339999999</v>
      </c>
      <c r="E190" s="1">
        <v>7.7099999999999996E-20</v>
      </c>
      <c r="F190" t="s">
        <v>893</v>
      </c>
      <c r="K190" t="s">
        <v>611</v>
      </c>
      <c r="N190">
        <v>6155577</v>
      </c>
      <c r="O190">
        <v>6155888</v>
      </c>
      <c r="P190">
        <v>311</v>
      </c>
      <c r="Q190">
        <v>6155732.5</v>
      </c>
      <c r="R190" t="s">
        <v>16</v>
      </c>
    </row>
    <row r="191" spans="1:18" x14ac:dyDescent="0.35">
      <c r="A191" t="s">
        <v>26</v>
      </c>
      <c r="C191" t="s">
        <v>894</v>
      </c>
      <c r="D191">
        <v>2.0906381619999999</v>
      </c>
      <c r="E191" s="1">
        <v>7.5300000000000003E-7</v>
      </c>
      <c r="N191">
        <v>6102198</v>
      </c>
      <c r="O191">
        <v>6102806</v>
      </c>
      <c r="P191">
        <v>608</v>
      </c>
      <c r="Q191">
        <v>6102502</v>
      </c>
      <c r="R191" t="s">
        <v>16</v>
      </c>
    </row>
    <row r="192" spans="1:18" x14ac:dyDescent="0.35">
      <c r="A192" t="s">
        <v>46</v>
      </c>
      <c r="B192" t="s">
        <v>444</v>
      </c>
      <c r="C192" t="s">
        <v>443</v>
      </c>
      <c r="D192">
        <v>2.0983928110000001</v>
      </c>
      <c r="E192" s="1">
        <v>7.0700000000000004E-12</v>
      </c>
      <c r="F192" t="s">
        <v>606</v>
      </c>
      <c r="I192" t="s">
        <v>613</v>
      </c>
      <c r="N192">
        <v>6681792</v>
      </c>
      <c r="O192">
        <v>6682796</v>
      </c>
      <c r="P192">
        <v>1004</v>
      </c>
      <c r="Q192">
        <v>6682294</v>
      </c>
      <c r="R192" t="s">
        <v>16</v>
      </c>
    </row>
    <row r="193" spans="1:18" x14ac:dyDescent="0.35">
      <c r="A193" t="s">
        <v>68</v>
      </c>
      <c r="B193" t="s">
        <v>896</v>
      </c>
      <c r="C193" t="s">
        <v>895</v>
      </c>
      <c r="D193">
        <v>2.1002699059999999</v>
      </c>
      <c r="E193" s="1">
        <v>1.3600000000000001E-12</v>
      </c>
      <c r="F193" t="s">
        <v>897</v>
      </c>
      <c r="K193" t="s">
        <v>611</v>
      </c>
      <c r="N193">
        <v>6151156</v>
      </c>
      <c r="O193">
        <v>6151347</v>
      </c>
      <c r="P193">
        <v>191</v>
      </c>
      <c r="Q193">
        <v>6151251.5</v>
      </c>
      <c r="R193" t="s">
        <v>16</v>
      </c>
    </row>
    <row r="194" spans="1:18" x14ac:dyDescent="0.35">
      <c r="A194" t="s">
        <v>82</v>
      </c>
      <c r="C194" t="s">
        <v>362</v>
      </c>
      <c r="D194">
        <v>2.106417676</v>
      </c>
      <c r="E194" s="1">
        <v>1.52E-5</v>
      </c>
      <c r="F194" t="s">
        <v>556</v>
      </c>
      <c r="L194" t="s">
        <v>614</v>
      </c>
      <c r="M194" t="s">
        <v>556</v>
      </c>
      <c r="N194">
        <v>4474065</v>
      </c>
      <c r="O194">
        <v>4476416</v>
      </c>
      <c r="P194">
        <v>2351</v>
      </c>
      <c r="Q194">
        <v>4475240.5</v>
      </c>
      <c r="R194" t="s">
        <v>16</v>
      </c>
    </row>
    <row r="195" spans="1:18" x14ac:dyDescent="0.35">
      <c r="A195" t="s">
        <v>82</v>
      </c>
      <c r="C195" t="s">
        <v>447</v>
      </c>
      <c r="D195">
        <v>2.1090831319999999</v>
      </c>
      <c r="E195" s="1">
        <v>8.5899999999999997E-13</v>
      </c>
      <c r="F195" t="s">
        <v>608</v>
      </c>
      <c r="I195" t="s">
        <v>613</v>
      </c>
      <c r="N195">
        <v>6683228</v>
      </c>
      <c r="O195">
        <v>6683980</v>
      </c>
      <c r="P195">
        <v>752</v>
      </c>
      <c r="Q195">
        <v>6683604</v>
      </c>
      <c r="R195" t="s">
        <v>16</v>
      </c>
    </row>
    <row r="196" spans="1:18" x14ac:dyDescent="0.35">
      <c r="A196" t="s">
        <v>52</v>
      </c>
      <c r="C196" t="s">
        <v>898</v>
      </c>
      <c r="D196">
        <v>2.1116692010000002</v>
      </c>
      <c r="E196" s="1">
        <v>2.55E-8</v>
      </c>
      <c r="F196" t="s">
        <v>899</v>
      </c>
      <c r="N196">
        <v>6755208</v>
      </c>
      <c r="O196">
        <v>6755855</v>
      </c>
      <c r="P196">
        <v>647</v>
      </c>
      <c r="Q196">
        <v>6755531.5</v>
      </c>
      <c r="R196" t="s">
        <v>16</v>
      </c>
    </row>
    <row r="197" spans="1:18" x14ac:dyDescent="0.35">
      <c r="A197" t="s">
        <v>51</v>
      </c>
      <c r="B197" t="s">
        <v>84</v>
      </c>
      <c r="C197" t="s">
        <v>83</v>
      </c>
      <c r="D197">
        <v>2.1137950609999998</v>
      </c>
      <c r="E197" s="1">
        <v>1.13E-20</v>
      </c>
      <c r="F197" t="s">
        <v>466</v>
      </c>
      <c r="N197">
        <v>779476</v>
      </c>
      <c r="O197">
        <v>781083</v>
      </c>
      <c r="P197">
        <v>1607</v>
      </c>
      <c r="Q197">
        <v>780279.5</v>
      </c>
      <c r="R197" t="s">
        <v>16</v>
      </c>
    </row>
    <row r="198" spans="1:18" x14ac:dyDescent="0.35">
      <c r="A198" t="s">
        <v>68</v>
      </c>
      <c r="B198" t="s">
        <v>901</v>
      </c>
      <c r="C198" t="s">
        <v>900</v>
      </c>
      <c r="D198">
        <v>2.1169576079999999</v>
      </c>
      <c r="E198" s="1">
        <v>7.6399999999999994E-18</v>
      </c>
      <c r="F198" t="s">
        <v>902</v>
      </c>
      <c r="K198" t="s">
        <v>611</v>
      </c>
      <c r="N198">
        <v>6152819</v>
      </c>
      <c r="O198">
        <v>6153094</v>
      </c>
      <c r="P198">
        <v>275</v>
      </c>
      <c r="Q198">
        <v>6152956.5</v>
      </c>
      <c r="R198" t="s">
        <v>16</v>
      </c>
    </row>
    <row r="199" spans="1:18" x14ac:dyDescent="0.35">
      <c r="A199" t="s">
        <v>71</v>
      </c>
      <c r="B199" t="s">
        <v>451</v>
      </c>
      <c r="C199" t="s">
        <v>450</v>
      </c>
      <c r="D199">
        <v>2.1210290230000002</v>
      </c>
      <c r="E199" s="1">
        <v>5.5199999999999995E-10</v>
      </c>
      <c r="F199" t="s">
        <v>610</v>
      </c>
      <c r="J199" t="s">
        <v>612</v>
      </c>
      <c r="N199">
        <v>6846888</v>
      </c>
      <c r="O199">
        <v>6847655</v>
      </c>
      <c r="P199">
        <v>767</v>
      </c>
      <c r="Q199">
        <v>6847271.5</v>
      </c>
      <c r="R199" t="s">
        <v>16</v>
      </c>
    </row>
    <row r="200" spans="1:18" x14ac:dyDescent="0.35">
      <c r="A200" t="s">
        <v>12</v>
      </c>
      <c r="B200" t="s">
        <v>904</v>
      </c>
      <c r="C200" t="s">
        <v>903</v>
      </c>
      <c r="D200">
        <v>2.1214637110000001</v>
      </c>
      <c r="E200" s="1">
        <v>2.6700000000000001E-10</v>
      </c>
      <c r="F200" t="s">
        <v>905</v>
      </c>
      <c r="N200">
        <v>2712726</v>
      </c>
      <c r="O200">
        <v>2713358</v>
      </c>
      <c r="P200">
        <v>632</v>
      </c>
      <c r="Q200">
        <v>2713042</v>
      </c>
      <c r="R200" t="s">
        <v>16</v>
      </c>
    </row>
    <row r="201" spans="1:18" x14ac:dyDescent="0.35">
      <c r="A201" t="s">
        <v>46</v>
      </c>
      <c r="B201" t="s">
        <v>907</v>
      </c>
      <c r="C201" t="s">
        <v>906</v>
      </c>
      <c r="D201">
        <v>2.1226795780000001</v>
      </c>
      <c r="E201" s="1">
        <v>7.93E-24</v>
      </c>
      <c r="F201" t="s">
        <v>908</v>
      </c>
      <c r="I201" t="s">
        <v>613</v>
      </c>
      <c r="N201">
        <v>5562248</v>
      </c>
      <c r="O201">
        <v>5564116</v>
      </c>
      <c r="P201">
        <v>1868</v>
      </c>
      <c r="Q201">
        <v>5563182</v>
      </c>
      <c r="R201" t="s">
        <v>16</v>
      </c>
    </row>
    <row r="202" spans="1:18" x14ac:dyDescent="0.35">
      <c r="A202" t="s">
        <v>68</v>
      </c>
      <c r="B202" t="s">
        <v>910</v>
      </c>
      <c r="C202" t="s">
        <v>909</v>
      </c>
      <c r="D202">
        <v>2.1326419759999999</v>
      </c>
      <c r="E202" s="1">
        <v>8.0600000000000003E-20</v>
      </c>
      <c r="F202" t="s">
        <v>911</v>
      </c>
      <c r="K202" t="s">
        <v>611</v>
      </c>
      <c r="N202">
        <v>6149609</v>
      </c>
      <c r="O202">
        <v>6150148</v>
      </c>
      <c r="P202">
        <v>539</v>
      </c>
      <c r="Q202">
        <v>6149878.5</v>
      </c>
      <c r="R202" t="s">
        <v>16</v>
      </c>
    </row>
    <row r="203" spans="1:18" x14ac:dyDescent="0.35">
      <c r="A203" t="s">
        <v>68</v>
      </c>
      <c r="B203" t="s">
        <v>913</v>
      </c>
      <c r="C203" t="s">
        <v>912</v>
      </c>
      <c r="D203">
        <v>2.1435198149999999</v>
      </c>
      <c r="E203" s="1">
        <v>4.9700000000000003E-19</v>
      </c>
      <c r="F203" t="s">
        <v>914</v>
      </c>
      <c r="K203" t="s">
        <v>611</v>
      </c>
      <c r="N203">
        <v>6150495</v>
      </c>
      <c r="O203">
        <v>6150863</v>
      </c>
      <c r="P203">
        <v>368</v>
      </c>
      <c r="Q203">
        <v>6150679</v>
      </c>
      <c r="R203" t="s">
        <v>16</v>
      </c>
    </row>
    <row r="204" spans="1:18" x14ac:dyDescent="0.35">
      <c r="A204" t="s">
        <v>52</v>
      </c>
      <c r="C204" t="s">
        <v>915</v>
      </c>
      <c r="D204">
        <v>2.1474529630000001</v>
      </c>
      <c r="E204" s="1">
        <v>3.8699999999999999E-17</v>
      </c>
      <c r="F204" t="s">
        <v>916</v>
      </c>
      <c r="N204">
        <v>3518291</v>
      </c>
      <c r="O204">
        <v>3519301</v>
      </c>
      <c r="P204">
        <v>1010</v>
      </c>
      <c r="Q204">
        <v>3518796</v>
      </c>
      <c r="R204" t="s">
        <v>16</v>
      </c>
    </row>
    <row r="205" spans="1:18" x14ac:dyDescent="0.35">
      <c r="A205" t="s">
        <v>68</v>
      </c>
      <c r="B205" t="s">
        <v>918</v>
      </c>
      <c r="C205" t="s">
        <v>917</v>
      </c>
      <c r="D205">
        <v>2.1489669280000001</v>
      </c>
      <c r="E205" s="1">
        <v>6.1399999999999997E-19</v>
      </c>
      <c r="F205" t="s">
        <v>919</v>
      </c>
      <c r="K205" t="s">
        <v>611</v>
      </c>
      <c r="N205">
        <v>6151773</v>
      </c>
      <c r="O205">
        <v>6152459</v>
      </c>
      <c r="P205">
        <v>686</v>
      </c>
      <c r="Q205">
        <v>6152116</v>
      </c>
      <c r="R205" t="s">
        <v>16</v>
      </c>
    </row>
    <row r="206" spans="1:18" x14ac:dyDescent="0.35">
      <c r="A206" t="s">
        <v>26</v>
      </c>
      <c r="C206" t="s">
        <v>358</v>
      </c>
      <c r="D206">
        <v>2.161031371</v>
      </c>
      <c r="E206">
        <v>1.0536502E-2</v>
      </c>
      <c r="N206">
        <v>4360327</v>
      </c>
      <c r="O206">
        <v>4360848</v>
      </c>
      <c r="P206">
        <v>521</v>
      </c>
      <c r="Q206">
        <v>4360587.5</v>
      </c>
      <c r="R206" t="s">
        <v>16</v>
      </c>
    </row>
    <row r="207" spans="1:18" x14ac:dyDescent="0.35">
      <c r="A207" t="s">
        <v>52</v>
      </c>
      <c r="C207" t="s">
        <v>920</v>
      </c>
      <c r="D207">
        <v>2.1658531480000001</v>
      </c>
      <c r="E207">
        <v>2.0802099999999999E-3</v>
      </c>
      <c r="N207">
        <v>915859</v>
      </c>
      <c r="O207">
        <v>916224</v>
      </c>
      <c r="P207">
        <v>365</v>
      </c>
      <c r="Q207">
        <v>916041.5</v>
      </c>
      <c r="R207" t="s">
        <v>16</v>
      </c>
    </row>
    <row r="208" spans="1:18" x14ac:dyDescent="0.35">
      <c r="A208" t="s">
        <v>68</v>
      </c>
      <c r="B208" t="s">
        <v>922</v>
      </c>
      <c r="C208" t="s">
        <v>921</v>
      </c>
      <c r="D208">
        <v>2.1704268729999998</v>
      </c>
      <c r="E208" s="1">
        <v>1.73E-21</v>
      </c>
      <c r="F208" t="s">
        <v>923</v>
      </c>
      <c r="K208" t="s">
        <v>611</v>
      </c>
      <c r="N208">
        <v>6143646</v>
      </c>
      <c r="O208">
        <v>6144266</v>
      </c>
      <c r="P208">
        <v>620</v>
      </c>
      <c r="Q208">
        <v>6143956</v>
      </c>
      <c r="R208" t="s">
        <v>16</v>
      </c>
    </row>
    <row r="209" spans="1:18" x14ac:dyDescent="0.35">
      <c r="A209" t="s">
        <v>82</v>
      </c>
      <c r="C209" t="s">
        <v>924</v>
      </c>
      <c r="D209">
        <v>2.1752014869999998</v>
      </c>
      <c r="E209" s="1">
        <v>2.24E-20</v>
      </c>
      <c r="F209" t="s">
        <v>925</v>
      </c>
      <c r="N209">
        <v>4220111</v>
      </c>
      <c r="O209">
        <v>4220791</v>
      </c>
      <c r="P209">
        <v>680</v>
      </c>
      <c r="Q209">
        <v>4220451</v>
      </c>
      <c r="R209" t="s">
        <v>16</v>
      </c>
    </row>
    <row r="210" spans="1:18" x14ac:dyDescent="0.35">
      <c r="A210" t="s">
        <v>30</v>
      </c>
      <c r="C210" t="s">
        <v>926</v>
      </c>
      <c r="D210">
        <v>2.1794971329999999</v>
      </c>
      <c r="E210" s="1">
        <v>9.9399999999999993E-7</v>
      </c>
      <c r="F210" t="s">
        <v>927</v>
      </c>
      <c r="N210">
        <v>3161353</v>
      </c>
      <c r="O210">
        <v>3162351</v>
      </c>
      <c r="P210">
        <v>998</v>
      </c>
      <c r="Q210">
        <v>3161852</v>
      </c>
      <c r="R210" t="s">
        <v>16</v>
      </c>
    </row>
    <row r="211" spans="1:18" x14ac:dyDescent="0.35">
      <c r="A211" t="s">
        <v>71</v>
      </c>
      <c r="B211" t="s">
        <v>442</v>
      </c>
      <c r="C211" t="s">
        <v>441</v>
      </c>
      <c r="D211">
        <v>2.1828570169999999</v>
      </c>
      <c r="E211" s="1">
        <v>2.0500000000000001E-24</v>
      </c>
      <c r="F211" t="s">
        <v>605</v>
      </c>
      <c r="J211" t="s">
        <v>612</v>
      </c>
      <c r="N211">
        <v>6593019</v>
      </c>
      <c r="O211">
        <v>6594278</v>
      </c>
      <c r="P211">
        <v>1259</v>
      </c>
      <c r="Q211">
        <v>6593648.5</v>
      </c>
      <c r="R211" t="s">
        <v>16</v>
      </c>
    </row>
    <row r="212" spans="1:18" x14ac:dyDescent="0.35">
      <c r="A212" t="s">
        <v>26</v>
      </c>
      <c r="C212" t="s">
        <v>928</v>
      </c>
      <c r="D212">
        <v>2.1863332940000002</v>
      </c>
      <c r="E212" s="1">
        <v>1.95E-5</v>
      </c>
      <c r="N212">
        <v>2779666</v>
      </c>
      <c r="O212">
        <v>2780187</v>
      </c>
      <c r="P212">
        <v>521</v>
      </c>
      <c r="Q212">
        <v>2779926.5</v>
      </c>
      <c r="R212" t="s">
        <v>16</v>
      </c>
    </row>
    <row r="213" spans="1:18" x14ac:dyDescent="0.35">
      <c r="A213" t="s">
        <v>68</v>
      </c>
      <c r="B213" t="s">
        <v>930</v>
      </c>
      <c r="C213" t="s">
        <v>929</v>
      </c>
      <c r="D213">
        <v>2.1878586549999999</v>
      </c>
      <c r="E213" s="1">
        <v>1.6499999999999999E-19</v>
      </c>
      <c r="F213" t="s">
        <v>931</v>
      </c>
      <c r="K213" t="s">
        <v>611</v>
      </c>
      <c r="N213">
        <v>6150169</v>
      </c>
      <c r="O213">
        <v>6150483</v>
      </c>
      <c r="P213">
        <v>314</v>
      </c>
      <c r="Q213">
        <v>6150326</v>
      </c>
      <c r="R213" t="s">
        <v>16</v>
      </c>
    </row>
    <row r="214" spans="1:18" x14ac:dyDescent="0.35">
      <c r="A214" t="s">
        <v>68</v>
      </c>
      <c r="B214" t="s">
        <v>423</v>
      </c>
      <c r="C214" t="s">
        <v>422</v>
      </c>
      <c r="D214">
        <v>2.2001939049999999</v>
      </c>
      <c r="E214" s="1">
        <v>5.13E-20</v>
      </c>
      <c r="F214" t="s">
        <v>592</v>
      </c>
      <c r="K214" t="s">
        <v>611</v>
      </c>
      <c r="N214">
        <v>6159435</v>
      </c>
      <c r="O214">
        <v>6159905</v>
      </c>
      <c r="P214">
        <v>470</v>
      </c>
      <c r="Q214">
        <v>6159670</v>
      </c>
      <c r="R214" t="s">
        <v>16</v>
      </c>
    </row>
    <row r="215" spans="1:18" x14ac:dyDescent="0.35">
      <c r="A215" t="s">
        <v>26</v>
      </c>
      <c r="C215" t="s">
        <v>364</v>
      </c>
      <c r="D215">
        <v>2.2024481360000001</v>
      </c>
      <c r="E215" s="1">
        <v>2.9999999999999999E-7</v>
      </c>
      <c r="F215" t="s">
        <v>558</v>
      </c>
      <c r="I215" t="s">
        <v>613</v>
      </c>
      <c r="N215">
        <v>4572470</v>
      </c>
      <c r="O215">
        <v>4573789</v>
      </c>
      <c r="P215">
        <v>1319</v>
      </c>
      <c r="Q215">
        <v>4573129.5</v>
      </c>
      <c r="R215" t="s">
        <v>16</v>
      </c>
    </row>
    <row r="216" spans="1:18" x14ac:dyDescent="0.35">
      <c r="A216" t="s">
        <v>78</v>
      </c>
      <c r="B216" t="s">
        <v>435</v>
      </c>
      <c r="C216" t="s">
        <v>434</v>
      </c>
      <c r="D216">
        <v>2.2113054889999999</v>
      </c>
      <c r="E216" s="1">
        <v>4.9500000000000003E-24</v>
      </c>
      <c r="F216" t="s">
        <v>600</v>
      </c>
      <c r="N216">
        <v>6402867</v>
      </c>
      <c r="O216">
        <v>6404735</v>
      </c>
      <c r="P216">
        <v>1868</v>
      </c>
      <c r="Q216">
        <v>6403801</v>
      </c>
      <c r="R216" t="s">
        <v>16</v>
      </c>
    </row>
    <row r="217" spans="1:18" x14ac:dyDescent="0.35">
      <c r="A217" t="s">
        <v>68</v>
      </c>
      <c r="B217" t="s">
        <v>933</v>
      </c>
      <c r="C217" t="s">
        <v>932</v>
      </c>
      <c r="D217">
        <v>2.2169493089999999</v>
      </c>
      <c r="E217" s="1">
        <v>3.1500000000000001E-19</v>
      </c>
      <c r="F217" t="s">
        <v>934</v>
      </c>
      <c r="K217" t="s">
        <v>611</v>
      </c>
      <c r="N217">
        <v>6153950</v>
      </c>
      <c r="O217">
        <v>6154249</v>
      </c>
      <c r="P217">
        <v>299</v>
      </c>
      <c r="Q217">
        <v>6154099.5</v>
      </c>
      <c r="R217" t="s">
        <v>16</v>
      </c>
    </row>
    <row r="218" spans="1:18" x14ac:dyDescent="0.35">
      <c r="A218" t="s">
        <v>36</v>
      </c>
      <c r="C218" t="s">
        <v>935</v>
      </c>
      <c r="D218">
        <v>2.2248978099999999</v>
      </c>
      <c r="E218" s="1">
        <v>2.0800000000000001E-18</v>
      </c>
      <c r="F218" t="s">
        <v>936</v>
      </c>
      <c r="N218">
        <v>4231800</v>
      </c>
      <c r="O218">
        <v>4232687</v>
      </c>
      <c r="P218">
        <v>887</v>
      </c>
      <c r="Q218">
        <v>4232243.5</v>
      </c>
      <c r="R218" t="s">
        <v>16</v>
      </c>
    </row>
    <row r="219" spans="1:18" x14ac:dyDescent="0.35">
      <c r="A219" t="s">
        <v>26</v>
      </c>
      <c r="C219" t="s">
        <v>394</v>
      </c>
      <c r="D219">
        <v>2.2298018470000001</v>
      </c>
      <c r="E219" s="1">
        <v>1.43E-13</v>
      </c>
      <c r="N219">
        <v>5607786</v>
      </c>
      <c r="O219">
        <v>5608487</v>
      </c>
      <c r="P219">
        <v>701</v>
      </c>
      <c r="Q219">
        <v>5608136.5</v>
      </c>
      <c r="R219" t="s">
        <v>16</v>
      </c>
    </row>
    <row r="220" spans="1:18" x14ac:dyDescent="0.35">
      <c r="A220" t="s">
        <v>123</v>
      </c>
      <c r="B220" t="s">
        <v>938</v>
      </c>
      <c r="C220" t="s">
        <v>937</v>
      </c>
      <c r="D220">
        <v>2.2315350249999999</v>
      </c>
      <c r="E220" s="1">
        <v>5.7299999999999997E-22</v>
      </c>
      <c r="F220" t="s">
        <v>939</v>
      </c>
      <c r="I220" t="s">
        <v>613</v>
      </c>
      <c r="N220">
        <v>3618049</v>
      </c>
      <c r="O220">
        <v>3619830</v>
      </c>
      <c r="P220">
        <v>1781</v>
      </c>
      <c r="Q220">
        <v>3618939.5</v>
      </c>
      <c r="R220" t="s">
        <v>16</v>
      </c>
    </row>
    <row r="221" spans="1:18" x14ac:dyDescent="0.35">
      <c r="A221" t="s">
        <v>71</v>
      </c>
      <c r="C221" t="s">
        <v>940</v>
      </c>
      <c r="D221">
        <v>2.2340968280000002</v>
      </c>
      <c r="E221" s="1">
        <v>4.2400000000000002E-8</v>
      </c>
      <c r="F221" t="s">
        <v>480</v>
      </c>
      <c r="J221" t="s">
        <v>612</v>
      </c>
      <c r="N221">
        <v>170654</v>
      </c>
      <c r="O221">
        <v>171607</v>
      </c>
      <c r="P221">
        <v>953</v>
      </c>
      <c r="Q221">
        <v>171130.5</v>
      </c>
      <c r="R221" t="s">
        <v>16</v>
      </c>
    </row>
    <row r="222" spans="1:18" x14ac:dyDescent="0.35">
      <c r="A222" t="s">
        <v>26</v>
      </c>
      <c r="C222" t="s">
        <v>941</v>
      </c>
      <c r="D222">
        <v>2.2407126719999999</v>
      </c>
      <c r="E222" s="1">
        <v>2.1999999999999999E-23</v>
      </c>
      <c r="F222" t="s">
        <v>942</v>
      </c>
      <c r="N222">
        <v>1882696</v>
      </c>
      <c r="O222">
        <v>1883931</v>
      </c>
      <c r="P222">
        <v>1235</v>
      </c>
      <c r="Q222">
        <v>1883313.5</v>
      </c>
      <c r="R222" t="s">
        <v>16</v>
      </c>
    </row>
    <row r="223" spans="1:18" x14ac:dyDescent="0.35">
      <c r="A223" t="s">
        <v>24</v>
      </c>
      <c r="C223" t="s">
        <v>281</v>
      </c>
      <c r="D223">
        <v>2.244519972</v>
      </c>
      <c r="E223">
        <v>1.3339653999999999E-2</v>
      </c>
      <c r="N223">
        <v>3980250</v>
      </c>
      <c r="O223">
        <v>3980411</v>
      </c>
      <c r="P223">
        <v>161</v>
      </c>
      <c r="Q223">
        <v>3980330.5</v>
      </c>
      <c r="R223" t="s">
        <v>16</v>
      </c>
    </row>
    <row r="224" spans="1:18" x14ac:dyDescent="0.35">
      <c r="A224" t="s">
        <v>26</v>
      </c>
      <c r="C224" t="s">
        <v>943</v>
      </c>
      <c r="D224">
        <v>2.2452499530000001</v>
      </c>
      <c r="E224" s="1">
        <v>5.3300000000000001E-8</v>
      </c>
      <c r="N224">
        <v>2780184</v>
      </c>
      <c r="O224">
        <v>2780849</v>
      </c>
      <c r="P224">
        <v>665</v>
      </c>
      <c r="Q224">
        <v>2780516.5</v>
      </c>
      <c r="R224" t="s">
        <v>16</v>
      </c>
    </row>
    <row r="225" spans="1:18" x14ac:dyDescent="0.35">
      <c r="A225" t="s">
        <v>68</v>
      </c>
      <c r="B225" t="s">
        <v>945</v>
      </c>
      <c r="C225" t="s">
        <v>944</v>
      </c>
      <c r="D225">
        <v>2.2460021559999999</v>
      </c>
      <c r="E225" s="1">
        <v>3.5200000000000001E-20</v>
      </c>
      <c r="F225" t="s">
        <v>946</v>
      </c>
      <c r="K225" t="s">
        <v>611</v>
      </c>
      <c r="N225">
        <v>6153111</v>
      </c>
      <c r="O225">
        <v>6153935</v>
      </c>
      <c r="P225">
        <v>824</v>
      </c>
      <c r="Q225">
        <v>6153523</v>
      </c>
      <c r="R225" t="s">
        <v>16</v>
      </c>
    </row>
    <row r="226" spans="1:18" x14ac:dyDescent="0.35">
      <c r="A226" t="s">
        <v>65</v>
      </c>
      <c r="B226" t="s">
        <v>70</v>
      </c>
      <c r="C226" t="s">
        <v>69</v>
      </c>
      <c r="D226">
        <v>2.2474148170000001</v>
      </c>
      <c r="E226" s="1">
        <v>4.1499999999999996E-24</v>
      </c>
      <c r="F226" t="s">
        <v>464</v>
      </c>
      <c r="N226">
        <v>446038</v>
      </c>
      <c r="O226">
        <v>447858</v>
      </c>
      <c r="P226">
        <v>1820</v>
      </c>
      <c r="Q226">
        <v>446948</v>
      </c>
      <c r="R226" t="s">
        <v>16</v>
      </c>
    </row>
    <row r="227" spans="1:18" x14ac:dyDescent="0.35">
      <c r="A227" t="s">
        <v>36</v>
      </c>
      <c r="B227" t="s">
        <v>948</v>
      </c>
      <c r="C227" t="s">
        <v>947</v>
      </c>
      <c r="D227">
        <v>2.2484090729999999</v>
      </c>
      <c r="E227">
        <v>8.5984799999999997E-4</v>
      </c>
      <c r="F227" t="s">
        <v>949</v>
      </c>
      <c r="N227">
        <v>5797859</v>
      </c>
      <c r="O227">
        <v>5799028</v>
      </c>
      <c r="P227">
        <v>1169</v>
      </c>
      <c r="Q227">
        <v>5798443.5</v>
      </c>
      <c r="R227" t="s">
        <v>16</v>
      </c>
    </row>
    <row r="228" spans="1:18" x14ac:dyDescent="0.35">
      <c r="A228" t="s">
        <v>17</v>
      </c>
      <c r="C228" t="s">
        <v>950</v>
      </c>
      <c r="D228">
        <v>2.2497202120000002</v>
      </c>
      <c r="E228">
        <v>2.7112780000000001E-3</v>
      </c>
      <c r="N228">
        <v>3183932</v>
      </c>
      <c r="O228">
        <v>3185626</v>
      </c>
      <c r="P228">
        <v>1694</v>
      </c>
      <c r="Q228">
        <v>3184779</v>
      </c>
      <c r="R228" t="s">
        <v>16</v>
      </c>
    </row>
    <row r="229" spans="1:18" x14ac:dyDescent="0.35">
      <c r="A229" t="s">
        <v>68</v>
      </c>
      <c r="B229" t="s">
        <v>952</v>
      </c>
      <c r="C229" t="s">
        <v>951</v>
      </c>
      <c r="D229">
        <v>2.2500252359999999</v>
      </c>
      <c r="E229" s="1">
        <v>3.0699999999999998E-17</v>
      </c>
      <c r="F229" t="s">
        <v>953</v>
      </c>
      <c r="K229" t="s">
        <v>611</v>
      </c>
      <c r="N229">
        <v>6150887</v>
      </c>
      <c r="O229">
        <v>6151153</v>
      </c>
      <c r="P229">
        <v>266</v>
      </c>
      <c r="Q229">
        <v>6151020</v>
      </c>
      <c r="R229" t="s">
        <v>16</v>
      </c>
    </row>
    <row r="230" spans="1:18" x14ac:dyDescent="0.35">
      <c r="A230" t="s">
        <v>30</v>
      </c>
      <c r="B230" t="s">
        <v>955</v>
      </c>
      <c r="C230" t="s">
        <v>954</v>
      </c>
      <c r="D230">
        <v>2.2536539929999999</v>
      </c>
      <c r="E230" s="1">
        <v>3.4299999999999999E-7</v>
      </c>
      <c r="F230" t="s">
        <v>956</v>
      </c>
      <c r="N230">
        <v>3164207</v>
      </c>
      <c r="O230">
        <v>3165307</v>
      </c>
      <c r="P230">
        <v>1100</v>
      </c>
      <c r="Q230">
        <v>3164757</v>
      </c>
      <c r="R230" t="s">
        <v>16</v>
      </c>
    </row>
    <row r="231" spans="1:18" x14ac:dyDescent="0.35">
      <c r="A231" t="s">
        <v>52</v>
      </c>
      <c r="C231" t="s">
        <v>957</v>
      </c>
      <c r="D231">
        <v>2.262317618</v>
      </c>
      <c r="E231" s="1">
        <v>1.9900000000000001E-13</v>
      </c>
      <c r="N231">
        <v>2065515</v>
      </c>
      <c r="O231">
        <v>2065880</v>
      </c>
      <c r="P231">
        <v>365</v>
      </c>
      <c r="Q231">
        <v>2065697.5</v>
      </c>
      <c r="R231" t="s">
        <v>16</v>
      </c>
    </row>
    <row r="232" spans="1:18" x14ac:dyDescent="0.35">
      <c r="A232" t="s">
        <v>24</v>
      </c>
      <c r="B232" t="s">
        <v>285</v>
      </c>
      <c r="C232" t="s">
        <v>284</v>
      </c>
      <c r="D232">
        <v>2.2624203409999999</v>
      </c>
      <c r="E232" s="1">
        <v>1.67E-21</v>
      </c>
      <c r="F232" t="s">
        <v>546</v>
      </c>
      <c r="N232">
        <v>4010885</v>
      </c>
      <c r="O232">
        <v>4012084</v>
      </c>
      <c r="P232">
        <v>1199</v>
      </c>
      <c r="Q232">
        <v>4011484.5</v>
      </c>
      <c r="R232" t="s">
        <v>16</v>
      </c>
    </row>
    <row r="233" spans="1:18" x14ac:dyDescent="0.35">
      <c r="A233" t="s">
        <v>26</v>
      </c>
      <c r="C233" t="s">
        <v>958</v>
      </c>
      <c r="D233">
        <v>2.2626220840000002</v>
      </c>
      <c r="E233" s="1">
        <v>4.0300000000000004E-9</v>
      </c>
      <c r="F233" t="s">
        <v>959</v>
      </c>
      <c r="N233">
        <v>2748687</v>
      </c>
      <c r="O233">
        <v>2749628</v>
      </c>
      <c r="P233">
        <v>941</v>
      </c>
      <c r="Q233">
        <v>2749157.5</v>
      </c>
      <c r="R233" t="s">
        <v>16</v>
      </c>
    </row>
    <row r="234" spans="1:18" x14ac:dyDescent="0.35">
      <c r="A234" t="s">
        <v>71</v>
      </c>
      <c r="C234" t="s">
        <v>960</v>
      </c>
      <c r="D234">
        <v>2.2678160300000001</v>
      </c>
      <c r="E234" s="1">
        <v>2.6299999999999999E-11</v>
      </c>
      <c r="F234" t="s">
        <v>961</v>
      </c>
      <c r="J234" t="s">
        <v>612</v>
      </c>
      <c r="N234">
        <v>4467605</v>
      </c>
      <c r="O234">
        <v>4468087</v>
      </c>
      <c r="P234">
        <v>482</v>
      </c>
      <c r="Q234">
        <v>4467846</v>
      </c>
      <c r="R234" t="s">
        <v>16</v>
      </c>
    </row>
    <row r="235" spans="1:18" x14ac:dyDescent="0.35">
      <c r="A235" t="s">
        <v>52</v>
      </c>
      <c r="C235" t="s">
        <v>962</v>
      </c>
      <c r="D235">
        <v>2.2765382399999998</v>
      </c>
      <c r="E235" s="1">
        <v>1.1699999999999999E-17</v>
      </c>
      <c r="N235">
        <v>1882017</v>
      </c>
      <c r="O235">
        <v>1882637</v>
      </c>
      <c r="P235">
        <v>620</v>
      </c>
      <c r="Q235">
        <v>1882327</v>
      </c>
      <c r="R235" t="s">
        <v>16</v>
      </c>
    </row>
    <row r="236" spans="1:18" x14ac:dyDescent="0.35">
      <c r="A236" t="s">
        <v>26</v>
      </c>
      <c r="C236" t="s">
        <v>214</v>
      </c>
      <c r="D236">
        <v>2.2778446830000001</v>
      </c>
      <c r="E236">
        <v>1.2797899999999999E-4</v>
      </c>
      <c r="N236">
        <v>3176333</v>
      </c>
      <c r="O236">
        <v>3176653</v>
      </c>
      <c r="P236">
        <v>320</v>
      </c>
      <c r="Q236">
        <v>3176493</v>
      </c>
      <c r="R236" t="s">
        <v>16</v>
      </c>
    </row>
    <row r="237" spans="1:18" x14ac:dyDescent="0.35">
      <c r="A237" t="s">
        <v>26</v>
      </c>
      <c r="C237" t="s">
        <v>963</v>
      </c>
      <c r="D237">
        <v>2.2814180880000001</v>
      </c>
      <c r="E237" s="1">
        <v>1.24E-12</v>
      </c>
      <c r="F237" t="s">
        <v>964</v>
      </c>
      <c r="N237">
        <v>539093</v>
      </c>
      <c r="O237">
        <v>539854</v>
      </c>
      <c r="P237">
        <v>761</v>
      </c>
      <c r="Q237">
        <v>539473.5</v>
      </c>
      <c r="R237" t="s">
        <v>16</v>
      </c>
    </row>
    <row r="238" spans="1:18" x14ac:dyDescent="0.35">
      <c r="A238" t="s">
        <v>78</v>
      </c>
      <c r="C238" t="s">
        <v>965</v>
      </c>
      <c r="D238">
        <v>2.2891327939999999</v>
      </c>
      <c r="E238" s="1">
        <v>2.5800000000000002E-9</v>
      </c>
      <c r="F238" t="s">
        <v>966</v>
      </c>
      <c r="N238">
        <v>510282</v>
      </c>
      <c r="O238">
        <v>511061</v>
      </c>
      <c r="P238">
        <v>779</v>
      </c>
      <c r="Q238">
        <v>510671.5</v>
      </c>
      <c r="R238" t="s">
        <v>16</v>
      </c>
    </row>
    <row r="239" spans="1:18" x14ac:dyDescent="0.35">
      <c r="A239" t="s">
        <v>68</v>
      </c>
      <c r="B239" t="s">
        <v>968</v>
      </c>
      <c r="C239" t="s">
        <v>967</v>
      </c>
      <c r="D239">
        <v>2.297025911</v>
      </c>
      <c r="E239" s="1">
        <v>4.81E-23</v>
      </c>
      <c r="F239" t="s">
        <v>969</v>
      </c>
      <c r="K239" t="s">
        <v>611</v>
      </c>
      <c r="N239">
        <v>6154861</v>
      </c>
      <c r="O239">
        <v>6155496</v>
      </c>
      <c r="P239">
        <v>635</v>
      </c>
      <c r="Q239">
        <v>6155178.5</v>
      </c>
      <c r="R239" t="s">
        <v>16</v>
      </c>
    </row>
    <row r="240" spans="1:18" x14ac:dyDescent="0.35">
      <c r="A240" t="s">
        <v>68</v>
      </c>
      <c r="B240" t="s">
        <v>971</v>
      </c>
      <c r="C240" t="s">
        <v>970</v>
      </c>
      <c r="D240">
        <v>2.300188012</v>
      </c>
      <c r="E240" s="1">
        <v>3.7799999999999999E-22</v>
      </c>
      <c r="F240" t="s">
        <v>972</v>
      </c>
      <c r="K240" t="s">
        <v>611</v>
      </c>
      <c r="N240">
        <v>6149290</v>
      </c>
      <c r="O240">
        <v>6149595</v>
      </c>
      <c r="P240">
        <v>305</v>
      </c>
      <c r="Q240">
        <v>6149442.5</v>
      </c>
      <c r="R240" t="s">
        <v>16</v>
      </c>
    </row>
    <row r="241" spans="1:18" x14ac:dyDescent="0.35">
      <c r="A241" t="s">
        <v>82</v>
      </c>
      <c r="B241" t="s">
        <v>255</v>
      </c>
      <c r="C241" t="s">
        <v>254</v>
      </c>
      <c r="D241">
        <v>2.31307413</v>
      </c>
      <c r="E241" s="1">
        <v>4.58E-11</v>
      </c>
      <c r="F241" t="s">
        <v>540</v>
      </c>
      <c r="I241" t="s">
        <v>613</v>
      </c>
      <c r="N241">
        <v>3659535</v>
      </c>
      <c r="O241">
        <v>3660956</v>
      </c>
      <c r="P241">
        <v>1421</v>
      </c>
      <c r="Q241">
        <v>3660245.5</v>
      </c>
      <c r="R241" t="s">
        <v>16</v>
      </c>
    </row>
    <row r="242" spans="1:18" x14ac:dyDescent="0.35">
      <c r="A242" t="s">
        <v>26</v>
      </c>
      <c r="B242" t="s">
        <v>294</v>
      </c>
      <c r="C242" t="s">
        <v>340</v>
      </c>
      <c r="D242">
        <v>2.314603054</v>
      </c>
      <c r="E242" s="1">
        <v>2.2600000000000001E-8</v>
      </c>
      <c r="F242" t="s">
        <v>294</v>
      </c>
      <c r="G242" t="s">
        <v>294</v>
      </c>
      <c r="N242">
        <v>4300237</v>
      </c>
      <c r="O242">
        <v>4300560</v>
      </c>
      <c r="P242">
        <v>323</v>
      </c>
      <c r="Q242">
        <v>4300398.5</v>
      </c>
      <c r="R242" t="s">
        <v>16</v>
      </c>
    </row>
    <row r="243" spans="1:18" x14ac:dyDescent="0.35">
      <c r="A243" t="s">
        <v>17</v>
      </c>
      <c r="C243" t="s">
        <v>973</v>
      </c>
      <c r="D243">
        <v>2.3178337440000001</v>
      </c>
      <c r="E243" s="1">
        <v>1.77E-19</v>
      </c>
      <c r="F243" t="s">
        <v>559</v>
      </c>
      <c r="N243">
        <v>2496183</v>
      </c>
      <c r="O243">
        <v>2496785</v>
      </c>
      <c r="P243">
        <v>602</v>
      </c>
      <c r="Q243">
        <v>2496484</v>
      </c>
      <c r="R243" t="s">
        <v>16</v>
      </c>
    </row>
    <row r="244" spans="1:18" x14ac:dyDescent="0.35">
      <c r="A244" t="s">
        <v>82</v>
      </c>
      <c r="B244" t="s">
        <v>160</v>
      </c>
      <c r="C244" t="s">
        <v>159</v>
      </c>
      <c r="D244">
        <v>2.31850493</v>
      </c>
      <c r="E244" s="1">
        <v>1.09E-24</v>
      </c>
      <c r="F244" t="s">
        <v>156</v>
      </c>
      <c r="H244" t="s">
        <v>156</v>
      </c>
      <c r="N244">
        <v>2177297</v>
      </c>
      <c r="O244">
        <v>2178190</v>
      </c>
      <c r="P244">
        <v>893</v>
      </c>
      <c r="Q244">
        <v>2177743.5</v>
      </c>
      <c r="R244" t="s">
        <v>16</v>
      </c>
    </row>
    <row r="245" spans="1:18" x14ac:dyDescent="0.35">
      <c r="A245" t="s">
        <v>30</v>
      </c>
      <c r="C245" t="s">
        <v>197</v>
      </c>
      <c r="D245">
        <v>2.319136818</v>
      </c>
      <c r="E245" s="1">
        <v>1.4900000000000001E-20</v>
      </c>
      <c r="N245">
        <v>2764095</v>
      </c>
      <c r="O245">
        <v>2764964</v>
      </c>
      <c r="P245">
        <v>869</v>
      </c>
      <c r="Q245">
        <v>2764529.5</v>
      </c>
      <c r="R245" t="s">
        <v>16</v>
      </c>
    </row>
    <row r="246" spans="1:18" x14ac:dyDescent="0.35">
      <c r="A246" t="s">
        <v>59</v>
      </c>
      <c r="B246" t="s">
        <v>975</v>
      </c>
      <c r="C246" t="s">
        <v>974</v>
      </c>
      <c r="D246">
        <v>2.3248755380000001</v>
      </c>
      <c r="E246" s="1">
        <v>1.55E-8</v>
      </c>
      <c r="F246" t="s">
        <v>976</v>
      </c>
      <c r="N246">
        <v>5086585</v>
      </c>
      <c r="O246">
        <v>5087106</v>
      </c>
      <c r="P246">
        <v>521</v>
      </c>
      <c r="Q246">
        <v>5086845.5</v>
      </c>
      <c r="R246" t="s">
        <v>16</v>
      </c>
    </row>
    <row r="247" spans="1:18" x14ac:dyDescent="0.35">
      <c r="A247" t="s">
        <v>30</v>
      </c>
      <c r="C247" t="s">
        <v>415</v>
      </c>
      <c r="D247">
        <v>2.3262221790000002</v>
      </c>
      <c r="E247">
        <v>1.11912E-4</v>
      </c>
      <c r="N247">
        <v>6070574</v>
      </c>
      <c r="O247">
        <v>6070909</v>
      </c>
      <c r="P247">
        <v>335</v>
      </c>
      <c r="Q247">
        <v>6070741.5</v>
      </c>
      <c r="R247" t="s">
        <v>16</v>
      </c>
    </row>
    <row r="248" spans="1:18" x14ac:dyDescent="0.35">
      <c r="A248" t="s">
        <v>26</v>
      </c>
      <c r="C248" t="s">
        <v>977</v>
      </c>
      <c r="D248">
        <v>2.3276220919999999</v>
      </c>
      <c r="E248" s="1">
        <v>7.4300000000000002E-7</v>
      </c>
      <c r="F248" t="s">
        <v>227</v>
      </c>
      <c r="H248" t="s">
        <v>227</v>
      </c>
      <c r="N248">
        <v>3485258</v>
      </c>
      <c r="O248">
        <v>3486037</v>
      </c>
      <c r="P248">
        <v>779</v>
      </c>
      <c r="Q248">
        <v>3485647.5</v>
      </c>
      <c r="R248" t="s">
        <v>16</v>
      </c>
    </row>
    <row r="249" spans="1:18" x14ac:dyDescent="0.35">
      <c r="A249" t="s">
        <v>26</v>
      </c>
      <c r="C249" t="s">
        <v>978</v>
      </c>
      <c r="D249">
        <v>2.3362279190000002</v>
      </c>
      <c r="E249" s="1">
        <v>8.8799999999999993E-21</v>
      </c>
      <c r="F249" t="s">
        <v>979</v>
      </c>
      <c r="N249">
        <v>3075414</v>
      </c>
      <c r="O249">
        <v>3076136</v>
      </c>
      <c r="P249">
        <v>722</v>
      </c>
      <c r="Q249">
        <v>3075775</v>
      </c>
      <c r="R249" t="s">
        <v>16</v>
      </c>
    </row>
    <row r="250" spans="1:18" x14ac:dyDescent="0.35">
      <c r="A250" t="s">
        <v>68</v>
      </c>
      <c r="B250" t="s">
        <v>425</v>
      </c>
      <c r="C250" t="s">
        <v>424</v>
      </c>
      <c r="D250">
        <v>2.3387791060000001</v>
      </c>
      <c r="E250" s="1">
        <v>7.1400000000000005E-21</v>
      </c>
      <c r="F250" t="s">
        <v>593</v>
      </c>
      <c r="K250" t="s">
        <v>611</v>
      </c>
      <c r="N250">
        <v>6160017</v>
      </c>
      <c r="O250">
        <v>6160388</v>
      </c>
      <c r="P250">
        <v>371</v>
      </c>
      <c r="Q250">
        <v>6160202.5</v>
      </c>
      <c r="R250" t="s">
        <v>16</v>
      </c>
    </row>
    <row r="251" spans="1:18" x14ac:dyDescent="0.35">
      <c r="A251" t="s">
        <v>661</v>
      </c>
      <c r="C251" t="s">
        <v>980</v>
      </c>
      <c r="D251">
        <v>2.3420171079999998</v>
      </c>
      <c r="E251" s="1">
        <v>7.8299999999999998E-10</v>
      </c>
      <c r="F251" t="s">
        <v>981</v>
      </c>
      <c r="N251">
        <v>551444</v>
      </c>
      <c r="O251">
        <v>551716</v>
      </c>
      <c r="P251">
        <v>272</v>
      </c>
      <c r="Q251">
        <v>551580</v>
      </c>
      <c r="R251" t="s">
        <v>16</v>
      </c>
    </row>
    <row r="252" spans="1:18" x14ac:dyDescent="0.35">
      <c r="A252" t="s">
        <v>17</v>
      </c>
      <c r="C252" t="s">
        <v>982</v>
      </c>
      <c r="D252">
        <v>2.3426693759999999</v>
      </c>
      <c r="E252" s="1">
        <v>7.7099999999999996E-20</v>
      </c>
      <c r="F252" t="s">
        <v>983</v>
      </c>
      <c r="N252">
        <v>4171682</v>
      </c>
      <c r="O252">
        <v>4172392</v>
      </c>
      <c r="P252">
        <v>710</v>
      </c>
      <c r="Q252">
        <v>4172037</v>
      </c>
      <c r="R252" t="s">
        <v>16</v>
      </c>
    </row>
    <row r="253" spans="1:18" x14ac:dyDescent="0.35">
      <c r="A253" t="s">
        <v>123</v>
      </c>
      <c r="B253" t="s">
        <v>252</v>
      </c>
      <c r="C253" t="s">
        <v>251</v>
      </c>
      <c r="D253">
        <v>2.3475037049999998</v>
      </c>
      <c r="E253" s="1">
        <v>1.21E-14</v>
      </c>
      <c r="F253" t="s">
        <v>539</v>
      </c>
      <c r="I253" t="s">
        <v>613</v>
      </c>
      <c r="N253">
        <v>3656359</v>
      </c>
      <c r="O253">
        <v>3659538</v>
      </c>
      <c r="P253">
        <v>3179</v>
      </c>
      <c r="Q253">
        <v>3657948.5</v>
      </c>
      <c r="R253" t="s">
        <v>16</v>
      </c>
    </row>
    <row r="254" spans="1:18" x14ac:dyDescent="0.35">
      <c r="A254" t="s">
        <v>68</v>
      </c>
      <c r="B254" t="s">
        <v>985</v>
      </c>
      <c r="C254" t="s">
        <v>984</v>
      </c>
      <c r="D254">
        <v>2.3489114089999998</v>
      </c>
      <c r="E254" s="1">
        <v>2.2399999999999998E-22</v>
      </c>
      <c r="F254" t="s">
        <v>986</v>
      </c>
      <c r="K254" t="s">
        <v>611</v>
      </c>
      <c r="N254">
        <v>6154246</v>
      </c>
      <c r="O254">
        <v>6154848</v>
      </c>
      <c r="P254">
        <v>602</v>
      </c>
      <c r="Q254">
        <v>6154547</v>
      </c>
      <c r="R254" t="s">
        <v>16</v>
      </c>
    </row>
    <row r="255" spans="1:18" x14ac:dyDescent="0.35">
      <c r="A255" t="s">
        <v>17</v>
      </c>
      <c r="C255" t="s">
        <v>987</v>
      </c>
      <c r="D255">
        <v>2.3503372219999998</v>
      </c>
      <c r="E255">
        <v>2.3852330000000001E-3</v>
      </c>
      <c r="F255" t="s">
        <v>479</v>
      </c>
      <c r="J255" t="s">
        <v>612</v>
      </c>
      <c r="N255">
        <v>3744785</v>
      </c>
      <c r="O255">
        <v>3745318</v>
      </c>
      <c r="P255">
        <v>533</v>
      </c>
      <c r="Q255">
        <v>3745051.5</v>
      </c>
      <c r="R255" t="s">
        <v>16</v>
      </c>
    </row>
    <row r="256" spans="1:18" x14ac:dyDescent="0.35">
      <c r="A256" t="s">
        <v>139</v>
      </c>
      <c r="C256" t="s">
        <v>988</v>
      </c>
      <c r="D256">
        <v>2.3516132509999998</v>
      </c>
      <c r="E256" s="1">
        <v>1.0999999999999999E-10</v>
      </c>
      <c r="N256">
        <v>568127</v>
      </c>
      <c r="O256">
        <v>568357</v>
      </c>
      <c r="P256">
        <v>230</v>
      </c>
      <c r="Q256">
        <v>568242</v>
      </c>
      <c r="R256" t="s">
        <v>16</v>
      </c>
    </row>
    <row r="257" spans="1:18" x14ac:dyDescent="0.35">
      <c r="A257" t="s">
        <v>26</v>
      </c>
      <c r="C257" t="s">
        <v>243</v>
      </c>
      <c r="D257">
        <v>2.3660724339999999</v>
      </c>
      <c r="E257" s="1">
        <v>7.8899999999999998E-21</v>
      </c>
      <c r="F257" t="s">
        <v>534</v>
      </c>
      <c r="I257" t="s">
        <v>613</v>
      </c>
      <c r="N257">
        <v>3497598</v>
      </c>
      <c r="O257">
        <v>3499160</v>
      </c>
      <c r="P257">
        <v>1562</v>
      </c>
      <c r="Q257">
        <v>3498379</v>
      </c>
      <c r="R257" t="s">
        <v>16</v>
      </c>
    </row>
    <row r="258" spans="1:18" x14ac:dyDescent="0.35">
      <c r="A258" t="s">
        <v>52</v>
      </c>
      <c r="C258" t="s">
        <v>989</v>
      </c>
      <c r="D258">
        <v>2.3728682129999998</v>
      </c>
      <c r="E258" s="1">
        <v>2.1000000000000002E-27</v>
      </c>
      <c r="F258" t="s">
        <v>156</v>
      </c>
      <c r="H258" t="s">
        <v>156</v>
      </c>
      <c r="N258">
        <v>2183335</v>
      </c>
      <c r="O258">
        <v>2185278</v>
      </c>
      <c r="P258">
        <v>1943</v>
      </c>
      <c r="Q258">
        <v>2184306.5</v>
      </c>
      <c r="R258" t="s">
        <v>16</v>
      </c>
    </row>
    <row r="259" spans="1:18" x14ac:dyDescent="0.35">
      <c r="A259" t="s">
        <v>30</v>
      </c>
      <c r="C259" t="s">
        <v>990</v>
      </c>
      <c r="D259">
        <v>2.3767575170000002</v>
      </c>
      <c r="E259" s="1">
        <v>9.7800000000000002E-22</v>
      </c>
      <c r="F259" t="s">
        <v>991</v>
      </c>
      <c r="N259">
        <v>2040178</v>
      </c>
      <c r="O259">
        <v>2041827</v>
      </c>
      <c r="P259">
        <v>1649</v>
      </c>
      <c r="Q259">
        <v>2041002.5</v>
      </c>
      <c r="R259" t="s">
        <v>16</v>
      </c>
    </row>
    <row r="260" spans="1:18" x14ac:dyDescent="0.35">
      <c r="A260" t="s">
        <v>82</v>
      </c>
      <c r="C260" t="s">
        <v>992</v>
      </c>
      <c r="D260">
        <v>2.3806940060000001</v>
      </c>
      <c r="E260" s="1">
        <v>1.6599999999999999E-26</v>
      </c>
      <c r="F260" t="s">
        <v>156</v>
      </c>
      <c r="H260" t="s">
        <v>156</v>
      </c>
      <c r="N260">
        <v>2185336</v>
      </c>
      <c r="O260">
        <v>2186250</v>
      </c>
      <c r="P260">
        <v>914</v>
      </c>
      <c r="Q260">
        <v>2185793</v>
      </c>
      <c r="R260" t="s">
        <v>16</v>
      </c>
    </row>
    <row r="261" spans="1:18" x14ac:dyDescent="0.35">
      <c r="A261" t="s">
        <v>26</v>
      </c>
      <c r="C261" t="s">
        <v>43</v>
      </c>
      <c r="D261">
        <v>2.3871272590000001</v>
      </c>
      <c r="E261">
        <v>1.9631319999999998E-3</v>
      </c>
      <c r="N261">
        <v>184094</v>
      </c>
      <c r="O261">
        <v>184303</v>
      </c>
      <c r="P261">
        <v>209</v>
      </c>
      <c r="Q261">
        <v>184198.5</v>
      </c>
      <c r="R261" t="s">
        <v>16</v>
      </c>
    </row>
    <row r="262" spans="1:18" x14ac:dyDescent="0.35">
      <c r="A262" t="s">
        <v>26</v>
      </c>
      <c r="C262" t="s">
        <v>993</v>
      </c>
      <c r="D262">
        <v>2.3952438429999998</v>
      </c>
      <c r="E262">
        <v>2.2093849999999999E-3</v>
      </c>
      <c r="F262" t="s">
        <v>994</v>
      </c>
      <c r="N262">
        <v>6810603</v>
      </c>
      <c r="O262">
        <v>6811487</v>
      </c>
      <c r="P262">
        <v>884</v>
      </c>
      <c r="Q262">
        <v>6811045</v>
      </c>
      <c r="R262" t="s">
        <v>16</v>
      </c>
    </row>
    <row r="263" spans="1:18" x14ac:dyDescent="0.35">
      <c r="A263" t="s">
        <v>26</v>
      </c>
      <c r="C263" t="s">
        <v>995</v>
      </c>
      <c r="D263">
        <v>2.400201875</v>
      </c>
      <c r="E263" s="1">
        <v>1.0600000000000001E-17</v>
      </c>
      <c r="F263" t="s">
        <v>996</v>
      </c>
      <c r="N263">
        <v>6372398</v>
      </c>
      <c r="O263">
        <v>6373576</v>
      </c>
      <c r="P263">
        <v>1178</v>
      </c>
      <c r="Q263">
        <v>6372987</v>
      </c>
      <c r="R263" t="s">
        <v>16</v>
      </c>
    </row>
    <row r="264" spans="1:18" x14ac:dyDescent="0.35">
      <c r="A264" t="s">
        <v>68</v>
      </c>
      <c r="B264" t="s">
        <v>998</v>
      </c>
      <c r="C264" t="s">
        <v>997</v>
      </c>
      <c r="D264">
        <v>2.4031481270000001</v>
      </c>
      <c r="E264" s="1">
        <v>2.05E-20</v>
      </c>
      <c r="F264" t="s">
        <v>999</v>
      </c>
      <c r="K264" t="s">
        <v>611</v>
      </c>
      <c r="N264">
        <v>980096</v>
      </c>
      <c r="O264">
        <v>980497</v>
      </c>
      <c r="P264">
        <v>401</v>
      </c>
      <c r="Q264">
        <v>980296.5</v>
      </c>
      <c r="R264" t="s">
        <v>16</v>
      </c>
    </row>
    <row r="265" spans="1:18" x14ac:dyDescent="0.35">
      <c r="A265" t="s">
        <v>71</v>
      </c>
      <c r="C265" t="s">
        <v>1000</v>
      </c>
      <c r="D265">
        <v>2.4038174840000002</v>
      </c>
      <c r="E265" s="1">
        <v>8.5600000000000004E-7</v>
      </c>
      <c r="N265">
        <v>3811066</v>
      </c>
      <c r="O265">
        <v>3812157</v>
      </c>
      <c r="P265">
        <v>1091</v>
      </c>
      <c r="Q265">
        <v>3811611.5</v>
      </c>
      <c r="R265" t="s">
        <v>16</v>
      </c>
    </row>
    <row r="266" spans="1:18" x14ac:dyDescent="0.35">
      <c r="A266" t="s">
        <v>65</v>
      </c>
      <c r="C266" t="s">
        <v>203</v>
      </c>
      <c r="D266">
        <v>2.4090981020000002</v>
      </c>
      <c r="E266" s="1">
        <v>8.0699999999999997E-17</v>
      </c>
      <c r="F266" t="s">
        <v>520</v>
      </c>
      <c r="N266">
        <v>2920438</v>
      </c>
      <c r="O266">
        <v>2920842</v>
      </c>
      <c r="P266">
        <v>404</v>
      </c>
      <c r="Q266">
        <v>2920640</v>
      </c>
      <c r="R266" t="s">
        <v>16</v>
      </c>
    </row>
    <row r="267" spans="1:18" x14ac:dyDescent="0.35">
      <c r="A267" t="s">
        <v>26</v>
      </c>
      <c r="C267" t="s">
        <v>1001</v>
      </c>
      <c r="D267">
        <v>2.4093472710000001</v>
      </c>
      <c r="E267" s="1">
        <v>1.4500000000000001E-12</v>
      </c>
      <c r="F267" t="s">
        <v>1002</v>
      </c>
      <c r="N267">
        <v>4385412</v>
      </c>
      <c r="O267">
        <v>4385795</v>
      </c>
      <c r="P267">
        <v>383</v>
      </c>
      <c r="Q267">
        <v>4385603.5</v>
      </c>
      <c r="R267" t="s">
        <v>16</v>
      </c>
    </row>
    <row r="268" spans="1:18" x14ac:dyDescent="0.35">
      <c r="A268" t="s">
        <v>24</v>
      </c>
      <c r="C268" t="s">
        <v>1003</v>
      </c>
      <c r="D268">
        <v>2.4198334990000001</v>
      </c>
      <c r="E268" s="1">
        <v>3.7599999999999999E-5</v>
      </c>
      <c r="F268" t="s">
        <v>851</v>
      </c>
      <c r="N268">
        <v>4765184</v>
      </c>
      <c r="O268">
        <v>4765444</v>
      </c>
      <c r="P268">
        <v>260</v>
      </c>
      <c r="Q268">
        <v>4765314</v>
      </c>
      <c r="R268" t="s">
        <v>16</v>
      </c>
    </row>
    <row r="269" spans="1:18" x14ac:dyDescent="0.35">
      <c r="A269" t="s">
        <v>68</v>
      </c>
      <c r="B269" t="s">
        <v>1005</v>
      </c>
      <c r="C269" t="s">
        <v>1004</v>
      </c>
      <c r="D269">
        <v>2.4261799690000001</v>
      </c>
      <c r="E269" s="1">
        <v>2.0500000000000001E-24</v>
      </c>
      <c r="F269" t="s">
        <v>1006</v>
      </c>
      <c r="K269" t="s">
        <v>611</v>
      </c>
      <c r="N269">
        <v>678567</v>
      </c>
      <c r="O269">
        <v>678992</v>
      </c>
      <c r="P269">
        <v>425</v>
      </c>
      <c r="Q269">
        <v>678779.5</v>
      </c>
      <c r="R269" t="s">
        <v>16</v>
      </c>
    </row>
    <row r="270" spans="1:18" x14ac:dyDescent="0.35">
      <c r="A270" t="s">
        <v>68</v>
      </c>
      <c r="C270" t="s">
        <v>1007</v>
      </c>
      <c r="D270">
        <v>2.428946748</v>
      </c>
      <c r="E270" s="1">
        <v>8.1400000000000005E-12</v>
      </c>
      <c r="F270" t="s">
        <v>1008</v>
      </c>
      <c r="N270">
        <v>3391592</v>
      </c>
      <c r="O270">
        <v>3392737</v>
      </c>
      <c r="P270">
        <v>1145</v>
      </c>
      <c r="Q270">
        <v>3392164.5</v>
      </c>
      <c r="R270" t="s">
        <v>16</v>
      </c>
    </row>
    <row r="271" spans="1:18" x14ac:dyDescent="0.35">
      <c r="A271" t="s">
        <v>26</v>
      </c>
      <c r="C271" t="s">
        <v>1009</v>
      </c>
      <c r="D271">
        <v>2.434349493</v>
      </c>
      <c r="E271">
        <v>5.8186419999999997E-3</v>
      </c>
      <c r="F271" t="s">
        <v>559</v>
      </c>
      <c r="N271">
        <v>1133928</v>
      </c>
      <c r="O271">
        <v>1134254</v>
      </c>
      <c r="P271">
        <v>326</v>
      </c>
      <c r="Q271">
        <v>1134091</v>
      </c>
      <c r="R271" t="s">
        <v>16</v>
      </c>
    </row>
    <row r="272" spans="1:18" x14ac:dyDescent="0.35">
      <c r="A272" t="s">
        <v>26</v>
      </c>
      <c r="B272" t="s">
        <v>294</v>
      </c>
      <c r="C272" t="s">
        <v>338</v>
      </c>
      <c r="D272">
        <v>2.4501051920000001</v>
      </c>
      <c r="E272" s="1">
        <v>1.33E-8</v>
      </c>
      <c r="F272" t="s">
        <v>294</v>
      </c>
      <c r="G272" t="s">
        <v>294</v>
      </c>
      <c r="N272">
        <v>4298358</v>
      </c>
      <c r="O272">
        <v>4298819</v>
      </c>
      <c r="P272">
        <v>461</v>
      </c>
      <c r="Q272">
        <v>4298588.5</v>
      </c>
      <c r="R272" t="s">
        <v>16</v>
      </c>
    </row>
    <row r="273" spans="1:18" x14ac:dyDescent="0.35">
      <c r="A273" t="s">
        <v>63</v>
      </c>
      <c r="C273" t="s">
        <v>131</v>
      </c>
      <c r="D273">
        <v>2.45330396</v>
      </c>
      <c r="E273" s="1">
        <v>1.2100000000000001E-7</v>
      </c>
      <c r="F273" t="s">
        <v>488</v>
      </c>
      <c r="N273">
        <v>1260066</v>
      </c>
      <c r="O273">
        <v>1260479</v>
      </c>
      <c r="P273">
        <v>413</v>
      </c>
      <c r="Q273">
        <v>1260272.5</v>
      </c>
      <c r="R273" t="s">
        <v>16</v>
      </c>
    </row>
    <row r="274" spans="1:18" x14ac:dyDescent="0.35">
      <c r="A274" t="s">
        <v>36</v>
      </c>
      <c r="C274" t="s">
        <v>1010</v>
      </c>
      <c r="D274">
        <v>2.4539050699999998</v>
      </c>
      <c r="E274" s="1">
        <v>7.5499999999999994E-21</v>
      </c>
      <c r="F274" t="s">
        <v>1011</v>
      </c>
      <c r="N274">
        <v>1880887</v>
      </c>
      <c r="O274">
        <v>1882020</v>
      </c>
      <c r="P274">
        <v>1133</v>
      </c>
      <c r="Q274">
        <v>1881453.5</v>
      </c>
      <c r="R274" t="s">
        <v>16</v>
      </c>
    </row>
    <row r="275" spans="1:18" x14ac:dyDescent="0.35">
      <c r="A275" t="s">
        <v>97</v>
      </c>
      <c r="C275" t="s">
        <v>1012</v>
      </c>
      <c r="D275">
        <v>2.4611729439999999</v>
      </c>
      <c r="E275" s="1">
        <v>1.08E-16</v>
      </c>
      <c r="F275" t="s">
        <v>1013</v>
      </c>
      <c r="N275">
        <v>548968</v>
      </c>
      <c r="O275">
        <v>550641</v>
      </c>
      <c r="P275">
        <v>1673</v>
      </c>
      <c r="Q275">
        <v>549804.5</v>
      </c>
      <c r="R275" t="s">
        <v>16</v>
      </c>
    </row>
    <row r="276" spans="1:18" x14ac:dyDescent="0.35">
      <c r="A276" t="s">
        <v>17</v>
      </c>
      <c r="C276" t="s">
        <v>184</v>
      </c>
      <c r="D276">
        <v>2.4649372980000002</v>
      </c>
      <c r="E276" s="1">
        <v>1.12E-20</v>
      </c>
      <c r="N276">
        <v>2492916</v>
      </c>
      <c r="O276">
        <v>2494178</v>
      </c>
      <c r="P276">
        <v>1262</v>
      </c>
      <c r="Q276">
        <v>2493547</v>
      </c>
      <c r="R276" t="s">
        <v>16</v>
      </c>
    </row>
    <row r="277" spans="1:18" x14ac:dyDescent="0.35">
      <c r="A277" t="s">
        <v>52</v>
      </c>
      <c r="C277" t="s">
        <v>1014</v>
      </c>
      <c r="D277">
        <v>2.4672287380000002</v>
      </c>
      <c r="E277" s="1">
        <v>9.2699999999999996E-9</v>
      </c>
      <c r="F277" t="s">
        <v>227</v>
      </c>
      <c r="H277" t="s">
        <v>227</v>
      </c>
      <c r="N277">
        <v>3483436</v>
      </c>
      <c r="O277">
        <v>3484140</v>
      </c>
      <c r="P277">
        <v>704</v>
      </c>
      <c r="Q277">
        <v>3483788</v>
      </c>
      <c r="R277" t="s">
        <v>16</v>
      </c>
    </row>
    <row r="278" spans="1:18" x14ac:dyDescent="0.35">
      <c r="A278" t="s">
        <v>68</v>
      </c>
      <c r="B278" t="s">
        <v>1016</v>
      </c>
      <c r="C278" t="s">
        <v>1015</v>
      </c>
      <c r="D278">
        <v>2.4785213989999999</v>
      </c>
      <c r="E278" s="1">
        <v>1.1E-22</v>
      </c>
      <c r="F278" t="s">
        <v>1017</v>
      </c>
      <c r="K278" t="s">
        <v>611</v>
      </c>
      <c r="N278">
        <v>1257205</v>
      </c>
      <c r="O278">
        <v>1257555</v>
      </c>
      <c r="P278">
        <v>350</v>
      </c>
      <c r="Q278">
        <v>1257380</v>
      </c>
      <c r="R278" t="s">
        <v>16</v>
      </c>
    </row>
    <row r="279" spans="1:18" x14ac:dyDescent="0.35">
      <c r="A279" t="s">
        <v>68</v>
      </c>
      <c r="B279" t="s">
        <v>1019</v>
      </c>
      <c r="C279" t="s">
        <v>1018</v>
      </c>
      <c r="D279">
        <v>2.4852099330000001</v>
      </c>
      <c r="E279" s="1">
        <v>3.8800000000000001E-22</v>
      </c>
      <c r="F279" t="s">
        <v>1020</v>
      </c>
      <c r="K279" t="s">
        <v>611</v>
      </c>
      <c r="N279">
        <v>679021</v>
      </c>
      <c r="O279">
        <v>679251</v>
      </c>
      <c r="P279">
        <v>230</v>
      </c>
      <c r="Q279">
        <v>679136</v>
      </c>
      <c r="R279" t="s">
        <v>16</v>
      </c>
    </row>
    <row r="280" spans="1:18" x14ac:dyDescent="0.35">
      <c r="A280" t="s">
        <v>46</v>
      </c>
      <c r="B280" t="s">
        <v>1022</v>
      </c>
      <c r="C280" t="s">
        <v>1021</v>
      </c>
      <c r="D280">
        <v>2.4882422260000001</v>
      </c>
      <c r="E280" s="1">
        <v>7.9000000000000004E-23</v>
      </c>
      <c r="F280" t="s">
        <v>1023</v>
      </c>
      <c r="N280">
        <v>6145333</v>
      </c>
      <c r="O280">
        <v>6146661</v>
      </c>
      <c r="P280">
        <v>1328</v>
      </c>
      <c r="Q280">
        <v>6145997</v>
      </c>
      <c r="R280" t="s">
        <v>16</v>
      </c>
    </row>
    <row r="281" spans="1:18" x14ac:dyDescent="0.35">
      <c r="A281" t="s">
        <v>26</v>
      </c>
      <c r="B281" t="s">
        <v>294</v>
      </c>
      <c r="C281" t="s">
        <v>337</v>
      </c>
      <c r="D281">
        <v>2.490238465</v>
      </c>
      <c r="E281" s="1">
        <v>1.2E-10</v>
      </c>
      <c r="F281" t="s">
        <v>294</v>
      </c>
      <c r="G281" t="s">
        <v>294</v>
      </c>
      <c r="N281">
        <v>4297070</v>
      </c>
      <c r="O281">
        <v>4298371</v>
      </c>
      <c r="P281">
        <v>1301</v>
      </c>
      <c r="Q281">
        <v>4297720.5</v>
      </c>
      <c r="R281" t="s">
        <v>16</v>
      </c>
    </row>
    <row r="282" spans="1:18" x14ac:dyDescent="0.35">
      <c r="A282" t="s">
        <v>82</v>
      </c>
      <c r="C282" t="s">
        <v>1024</v>
      </c>
      <c r="D282">
        <v>2.4937019509999998</v>
      </c>
      <c r="E282" s="1">
        <v>1.3400000000000001E-15</v>
      </c>
      <c r="F282" t="s">
        <v>227</v>
      </c>
      <c r="H282" t="s">
        <v>227</v>
      </c>
      <c r="N282">
        <v>3467947</v>
      </c>
      <c r="O282">
        <v>3469371</v>
      </c>
      <c r="P282">
        <v>1424</v>
      </c>
      <c r="Q282">
        <v>3468659</v>
      </c>
      <c r="R282" t="s">
        <v>16</v>
      </c>
    </row>
    <row r="283" spans="1:18" x14ac:dyDescent="0.35">
      <c r="A283" t="s">
        <v>26</v>
      </c>
      <c r="C283" t="s">
        <v>1025</v>
      </c>
      <c r="D283">
        <v>2.509807243</v>
      </c>
      <c r="E283">
        <v>1.6712699999999999E-4</v>
      </c>
      <c r="N283">
        <v>2727842</v>
      </c>
      <c r="O283">
        <v>2728213</v>
      </c>
      <c r="P283">
        <v>371</v>
      </c>
      <c r="Q283">
        <v>2728027.5</v>
      </c>
      <c r="R283" t="s">
        <v>16</v>
      </c>
    </row>
    <row r="284" spans="1:18" x14ac:dyDescent="0.35">
      <c r="A284" t="s">
        <v>59</v>
      </c>
      <c r="B284" t="s">
        <v>369</v>
      </c>
      <c r="C284" t="s">
        <v>368</v>
      </c>
      <c r="D284">
        <v>2.5217214339999998</v>
      </c>
      <c r="E284" s="1">
        <v>8.8699999999999998E-6</v>
      </c>
      <c r="F284" t="s">
        <v>562</v>
      </c>
      <c r="L284" t="s">
        <v>614</v>
      </c>
      <c r="M284" t="s">
        <v>562</v>
      </c>
      <c r="N284">
        <v>4651129</v>
      </c>
      <c r="O284">
        <v>4653102</v>
      </c>
      <c r="P284">
        <v>1973</v>
      </c>
      <c r="Q284">
        <v>4652115.5</v>
      </c>
      <c r="R284" t="s">
        <v>16</v>
      </c>
    </row>
    <row r="285" spans="1:18" x14ac:dyDescent="0.35">
      <c r="A285" t="s">
        <v>52</v>
      </c>
      <c r="B285" t="s">
        <v>294</v>
      </c>
      <c r="C285" t="s">
        <v>339</v>
      </c>
      <c r="D285">
        <v>2.5253928210000001</v>
      </c>
      <c r="E285" s="1">
        <v>6.1399999999999999E-9</v>
      </c>
      <c r="F285" t="s">
        <v>294</v>
      </c>
      <c r="G285" t="s">
        <v>294</v>
      </c>
      <c r="N285">
        <v>4298851</v>
      </c>
      <c r="O285">
        <v>4299474</v>
      </c>
      <c r="P285">
        <v>623</v>
      </c>
      <c r="Q285">
        <v>4299162.5</v>
      </c>
      <c r="R285" t="s">
        <v>16</v>
      </c>
    </row>
    <row r="286" spans="1:18" x14ac:dyDescent="0.35">
      <c r="A286" t="s">
        <v>17</v>
      </c>
      <c r="C286" t="s">
        <v>35</v>
      </c>
      <c r="D286">
        <v>2.5290656239999998</v>
      </c>
      <c r="E286" s="1">
        <v>1.3600000000000001E-9</v>
      </c>
      <c r="F286" t="s">
        <v>457</v>
      </c>
      <c r="I286" t="s">
        <v>613</v>
      </c>
      <c r="N286">
        <v>165970</v>
      </c>
      <c r="O286">
        <v>167514</v>
      </c>
      <c r="P286">
        <v>1544</v>
      </c>
      <c r="Q286">
        <v>166742</v>
      </c>
      <c r="R286" t="s">
        <v>16</v>
      </c>
    </row>
    <row r="287" spans="1:18" x14ac:dyDescent="0.35">
      <c r="A287" t="s">
        <v>26</v>
      </c>
      <c r="B287" t="s">
        <v>294</v>
      </c>
      <c r="C287" t="s">
        <v>312</v>
      </c>
      <c r="D287">
        <v>2.5300573210000001</v>
      </c>
      <c r="E287" s="1">
        <v>1.12E-16</v>
      </c>
      <c r="F287" t="s">
        <v>294</v>
      </c>
      <c r="G287" t="s">
        <v>294</v>
      </c>
      <c r="N287">
        <v>4282056</v>
      </c>
      <c r="O287">
        <v>4285316</v>
      </c>
      <c r="P287">
        <v>3260</v>
      </c>
      <c r="Q287">
        <v>4283686</v>
      </c>
      <c r="R287" t="s">
        <v>16</v>
      </c>
    </row>
    <row r="288" spans="1:18" x14ac:dyDescent="0.35">
      <c r="A288" t="s">
        <v>26</v>
      </c>
      <c r="C288" t="s">
        <v>1026</v>
      </c>
      <c r="D288">
        <v>2.530298873</v>
      </c>
      <c r="E288" s="1">
        <v>5.6100000000000004E-16</v>
      </c>
      <c r="N288">
        <v>714396</v>
      </c>
      <c r="O288">
        <v>714863</v>
      </c>
      <c r="P288">
        <v>467</v>
      </c>
      <c r="Q288">
        <v>714629.5</v>
      </c>
      <c r="R288" t="s">
        <v>16</v>
      </c>
    </row>
    <row r="289" spans="1:18" x14ac:dyDescent="0.35">
      <c r="A289" t="s">
        <v>26</v>
      </c>
      <c r="B289" t="s">
        <v>1028</v>
      </c>
      <c r="C289" t="s">
        <v>1027</v>
      </c>
      <c r="D289">
        <v>2.5387945310000002</v>
      </c>
      <c r="E289" s="1">
        <v>2.9699999999999999E-22</v>
      </c>
      <c r="F289" t="s">
        <v>1029</v>
      </c>
      <c r="N289">
        <v>5914018</v>
      </c>
      <c r="O289">
        <v>5915241</v>
      </c>
      <c r="P289">
        <v>1223</v>
      </c>
      <c r="Q289">
        <v>5914629.5</v>
      </c>
      <c r="R289" t="s">
        <v>16</v>
      </c>
    </row>
    <row r="290" spans="1:18" x14ac:dyDescent="0.35">
      <c r="A290" t="s">
        <v>26</v>
      </c>
      <c r="C290" t="s">
        <v>1030</v>
      </c>
      <c r="D290">
        <v>2.5493601049999999</v>
      </c>
      <c r="E290" s="1">
        <v>6.1799999999999997E-23</v>
      </c>
      <c r="F290" t="s">
        <v>559</v>
      </c>
      <c r="N290">
        <v>679288</v>
      </c>
      <c r="O290">
        <v>680187</v>
      </c>
      <c r="P290">
        <v>899</v>
      </c>
      <c r="Q290">
        <v>679737.5</v>
      </c>
      <c r="R290" t="s">
        <v>16</v>
      </c>
    </row>
    <row r="291" spans="1:18" x14ac:dyDescent="0.35">
      <c r="A291" t="s">
        <v>26</v>
      </c>
      <c r="C291" t="s">
        <v>1031</v>
      </c>
      <c r="D291">
        <v>2.5548675570000001</v>
      </c>
      <c r="E291">
        <v>1.3941E-4</v>
      </c>
      <c r="N291">
        <v>2781008</v>
      </c>
      <c r="O291">
        <v>2782024</v>
      </c>
      <c r="P291">
        <v>1016</v>
      </c>
      <c r="Q291">
        <v>2781516</v>
      </c>
      <c r="R291" t="s">
        <v>16</v>
      </c>
    </row>
    <row r="292" spans="1:18" x14ac:dyDescent="0.35">
      <c r="A292" t="s">
        <v>52</v>
      </c>
      <c r="C292" t="s">
        <v>1032</v>
      </c>
      <c r="D292">
        <v>2.5565090650000002</v>
      </c>
      <c r="E292" s="1">
        <v>2.28E-9</v>
      </c>
      <c r="N292">
        <v>2999899</v>
      </c>
      <c r="O292">
        <v>3000507</v>
      </c>
      <c r="P292">
        <v>608</v>
      </c>
      <c r="Q292">
        <v>3000203</v>
      </c>
      <c r="R292" t="s">
        <v>16</v>
      </c>
    </row>
    <row r="293" spans="1:18" x14ac:dyDescent="0.35">
      <c r="A293" t="s">
        <v>17</v>
      </c>
      <c r="C293" t="s">
        <v>216</v>
      </c>
      <c r="D293">
        <v>2.5619872890000002</v>
      </c>
      <c r="E293">
        <v>6.6117750000000003E-3</v>
      </c>
      <c r="F293" t="s">
        <v>524</v>
      </c>
      <c r="N293">
        <v>3178577</v>
      </c>
      <c r="O293">
        <v>3179188</v>
      </c>
      <c r="P293">
        <v>611</v>
      </c>
      <c r="Q293">
        <v>3178882.5</v>
      </c>
      <c r="R293" t="s">
        <v>16</v>
      </c>
    </row>
    <row r="294" spans="1:18" x14ac:dyDescent="0.35">
      <c r="A294" t="s">
        <v>24</v>
      </c>
      <c r="C294" t="s">
        <v>1033</v>
      </c>
      <c r="D294">
        <v>2.565196979</v>
      </c>
      <c r="E294" s="1">
        <v>7.4100000000000001E-15</v>
      </c>
      <c r="F294" t="s">
        <v>1034</v>
      </c>
      <c r="I294" t="s">
        <v>613</v>
      </c>
      <c r="N294">
        <v>3444095</v>
      </c>
      <c r="O294">
        <v>3444874</v>
      </c>
      <c r="P294">
        <v>779</v>
      </c>
      <c r="Q294">
        <v>3444484.5</v>
      </c>
      <c r="R294" t="s">
        <v>16</v>
      </c>
    </row>
    <row r="295" spans="1:18" x14ac:dyDescent="0.35">
      <c r="A295" t="s">
        <v>52</v>
      </c>
      <c r="B295" t="s">
        <v>294</v>
      </c>
      <c r="C295" t="s">
        <v>336</v>
      </c>
      <c r="D295">
        <v>2.5678418060000001</v>
      </c>
      <c r="E295" s="1">
        <v>7.9900000000000005E-14</v>
      </c>
      <c r="F295" t="s">
        <v>294</v>
      </c>
      <c r="G295" t="s">
        <v>294</v>
      </c>
      <c r="N295">
        <v>4295610</v>
      </c>
      <c r="O295">
        <v>4297073</v>
      </c>
      <c r="P295">
        <v>1463</v>
      </c>
      <c r="Q295">
        <v>4296341.5</v>
      </c>
      <c r="R295" t="s">
        <v>16</v>
      </c>
    </row>
    <row r="296" spans="1:18" x14ac:dyDescent="0.35">
      <c r="A296" t="s">
        <v>78</v>
      </c>
      <c r="C296" t="s">
        <v>163</v>
      </c>
      <c r="D296">
        <v>2.5740897509999998</v>
      </c>
      <c r="E296" s="1">
        <v>2.8200000000000001E-10</v>
      </c>
      <c r="F296" t="s">
        <v>156</v>
      </c>
      <c r="H296" t="s">
        <v>156</v>
      </c>
      <c r="N296">
        <v>2189483</v>
      </c>
      <c r="O296">
        <v>2190214</v>
      </c>
      <c r="P296">
        <v>731</v>
      </c>
      <c r="Q296">
        <v>2189848.5</v>
      </c>
      <c r="R296" t="s">
        <v>16</v>
      </c>
    </row>
    <row r="297" spans="1:18" x14ac:dyDescent="0.35">
      <c r="A297" t="s">
        <v>139</v>
      </c>
      <c r="C297" t="s">
        <v>1035</v>
      </c>
      <c r="D297">
        <v>2.5828398159999999</v>
      </c>
      <c r="E297" s="1">
        <v>1.3500000000000001E-13</v>
      </c>
      <c r="N297">
        <v>568354</v>
      </c>
      <c r="O297">
        <v>568656</v>
      </c>
      <c r="P297">
        <v>302</v>
      </c>
      <c r="Q297">
        <v>568505</v>
      </c>
      <c r="R297" t="s">
        <v>16</v>
      </c>
    </row>
    <row r="298" spans="1:18" x14ac:dyDescent="0.35">
      <c r="A298" t="s">
        <v>68</v>
      </c>
      <c r="B298" t="s">
        <v>1037</v>
      </c>
      <c r="C298" t="s">
        <v>1036</v>
      </c>
      <c r="D298">
        <v>2.591605162</v>
      </c>
      <c r="E298" s="1">
        <v>1.57E-24</v>
      </c>
      <c r="F298" t="s">
        <v>1038</v>
      </c>
      <c r="K298" t="s">
        <v>611</v>
      </c>
      <c r="N298">
        <v>680209</v>
      </c>
      <c r="O298">
        <v>680655</v>
      </c>
      <c r="P298">
        <v>446</v>
      </c>
      <c r="Q298">
        <v>680432</v>
      </c>
      <c r="R298" t="s">
        <v>16</v>
      </c>
    </row>
    <row r="299" spans="1:18" x14ac:dyDescent="0.35">
      <c r="A299" t="s">
        <v>17</v>
      </c>
      <c r="B299" t="s">
        <v>440</v>
      </c>
      <c r="C299" t="s">
        <v>439</v>
      </c>
      <c r="D299">
        <v>2.593061327</v>
      </c>
      <c r="E299" s="1">
        <v>1.33E-11</v>
      </c>
      <c r="F299" t="s">
        <v>604</v>
      </c>
      <c r="L299" t="s">
        <v>614</v>
      </c>
      <c r="M299" t="s">
        <v>604</v>
      </c>
      <c r="N299">
        <v>6564507</v>
      </c>
      <c r="O299">
        <v>6565772</v>
      </c>
      <c r="P299">
        <v>1265</v>
      </c>
      <c r="Q299">
        <v>6565139.5</v>
      </c>
      <c r="R299" t="s">
        <v>16</v>
      </c>
    </row>
    <row r="300" spans="1:18" x14ac:dyDescent="0.35">
      <c r="A300" t="s">
        <v>82</v>
      </c>
      <c r="C300" t="s">
        <v>231</v>
      </c>
      <c r="D300">
        <v>2.597836998</v>
      </c>
      <c r="E300" s="1">
        <v>7.1000000000000003E-10</v>
      </c>
      <c r="F300" t="s">
        <v>227</v>
      </c>
      <c r="H300" t="s">
        <v>227</v>
      </c>
      <c r="N300">
        <v>3477113</v>
      </c>
      <c r="O300">
        <v>3478078</v>
      </c>
      <c r="P300">
        <v>965</v>
      </c>
      <c r="Q300">
        <v>3477595.5</v>
      </c>
      <c r="R300" t="s">
        <v>16</v>
      </c>
    </row>
    <row r="301" spans="1:18" x14ac:dyDescent="0.35">
      <c r="A301" t="s">
        <v>36</v>
      </c>
      <c r="C301" t="s">
        <v>268</v>
      </c>
      <c r="D301">
        <v>2.5993750320000002</v>
      </c>
      <c r="E301">
        <v>6.5517199999999998E-4</v>
      </c>
      <c r="N301">
        <v>3792476</v>
      </c>
      <c r="O301">
        <v>3793261</v>
      </c>
      <c r="P301">
        <v>785</v>
      </c>
      <c r="Q301">
        <v>3792868.5</v>
      </c>
      <c r="R301" t="s">
        <v>16</v>
      </c>
    </row>
    <row r="302" spans="1:18" x14ac:dyDescent="0.35">
      <c r="A302" t="s">
        <v>26</v>
      </c>
      <c r="C302" t="s">
        <v>1039</v>
      </c>
      <c r="D302">
        <v>2.60142981</v>
      </c>
      <c r="E302" s="1">
        <v>3.7500000000000002E-13</v>
      </c>
      <c r="F302" t="s">
        <v>559</v>
      </c>
      <c r="N302">
        <v>542269</v>
      </c>
      <c r="O302">
        <v>544611</v>
      </c>
      <c r="P302">
        <v>2342</v>
      </c>
      <c r="Q302">
        <v>543440</v>
      </c>
      <c r="R302" t="s">
        <v>16</v>
      </c>
    </row>
    <row r="303" spans="1:18" x14ac:dyDescent="0.35">
      <c r="A303" t="s">
        <v>26</v>
      </c>
      <c r="B303" t="s">
        <v>294</v>
      </c>
      <c r="C303" t="s">
        <v>335</v>
      </c>
      <c r="D303">
        <v>2.6022134339999998</v>
      </c>
      <c r="E303" s="1">
        <v>1.39E-11</v>
      </c>
      <c r="F303" t="s">
        <v>294</v>
      </c>
      <c r="G303" t="s">
        <v>294</v>
      </c>
      <c r="N303">
        <v>4294547</v>
      </c>
      <c r="O303">
        <v>4295635</v>
      </c>
      <c r="P303">
        <v>1088</v>
      </c>
      <c r="Q303">
        <v>4295091</v>
      </c>
      <c r="R303" t="s">
        <v>16</v>
      </c>
    </row>
    <row r="304" spans="1:18" x14ac:dyDescent="0.35">
      <c r="A304" t="s">
        <v>30</v>
      </c>
      <c r="B304" t="s">
        <v>402</v>
      </c>
      <c r="C304" t="s">
        <v>401</v>
      </c>
      <c r="D304">
        <v>2.6043874489999999</v>
      </c>
      <c r="E304" s="1">
        <v>5.0699999999999998E-19</v>
      </c>
      <c r="F304" t="s">
        <v>582</v>
      </c>
      <c r="N304">
        <v>5615427</v>
      </c>
      <c r="O304">
        <v>5617445</v>
      </c>
      <c r="P304">
        <v>2018</v>
      </c>
      <c r="Q304">
        <v>5616436</v>
      </c>
      <c r="R304" t="s">
        <v>16</v>
      </c>
    </row>
    <row r="305" spans="1:18" x14ac:dyDescent="0.35">
      <c r="A305" t="s">
        <v>68</v>
      </c>
      <c r="B305" t="s">
        <v>138</v>
      </c>
      <c r="C305" t="s">
        <v>137</v>
      </c>
      <c r="D305">
        <v>2.6108794660000001</v>
      </c>
      <c r="E305" s="1">
        <v>1.1399999999999999E-26</v>
      </c>
      <c r="F305" t="s">
        <v>490</v>
      </c>
      <c r="K305" t="s">
        <v>611</v>
      </c>
      <c r="N305">
        <v>1353801</v>
      </c>
      <c r="O305">
        <v>1354538</v>
      </c>
      <c r="P305">
        <v>737</v>
      </c>
      <c r="Q305">
        <v>1354169.5</v>
      </c>
      <c r="R305" t="s">
        <v>16</v>
      </c>
    </row>
    <row r="306" spans="1:18" x14ac:dyDescent="0.35">
      <c r="A306" t="s">
        <v>68</v>
      </c>
      <c r="B306" t="s">
        <v>1041</v>
      </c>
      <c r="C306" t="s">
        <v>1040</v>
      </c>
      <c r="D306">
        <v>2.6128143069999998</v>
      </c>
      <c r="E306" s="1">
        <v>2.87E-24</v>
      </c>
      <c r="F306" t="s">
        <v>1042</v>
      </c>
      <c r="K306" t="s">
        <v>611</v>
      </c>
      <c r="N306">
        <v>6148690</v>
      </c>
      <c r="O306">
        <v>6149082</v>
      </c>
      <c r="P306">
        <v>392</v>
      </c>
      <c r="Q306">
        <v>6148886</v>
      </c>
      <c r="R306" t="s">
        <v>16</v>
      </c>
    </row>
    <row r="307" spans="1:18" x14ac:dyDescent="0.35">
      <c r="A307" t="s">
        <v>68</v>
      </c>
      <c r="B307" t="s">
        <v>413</v>
      </c>
      <c r="C307" t="s">
        <v>412</v>
      </c>
      <c r="D307">
        <v>2.622226554</v>
      </c>
      <c r="E307" s="1">
        <v>5.44E-20</v>
      </c>
      <c r="F307" t="s">
        <v>587</v>
      </c>
      <c r="N307">
        <v>5731237</v>
      </c>
      <c r="O307">
        <v>5732337</v>
      </c>
      <c r="P307">
        <v>1100</v>
      </c>
      <c r="Q307">
        <v>5731787</v>
      </c>
      <c r="R307" t="s">
        <v>16</v>
      </c>
    </row>
    <row r="308" spans="1:18" x14ac:dyDescent="0.35">
      <c r="A308" t="s">
        <v>71</v>
      </c>
      <c r="C308" t="s">
        <v>186</v>
      </c>
      <c r="D308">
        <v>2.6236663779999998</v>
      </c>
      <c r="E308" s="1">
        <v>1.34E-11</v>
      </c>
      <c r="F308" t="s">
        <v>509</v>
      </c>
      <c r="J308" t="s">
        <v>612</v>
      </c>
      <c r="N308">
        <v>2558322</v>
      </c>
      <c r="O308">
        <v>2559176</v>
      </c>
      <c r="P308">
        <v>854</v>
      </c>
      <c r="Q308">
        <v>2558749</v>
      </c>
      <c r="R308" t="s">
        <v>16</v>
      </c>
    </row>
    <row r="309" spans="1:18" x14ac:dyDescent="0.35">
      <c r="A309" t="s">
        <v>68</v>
      </c>
      <c r="B309" t="s">
        <v>421</v>
      </c>
      <c r="C309" t="s">
        <v>420</v>
      </c>
      <c r="D309">
        <v>2.6237546709999999</v>
      </c>
      <c r="E309" s="1">
        <v>4.1000000000000001E-24</v>
      </c>
      <c r="F309" t="s">
        <v>591</v>
      </c>
      <c r="K309" t="s">
        <v>611</v>
      </c>
      <c r="N309">
        <v>6148144</v>
      </c>
      <c r="O309">
        <v>6148677</v>
      </c>
      <c r="P309">
        <v>533</v>
      </c>
      <c r="Q309">
        <v>6148410.5</v>
      </c>
      <c r="R309" t="s">
        <v>16</v>
      </c>
    </row>
    <row r="310" spans="1:18" x14ac:dyDescent="0.35">
      <c r="A310" t="s">
        <v>26</v>
      </c>
      <c r="C310" t="s">
        <v>79</v>
      </c>
      <c r="D310">
        <v>2.623954629</v>
      </c>
      <c r="E310" s="1">
        <v>4.9399999999999999E-11</v>
      </c>
      <c r="F310" t="s">
        <v>559</v>
      </c>
      <c r="N310">
        <v>550638</v>
      </c>
      <c r="O310">
        <v>551183</v>
      </c>
      <c r="P310">
        <v>545</v>
      </c>
      <c r="Q310">
        <v>550910.5</v>
      </c>
      <c r="R310" t="s">
        <v>16</v>
      </c>
    </row>
    <row r="311" spans="1:18" x14ac:dyDescent="0.35">
      <c r="A311" t="s">
        <v>26</v>
      </c>
      <c r="C311" t="s">
        <v>1043</v>
      </c>
      <c r="D311">
        <v>2.6286165499999998</v>
      </c>
      <c r="E311" s="1">
        <v>1.6299999999999999E-19</v>
      </c>
      <c r="F311" t="s">
        <v>531</v>
      </c>
      <c r="N311">
        <v>4219710</v>
      </c>
      <c r="O311">
        <v>4220081</v>
      </c>
      <c r="P311">
        <v>371</v>
      </c>
      <c r="Q311">
        <v>4219895.5</v>
      </c>
      <c r="R311" t="s">
        <v>16</v>
      </c>
    </row>
    <row r="312" spans="1:18" x14ac:dyDescent="0.35">
      <c r="A312" t="s">
        <v>68</v>
      </c>
      <c r="B312" t="s">
        <v>142</v>
      </c>
      <c r="C312" t="s">
        <v>141</v>
      </c>
      <c r="D312">
        <v>2.6487507770000001</v>
      </c>
      <c r="E312" s="1">
        <v>1.12E-25</v>
      </c>
      <c r="F312" t="s">
        <v>491</v>
      </c>
      <c r="N312">
        <v>1354742</v>
      </c>
      <c r="O312">
        <v>1355608</v>
      </c>
      <c r="P312">
        <v>866</v>
      </c>
      <c r="Q312">
        <v>1355175</v>
      </c>
      <c r="R312" t="s">
        <v>16</v>
      </c>
    </row>
    <row r="313" spans="1:18" x14ac:dyDescent="0.35">
      <c r="A313" t="s">
        <v>68</v>
      </c>
      <c r="B313" t="s">
        <v>1045</v>
      </c>
      <c r="C313" t="s">
        <v>1044</v>
      </c>
      <c r="D313">
        <v>2.6575635200000001</v>
      </c>
      <c r="E313" s="1">
        <v>8.08E-23</v>
      </c>
      <c r="F313" t="s">
        <v>1046</v>
      </c>
      <c r="K313" t="s">
        <v>611</v>
      </c>
      <c r="N313">
        <v>5915437</v>
      </c>
      <c r="O313">
        <v>5915694</v>
      </c>
      <c r="P313">
        <v>257</v>
      </c>
      <c r="Q313">
        <v>5915565.5</v>
      </c>
      <c r="R313" t="s">
        <v>16</v>
      </c>
    </row>
    <row r="314" spans="1:18" x14ac:dyDescent="0.35">
      <c r="A314" t="s">
        <v>36</v>
      </c>
      <c r="C314" t="s">
        <v>265</v>
      </c>
      <c r="D314">
        <v>2.6631704900000002</v>
      </c>
      <c r="E314">
        <v>7.7382630000000004E-3</v>
      </c>
      <c r="F314" t="s">
        <v>543</v>
      </c>
      <c r="I314" t="s">
        <v>613</v>
      </c>
      <c r="N314">
        <v>3792049</v>
      </c>
      <c r="O314">
        <v>3792399</v>
      </c>
      <c r="P314">
        <v>350</v>
      </c>
      <c r="Q314">
        <v>3792224</v>
      </c>
      <c r="R314" t="s">
        <v>16</v>
      </c>
    </row>
    <row r="315" spans="1:18" x14ac:dyDescent="0.35">
      <c r="A315" t="s">
        <v>24</v>
      </c>
      <c r="B315" t="s">
        <v>449</v>
      </c>
      <c r="C315" t="s">
        <v>448</v>
      </c>
      <c r="D315">
        <v>2.6655959899999999</v>
      </c>
      <c r="E315" s="1">
        <v>1.4999999999999999E-15</v>
      </c>
      <c r="F315" t="s">
        <v>609</v>
      </c>
      <c r="N315">
        <v>6763852</v>
      </c>
      <c r="O315">
        <v>6765291</v>
      </c>
      <c r="P315">
        <v>1439</v>
      </c>
      <c r="Q315">
        <v>6764571.5</v>
      </c>
      <c r="R315" t="s">
        <v>16</v>
      </c>
    </row>
    <row r="316" spans="1:18" x14ac:dyDescent="0.35">
      <c r="A316" t="s">
        <v>123</v>
      </c>
      <c r="C316" t="s">
        <v>1047</v>
      </c>
      <c r="D316">
        <v>2.66927066</v>
      </c>
      <c r="E316" s="1">
        <v>2.7500000000000002E-12</v>
      </c>
      <c r="F316" t="s">
        <v>851</v>
      </c>
      <c r="N316">
        <v>3699766</v>
      </c>
      <c r="O316">
        <v>3699945</v>
      </c>
      <c r="P316">
        <v>179</v>
      </c>
      <c r="Q316">
        <v>3699855.5</v>
      </c>
      <c r="R316" t="s">
        <v>16</v>
      </c>
    </row>
    <row r="317" spans="1:18" x14ac:dyDescent="0.35">
      <c r="A317" t="s">
        <v>30</v>
      </c>
      <c r="B317" t="s">
        <v>404</v>
      </c>
      <c r="C317" t="s">
        <v>403</v>
      </c>
      <c r="D317">
        <v>2.671460196</v>
      </c>
      <c r="E317" s="1">
        <v>1.3899999999999999E-19</v>
      </c>
      <c r="F317" t="s">
        <v>583</v>
      </c>
      <c r="N317">
        <v>5617449</v>
      </c>
      <c r="O317">
        <v>5618393</v>
      </c>
      <c r="P317">
        <v>944</v>
      </c>
      <c r="Q317">
        <v>5617921</v>
      </c>
      <c r="R317" t="s">
        <v>16</v>
      </c>
    </row>
    <row r="318" spans="1:18" x14ac:dyDescent="0.35">
      <c r="A318" t="s">
        <v>65</v>
      </c>
      <c r="C318" t="s">
        <v>1048</v>
      </c>
      <c r="D318">
        <v>2.6743553329999998</v>
      </c>
      <c r="E318" s="1">
        <v>7.5399999999999999E-14</v>
      </c>
      <c r="F318" t="s">
        <v>1049</v>
      </c>
      <c r="J318" t="s">
        <v>612</v>
      </c>
      <c r="N318">
        <v>5432460</v>
      </c>
      <c r="O318">
        <v>5433086</v>
      </c>
      <c r="P318">
        <v>626</v>
      </c>
      <c r="Q318">
        <v>5432773</v>
      </c>
      <c r="R318" t="s">
        <v>16</v>
      </c>
    </row>
    <row r="319" spans="1:18" x14ac:dyDescent="0.35">
      <c r="A319" t="s">
        <v>30</v>
      </c>
      <c r="B319" t="s">
        <v>1051</v>
      </c>
      <c r="C319" t="s">
        <v>1050</v>
      </c>
      <c r="D319">
        <v>2.6785913219999999</v>
      </c>
      <c r="E319">
        <v>4.9585920000000004E-3</v>
      </c>
      <c r="F319" t="s">
        <v>1052</v>
      </c>
      <c r="N319">
        <v>1058923</v>
      </c>
      <c r="O319">
        <v>1059372</v>
      </c>
      <c r="P319">
        <v>449</v>
      </c>
      <c r="Q319">
        <v>1059147.5</v>
      </c>
      <c r="R319" t="s">
        <v>16</v>
      </c>
    </row>
    <row r="320" spans="1:18" x14ac:dyDescent="0.35">
      <c r="A320" t="s">
        <v>68</v>
      </c>
      <c r="B320" t="s">
        <v>419</v>
      </c>
      <c r="C320" t="s">
        <v>418</v>
      </c>
      <c r="D320">
        <v>2.6787736</v>
      </c>
      <c r="E320" s="1">
        <v>6.5E-25</v>
      </c>
      <c r="F320" t="s">
        <v>590</v>
      </c>
      <c r="K320" t="s">
        <v>611</v>
      </c>
      <c r="N320">
        <v>6147783</v>
      </c>
      <c r="O320">
        <v>6148133</v>
      </c>
      <c r="P320">
        <v>350</v>
      </c>
      <c r="Q320">
        <v>6147958</v>
      </c>
      <c r="R320" t="s">
        <v>16</v>
      </c>
    </row>
    <row r="321" spans="1:18" x14ac:dyDescent="0.35">
      <c r="A321" t="s">
        <v>52</v>
      </c>
      <c r="C321" t="s">
        <v>1053</v>
      </c>
      <c r="D321">
        <v>2.6994956399999999</v>
      </c>
      <c r="E321" s="1">
        <v>5.3400000000000003E-12</v>
      </c>
      <c r="F321" t="s">
        <v>227</v>
      </c>
      <c r="H321" t="s">
        <v>227</v>
      </c>
      <c r="N321">
        <v>3481511</v>
      </c>
      <c r="O321">
        <v>3483439</v>
      </c>
      <c r="P321">
        <v>1928</v>
      </c>
      <c r="Q321">
        <v>3482475</v>
      </c>
      <c r="R321" t="s">
        <v>16</v>
      </c>
    </row>
    <row r="322" spans="1:18" x14ac:dyDescent="0.35">
      <c r="A322" t="s">
        <v>52</v>
      </c>
      <c r="B322" t="s">
        <v>294</v>
      </c>
      <c r="C322" t="s">
        <v>332</v>
      </c>
      <c r="D322">
        <v>2.7004305660000001</v>
      </c>
      <c r="E322" s="1">
        <v>2.0399999999999999E-13</v>
      </c>
      <c r="F322" t="s">
        <v>294</v>
      </c>
      <c r="G322" t="s">
        <v>294</v>
      </c>
      <c r="N322">
        <v>4291921</v>
      </c>
      <c r="O322">
        <v>4292229</v>
      </c>
      <c r="P322">
        <v>308</v>
      </c>
      <c r="Q322">
        <v>4292075</v>
      </c>
      <c r="R322" t="s">
        <v>16</v>
      </c>
    </row>
    <row r="323" spans="1:18" x14ac:dyDescent="0.35">
      <c r="A323" t="s">
        <v>123</v>
      </c>
      <c r="B323" t="s">
        <v>1055</v>
      </c>
      <c r="C323" t="s">
        <v>1054</v>
      </c>
      <c r="D323">
        <v>2.7107412809999998</v>
      </c>
      <c r="E323" s="1">
        <v>6.0199999999999996E-19</v>
      </c>
      <c r="F323" t="s">
        <v>1056</v>
      </c>
      <c r="N323">
        <v>3695736</v>
      </c>
      <c r="O323">
        <v>3698834</v>
      </c>
      <c r="P323">
        <v>3098</v>
      </c>
      <c r="Q323">
        <v>3697285</v>
      </c>
      <c r="R323" t="s">
        <v>16</v>
      </c>
    </row>
    <row r="324" spans="1:18" x14ac:dyDescent="0.35">
      <c r="A324" t="s">
        <v>68</v>
      </c>
      <c r="B324" t="s">
        <v>407</v>
      </c>
      <c r="C324" t="s">
        <v>406</v>
      </c>
      <c r="D324">
        <v>2.718182305</v>
      </c>
      <c r="E324" s="1">
        <v>2.1000000000000002E-27</v>
      </c>
      <c r="F324" t="s">
        <v>584</v>
      </c>
      <c r="K324" t="s">
        <v>611</v>
      </c>
      <c r="N324">
        <v>5665158</v>
      </c>
      <c r="O324">
        <v>5665550</v>
      </c>
      <c r="P324">
        <v>392</v>
      </c>
      <c r="Q324">
        <v>5665354</v>
      </c>
      <c r="R324" t="s">
        <v>16</v>
      </c>
    </row>
    <row r="325" spans="1:18" x14ac:dyDescent="0.35">
      <c r="A325" t="s">
        <v>68</v>
      </c>
      <c r="B325" t="s">
        <v>417</v>
      </c>
      <c r="C325" t="s">
        <v>416</v>
      </c>
      <c r="D325">
        <v>2.7300813929999999</v>
      </c>
      <c r="E325" s="1">
        <v>1.01E-23</v>
      </c>
      <c r="F325" t="s">
        <v>589</v>
      </c>
      <c r="K325" t="s">
        <v>611</v>
      </c>
      <c r="N325">
        <v>6147279</v>
      </c>
      <c r="O325">
        <v>6147779</v>
      </c>
      <c r="P325">
        <v>500</v>
      </c>
      <c r="Q325">
        <v>6147529</v>
      </c>
      <c r="R325" t="s">
        <v>16</v>
      </c>
    </row>
    <row r="326" spans="1:18" x14ac:dyDescent="0.35">
      <c r="A326" t="s">
        <v>82</v>
      </c>
      <c r="B326" t="s">
        <v>1058</v>
      </c>
      <c r="C326" t="s">
        <v>1057</v>
      </c>
      <c r="D326">
        <v>2.741822247</v>
      </c>
      <c r="E326" s="1">
        <v>5.7400000000000002E-12</v>
      </c>
      <c r="F326" t="s">
        <v>227</v>
      </c>
      <c r="H326" t="s">
        <v>227</v>
      </c>
      <c r="N326">
        <v>3469368</v>
      </c>
      <c r="O326">
        <v>3470387</v>
      </c>
      <c r="P326">
        <v>1019</v>
      </c>
      <c r="Q326">
        <v>3469877.5</v>
      </c>
      <c r="R326" t="s">
        <v>16</v>
      </c>
    </row>
    <row r="327" spans="1:18" x14ac:dyDescent="0.35">
      <c r="A327" t="s">
        <v>82</v>
      </c>
      <c r="C327" t="s">
        <v>235</v>
      </c>
      <c r="D327">
        <v>2.747349212</v>
      </c>
      <c r="E327" s="1">
        <v>1.99E-9</v>
      </c>
      <c r="F327" t="s">
        <v>227</v>
      </c>
      <c r="H327" t="s">
        <v>227</v>
      </c>
      <c r="N327">
        <v>3478071</v>
      </c>
      <c r="O327">
        <v>3479207</v>
      </c>
      <c r="P327">
        <v>1136</v>
      </c>
      <c r="Q327">
        <v>3478639</v>
      </c>
      <c r="R327" t="s">
        <v>16</v>
      </c>
    </row>
    <row r="328" spans="1:18" x14ac:dyDescent="0.35">
      <c r="A328" t="s">
        <v>52</v>
      </c>
      <c r="B328" t="s">
        <v>294</v>
      </c>
      <c r="C328" t="s">
        <v>334</v>
      </c>
      <c r="D328">
        <v>2.7513642300000001</v>
      </c>
      <c r="E328" s="1">
        <v>1.0600000000000001E-9</v>
      </c>
      <c r="F328" t="s">
        <v>294</v>
      </c>
      <c r="G328" t="s">
        <v>294</v>
      </c>
      <c r="N328">
        <v>4293240</v>
      </c>
      <c r="O328">
        <v>4293956</v>
      </c>
      <c r="P328">
        <v>716</v>
      </c>
      <c r="Q328">
        <v>4293598</v>
      </c>
      <c r="R328" t="s">
        <v>16</v>
      </c>
    </row>
    <row r="329" spans="1:18" x14ac:dyDescent="0.35">
      <c r="A329" t="s">
        <v>68</v>
      </c>
      <c r="B329" t="s">
        <v>1060</v>
      </c>
      <c r="C329" t="s">
        <v>1059</v>
      </c>
      <c r="D329">
        <v>2.758266801</v>
      </c>
      <c r="E329" s="1">
        <v>2.9600000000000001E-24</v>
      </c>
      <c r="F329" t="s">
        <v>1061</v>
      </c>
      <c r="K329" t="s">
        <v>611</v>
      </c>
      <c r="N329">
        <v>6146662</v>
      </c>
      <c r="O329">
        <v>6147096</v>
      </c>
      <c r="P329">
        <v>434</v>
      </c>
      <c r="Q329">
        <v>6146879</v>
      </c>
      <c r="R329" t="s">
        <v>16</v>
      </c>
    </row>
    <row r="330" spans="1:18" x14ac:dyDescent="0.35">
      <c r="A330" t="s">
        <v>12</v>
      </c>
      <c r="B330" t="s">
        <v>396</v>
      </c>
      <c r="C330" t="s">
        <v>395</v>
      </c>
      <c r="D330">
        <v>2.7669672190000001</v>
      </c>
      <c r="E330" s="1">
        <v>1.34E-18</v>
      </c>
      <c r="F330" t="s">
        <v>579</v>
      </c>
      <c r="N330">
        <v>5613569</v>
      </c>
      <c r="O330">
        <v>5614456</v>
      </c>
      <c r="P330">
        <v>887</v>
      </c>
      <c r="Q330">
        <v>5614012.5</v>
      </c>
      <c r="R330" t="s">
        <v>16</v>
      </c>
    </row>
    <row r="331" spans="1:18" x14ac:dyDescent="0.35">
      <c r="A331" t="s">
        <v>59</v>
      </c>
      <c r="B331" t="s">
        <v>1063</v>
      </c>
      <c r="C331" t="s">
        <v>1062</v>
      </c>
      <c r="D331">
        <v>2.7713172940000002</v>
      </c>
      <c r="E331" s="1">
        <v>5.6000000000000003E-15</v>
      </c>
      <c r="F331" t="s">
        <v>1064</v>
      </c>
      <c r="N331">
        <v>2777346</v>
      </c>
      <c r="O331">
        <v>2778173</v>
      </c>
      <c r="P331">
        <v>827</v>
      </c>
      <c r="Q331">
        <v>2777759.5</v>
      </c>
      <c r="R331" t="s">
        <v>16</v>
      </c>
    </row>
    <row r="332" spans="1:18" x14ac:dyDescent="0.35">
      <c r="A332" t="s">
        <v>82</v>
      </c>
      <c r="B332" t="s">
        <v>249</v>
      </c>
      <c r="C332" t="s">
        <v>248</v>
      </c>
      <c r="D332">
        <v>2.785959385</v>
      </c>
      <c r="E332" s="1">
        <v>1.76E-15</v>
      </c>
      <c r="F332" t="s">
        <v>538</v>
      </c>
      <c r="I332" t="s">
        <v>613</v>
      </c>
      <c r="N332">
        <v>3655096</v>
      </c>
      <c r="O332">
        <v>3656343</v>
      </c>
      <c r="P332">
        <v>1247</v>
      </c>
      <c r="Q332">
        <v>3655719.5</v>
      </c>
      <c r="R332" t="s">
        <v>16</v>
      </c>
    </row>
    <row r="333" spans="1:18" x14ac:dyDescent="0.35">
      <c r="A333" t="s">
        <v>68</v>
      </c>
      <c r="B333" t="s">
        <v>1066</v>
      </c>
      <c r="C333" t="s">
        <v>1065</v>
      </c>
      <c r="D333">
        <v>2.7866121700000002</v>
      </c>
      <c r="E333" s="1">
        <v>3.0000000000000001E-26</v>
      </c>
      <c r="F333" t="s">
        <v>1067</v>
      </c>
      <c r="K333" t="s">
        <v>611</v>
      </c>
      <c r="N333">
        <v>5915730</v>
      </c>
      <c r="O333">
        <v>5916041</v>
      </c>
      <c r="P333">
        <v>311</v>
      </c>
      <c r="Q333">
        <v>5915885.5</v>
      </c>
      <c r="R333" t="s">
        <v>16</v>
      </c>
    </row>
    <row r="334" spans="1:18" x14ac:dyDescent="0.35">
      <c r="A334" t="s">
        <v>17</v>
      </c>
      <c r="C334" t="s">
        <v>1068</v>
      </c>
      <c r="D334">
        <v>2.7944833760000001</v>
      </c>
      <c r="E334">
        <v>6.67155E-4</v>
      </c>
      <c r="N334">
        <v>1824232</v>
      </c>
      <c r="O334">
        <v>1824414</v>
      </c>
      <c r="P334">
        <v>182</v>
      </c>
      <c r="Q334">
        <v>1824323</v>
      </c>
      <c r="R334" t="s">
        <v>16</v>
      </c>
    </row>
    <row r="335" spans="1:18" x14ac:dyDescent="0.35">
      <c r="A335" t="s">
        <v>26</v>
      </c>
      <c r="C335" t="s">
        <v>359</v>
      </c>
      <c r="D335">
        <v>2.7972320050000001</v>
      </c>
      <c r="E335" s="1">
        <v>7.2799999999999997E-10</v>
      </c>
      <c r="N335">
        <v>4370523</v>
      </c>
      <c r="O335">
        <v>4370924</v>
      </c>
      <c r="P335">
        <v>401</v>
      </c>
      <c r="Q335">
        <v>4370723.5</v>
      </c>
      <c r="R335" t="s">
        <v>16</v>
      </c>
    </row>
    <row r="336" spans="1:18" x14ac:dyDescent="0.35">
      <c r="A336" t="s">
        <v>17</v>
      </c>
      <c r="C336" t="s">
        <v>1069</v>
      </c>
      <c r="D336">
        <v>2.797567715</v>
      </c>
      <c r="E336">
        <v>5.7315100000000004E-4</v>
      </c>
      <c r="F336" t="s">
        <v>1070</v>
      </c>
      <c r="N336">
        <v>3179221</v>
      </c>
      <c r="O336">
        <v>3180897</v>
      </c>
      <c r="P336">
        <v>1676</v>
      </c>
      <c r="Q336">
        <v>3180059</v>
      </c>
      <c r="R336" t="s">
        <v>16</v>
      </c>
    </row>
    <row r="337" spans="1:18" x14ac:dyDescent="0.35">
      <c r="A337" t="s">
        <v>82</v>
      </c>
      <c r="C337" t="s">
        <v>169</v>
      </c>
      <c r="D337">
        <v>2.801840323</v>
      </c>
      <c r="E337" s="1">
        <v>8.4199999999999997E-22</v>
      </c>
      <c r="N337">
        <v>2441226</v>
      </c>
      <c r="O337">
        <v>2442440</v>
      </c>
      <c r="P337">
        <v>1214</v>
      </c>
      <c r="Q337">
        <v>2441833</v>
      </c>
      <c r="R337" t="s">
        <v>16</v>
      </c>
    </row>
    <row r="338" spans="1:18" x14ac:dyDescent="0.35">
      <c r="A338" t="s">
        <v>68</v>
      </c>
      <c r="B338" t="s">
        <v>1072</v>
      </c>
      <c r="C338" t="s">
        <v>1071</v>
      </c>
      <c r="D338">
        <v>2.805049989</v>
      </c>
      <c r="E338" s="1">
        <v>1.5800000000000001E-23</v>
      </c>
      <c r="F338" t="s">
        <v>1073</v>
      </c>
      <c r="K338" t="s">
        <v>611</v>
      </c>
      <c r="N338">
        <v>6147100</v>
      </c>
      <c r="O338">
        <v>6147276</v>
      </c>
      <c r="P338">
        <v>176</v>
      </c>
      <c r="Q338">
        <v>6147188</v>
      </c>
      <c r="R338" t="s">
        <v>16</v>
      </c>
    </row>
    <row r="339" spans="1:18" x14ac:dyDescent="0.35">
      <c r="A339" t="s">
        <v>26</v>
      </c>
      <c r="C339" t="s">
        <v>1074</v>
      </c>
      <c r="D339">
        <v>2.8054693049999999</v>
      </c>
      <c r="E339" s="1">
        <v>1.8699999999999999E-23</v>
      </c>
      <c r="F339" t="s">
        <v>1075</v>
      </c>
      <c r="N339">
        <v>4219054</v>
      </c>
      <c r="O339">
        <v>4219713</v>
      </c>
      <c r="P339">
        <v>659</v>
      </c>
      <c r="Q339">
        <v>4219383.5</v>
      </c>
      <c r="R339" t="s">
        <v>16</v>
      </c>
    </row>
    <row r="340" spans="1:18" x14ac:dyDescent="0.35">
      <c r="A340" t="s">
        <v>63</v>
      </c>
      <c r="C340" t="s">
        <v>1076</v>
      </c>
      <c r="D340">
        <v>2.80854252</v>
      </c>
      <c r="E340" s="1">
        <v>2.6899999999999998E-23</v>
      </c>
      <c r="F340" t="s">
        <v>679</v>
      </c>
      <c r="N340">
        <v>6275356</v>
      </c>
      <c r="O340">
        <v>6277161</v>
      </c>
      <c r="P340">
        <v>1805</v>
      </c>
      <c r="Q340">
        <v>6276258.5</v>
      </c>
      <c r="R340" t="s">
        <v>16</v>
      </c>
    </row>
    <row r="341" spans="1:18" x14ac:dyDescent="0.35">
      <c r="A341" t="s">
        <v>17</v>
      </c>
      <c r="B341" t="s">
        <v>382</v>
      </c>
      <c r="C341" t="s">
        <v>381</v>
      </c>
      <c r="D341">
        <v>2.8108714610000001</v>
      </c>
      <c r="E341" s="1">
        <v>6.0000000000000001E-17</v>
      </c>
      <c r="F341" t="s">
        <v>570</v>
      </c>
      <c r="I341" t="s">
        <v>613</v>
      </c>
      <c r="N341">
        <v>5242370</v>
      </c>
      <c r="O341">
        <v>5242903</v>
      </c>
      <c r="P341">
        <v>533</v>
      </c>
      <c r="Q341">
        <v>5242636.5</v>
      </c>
      <c r="R341" t="s">
        <v>16</v>
      </c>
    </row>
    <row r="342" spans="1:18" x14ac:dyDescent="0.35">
      <c r="A342" t="s">
        <v>52</v>
      </c>
      <c r="C342" t="s">
        <v>1077</v>
      </c>
      <c r="D342">
        <v>2.8114067760000001</v>
      </c>
      <c r="E342" s="1">
        <v>2.4300000000000001E-5</v>
      </c>
      <c r="N342">
        <v>752156</v>
      </c>
      <c r="O342">
        <v>752455</v>
      </c>
      <c r="P342">
        <v>299</v>
      </c>
      <c r="Q342">
        <v>752305.5</v>
      </c>
      <c r="R342" t="s">
        <v>16</v>
      </c>
    </row>
    <row r="343" spans="1:18" x14ac:dyDescent="0.35">
      <c r="A343" t="s">
        <v>68</v>
      </c>
      <c r="B343" t="s">
        <v>409</v>
      </c>
      <c r="C343" t="s">
        <v>408</v>
      </c>
      <c r="D343">
        <v>2.8223172220000001</v>
      </c>
      <c r="E343" s="1">
        <v>5.3200000000000002E-28</v>
      </c>
      <c r="F343" t="s">
        <v>585</v>
      </c>
      <c r="K343" t="s">
        <v>611</v>
      </c>
      <c r="N343">
        <v>5665565</v>
      </c>
      <c r="O343">
        <v>5665993</v>
      </c>
      <c r="P343">
        <v>428</v>
      </c>
      <c r="Q343">
        <v>5665779</v>
      </c>
      <c r="R343" t="s">
        <v>16</v>
      </c>
    </row>
    <row r="344" spans="1:18" x14ac:dyDescent="0.35">
      <c r="A344" t="s">
        <v>52</v>
      </c>
      <c r="C344" t="s">
        <v>1078</v>
      </c>
      <c r="D344">
        <v>2.860841556</v>
      </c>
      <c r="E344" s="1">
        <v>3.22E-12</v>
      </c>
      <c r="F344" t="s">
        <v>227</v>
      </c>
      <c r="H344" t="s">
        <v>227</v>
      </c>
      <c r="N344">
        <v>3484137</v>
      </c>
      <c r="O344">
        <v>3485261</v>
      </c>
      <c r="P344">
        <v>1124</v>
      </c>
      <c r="Q344">
        <v>3484699</v>
      </c>
      <c r="R344" t="s">
        <v>16</v>
      </c>
    </row>
    <row r="345" spans="1:18" x14ac:dyDescent="0.35">
      <c r="A345" t="s">
        <v>26</v>
      </c>
      <c r="C345" t="s">
        <v>1079</v>
      </c>
      <c r="D345">
        <v>2.868601827</v>
      </c>
      <c r="E345" s="1">
        <v>2.6600000000000002E-14</v>
      </c>
      <c r="F345" t="s">
        <v>1080</v>
      </c>
      <c r="N345">
        <v>545272</v>
      </c>
      <c r="O345">
        <v>545697</v>
      </c>
      <c r="P345">
        <v>425</v>
      </c>
      <c r="Q345">
        <v>545484.5</v>
      </c>
      <c r="R345" t="s">
        <v>16</v>
      </c>
    </row>
    <row r="346" spans="1:18" x14ac:dyDescent="0.35">
      <c r="A346" t="s">
        <v>30</v>
      </c>
      <c r="B346" t="s">
        <v>400</v>
      </c>
      <c r="C346" t="s">
        <v>399</v>
      </c>
      <c r="D346">
        <v>2.872170884</v>
      </c>
      <c r="E346" s="1">
        <v>2.51E-17</v>
      </c>
      <c r="F346" t="s">
        <v>581</v>
      </c>
      <c r="N346">
        <v>5614797</v>
      </c>
      <c r="O346">
        <v>5615423</v>
      </c>
      <c r="P346">
        <v>626</v>
      </c>
      <c r="Q346">
        <v>5615110</v>
      </c>
      <c r="R346" t="s">
        <v>16</v>
      </c>
    </row>
    <row r="347" spans="1:18" x14ac:dyDescent="0.35">
      <c r="A347" t="s">
        <v>87</v>
      </c>
      <c r="B347" t="s">
        <v>294</v>
      </c>
      <c r="C347" t="s">
        <v>321</v>
      </c>
      <c r="D347">
        <v>2.8840755429999998</v>
      </c>
      <c r="E347" s="1">
        <v>1.1700000000000001E-10</v>
      </c>
      <c r="F347" t="s">
        <v>294</v>
      </c>
      <c r="G347" t="s">
        <v>294</v>
      </c>
      <c r="N347">
        <v>4289239</v>
      </c>
      <c r="O347">
        <v>4289892</v>
      </c>
      <c r="P347">
        <v>653</v>
      </c>
      <c r="Q347">
        <v>4289565.5</v>
      </c>
      <c r="R347" t="s">
        <v>16</v>
      </c>
    </row>
    <row r="348" spans="1:18" x14ac:dyDescent="0.35">
      <c r="A348" t="s">
        <v>87</v>
      </c>
      <c r="B348" t="s">
        <v>294</v>
      </c>
      <c r="C348" t="s">
        <v>333</v>
      </c>
      <c r="D348">
        <v>2.903723673</v>
      </c>
      <c r="E348" s="1">
        <v>2.07E-13</v>
      </c>
      <c r="F348" t="s">
        <v>294</v>
      </c>
      <c r="G348" t="s">
        <v>294</v>
      </c>
      <c r="N348">
        <v>4292281</v>
      </c>
      <c r="O348">
        <v>4293228</v>
      </c>
      <c r="P348">
        <v>947</v>
      </c>
      <c r="Q348">
        <v>4292754.5</v>
      </c>
      <c r="R348" t="s">
        <v>16</v>
      </c>
    </row>
    <row r="349" spans="1:18" x14ac:dyDescent="0.35">
      <c r="A349" t="s">
        <v>52</v>
      </c>
      <c r="B349" t="s">
        <v>294</v>
      </c>
      <c r="C349" t="s">
        <v>330</v>
      </c>
      <c r="D349">
        <v>2.926783935</v>
      </c>
      <c r="E349" s="1">
        <v>6.5400000000000004E-14</v>
      </c>
      <c r="F349" t="s">
        <v>294</v>
      </c>
      <c r="G349" t="s">
        <v>294</v>
      </c>
      <c r="N349">
        <v>4291414</v>
      </c>
      <c r="O349">
        <v>4291917</v>
      </c>
      <c r="P349">
        <v>503</v>
      </c>
      <c r="Q349">
        <v>4291665.5</v>
      </c>
      <c r="R349" t="s">
        <v>16</v>
      </c>
    </row>
    <row r="350" spans="1:18" x14ac:dyDescent="0.35">
      <c r="A350" t="s">
        <v>36</v>
      </c>
      <c r="C350" t="s">
        <v>433</v>
      </c>
      <c r="D350">
        <v>2.9401329029999999</v>
      </c>
      <c r="E350" s="1">
        <v>4.46E-17</v>
      </c>
      <c r="F350" t="s">
        <v>599</v>
      </c>
      <c r="I350" t="s">
        <v>613</v>
      </c>
      <c r="N350">
        <v>6359826</v>
      </c>
      <c r="O350">
        <v>6361835</v>
      </c>
      <c r="P350">
        <v>2009</v>
      </c>
      <c r="Q350">
        <v>6360830.5</v>
      </c>
      <c r="R350" t="s">
        <v>16</v>
      </c>
    </row>
    <row r="351" spans="1:18" x14ac:dyDescent="0.35">
      <c r="A351" t="s">
        <v>26</v>
      </c>
      <c r="B351" t="s">
        <v>294</v>
      </c>
      <c r="C351" t="s">
        <v>319</v>
      </c>
      <c r="D351">
        <v>2.9463905270000001</v>
      </c>
      <c r="E351" s="1">
        <v>2.74E-6</v>
      </c>
      <c r="F351" t="s">
        <v>294</v>
      </c>
      <c r="G351" t="s">
        <v>294</v>
      </c>
      <c r="N351">
        <v>4288855</v>
      </c>
      <c r="O351">
        <v>4289235</v>
      </c>
      <c r="P351">
        <v>380</v>
      </c>
      <c r="Q351">
        <v>4289045</v>
      </c>
      <c r="R351" t="s">
        <v>16</v>
      </c>
    </row>
    <row r="352" spans="1:18" x14ac:dyDescent="0.35">
      <c r="A352" t="s">
        <v>24</v>
      </c>
      <c r="C352" t="s">
        <v>1081</v>
      </c>
      <c r="D352">
        <v>2.9505138469999999</v>
      </c>
      <c r="E352" s="1">
        <v>5.4000000000000002E-19</v>
      </c>
      <c r="F352" t="s">
        <v>1082</v>
      </c>
      <c r="N352">
        <v>545690</v>
      </c>
      <c r="O352">
        <v>547234</v>
      </c>
      <c r="P352">
        <v>1544</v>
      </c>
      <c r="Q352">
        <v>546462</v>
      </c>
      <c r="R352" t="s">
        <v>16</v>
      </c>
    </row>
    <row r="353" spans="1:18" x14ac:dyDescent="0.35">
      <c r="A353" t="s">
        <v>36</v>
      </c>
      <c r="B353" t="s">
        <v>261</v>
      </c>
      <c r="C353" t="s">
        <v>260</v>
      </c>
      <c r="D353">
        <v>2.965236553</v>
      </c>
      <c r="E353" s="1">
        <v>4.6800000000000004E-9</v>
      </c>
      <c r="F353" t="s">
        <v>542</v>
      </c>
      <c r="N353">
        <v>3678925</v>
      </c>
      <c r="O353">
        <v>3680235</v>
      </c>
      <c r="P353">
        <v>1310</v>
      </c>
      <c r="Q353">
        <v>3679580</v>
      </c>
      <c r="R353" t="s">
        <v>16</v>
      </c>
    </row>
    <row r="354" spans="1:18" x14ac:dyDescent="0.35">
      <c r="A354" t="s">
        <v>68</v>
      </c>
      <c r="B354" t="s">
        <v>427</v>
      </c>
      <c r="C354" t="s">
        <v>426</v>
      </c>
      <c r="D354">
        <v>2.9879027489999999</v>
      </c>
      <c r="E354" s="1">
        <v>1.7000000000000001E-26</v>
      </c>
      <c r="F354" t="s">
        <v>594</v>
      </c>
      <c r="K354" t="s">
        <v>611</v>
      </c>
      <c r="N354">
        <v>6170294</v>
      </c>
      <c r="O354">
        <v>6170989</v>
      </c>
      <c r="P354">
        <v>695</v>
      </c>
      <c r="Q354">
        <v>6170641.5</v>
      </c>
      <c r="R354" t="s">
        <v>16</v>
      </c>
    </row>
    <row r="355" spans="1:18" x14ac:dyDescent="0.35">
      <c r="A355" t="s">
        <v>26</v>
      </c>
      <c r="B355" t="s">
        <v>294</v>
      </c>
      <c r="C355" t="s">
        <v>323</v>
      </c>
      <c r="D355">
        <v>3.0115859980000002</v>
      </c>
      <c r="E355" s="1">
        <v>1.44E-9</v>
      </c>
      <c r="F355" t="s">
        <v>294</v>
      </c>
      <c r="G355" t="s">
        <v>294</v>
      </c>
      <c r="N355">
        <v>4289966</v>
      </c>
      <c r="O355">
        <v>4290382</v>
      </c>
      <c r="P355">
        <v>416</v>
      </c>
      <c r="Q355">
        <v>4290174</v>
      </c>
      <c r="R355" t="s">
        <v>16</v>
      </c>
    </row>
    <row r="356" spans="1:18" x14ac:dyDescent="0.35">
      <c r="A356" t="s">
        <v>68</v>
      </c>
      <c r="B356" t="s">
        <v>429</v>
      </c>
      <c r="C356" t="s">
        <v>428</v>
      </c>
      <c r="D356">
        <v>3.0210855689999998</v>
      </c>
      <c r="E356" s="1">
        <v>1.23E-26</v>
      </c>
      <c r="F356" t="s">
        <v>595</v>
      </c>
      <c r="K356" t="s">
        <v>611</v>
      </c>
      <c r="N356">
        <v>6170989</v>
      </c>
      <c r="O356">
        <v>6171420</v>
      </c>
      <c r="P356">
        <v>431</v>
      </c>
      <c r="Q356">
        <v>6171204.5</v>
      </c>
      <c r="R356" t="s">
        <v>16</v>
      </c>
    </row>
    <row r="357" spans="1:18" x14ac:dyDescent="0.35">
      <c r="A357" t="s">
        <v>26</v>
      </c>
      <c r="B357" t="s">
        <v>294</v>
      </c>
      <c r="C357" t="s">
        <v>328</v>
      </c>
      <c r="D357">
        <v>3.028525879</v>
      </c>
      <c r="E357" s="1">
        <v>6.75E-11</v>
      </c>
      <c r="F357" t="s">
        <v>294</v>
      </c>
      <c r="G357" t="s">
        <v>294</v>
      </c>
      <c r="N357">
        <v>4291029</v>
      </c>
      <c r="O357">
        <v>4291397</v>
      </c>
      <c r="P357">
        <v>368</v>
      </c>
      <c r="Q357">
        <v>4291213</v>
      </c>
      <c r="R357" t="s">
        <v>16</v>
      </c>
    </row>
    <row r="358" spans="1:18" x14ac:dyDescent="0.35">
      <c r="A358" t="s">
        <v>82</v>
      </c>
      <c r="B358" t="s">
        <v>391</v>
      </c>
      <c r="C358" t="s">
        <v>390</v>
      </c>
      <c r="D358">
        <v>3.0500547710000001</v>
      </c>
      <c r="E358" s="1">
        <v>8.4299999999999998E-10</v>
      </c>
      <c r="F358" t="s">
        <v>577</v>
      </c>
      <c r="I358" t="s">
        <v>613</v>
      </c>
      <c r="N358">
        <v>5497941</v>
      </c>
      <c r="O358">
        <v>5499314</v>
      </c>
      <c r="P358">
        <v>1373</v>
      </c>
      <c r="Q358">
        <v>5498627.5</v>
      </c>
      <c r="R358" t="s">
        <v>16</v>
      </c>
    </row>
    <row r="359" spans="1:18" x14ac:dyDescent="0.35">
      <c r="A359" t="s">
        <v>26</v>
      </c>
      <c r="C359" t="s">
        <v>106</v>
      </c>
      <c r="D359">
        <v>3.0665721779999999</v>
      </c>
      <c r="E359" s="1">
        <v>5.0699999999999997E-8</v>
      </c>
      <c r="F359" t="s">
        <v>480</v>
      </c>
      <c r="J359" t="s">
        <v>612</v>
      </c>
      <c r="N359">
        <v>1134841</v>
      </c>
      <c r="O359">
        <v>1135830</v>
      </c>
      <c r="P359">
        <v>989</v>
      </c>
      <c r="Q359">
        <v>1135335.5</v>
      </c>
      <c r="R359" t="s">
        <v>16</v>
      </c>
    </row>
    <row r="360" spans="1:18" x14ac:dyDescent="0.35">
      <c r="A360" t="s">
        <v>26</v>
      </c>
      <c r="C360" t="s">
        <v>376</v>
      </c>
      <c r="D360">
        <v>3.0765670909999998</v>
      </c>
      <c r="E360" s="1">
        <v>4.3299999999999998E-15</v>
      </c>
      <c r="N360">
        <v>5079288</v>
      </c>
      <c r="O360">
        <v>5079512</v>
      </c>
      <c r="P360">
        <v>224</v>
      </c>
      <c r="Q360">
        <v>5079400</v>
      </c>
      <c r="R360" t="s">
        <v>16</v>
      </c>
    </row>
    <row r="361" spans="1:18" x14ac:dyDescent="0.35">
      <c r="A361" t="s">
        <v>52</v>
      </c>
      <c r="B361" t="s">
        <v>294</v>
      </c>
      <c r="C361" t="s">
        <v>325</v>
      </c>
      <c r="D361">
        <v>3.0807138900000002</v>
      </c>
      <c r="E361" s="1">
        <v>2.6099999999999999E-9</v>
      </c>
      <c r="F361" t="s">
        <v>294</v>
      </c>
      <c r="G361" t="s">
        <v>294</v>
      </c>
      <c r="N361">
        <v>4290379</v>
      </c>
      <c r="O361">
        <v>4291032</v>
      </c>
      <c r="P361">
        <v>653</v>
      </c>
      <c r="Q361">
        <v>4290705.5</v>
      </c>
      <c r="R361" t="s">
        <v>16</v>
      </c>
    </row>
    <row r="362" spans="1:18" x14ac:dyDescent="0.35">
      <c r="A362" t="s">
        <v>30</v>
      </c>
      <c r="C362" t="s">
        <v>1083</v>
      </c>
      <c r="D362">
        <v>3.1137317910000002</v>
      </c>
      <c r="E362" s="1">
        <v>1.03E-7</v>
      </c>
      <c r="F362" t="s">
        <v>1084</v>
      </c>
      <c r="I362" t="s">
        <v>613</v>
      </c>
      <c r="N362">
        <v>541085</v>
      </c>
      <c r="O362">
        <v>542275</v>
      </c>
      <c r="P362">
        <v>1190</v>
      </c>
      <c r="Q362">
        <v>541680</v>
      </c>
      <c r="R362" t="s">
        <v>16</v>
      </c>
    </row>
    <row r="363" spans="1:18" x14ac:dyDescent="0.35">
      <c r="A363" t="s">
        <v>82</v>
      </c>
      <c r="C363" t="s">
        <v>155</v>
      </c>
      <c r="D363">
        <v>3.1199760489999999</v>
      </c>
      <c r="E363" s="1">
        <v>3.64E-26</v>
      </c>
      <c r="F363" t="s">
        <v>502</v>
      </c>
      <c r="H363" t="s">
        <v>156</v>
      </c>
      <c r="N363">
        <v>2176553</v>
      </c>
      <c r="O363">
        <v>2177296</v>
      </c>
      <c r="P363">
        <v>743</v>
      </c>
      <c r="Q363">
        <v>2176924.5</v>
      </c>
      <c r="R363" t="s">
        <v>16</v>
      </c>
    </row>
    <row r="364" spans="1:18" x14ac:dyDescent="0.35">
      <c r="A364" t="s">
        <v>17</v>
      </c>
      <c r="C364" t="s">
        <v>1085</v>
      </c>
      <c r="D364">
        <v>3.1227618119999998</v>
      </c>
      <c r="E364">
        <v>3.1202629999999999E-3</v>
      </c>
      <c r="F364" t="s">
        <v>1086</v>
      </c>
      <c r="N364">
        <v>3183175</v>
      </c>
      <c r="O364">
        <v>3183891</v>
      </c>
      <c r="P364">
        <v>716</v>
      </c>
      <c r="Q364">
        <v>3183533</v>
      </c>
      <c r="R364" t="s">
        <v>16</v>
      </c>
    </row>
    <row r="365" spans="1:18" x14ac:dyDescent="0.35">
      <c r="A365" t="s">
        <v>51</v>
      </c>
      <c r="B365" t="s">
        <v>246</v>
      </c>
      <c r="C365" t="s">
        <v>245</v>
      </c>
      <c r="D365">
        <v>3.1644231070000002</v>
      </c>
      <c r="E365" s="1">
        <v>9.0100000000000002E-14</v>
      </c>
      <c r="F365" t="s">
        <v>535</v>
      </c>
      <c r="I365" t="s">
        <v>613</v>
      </c>
      <c r="N365">
        <v>3552119</v>
      </c>
      <c r="O365">
        <v>3553558</v>
      </c>
      <c r="P365">
        <v>1439</v>
      </c>
      <c r="Q365">
        <v>3552838.5</v>
      </c>
      <c r="R365" t="s">
        <v>16</v>
      </c>
    </row>
    <row r="366" spans="1:18" x14ac:dyDescent="0.35">
      <c r="A366" t="s">
        <v>97</v>
      </c>
      <c r="B366" t="s">
        <v>294</v>
      </c>
      <c r="C366" t="s">
        <v>296</v>
      </c>
      <c r="D366">
        <v>3.1645238459999998</v>
      </c>
      <c r="E366" s="1">
        <v>1.29E-16</v>
      </c>
      <c r="F366" t="s">
        <v>294</v>
      </c>
      <c r="G366" t="s">
        <v>294</v>
      </c>
      <c r="N366">
        <v>4273856</v>
      </c>
      <c r="O366">
        <v>4274335</v>
      </c>
      <c r="P366">
        <v>479</v>
      </c>
      <c r="Q366">
        <v>4274095.5</v>
      </c>
      <c r="R366" t="s">
        <v>16</v>
      </c>
    </row>
    <row r="367" spans="1:18" x14ac:dyDescent="0.35">
      <c r="A367" t="s">
        <v>30</v>
      </c>
      <c r="B367" t="s">
        <v>398</v>
      </c>
      <c r="C367" t="s">
        <v>397</v>
      </c>
      <c r="D367">
        <v>3.1859376259999999</v>
      </c>
      <c r="E367" s="1">
        <v>1.92E-15</v>
      </c>
      <c r="F367" t="s">
        <v>580</v>
      </c>
      <c r="N367">
        <v>5614467</v>
      </c>
      <c r="O367">
        <v>5614796</v>
      </c>
      <c r="P367">
        <v>329</v>
      </c>
      <c r="Q367">
        <v>5614631.5</v>
      </c>
      <c r="R367" t="s">
        <v>16</v>
      </c>
    </row>
    <row r="368" spans="1:18" x14ac:dyDescent="0.35">
      <c r="A368" t="s">
        <v>65</v>
      </c>
      <c r="B368" t="s">
        <v>1088</v>
      </c>
      <c r="C368" t="s">
        <v>1087</v>
      </c>
      <c r="D368">
        <v>3.1921285730000002</v>
      </c>
      <c r="E368" s="1">
        <v>4.4600000000000001E-10</v>
      </c>
      <c r="F368" t="s">
        <v>1089</v>
      </c>
      <c r="J368" t="s">
        <v>612</v>
      </c>
      <c r="N368">
        <v>5800866</v>
      </c>
      <c r="O368">
        <v>5801540</v>
      </c>
      <c r="P368">
        <v>674</v>
      </c>
      <c r="Q368">
        <v>5801203</v>
      </c>
      <c r="R368" t="s">
        <v>16</v>
      </c>
    </row>
    <row r="369" spans="1:18" x14ac:dyDescent="0.35">
      <c r="A369" t="s">
        <v>65</v>
      </c>
      <c r="C369" t="s">
        <v>377</v>
      </c>
      <c r="D369">
        <v>3.2072907970000002</v>
      </c>
      <c r="E369" s="1">
        <v>3.5899999999999998E-12</v>
      </c>
      <c r="F369" t="s">
        <v>567</v>
      </c>
      <c r="N369">
        <v>5120756</v>
      </c>
      <c r="O369">
        <v>5121421</v>
      </c>
      <c r="P369">
        <v>665</v>
      </c>
      <c r="Q369">
        <v>5121088.5</v>
      </c>
      <c r="R369" t="s">
        <v>16</v>
      </c>
    </row>
    <row r="370" spans="1:18" x14ac:dyDescent="0.35">
      <c r="A370" t="s">
        <v>46</v>
      </c>
      <c r="C370" t="s">
        <v>1090</v>
      </c>
      <c r="D370">
        <v>3.2504750169999999</v>
      </c>
      <c r="E370" s="1">
        <v>7.4999999999999996E-15</v>
      </c>
      <c r="N370">
        <v>1779556</v>
      </c>
      <c r="O370">
        <v>1780137</v>
      </c>
      <c r="P370">
        <v>581</v>
      </c>
      <c r="Q370">
        <v>1779846.5</v>
      </c>
      <c r="R370" t="s">
        <v>16</v>
      </c>
    </row>
    <row r="371" spans="1:18" x14ac:dyDescent="0.35">
      <c r="A371" t="s">
        <v>82</v>
      </c>
      <c r="C371" t="s">
        <v>1091</v>
      </c>
      <c r="D371">
        <v>3.2807779410000002</v>
      </c>
      <c r="E371" s="1">
        <v>2.2800000000000001E-14</v>
      </c>
      <c r="F371" t="s">
        <v>1092</v>
      </c>
      <c r="N371">
        <v>544595</v>
      </c>
      <c r="O371">
        <v>545275</v>
      </c>
      <c r="P371">
        <v>680</v>
      </c>
      <c r="Q371">
        <v>544935</v>
      </c>
      <c r="R371" t="s">
        <v>16</v>
      </c>
    </row>
    <row r="372" spans="1:18" x14ac:dyDescent="0.35">
      <c r="A372" t="s">
        <v>26</v>
      </c>
      <c r="B372" t="s">
        <v>294</v>
      </c>
      <c r="C372" t="s">
        <v>306</v>
      </c>
      <c r="D372">
        <v>3.2891471700000001</v>
      </c>
      <c r="E372" s="1">
        <v>1.94E-15</v>
      </c>
      <c r="F372" t="s">
        <v>294</v>
      </c>
      <c r="G372" t="s">
        <v>294</v>
      </c>
      <c r="N372">
        <v>4280063</v>
      </c>
      <c r="O372">
        <v>4280476</v>
      </c>
      <c r="P372">
        <v>413</v>
      </c>
      <c r="Q372">
        <v>4280269.5</v>
      </c>
      <c r="R372" t="s">
        <v>16</v>
      </c>
    </row>
    <row r="373" spans="1:18" x14ac:dyDescent="0.35">
      <c r="A373" t="s">
        <v>82</v>
      </c>
      <c r="C373" t="s">
        <v>229</v>
      </c>
      <c r="D373">
        <v>3.2905944489999999</v>
      </c>
      <c r="E373" s="1">
        <v>4.14E-8</v>
      </c>
      <c r="F373" t="s">
        <v>227</v>
      </c>
      <c r="H373" t="s">
        <v>227</v>
      </c>
      <c r="N373">
        <v>3475598</v>
      </c>
      <c r="O373">
        <v>3476968</v>
      </c>
      <c r="P373">
        <v>1370</v>
      </c>
      <c r="Q373">
        <v>3476283</v>
      </c>
      <c r="R373" t="s">
        <v>16</v>
      </c>
    </row>
    <row r="374" spans="1:18" x14ac:dyDescent="0.35">
      <c r="A374" t="s">
        <v>123</v>
      </c>
      <c r="C374" t="s">
        <v>124</v>
      </c>
      <c r="D374">
        <v>3.3174188569999998</v>
      </c>
      <c r="E374" s="1">
        <v>1.42E-19</v>
      </c>
      <c r="F374" t="s">
        <v>531</v>
      </c>
      <c r="N374">
        <v>1157874</v>
      </c>
      <c r="O374">
        <v>1158938</v>
      </c>
      <c r="P374">
        <v>1064</v>
      </c>
      <c r="Q374">
        <v>1158406</v>
      </c>
      <c r="R374" t="s">
        <v>16</v>
      </c>
    </row>
    <row r="375" spans="1:18" x14ac:dyDescent="0.35">
      <c r="A375" t="s">
        <v>17</v>
      </c>
      <c r="C375" t="s">
        <v>238</v>
      </c>
      <c r="D375">
        <v>3.3189359349999998</v>
      </c>
      <c r="E375" s="1">
        <v>7.9700000000000004E-10</v>
      </c>
      <c r="F375" t="s">
        <v>227</v>
      </c>
      <c r="H375" t="s">
        <v>227</v>
      </c>
      <c r="N375">
        <v>3479209</v>
      </c>
      <c r="O375">
        <v>3480207</v>
      </c>
      <c r="P375">
        <v>998</v>
      </c>
      <c r="Q375">
        <v>3479708</v>
      </c>
      <c r="R375" t="s">
        <v>16</v>
      </c>
    </row>
    <row r="376" spans="1:18" x14ac:dyDescent="0.35">
      <c r="A376" t="s">
        <v>52</v>
      </c>
      <c r="B376" t="s">
        <v>294</v>
      </c>
      <c r="C376" t="s">
        <v>308</v>
      </c>
      <c r="D376">
        <v>3.3353266399999999</v>
      </c>
      <c r="E376" s="1">
        <v>8.1599999999999997E-18</v>
      </c>
      <c r="F376" t="s">
        <v>294</v>
      </c>
      <c r="G376" t="s">
        <v>294</v>
      </c>
      <c r="N376">
        <v>4280463</v>
      </c>
      <c r="O376">
        <v>4281674</v>
      </c>
      <c r="P376">
        <v>1211</v>
      </c>
      <c r="Q376">
        <v>4281068.5</v>
      </c>
      <c r="R376" t="s">
        <v>16</v>
      </c>
    </row>
    <row r="377" spans="1:18" x14ac:dyDescent="0.35">
      <c r="A377" t="s">
        <v>26</v>
      </c>
      <c r="B377" t="s">
        <v>294</v>
      </c>
      <c r="C377" t="s">
        <v>310</v>
      </c>
      <c r="D377">
        <v>3.3973943339999999</v>
      </c>
      <c r="E377" s="1">
        <v>1.2800000000000001E-13</v>
      </c>
      <c r="F377" t="s">
        <v>294</v>
      </c>
      <c r="G377" t="s">
        <v>294</v>
      </c>
      <c r="N377">
        <v>4281671</v>
      </c>
      <c r="O377">
        <v>4282009</v>
      </c>
      <c r="P377">
        <v>338</v>
      </c>
      <c r="Q377">
        <v>4281840</v>
      </c>
      <c r="R377" t="s">
        <v>16</v>
      </c>
    </row>
    <row r="378" spans="1:18" x14ac:dyDescent="0.35">
      <c r="A378" t="s">
        <v>36</v>
      </c>
      <c r="C378" t="s">
        <v>263</v>
      </c>
      <c r="D378">
        <v>3.4104152270000001</v>
      </c>
      <c r="E378" s="1">
        <v>1.56E-12</v>
      </c>
      <c r="N378">
        <v>3680271</v>
      </c>
      <c r="O378">
        <v>3681095</v>
      </c>
      <c r="P378">
        <v>824</v>
      </c>
      <c r="Q378">
        <v>3680683</v>
      </c>
      <c r="R378" t="s">
        <v>16</v>
      </c>
    </row>
    <row r="379" spans="1:18" x14ac:dyDescent="0.35">
      <c r="A379" t="s">
        <v>82</v>
      </c>
      <c r="C379" t="s">
        <v>241</v>
      </c>
      <c r="D379">
        <v>3.488288807</v>
      </c>
      <c r="E379" s="1">
        <v>2.6300000000000001E-8</v>
      </c>
      <c r="F379" t="s">
        <v>227</v>
      </c>
      <c r="H379" t="s">
        <v>227</v>
      </c>
      <c r="N379">
        <v>3480204</v>
      </c>
      <c r="O379">
        <v>3481514</v>
      </c>
      <c r="P379">
        <v>1310</v>
      </c>
      <c r="Q379">
        <v>3480859</v>
      </c>
      <c r="R379" t="s">
        <v>16</v>
      </c>
    </row>
    <row r="380" spans="1:18" x14ac:dyDescent="0.35">
      <c r="A380" t="s">
        <v>82</v>
      </c>
      <c r="B380" t="s">
        <v>371</v>
      </c>
      <c r="C380" t="s">
        <v>370</v>
      </c>
      <c r="D380">
        <v>3.527483014</v>
      </c>
      <c r="E380" s="1">
        <v>3.8099999999999998E-5</v>
      </c>
      <c r="F380" t="s">
        <v>562</v>
      </c>
      <c r="L380" t="s">
        <v>614</v>
      </c>
      <c r="M380" t="s">
        <v>562</v>
      </c>
      <c r="N380">
        <v>4653110</v>
      </c>
      <c r="O380">
        <v>4654501</v>
      </c>
      <c r="P380">
        <v>1391</v>
      </c>
      <c r="Q380">
        <v>4653805.5</v>
      </c>
      <c r="R380" t="s">
        <v>16</v>
      </c>
    </row>
    <row r="381" spans="1:18" x14ac:dyDescent="0.35">
      <c r="A381" t="s">
        <v>36</v>
      </c>
      <c r="B381" t="s">
        <v>258</v>
      </c>
      <c r="C381" t="s">
        <v>257</v>
      </c>
      <c r="D381">
        <v>3.651562142</v>
      </c>
      <c r="E381" s="1">
        <v>7.7600000000000001E-10</v>
      </c>
      <c r="F381" t="s">
        <v>541</v>
      </c>
      <c r="N381">
        <v>3677710</v>
      </c>
      <c r="O381">
        <v>3678909</v>
      </c>
      <c r="P381">
        <v>1199</v>
      </c>
      <c r="Q381">
        <v>3678309.5</v>
      </c>
      <c r="R381" t="s">
        <v>16</v>
      </c>
    </row>
    <row r="382" spans="1:18" x14ac:dyDescent="0.35">
      <c r="A382" t="s">
        <v>52</v>
      </c>
      <c r="C382" t="s">
        <v>1093</v>
      </c>
      <c r="D382">
        <v>3.6626202700000001</v>
      </c>
      <c r="E382" s="1">
        <v>1.3E-7</v>
      </c>
      <c r="F382" t="s">
        <v>531</v>
      </c>
      <c r="N382">
        <v>4357469</v>
      </c>
      <c r="O382">
        <v>4357777</v>
      </c>
      <c r="P382">
        <v>308</v>
      </c>
      <c r="Q382">
        <v>4357623</v>
      </c>
      <c r="R382" t="s">
        <v>16</v>
      </c>
    </row>
    <row r="383" spans="1:18" x14ac:dyDescent="0.35">
      <c r="A383" t="s">
        <v>82</v>
      </c>
      <c r="C383" t="s">
        <v>226</v>
      </c>
      <c r="D383">
        <v>3.7011220570000001</v>
      </c>
      <c r="E383" s="1">
        <v>5.1399999999999997E-8</v>
      </c>
      <c r="F383" t="s">
        <v>227</v>
      </c>
      <c r="H383" t="s">
        <v>227</v>
      </c>
      <c r="N383">
        <v>3474501</v>
      </c>
      <c r="O383">
        <v>3475601</v>
      </c>
      <c r="P383">
        <v>1100</v>
      </c>
      <c r="Q383">
        <v>3475051</v>
      </c>
      <c r="R383" t="s">
        <v>16</v>
      </c>
    </row>
    <row r="384" spans="1:18" x14ac:dyDescent="0.35">
      <c r="A384" t="s">
        <v>26</v>
      </c>
      <c r="B384" t="s">
        <v>294</v>
      </c>
      <c r="C384" t="s">
        <v>298</v>
      </c>
      <c r="D384">
        <v>3.764974628</v>
      </c>
      <c r="E384" s="1">
        <v>1.5700000000000001E-17</v>
      </c>
      <c r="F384" t="s">
        <v>294</v>
      </c>
      <c r="G384" t="s">
        <v>294</v>
      </c>
      <c r="N384">
        <v>4274832</v>
      </c>
      <c r="O384">
        <v>4277921</v>
      </c>
      <c r="P384">
        <v>3089</v>
      </c>
      <c r="Q384">
        <v>4276376.5</v>
      </c>
      <c r="R384" t="s">
        <v>16</v>
      </c>
    </row>
    <row r="385" spans="1:18" x14ac:dyDescent="0.35">
      <c r="A385" t="s">
        <v>78</v>
      </c>
      <c r="B385" t="s">
        <v>373</v>
      </c>
      <c r="C385" t="s">
        <v>372</v>
      </c>
      <c r="D385">
        <v>3.76573095</v>
      </c>
      <c r="E385" s="1">
        <v>3.8799999999999999E-23</v>
      </c>
      <c r="F385" t="s">
        <v>564</v>
      </c>
      <c r="N385">
        <v>4892978</v>
      </c>
      <c r="O385">
        <v>4894651</v>
      </c>
      <c r="P385">
        <v>1673</v>
      </c>
      <c r="Q385">
        <v>4893814.5</v>
      </c>
      <c r="R385" t="s">
        <v>16</v>
      </c>
    </row>
    <row r="386" spans="1:18" x14ac:dyDescent="0.35">
      <c r="A386" t="s">
        <v>26</v>
      </c>
      <c r="B386" t="s">
        <v>294</v>
      </c>
      <c r="C386" t="s">
        <v>300</v>
      </c>
      <c r="D386">
        <v>3.8015288570000001</v>
      </c>
      <c r="E386" s="1">
        <v>5.3899999999999996E-15</v>
      </c>
      <c r="F386" t="s">
        <v>294</v>
      </c>
      <c r="G386" t="s">
        <v>294</v>
      </c>
      <c r="N386">
        <v>4277979</v>
      </c>
      <c r="O386">
        <v>4278551</v>
      </c>
      <c r="P386">
        <v>572</v>
      </c>
      <c r="Q386">
        <v>4278265</v>
      </c>
      <c r="R386" t="s">
        <v>16</v>
      </c>
    </row>
    <row r="387" spans="1:18" x14ac:dyDescent="0.35">
      <c r="A387" t="s">
        <v>97</v>
      </c>
      <c r="B387" t="s">
        <v>294</v>
      </c>
      <c r="C387" t="s">
        <v>293</v>
      </c>
      <c r="D387">
        <v>3.8034457719999999</v>
      </c>
      <c r="E387" s="1">
        <v>9.7400000000000009E-13</v>
      </c>
      <c r="F387" t="s">
        <v>294</v>
      </c>
      <c r="G387" t="s">
        <v>294</v>
      </c>
      <c r="N387">
        <v>4273154</v>
      </c>
      <c r="O387">
        <v>4273780</v>
      </c>
      <c r="P387">
        <v>626</v>
      </c>
      <c r="Q387">
        <v>4273467</v>
      </c>
      <c r="R387" t="s">
        <v>16</v>
      </c>
    </row>
    <row r="388" spans="1:18" x14ac:dyDescent="0.35">
      <c r="A388" t="s">
        <v>63</v>
      </c>
      <c r="C388" t="s">
        <v>378</v>
      </c>
      <c r="D388">
        <v>3.8356735070000001</v>
      </c>
      <c r="E388" s="1">
        <v>6.64E-13</v>
      </c>
      <c r="N388">
        <v>5188803</v>
      </c>
      <c r="O388">
        <v>5189066</v>
      </c>
      <c r="P388">
        <v>263</v>
      </c>
      <c r="Q388">
        <v>5188934.5</v>
      </c>
      <c r="R388" t="s">
        <v>16</v>
      </c>
    </row>
    <row r="389" spans="1:18" x14ac:dyDescent="0.35">
      <c r="A389" t="s">
        <v>26</v>
      </c>
      <c r="B389" t="s">
        <v>294</v>
      </c>
      <c r="C389" t="s">
        <v>304</v>
      </c>
      <c r="D389">
        <v>3.8423697109999999</v>
      </c>
      <c r="E389" s="1">
        <v>7.9699999999999994E-12</v>
      </c>
      <c r="F389" t="s">
        <v>294</v>
      </c>
      <c r="G389" t="s">
        <v>294</v>
      </c>
      <c r="N389">
        <v>4279328</v>
      </c>
      <c r="O389">
        <v>4280011</v>
      </c>
      <c r="P389">
        <v>683</v>
      </c>
      <c r="Q389">
        <v>4279669.5</v>
      </c>
      <c r="R389" t="s">
        <v>16</v>
      </c>
    </row>
    <row r="390" spans="1:18" x14ac:dyDescent="0.35">
      <c r="A390" t="s">
        <v>82</v>
      </c>
      <c r="B390" t="s">
        <v>294</v>
      </c>
      <c r="C390" t="s">
        <v>302</v>
      </c>
      <c r="D390">
        <v>3.8491393390000002</v>
      </c>
      <c r="E390" s="1">
        <v>1.0500000000000001E-9</v>
      </c>
      <c r="F390" t="s">
        <v>294</v>
      </c>
      <c r="G390" t="s">
        <v>294</v>
      </c>
      <c r="N390">
        <v>4278561</v>
      </c>
      <c r="O390">
        <v>4279325</v>
      </c>
      <c r="P390">
        <v>764</v>
      </c>
      <c r="Q390">
        <v>4278943</v>
      </c>
      <c r="R390" t="s">
        <v>16</v>
      </c>
    </row>
    <row r="391" spans="1:18" x14ac:dyDescent="0.35">
      <c r="A391" t="s">
        <v>26</v>
      </c>
      <c r="C391" t="s">
        <v>219</v>
      </c>
      <c r="D391">
        <v>4.1884922390000003</v>
      </c>
      <c r="E391" s="1">
        <v>2.8600000000000001E-8</v>
      </c>
      <c r="F391" t="s">
        <v>531</v>
      </c>
      <c r="N391">
        <v>3339277</v>
      </c>
      <c r="O391">
        <v>3339618</v>
      </c>
      <c r="P391">
        <v>341</v>
      </c>
      <c r="Q391">
        <v>3339447.5</v>
      </c>
      <c r="R391" t="s">
        <v>16</v>
      </c>
    </row>
    <row r="392" spans="1:18" x14ac:dyDescent="0.35">
      <c r="A392" t="s">
        <v>52</v>
      </c>
      <c r="C392" t="s">
        <v>275</v>
      </c>
      <c r="D392">
        <v>4.2737816610000001</v>
      </c>
      <c r="E392" s="1">
        <v>5.8E-19</v>
      </c>
      <c r="F392" t="s">
        <v>544</v>
      </c>
      <c r="G392" t="s">
        <v>544</v>
      </c>
      <c r="N392">
        <v>3888362</v>
      </c>
      <c r="O392">
        <v>3888721</v>
      </c>
      <c r="P392">
        <v>359</v>
      </c>
      <c r="Q392">
        <v>3888541.5</v>
      </c>
      <c r="R392" t="s">
        <v>16</v>
      </c>
    </row>
  </sheetData>
  <autoFilter ref="A1:R1" xr:uid="{F3DF772E-0F6F-46D1-A875-E189B46CE425}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01660D58-5276-4AA8-B148-CDC111D79F83}">
            <x14:iconSet custom="1">
              <x14:cfvo type="percent">
                <xm:f>0</xm:f>
              </x14:cfvo>
              <x14:cfvo type="num">
                <xm:f>-2</xm:f>
              </x14:cfvo>
              <x14:cfvo type="num">
                <xm:f>2</xm:f>
              </x14:cfvo>
              <x14:cfIcon iconSet="3Arrows" iconId="0"/>
              <x14:cfIcon iconSet="3TrafficLights1" iconId="1"/>
              <x14:cfIcon iconSet="3Arrows" iconId="2"/>
            </x14:iconSet>
          </x14:cfRule>
          <xm:sqref>D2:D392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9E457-E405-41D4-8039-04FEE081CD96}">
  <sheetPr filterMode="1"/>
  <dimension ref="A1:Z231"/>
  <sheetViews>
    <sheetView workbookViewId="0">
      <selection activeCell="G189" sqref="G189"/>
    </sheetView>
  </sheetViews>
  <sheetFormatPr defaultRowHeight="14.5" x14ac:dyDescent="0.35"/>
  <cols>
    <col min="3" max="3" width="13.6328125" bestFit="1" customWidth="1"/>
    <col min="6" max="6" width="117.26953125" bestFit="1" customWidth="1"/>
  </cols>
  <sheetData>
    <row r="1" spans="1:26" x14ac:dyDescent="0.35">
      <c r="A1" t="s">
        <v>0</v>
      </c>
      <c r="B1" t="s">
        <v>4</v>
      </c>
      <c r="C1" t="s">
        <v>1</v>
      </c>
      <c r="D1" t="s">
        <v>2</v>
      </c>
      <c r="E1" t="s">
        <v>3</v>
      </c>
      <c r="F1" t="s">
        <v>452</v>
      </c>
      <c r="G1" t="s">
        <v>5</v>
      </c>
      <c r="H1" t="s">
        <v>6</v>
      </c>
      <c r="I1" t="s">
        <v>613</v>
      </c>
      <c r="J1" t="s">
        <v>612</v>
      </c>
      <c r="K1" t="s">
        <v>611</v>
      </c>
      <c r="L1" t="s">
        <v>614</v>
      </c>
      <c r="M1" t="s">
        <v>615</v>
      </c>
      <c r="N1" t="s">
        <v>7</v>
      </c>
      <c r="O1" t="s">
        <v>8</v>
      </c>
      <c r="P1" t="s">
        <v>9</v>
      </c>
      <c r="Q1" t="s">
        <v>10</v>
      </c>
      <c r="R1" t="s">
        <v>11</v>
      </c>
    </row>
    <row r="2" spans="1:26" hidden="1" x14ac:dyDescent="0.35">
      <c r="A2" t="s">
        <v>17</v>
      </c>
      <c r="B2" s="10"/>
      <c r="C2" s="10" t="s">
        <v>35</v>
      </c>
      <c r="D2">
        <v>2.5290656239999998</v>
      </c>
      <c r="E2" s="1">
        <v>1.3600000000000001E-9</v>
      </c>
      <c r="F2" t="s">
        <v>457</v>
      </c>
      <c r="I2" t="s">
        <v>613</v>
      </c>
      <c r="N2">
        <v>165970</v>
      </c>
      <c r="O2">
        <v>167514</v>
      </c>
      <c r="P2">
        <v>1544</v>
      </c>
      <c r="Q2">
        <v>166742</v>
      </c>
      <c r="R2" t="s">
        <v>16</v>
      </c>
      <c r="X2" t="s">
        <v>19</v>
      </c>
      <c r="Y2" t="s">
        <v>20</v>
      </c>
      <c r="Z2" t="s">
        <v>21</v>
      </c>
    </row>
    <row r="3" spans="1:26" hidden="1" x14ac:dyDescent="0.35">
      <c r="A3" t="s">
        <v>71</v>
      </c>
      <c r="B3" s="3"/>
      <c r="C3" s="3" t="s">
        <v>940</v>
      </c>
      <c r="D3">
        <v>2.2340968280000002</v>
      </c>
      <c r="E3" s="1">
        <v>4.2400000000000002E-8</v>
      </c>
      <c r="F3" t="s">
        <v>480</v>
      </c>
      <c r="J3" t="s">
        <v>612</v>
      </c>
      <c r="N3">
        <v>170654</v>
      </c>
      <c r="O3">
        <v>171607</v>
      </c>
      <c r="P3">
        <v>953</v>
      </c>
      <c r="Q3">
        <v>171130.5</v>
      </c>
      <c r="R3" t="s">
        <v>16</v>
      </c>
      <c r="W3" t="s">
        <v>28</v>
      </c>
      <c r="X3" t="s">
        <v>29</v>
      </c>
      <c r="Y3">
        <f>COUNTIF($A$2:$A$231,"*A*")</f>
        <v>0</v>
      </c>
      <c r="Z3">
        <f>(Y3/$Y$29)*100</f>
        <v>0</v>
      </c>
    </row>
    <row r="4" spans="1:26" hidden="1" x14ac:dyDescent="0.35">
      <c r="A4" t="s">
        <v>26</v>
      </c>
      <c r="C4" t="s">
        <v>43</v>
      </c>
      <c r="D4">
        <v>2.3871272590000001</v>
      </c>
      <c r="E4">
        <v>1.9631319999999998E-3</v>
      </c>
      <c r="N4">
        <v>184094</v>
      </c>
      <c r="O4">
        <v>184303</v>
      </c>
      <c r="P4">
        <v>209</v>
      </c>
      <c r="Q4">
        <v>184198.5</v>
      </c>
      <c r="R4" t="s">
        <v>16</v>
      </c>
      <c r="W4" t="s">
        <v>33</v>
      </c>
      <c r="X4" t="s">
        <v>34</v>
      </c>
      <c r="Y4">
        <f>COUNTIF($A$2:$A$231,"*B*")</f>
        <v>0</v>
      </c>
      <c r="Z4">
        <f t="shared" ref="Z4:Z26" si="0">(Y4/$Y$29)*100</f>
        <v>0</v>
      </c>
    </row>
    <row r="5" spans="1:26" hidden="1" x14ac:dyDescent="0.35">
      <c r="A5" t="s">
        <v>26</v>
      </c>
      <c r="C5" t="s">
        <v>56</v>
      </c>
      <c r="D5">
        <v>2.0533822850000001</v>
      </c>
      <c r="E5" s="1">
        <v>9.879999999999999E-10</v>
      </c>
      <c r="N5">
        <v>258840</v>
      </c>
      <c r="O5">
        <v>259418</v>
      </c>
      <c r="P5">
        <v>578</v>
      </c>
      <c r="Q5">
        <v>259129</v>
      </c>
      <c r="R5" t="s">
        <v>16</v>
      </c>
      <c r="W5" t="s">
        <v>38</v>
      </c>
      <c r="X5" t="s">
        <v>30</v>
      </c>
      <c r="Y5">
        <f>COUNTIF($A$2:$A$231,"*C*")</f>
        <v>15</v>
      </c>
      <c r="Z5">
        <f t="shared" si="0"/>
        <v>6.4377682403433472</v>
      </c>
    </row>
    <row r="6" spans="1:26" hidden="1" x14ac:dyDescent="0.35">
      <c r="A6" t="s">
        <v>30</v>
      </c>
      <c r="C6" t="s">
        <v>864</v>
      </c>
      <c r="D6">
        <v>2.0394548160000001</v>
      </c>
      <c r="E6" s="1">
        <v>3.8599999999999999E-7</v>
      </c>
      <c r="F6" t="s">
        <v>865</v>
      </c>
      <c r="N6">
        <v>342603</v>
      </c>
      <c r="O6">
        <v>344951</v>
      </c>
      <c r="P6">
        <v>2348</v>
      </c>
      <c r="Q6">
        <v>343777</v>
      </c>
      <c r="R6" t="s">
        <v>16</v>
      </c>
      <c r="W6" t="s">
        <v>41</v>
      </c>
      <c r="X6" t="s">
        <v>42</v>
      </c>
      <c r="Y6">
        <f>COUNTIF($A$2:$A$231,"*D*")</f>
        <v>0</v>
      </c>
      <c r="Z6">
        <f t="shared" si="0"/>
        <v>0</v>
      </c>
    </row>
    <row r="7" spans="1:26" hidden="1" x14ac:dyDescent="0.35">
      <c r="A7" t="s">
        <v>65</v>
      </c>
      <c r="B7" t="s">
        <v>70</v>
      </c>
      <c r="C7" t="s">
        <v>69</v>
      </c>
      <c r="D7">
        <v>2.2474148170000001</v>
      </c>
      <c r="E7" s="1">
        <v>4.1499999999999996E-24</v>
      </c>
      <c r="F7" t="s">
        <v>464</v>
      </c>
      <c r="N7">
        <v>446038</v>
      </c>
      <c r="O7">
        <v>447858</v>
      </c>
      <c r="P7">
        <v>1820</v>
      </c>
      <c r="Q7">
        <v>446948</v>
      </c>
      <c r="R7" t="s">
        <v>16</v>
      </c>
      <c r="W7" t="s">
        <v>45</v>
      </c>
      <c r="X7" t="s">
        <v>24</v>
      </c>
      <c r="Y7">
        <f>COUNTIF($A$2:$A$231,"*E*")</f>
        <v>7</v>
      </c>
      <c r="Z7">
        <f t="shared" si="0"/>
        <v>3.0042918454935621</v>
      </c>
    </row>
    <row r="8" spans="1:26" hidden="1" x14ac:dyDescent="0.35">
      <c r="A8" t="s">
        <v>78</v>
      </c>
      <c r="C8" t="s">
        <v>965</v>
      </c>
      <c r="D8">
        <v>2.2891327939999999</v>
      </c>
      <c r="E8" s="1">
        <v>2.5800000000000002E-9</v>
      </c>
      <c r="F8" t="s">
        <v>966</v>
      </c>
      <c r="N8">
        <v>510282</v>
      </c>
      <c r="O8">
        <v>511061</v>
      </c>
      <c r="P8">
        <v>779</v>
      </c>
      <c r="Q8">
        <v>510671.5</v>
      </c>
      <c r="R8" t="s">
        <v>16</v>
      </c>
      <c r="W8" t="s">
        <v>50</v>
      </c>
      <c r="X8" t="s">
        <v>51</v>
      </c>
      <c r="Y8">
        <f>COUNTIF($A$2:$A$231,"*F*")</f>
        <v>3</v>
      </c>
      <c r="Z8">
        <f t="shared" si="0"/>
        <v>1.2875536480686696</v>
      </c>
    </row>
    <row r="9" spans="1:26" hidden="1" x14ac:dyDescent="0.35">
      <c r="A9" t="s">
        <v>63</v>
      </c>
      <c r="C9" t="s">
        <v>841</v>
      </c>
      <c r="D9">
        <v>2.0077851729999998</v>
      </c>
      <c r="E9" s="1">
        <v>6.2299999999999997E-14</v>
      </c>
      <c r="F9" t="s">
        <v>842</v>
      </c>
      <c r="N9">
        <v>534997</v>
      </c>
      <c r="O9">
        <v>536223</v>
      </c>
      <c r="P9">
        <v>1226</v>
      </c>
      <c r="Q9">
        <v>535610</v>
      </c>
      <c r="R9" t="s">
        <v>16</v>
      </c>
      <c r="W9" t="s">
        <v>55</v>
      </c>
      <c r="X9" t="s">
        <v>17</v>
      </c>
      <c r="Y9">
        <f>COUNTIF($A$2:$A$231,"*G*")</f>
        <v>13</v>
      </c>
      <c r="Z9">
        <f t="shared" si="0"/>
        <v>5.5793991416309012</v>
      </c>
    </row>
    <row r="10" spans="1:26" hidden="1" x14ac:dyDescent="0.35">
      <c r="A10" t="s">
        <v>63</v>
      </c>
      <c r="C10" t="s">
        <v>846</v>
      </c>
      <c r="D10">
        <v>2.0122861730000001</v>
      </c>
      <c r="E10" s="1">
        <v>4.4299999999999998E-13</v>
      </c>
      <c r="F10" t="s">
        <v>656</v>
      </c>
      <c r="N10">
        <v>536223</v>
      </c>
      <c r="O10">
        <v>536951</v>
      </c>
      <c r="P10">
        <v>728</v>
      </c>
      <c r="Q10">
        <v>536587</v>
      </c>
      <c r="R10" t="s">
        <v>16</v>
      </c>
      <c r="W10" t="s">
        <v>58</v>
      </c>
      <c r="X10" t="s">
        <v>59</v>
      </c>
      <c r="Y10">
        <f>COUNTIF($A$2:$A$231,"*H*")</f>
        <v>3</v>
      </c>
      <c r="Z10">
        <f t="shared" si="0"/>
        <v>1.2875536480686696</v>
      </c>
    </row>
    <row r="11" spans="1:26" hidden="1" x14ac:dyDescent="0.35">
      <c r="A11" t="s">
        <v>26</v>
      </c>
      <c r="C11" t="s">
        <v>963</v>
      </c>
      <c r="D11">
        <v>2.2814180880000001</v>
      </c>
      <c r="E11" s="1">
        <v>1.24E-12</v>
      </c>
      <c r="F11" t="s">
        <v>964</v>
      </c>
      <c r="N11">
        <v>539093</v>
      </c>
      <c r="O11">
        <v>539854</v>
      </c>
      <c r="P11">
        <v>761</v>
      </c>
      <c r="Q11">
        <v>539473.5</v>
      </c>
      <c r="R11" t="s">
        <v>16</v>
      </c>
      <c r="W11" t="s">
        <v>62</v>
      </c>
      <c r="X11" t="s">
        <v>63</v>
      </c>
      <c r="Y11">
        <f>COUNTIF($A$2:$A$231,"*I*")</f>
        <v>6</v>
      </c>
      <c r="Z11">
        <f t="shared" si="0"/>
        <v>2.5751072961373391</v>
      </c>
    </row>
    <row r="12" spans="1:26" hidden="1" x14ac:dyDescent="0.35">
      <c r="A12" t="s">
        <v>30</v>
      </c>
      <c r="B12" s="10"/>
      <c r="C12" s="10" t="s">
        <v>1083</v>
      </c>
      <c r="D12">
        <v>3.1137317910000002</v>
      </c>
      <c r="E12" s="1">
        <v>1.03E-7</v>
      </c>
      <c r="F12" t="s">
        <v>1084</v>
      </c>
      <c r="I12" t="s">
        <v>613</v>
      </c>
      <c r="N12">
        <v>541085</v>
      </c>
      <c r="O12">
        <v>542275</v>
      </c>
      <c r="P12">
        <v>1190</v>
      </c>
      <c r="Q12">
        <v>541680</v>
      </c>
      <c r="R12" t="s">
        <v>16</v>
      </c>
      <c r="W12" t="s">
        <v>67</v>
      </c>
      <c r="X12" t="s">
        <v>68</v>
      </c>
      <c r="Y12">
        <f>COUNTIF($A$2:$A$231,"*J*")</f>
        <v>41</v>
      </c>
      <c r="Z12">
        <f t="shared" si="0"/>
        <v>17.596566523605151</v>
      </c>
    </row>
    <row r="13" spans="1:26" hidden="1" x14ac:dyDescent="0.35">
      <c r="A13" t="s">
        <v>26</v>
      </c>
      <c r="C13" t="s">
        <v>1039</v>
      </c>
      <c r="D13">
        <v>2.60142981</v>
      </c>
      <c r="E13" s="1">
        <v>3.7500000000000002E-13</v>
      </c>
      <c r="F13" t="s">
        <v>559</v>
      </c>
      <c r="N13">
        <v>542269</v>
      </c>
      <c r="O13">
        <v>544611</v>
      </c>
      <c r="P13">
        <v>2342</v>
      </c>
      <c r="Q13">
        <v>543440</v>
      </c>
      <c r="R13" t="s">
        <v>16</v>
      </c>
      <c r="W13" t="s">
        <v>74</v>
      </c>
      <c r="X13" t="s">
        <v>71</v>
      </c>
      <c r="Y13">
        <f>COUNTIF($A$2:$A$231,"*K*")</f>
        <v>7</v>
      </c>
      <c r="Z13">
        <f t="shared" si="0"/>
        <v>3.0042918454935621</v>
      </c>
    </row>
    <row r="14" spans="1:26" hidden="1" x14ac:dyDescent="0.35">
      <c r="A14" t="s">
        <v>82</v>
      </c>
      <c r="C14" t="s">
        <v>1091</v>
      </c>
      <c r="D14">
        <v>3.2807779410000002</v>
      </c>
      <c r="E14" s="1">
        <v>2.2800000000000001E-14</v>
      </c>
      <c r="F14" t="s">
        <v>1092</v>
      </c>
      <c r="N14">
        <v>544595</v>
      </c>
      <c r="O14">
        <v>545275</v>
      </c>
      <c r="P14">
        <v>680</v>
      </c>
      <c r="Q14">
        <v>544935</v>
      </c>
      <c r="R14" t="s">
        <v>16</v>
      </c>
      <c r="W14" t="s">
        <v>77</v>
      </c>
      <c r="X14" t="s">
        <v>78</v>
      </c>
      <c r="Y14">
        <f>COUNTIF($A$2:$A$231,"*L*")</f>
        <v>5</v>
      </c>
      <c r="Z14">
        <f t="shared" si="0"/>
        <v>2.1459227467811157</v>
      </c>
    </row>
    <row r="15" spans="1:26" hidden="1" x14ac:dyDescent="0.35">
      <c r="A15" t="s">
        <v>26</v>
      </c>
      <c r="C15" t="s">
        <v>1079</v>
      </c>
      <c r="D15">
        <v>2.868601827</v>
      </c>
      <c r="E15" s="1">
        <v>2.6600000000000002E-14</v>
      </c>
      <c r="F15" t="s">
        <v>1080</v>
      </c>
      <c r="N15">
        <v>545272</v>
      </c>
      <c r="O15">
        <v>545697</v>
      </c>
      <c r="P15">
        <v>425</v>
      </c>
      <c r="Q15">
        <v>545484.5</v>
      </c>
      <c r="R15" t="s">
        <v>16</v>
      </c>
      <c r="W15" t="s">
        <v>81</v>
      </c>
      <c r="X15" t="s">
        <v>82</v>
      </c>
      <c r="Y15">
        <f>COUNTIF($A$2:$A$231,"*M*")</f>
        <v>21</v>
      </c>
      <c r="Z15">
        <f t="shared" si="0"/>
        <v>9.0128755364806867</v>
      </c>
    </row>
    <row r="16" spans="1:26" hidden="1" x14ac:dyDescent="0.35">
      <c r="A16" t="s">
        <v>24</v>
      </c>
      <c r="C16" t="s">
        <v>1081</v>
      </c>
      <c r="D16">
        <v>2.9505138469999999</v>
      </c>
      <c r="E16" s="1">
        <v>5.4000000000000002E-19</v>
      </c>
      <c r="F16" t="s">
        <v>1082</v>
      </c>
      <c r="N16">
        <v>545690</v>
      </c>
      <c r="O16">
        <v>547234</v>
      </c>
      <c r="P16">
        <v>1544</v>
      </c>
      <c r="Q16">
        <v>546462</v>
      </c>
      <c r="R16" t="s">
        <v>16</v>
      </c>
      <c r="W16" t="s">
        <v>86</v>
      </c>
      <c r="X16" t="s">
        <v>87</v>
      </c>
      <c r="Y16">
        <f>COUNTIF($A$2:$A$231,"*N*")</f>
        <v>4</v>
      </c>
      <c r="Z16">
        <f t="shared" si="0"/>
        <v>1.7167381974248928</v>
      </c>
    </row>
    <row r="17" spans="1:26" hidden="1" x14ac:dyDescent="0.35">
      <c r="A17" t="s">
        <v>97</v>
      </c>
      <c r="C17" t="s">
        <v>1012</v>
      </c>
      <c r="D17">
        <v>2.4611729439999999</v>
      </c>
      <c r="E17" s="1">
        <v>1.08E-16</v>
      </c>
      <c r="F17" t="s">
        <v>1013</v>
      </c>
      <c r="N17">
        <v>548968</v>
      </c>
      <c r="O17">
        <v>550641</v>
      </c>
      <c r="P17">
        <v>1673</v>
      </c>
      <c r="Q17">
        <v>549804.5</v>
      </c>
      <c r="R17" t="s">
        <v>16</v>
      </c>
      <c r="W17" t="s">
        <v>91</v>
      </c>
      <c r="X17" t="s">
        <v>12</v>
      </c>
      <c r="Y17">
        <f>COUNTIF($A$2:$A$231,"*O*")</f>
        <v>3</v>
      </c>
      <c r="Z17">
        <f t="shared" si="0"/>
        <v>1.2875536480686696</v>
      </c>
    </row>
    <row r="18" spans="1:26" hidden="1" x14ac:dyDescent="0.35">
      <c r="A18" t="s">
        <v>26</v>
      </c>
      <c r="C18" t="s">
        <v>79</v>
      </c>
      <c r="D18">
        <v>2.623954629</v>
      </c>
      <c r="E18" s="1">
        <v>4.9399999999999999E-11</v>
      </c>
      <c r="F18" t="s">
        <v>559</v>
      </c>
      <c r="N18">
        <v>550638</v>
      </c>
      <c r="O18">
        <v>551183</v>
      </c>
      <c r="P18">
        <v>545</v>
      </c>
      <c r="Q18">
        <v>550910.5</v>
      </c>
      <c r="R18" t="s">
        <v>16</v>
      </c>
      <c r="W18" t="s">
        <v>94</v>
      </c>
      <c r="X18" t="s">
        <v>36</v>
      </c>
      <c r="Y18">
        <f>COUNTIF($A$2:$A$231,"*P*")</f>
        <v>11</v>
      </c>
      <c r="Z18">
        <f t="shared" si="0"/>
        <v>4.7210300429184553</v>
      </c>
    </row>
    <row r="19" spans="1:26" hidden="1" x14ac:dyDescent="0.35">
      <c r="A19" t="s">
        <v>661</v>
      </c>
      <c r="C19" t="s">
        <v>980</v>
      </c>
      <c r="D19">
        <v>2.3420171079999998</v>
      </c>
      <c r="E19" s="1">
        <v>7.8299999999999998E-10</v>
      </c>
      <c r="F19" t="s">
        <v>981</v>
      </c>
      <c r="N19">
        <v>551444</v>
      </c>
      <c r="O19">
        <v>551716</v>
      </c>
      <c r="P19">
        <v>272</v>
      </c>
      <c r="Q19">
        <v>551580</v>
      </c>
      <c r="R19" t="s">
        <v>16</v>
      </c>
      <c r="W19" t="s">
        <v>100</v>
      </c>
      <c r="X19" t="s">
        <v>97</v>
      </c>
      <c r="Y19">
        <f>COUNTIF($A$2:$A$231,"*Q*")</f>
        <v>4</v>
      </c>
      <c r="Z19">
        <f t="shared" si="0"/>
        <v>1.7167381974248928</v>
      </c>
    </row>
    <row r="20" spans="1:26" hidden="1" x14ac:dyDescent="0.35">
      <c r="A20" t="s">
        <v>139</v>
      </c>
      <c r="C20" t="s">
        <v>988</v>
      </c>
      <c r="D20">
        <v>2.3516132509999998</v>
      </c>
      <c r="E20" s="1">
        <v>1.0999999999999999E-10</v>
      </c>
      <c r="N20">
        <v>568127</v>
      </c>
      <c r="O20">
        <v>568357</v>
      </c>
      <c r="P20">
        <v>230</v>
      </c>
      <c r="Q20">
        <v>568242</v>
      </c>
      <c r="R20" t="s">
        <v>16</v>
      </c>
      <c r="W20" t="s">
        <v>104</v>
      </c>
      <c r="X20" t="s">
        <v>105</v>
      </c>
      <c r="Y20">
        <f>COUNTIF($A$2:$A$231,"*R*")</f>
        <v>0</v>
      </c>
      <c r="Z20">
        <f t="shared" si="0"/>
        <v>0</v>
      </c>
    </row>
    <row r="21" spans="1:26" hidden="1" x14ac:dyDescent="0.35">
      <c r="A21" t="s">
        <v>139</v>
      </c>
      <c r="C21" t="s">
        <v>1035</v>
      </c>
      <c r="D21">
        <v>2.5828398159999999</v>
      </c>
      <c r="E21" s="1">
        <v>1.3500000000000001E-13</v>
      </c>
      <c r="N21">
        <v>568354</v>
      </c>
      <c r="O21">
        <v>568656</v>
      </c>
      <c r="P21">
        <v>302</v>
      </c>
      <c r="Q21">
        <v>568505</v>
      </c>
      <c r="R21" t="s">
        <v>16</v>
      </c>
      <c r="W21" t="s">
        <v>108</v>
      </c>
      <c r="X21" t="s">
        <v>26</v>
      </c>
      <c r="Y21">
        <f>COUNTIF($A$2:$A$231,"*S*")</f>
        <v>51</v>
      </c>
      <c r="Z21">
        <f t="shared" si="0"/>
        <v>21.888412017167383</v>
      </c>
    </row>
    <row r="22" spans="1:26" x14ac:dyDescent="0.35">
      <c r="A22" t="s">
        <v>68</v>
      </c>
      <c r="B22" s="9" t="s">
        <v>1005</v>
      </c>
      <c r="C22" s="9" t="s">
        <v>1004</v>
      </c>
      <c r="D22">
        <v>2.4261799690000001</v>
      </c>
      <c r="E22" s="1">
        <v>2.0500000000000001E-24</v>
      </c>
      <c r="F22" t="s">
        <v>1006</v>
      </c>
      <c r="K22" t="s">
        <v>611</v>
      </c>
      <c r="N22">
        <v>678567</v>
      </c>
      <c r="O22">
        <v>678992</v>
      </c>
      <c r="P22">
        <v>425</v>
      </c>
      <c r="Q22">
        <v>678779.5</v>
      </c>
      <c r="R22" t="s">
        <v>16</v>
      </c>
      <c r="W22" t="s">
        <v>112</v>
      </c>
      <c r="X22" t="s">
        <v>65</v>
      </c>
      <c r="Y22">
        <f>COUNTIF($A$2:$A$231,"*T*")</f>
        <v>7</v>
      </c>
      <c r="Z22">
        <f t="shared" si="0"/>
        <v>3.0042918454935621</v>
      </c>
    </row>
    <row r="23" spans="1:26" x14ac:dyDescent="0.35">
      <c r="A23" t="s">
        <v>68</v>
      </c>
      <c r="B23" s="9" t="s">
        <v>1019</v>
      </c>
      <c r="C23" s="9" t="s">
        <v>1018</v>
      </c>
      <c r="D23">
        <v>2.4852099330000001</v>
      </c>
      <c r="E23" s="1">
        <v>3.8800000000000001E-22</v>
      </c>
      <c r="F23" t="s">
        <v>1020</v>
      </c>
      <c r="K23" t="s">
        <v>611</v>
      </c>
      <c r="N23">
        <v>679021</v>
      </c>
      <c r="O23">
        <v>679251</v>
      </c>
      <c r="P23">
        <v>230</v>
      </c>
      <c r="Q23">
        <v>679136</v>
      </c>
      <c r="R23" t="s">
        <v>16</v>
      </c>
      <c r="W23" t="s">
        <v>117</v>
      </c>
      <c r="X23" t="s">
        <v>46</v>
      </c>
      <c r="Y23">
        <f>COUNTIF($A$2:$A$231,"*U*")</f>
        <v>6</v>
      </c>
      <c r="Z23">
        <f t="shared" si="0"/>
        <v>2.5751072961373391</v>
      </c>
    </row>
    <row r="24" spans="1:26" hidden="1" x14ac:dyDescent="0.35">
      <c r="A24" t="s">
        <v>26</v>
      </c>
      <c r="C24" t="s">
        <v>1030</v>
      </c>
      <c r="D24">
        <v>2.5493601049999999</v>
      </c>
      <c r="E24" s="1">
        <v>6.1799999999999997E-23</v>
      </c>
      <c r="F24" t="s">
        <v>559</v>
      </c>
      <c r="N24">
        <v>679288</v>
      </c>
      <c r="O24">
        <v>680187</v>
      </c>
      <c r="P24">
        <v>899</v>
      </c>
      <c r="Q24">
        <v>679737.5</v>
      </c>
      <c r="R24" t="s">
        <v>16</v>
      </c>
      <c r="W24" t="s">
        <v>122</v>
      </c>
      <c r="X24" t="s">
        <v>123</v>
      </c>
      <c r="Y24">
        <f>COUNTIF($A$2:$A$231,"*V*")</f>
        <v>5</v>
      </c>
      <c r="Z24">
        <f t="shared" si="0"/>
        <v>2.1459227467811157</v>
      </c>
    </row>
    <row r="25" spans="1:26" x14ac:dyDescent="0.35">
      <c r="A25" t="s">
        <v>68</v>
      </c>
      <c r="B25" s="9" t="s">
        <v>1037</v>
      </c>
      <c r="C25" s="9" t="s">
        <v>1036</v>
      </c>
      <c r="D25">
        <v>2.591605162</v>
      </c>
      <c r="E25" s="1">
        <v>1.57E-24</v>
      </c>
      <c r="F25" t="s">
        <v>1038</v>
      </c>
      <c r="K25" t="s">
        <v>611</v>
      </c>
      <c r="N25">
        <v>680209</v>
      </c>
      <c r="O25">
        <v>680655</v>
      </c>
      <c r="P25">
        <v>446</v>
      </c>
      <c r="Q25">
        <v>680432</v>
      </c>
      <c r="R25" t="s">
        <v>16</v>
      </c>
      <c r="W25" t="s">
        <v>126</v>
      </c>
      <c r="X25" t="s">
        <v>127</v>
      </c>
      <c r="Y25">
        <f>COUNTIF($A$2:$A$231,"*Z*")</f>
        <v>0</v>
      </c>
      <c r="Z25">
        <f t="shared" si="0"/>
        <v>0</v>
      </c>
    </row>
    <row r="26" spans="1:26" hidden="1" x14ac:dyDescent="0.35">
      <c r="A26" t="s">
        <v>26</v>
      </c>
      <c r="C26" t="s">
        <v>1026</v>
      </c>
      <c r="D26">
        <v>2.530298873</v>
      </c>
      <c r="E26" s="1">
        <v>5.6100000000000004E-16</v>
      </c>
      <c r="N26">
        <v>714396</v>
      </c>
      <c r="O26">
        <v>714863</v>
      </c>
      <c r="P26">
        <v>467</v>
      </c>
      <c r="Q26">
        <v>714629.5</v>
      </c>
      <c r="R26" t="s">
        <v>16</v>
      </c>
      <c r="X26" t="s">
        <v>616</v>
      </c>
      <c r="Y26">
        <f>COUNTIF($A$2:$A$231,"*-*")</f>
        <v>21</v>
      </c>
      <c r="Z26">
        <f t="shared" si="0"/>
        <v>9.0128755364806867</v>
      </c>
    </row>
    <row r="27" spans="1:26" hidden="1" x14ac:dyDescent="0.35">
      <c r="A27" t="s">
        <v>52</v>
      </c>
      <c r="C27" t="s">
        <v>1077</v>
      </c>
      <c r="D27">
        <v>2.8114067760000001</v>
      </c>
      <c r="E27" s="1">
        <v>2.4300000000000001E-5</v>
      </c>
      <c r="N27">
        <v>752156</v>
      </c>
      <c r="O27">
        <v>752455</v>
      </c>
      <c r="P27">
        <v>299</v>
      </c>
      <c r="Q27">
        <v>752305.5</v>
      </c>
      <c r="R27" t="s">
        <v>16</v>
      </c>
    </row>
    <row r="28" spans="1:26" hidden="1" x14ac:dyDescent="0.35">
      <c r="A28" t="s">
        <v>51</v>
      </c>
      <c r="B28" t="s">
        <v>84</v>
      </c>
      <c r="C28" t="s">
        <v>83</v>
      </c>
      <c r="D28">
        <v>2.1137950609999998</v>
      </c>
      <c r="E28" s="1">
        <v>1.13E-20</v>
      </c>
      <c r="F28" t="s">
        <v>466</v>
      </c>
      <c r="N28">
        <v>779476</v>
      </c>
      <c r="O28">
        <v>781083</v>
      </c>
      <c r="P28">
        <v>1607</v>
      </c>
      <c r="Q28">
        <v>780279.5</v>
      </c>
      <c r="R28" t="s">
        <v>16</v>
      </c>
    </row>
    <row r="29" spans="1:26" hidden="1" x14ac:dyDescent="0.35">
      <c r="A29" t="s">
        <v>52</v>
      </c>
      <c r="C29" t="s">
        <v>920</v>
      </c>
      <c r="D29">
        <v>2.1658531480000001</v>
      </c>
      <c r="E29">
        <v>2.0802099999999999E-3</v>
      </c>
      <c r="N29">
        <v>915859</v>
      </c>
      <c r="O29">
        <v>916224</v>
      </c>
      <c r="P29">
        <v>365</v>
      </c>
      <c r="Q29">
        <v>916041.5</v>
      </c>
      <c r="R29" t="s">
        <v>16</v>
      </c>
      <c r="Y29">
        <f>SUM(Y3:Y26)</f>
        <v>233</v>
      </c>
    </row>
    <row r="30" spans="1:26" x14ac:dyDescent="0.35">
      <c r="A30" t="s">
        <v>68</v>
      </c>
      <c r="B30" s="9" t="s">
        <v>998</v>
      </c>
      <c r="C30" s="9" t="s">
        <v>997</v>
      </c>
      <c r="D30">
        <v>2.4031481270000001</v>
      </c>
      <c r="E30" s="1">
        <v>2.05E-20</v>
      </c>
      <c r="F30" t="s">
        <v>999</v>
      </c>
      <c r="K30" t="s">
        <v>611</v>
      </c>
      <c r="N30">
        <v>980096</v>
      </c>
      <c r="O30">
        <v>980497</v>
      </c>
      <c r="P30">
        <v>401</v>
      </c>
      <c r="Q30">
        <v>980296.5</v>
      </c>
      <c r="R30" t="s">
        <v>16</v>
      </c>
    </row>
    <row r="31" spans="1:26" hidden="1" x14ac:dyDescent="0.35">
      <c r="A31" t="s">
        <v>30</v>
      </c>
      <c r="B31" t="s">
        <v>1051</v>
      </c>
      <c r="C31" t="s">
        <v>1050</v>
      </c>
      <c r="D31">
        <v>2.6785913219999999</v>
      </c>
      <c r="E31">
        <v>4.9585920000000004E-3</v>
      </c>
      <c r="F31" t="s">
        <v>1052</v>
      </c>
      <c r="N31">
        <v>1058923</v>
      </c>
      <c r="O31">
        <v>1059372</v>
      </c>
      <c r="P31">
        <v>449</v>
      </c>
      <c r="Q31">
        <v>1059147.5</v>
      </c>
      <c r="R31" t="s">
        <v>16</v>
      </c>
    </row>
    <row r="32" spans="1:26" hidden="1" x14ac:dyDescent="0.35">
      <c r="A32" t="s">
        <v>26</v>
      </c>
      <c r="C32" t="s">
        <v>1009</v>
      </c>
      <c r="D32">
        <v>2.434349493</v>
      </c>
      <c r="E32">
        <v>5.8186419999999997E-3</v>
      </c>
      <c r="F32" t="s">
        <v>559</v>
      </c>
      <c r="N32">
        <v>1133928</v>
      </c>
      <c r="O32">
        <v>1134254</v>
      </c>
      <c r="P32">
        <v>326</v>
      </c>
      <c r="Q32">
        <v>1134091</v>
      </c>
      <c r="R32" t="s">
        <v>16</v>
      </c>
    </row>
    <row r="33" spans="1:18" hidden="1" x14ac:dyDescent="0.35">
      <c r="A33" t="s">
        <v>26</v>
      </c>
      <c r="B33" s="3"/>
      <c r="C33" s="3" t="s">
        <v>106</v>
      </c>
      <c r="D33">
        <v>3.0665721779999999</v>
      </c>
      <c r="E33" s="1">
        <v>5.0699999999999997E-8</v>
      </c>
      <c r="F33" t="s">
        <v>480</v>
      </c>
      <c r="J33" t="s">
        <v>612</v>
      </c>
      <c r="N33">
        <v>1134841</v>
      </c>
      <c r="O33">
        <v>1135830</v>
      </c>
      <c r="P33">
        <v>989</v>
      </c>
      <c r="Q33">
        <v>1135335.5</v>
      </c>
      <c r="R33" t="s">
        <v>16</v>
      </c>
    </row>
    <row r="34" spans="1:18" hidden="1" x14ac:dyDescent="0.35">
      <c r="A34" t="s">
        <v>123</v>
      </c>
      <c r="C34" t="s">
        <v>124</v>
      </c>
      <c r="D34">
        <v>3.3174188569999998</v>
      </c>
      <c r="E34" s="1">
        <v>1.42E-19</v>
      </c>
      <c r="F34" t="s">
        <v>531</v>
      </c>
      <c r="N34">
        <v>1157874</v>
      </c>
      <c r="O34">
        <v>1158938</v>
      </c>
      <c r="P34">
        <v>1064</v>
      </c>
      <c r="Q34">
        <v>1158406</v>
      </c>
      <c r="R34" t="s">
        <v>16</v>
      </c>
    </row>
    <row r="35" spans="1:18" hidden="1" x14ac:dyDescent="0.35">
      <c r="A35" t="s">
        <v>68</v>
      </c>
      <c r="B35" t="s">
        <v>870</v>
      </c>
      <c r="C35" t="s">
        <v>869</v>
      </c>
      <c r="D35">
        <v>2.0480627760000001</v>
      </c>
      <c r="E35" s="1">
        <v>5.4100000000000001E-21</v>
      </c>
      <c r="F35" t="s">
        <v>871</v>
      </c>
      <c r="N35">
        <v>1256407</v>
      </c>
      <c r="O35">
        <v>1257159</v>
      </c>
      <c r="P35">
        <v>752</v>
      </c>
      <c r="Q35">
        <v>1256783</v>
      </c>
      <c r="R35" t="s">
        <v>16</v>
      </c>
    </row>
    <row r="36" spans="1:18" x14ac:dyDescent="0.35">
      <c r="A36" t="s">
        <v>68</v>
      </c>
      <c r="B36" s="9" t="s">
        <v>1016</v>
      </c>
      <c r="C36" s="9" t="s">
        <v>1015</v>
      </c>
      <c r="D36">
        <v>2.4785213989999999</v>
      </c>
      <c r="E36" s="1">
        <v>1.1E-22</v>
      </c>
      <c r="F36" t="s">
        <v>1017</v>
      </c>
      <c r="K36" t="s">
        <v>611</v>
      </c>
      <c r="N36">
        <v>1257205</v>
      </c>
      <c r="O36">
        <v>1257555</v>
      </c>
      <c r="P36">
        <v>350</v>
      </c>
      <c r="Q36">
        <v>1257380</v>
      </c>
      <c r="R36" t="s">
        <v>16</v>
      </c>
    </row>
    <row r="37" spans="1:18" hidden="1" x14ac:dyDescent="0.35">
      <c r="A37" t="s">
        <v>63</v>
      </c>
      <c r="C37" t="s">
        <v>131</v>
      </c>
      <c r="D37">
        <v>2.45330396</v>
      </c>
      <c r="E37" s="1">
        <v>1.2100000000000001E-7</v>
      </c>
      <c r="F37" t="s">
        <v>488</v>
      </c>
      <c r="N37">
        <v>1260066</v>
      </c>
      <c r="O37">
        <v>1260479</v>
      </c>
      <c r="P37">
        <v>413</v>
      </c>
      <c r="Q37">
        <v>1260272.5</v>
      </c>
      <c r="R37" t="s">
        <v>16</v>
      </c>
    </row>
    <row r="38" spans="1:18" x14ac:dyDescent="0.35">
      <c r="A38" t="s">
        <v>68</v>
      </c>
      <c r="B38" s="9" t="s">
        <v>138</v>
      </c>
      <c r="C38" s="9" t="s">
        <v>137</v>
      </c>
      <c r="D38">
        <v>2.6108794660000001</v>
      </c>
      <c r="E38" s="1">
        <v>1.1399999999999999E-26</v>
      </c>
      <c r="F38" t="s">
        <v>490</v>
      </c>
      <c r="K38" t="s">
        <v>611</v>
      </c>
      <c r="N38">
        <v>1353801</v>
      </c>
      <c r="O38">
        <v>1354538</v>
      </c>
      <c r="P38">
        <v>737</v>
      </c>
      <c r="Q38">
        <v>1354169.5</v>
      </c>
      <c r="R38" t="s">
        <v>16</v>
      </c>
    </row>
    <row r="39" spans="1:18" hidden="1" x14ac:dyDescent="0.35">
      <c r="A39" t="s">
        <v>68</v>
      </c>
      <c r="B39" t="s">
        <v>142</v>
      </c>
      <c r="C39" t="s">
        <v>141</v>
      </c>
      <c r="D39">
        <v>2.6487507770000001</v>
      </c>
      <c r="E39" s="1">
        <v>1.12E-25</v>
      </c>
      <c r="F39" t="s">
        <v>491</v>
      </c>
      <c r="N39">
        <v>1354742</v>
      </c>
      <c r="O39">
        <v>1355608</v>
      </c>
      <c r="P39">
        <v>866</v>
      </c>
      <c r="Q39">
        <v>1355175</v>
      </c>
      <c r="R39" t="s">
        <v>16</v>
      </c>
    </row>
    <row r="40" spans="1:18" hidden="1" x14ac:dyDescent="0.35">
      <c r="A40" t="s">
        <v>78</v>
      </c>
      <c r="B40" t="s">
        <v>889</v>
      </c>
      <c r="C40" t="s">
        <v>888</v>
      </c>
      <c r="D40">
        <v>2.0854687859999999</v>
      </c>
      <c r="E40" s="1">
        <v>8.3600000000000007E-12</v>
      </c>
      <c r="F40" t="s">
        <v>890</v>
      </c>
      <c r="N40">
        <v>1367801</v>
      </c>
      <c r="O40">
        <v>1368454</v>
      </c>
      <c r="P40">
        <v>653</v>
      </c>
      <c r="Q40">
        <v>1368127.5</v>
      </c>
      <c r="R40" t="s">
        <v>16</v>
      </c>
    </row>
    <row r="41" spans="1:18" hidden="1" x14ac:dyDescent="0.35">
      <c r="A41" t="s">
        <v>46</v>
      </c>
      <c r="C41" t="s">
        <v>1090</v>
      </c>
      <c r="D41">
        <v>3.2504750169999999</v>
      </c>
      <c r="E41" s="1">
        <v>7.4999999999999996E-15</v>
      </c>
      <c r="N41">
        <v>1779556</v>
      </c>
      <c r="O41">
        <v>1780137</v>
      </c>
      <c r="P41">
        <v>581</v>
      </c>
      <c r="Q41">
        <v>1779846.5</v>
      </c>
      <c r="R41" t="s">
        <v>16</v>
      </c>
    </row>
    <row r="42" spans="1:18" hidden="1" x14ac:dyDescent="0.35">
      <c r="A42" t="s">
        <v>17</v>
      </c>
      <c r="C42" t="s">
        <v>1068</v>
      </c>
      <c r="D42">
        <v>2.7944833760000001</v>
      </c>
      <c r="E42">
        <v>6.67155E-4</v>
      </c>
      <c r="N42">
        <v>1824232</v>
      </c>
      <c r="O42">
        <v>1824414</v>
      </c>
      <c r="P42">
        <v>182</v>
      </c>
      <c r="Q42">
        <v>1824323</v>
      </c>
      <c r="R42" t="s">
        <v>16</v>
      </c>
    </row>
    <row r="43" spans="1:18" hidden="1" x14ac:dyDescent="0.35">
      <c r="A43" t="s">
        <v>26</v>
      </c>
      <c r="C43" t="s">
        <v>877</v>
      </c>
      <c r="D43">
        <v>2.0643523460000002</v>
      </c>
      <c r="E43" s="1">
        <v>3.9599999999999997E-18</v>
      </c>
      <c r="N43">
        <v>1880599</v>
      </c>
      <c r="O43">
        <v>1880838</v>
      </c>
      <c r="P43">
        <v>239</v>
      </c>
      <c r="Q43">
        <v>1880718.5</v>
      </c>
      <c r="R43" t="s">
        <v>16</v>
      </c>
    </row>
    <row r="44" spans="1:18" hidden="1" x14ac:dyDescent="0.35">
      <c r="A44" t="s">
        <v>36</v>
      </c>
      <c r="C44" t="s">
        <v>1010</v>
      </c>
      <c r="D44">
        <v>2.4539050699999998</v>
      </c>
      <c r="E44" s="1">
        <v>7.5499999999999994E-21</v>
      </c>
      <c r="F44" t="s">
        <v>1011</v>
      </c>
      <c r="N44">
        <v>1880887</v>
      </c>
      <c r="O44">
        <v>1882020</v>
      </c>
      <c r="P44">
        <v>1133</v>
      </c>
      <c r="Q44">
        <v>1881453.5</v>
      </c>
      <c r="R44" t="s">
        <v>16</v>
      </c>
    </row>
    <row r="45" spans="1:18" hidden="1" x14ac:dyDescent="0.35">
      <c r="A45" t="s">
        <v>52</v>
      </c>
      <c r="C45" t="s">
        <v>962</v>
      </c>
      <c r="D45">
        <v>2.2765382399999998</v>
      </c>
      <c r="E45" s="1">
        <v>1.1699999999999999E-17</v>
      </c>
      <c r="N45">
        <v>1882017</v>
      </c>
      <c r="O45">
        <v>1882637</v>
      </c>
      <c r="P45">
        <v>620</v>
      </c>
      <c r="Q45">
        <v>1882327</v>
      </c>
      <c r="R45" t="s">
        <v>16</v>
      </c>
    </row>
    <row r="46" spans="1:18" hidden="1" x14ac:dyDescent="0.35">
      <c r="A46" t="s">
        <v>26</v>
      </c>
      <c r="C46" t="s">
        <v>941</v>
      </c>
      <c r="D46">
        <v>2.2407126719999999</v>
      </c>
      <c r="E46" s="1">
        <v>2.1999999999999999E-23</v>
      </c>
      <c r="F46" t="s">
        <v>942</v>
      </c>
      <c r="N46">
        <v>1882696</v>
      </c>
      <c r="O46">
        <v>1883931</v>
      </c>
      <c r="P46">
        <v>1235</v>
      </c>
      <c r="Q46">
        <v>1883313.5</v>
      </c>
      <c r="R46" t="s">
        <v>16</v>
      </c>
    </row>
    <row r="47" spans="1:18" hidden="1" x14ac:dyDescent="0.35">
      <c r="A47" t="s">
        <v>30</v>
      </c>
      <c r="C47" t="s">
        <v>990</v>
      </c>
      <c r="D47">
        <v>2.3767575170000002</v>
      </c>
      <c r="E47" s="1">
        <v>9.7800000000000002E-22</v>
      </c>
      <c r="F47" t="s">
        <v>991</v>
      </c>
      <c r="N47">
        <v>2040178</v>
      </c>
      <c r="O47">
        <v>2041827</v>
      </c>
      <c r="P47">
        <v>1649</v>
      </c>
      <c r="Q47">
        <v>2041002.5</v>
      </c>
      <c r="R47" t="s">
        <v>16</v>
      </c>
    </row>
    <row r="48" spans="1:18" hidden="1" x14ac:dyDescent="0.35">
      <c r="A48" t="s">
        <v>52</v>
      </c>
      <c r="C48" t="s">
        <v>957</v>
      </c>
      <c r="D48">
        <v>2.262317618</v>
      </c>
      <c r="E48" s="1">
        <v>1.9900000000000001E-13</v>
      </c>
      <c r="N48">
        <v>2065515</v>
      </c>
      <c r="O48">
        <v>2065880</v>
      </c>
      <c r="P48">
        <v>365</v>
      </c>
      <c r="Q48">
        <v>2065697.5</v>
      </c>
      <c r="R48" t="s">
        <v>16</v>
      </c>
    </row>
    <row r="49" spans="1:18" hidden="1" x14ac:dyDescent="0.35">
      <c r="A49" t="s">
        <v>82</v>
      </c>
      <c r="B49" s="8"/>
      <c r="C49" s="8" t="s">
        <v>155</v>
      </c>
      <c r="D49">
        <v>3.1199760489999999</v>
      </c>
      <c r="E49" s="1">
        <v>3.64E-26</v>
      </c>
      <c r="F49" t="s">
        <v>502</v>
      </c>
      <c r="H49" t="s">
        <v>156</v>
      </c>
      <c r="N49">
        <v>2176553</v>
      </c>
      <c r="O49">
        <v>2177296</v>
      </c>
      <c r="P49">
        <v>743</v>
      </c>
      <c r="Q49">
        <v>2176924.5</v>
      </c>
      <c r="R49" t="s">
        <v>16</v>
      </c>
    </row>
    <row r="50" spans="1:18" hidden="1" x14ac:dyDescent="0.35">
      <c r="A50" t="s">
        <v>82</v>
      </c>
      <c r="B50" s="8" t="s">
        <v>160</v>
      </c>
      <c r="C50" s="8" t="s">
        <v>159</v>
      </c>
      <c r="D50">
        <v>2.31850493</v>
      </c>
      <c r="E50" s="1">
        <v>1.09E-24</v>
      </c>
      <c r="F50" t="s">
        <v>156</v>
      </c>
      <c r="H50" t="s">
        <v>156</v>
      </c>
      <c r="N50">
        <v>2177297</v>
      </c>
      <c r="O50">
        <v>2178190</v>
      </c>
      <c r="P50">
        <v>893</v>
      </c>
      <c r="Q50">
        <v>2177743.5</v>
      </c>
      <c r="R50" t="s">
        <v>16</v>
      </c>
    </row>
    <row r="51" spans="1:18" hidden="1" x14ac:dyDescent="0.35">
      <c r="A51" t="s">
        <v>52</v>
      </c>
      <c r="B51" s="8"/>
      <c r="C51" s="8" t="s">
        <v>989</v>
      </c>
      <c r="D51">
        <v>2.3728682129999998</v>
      </c>
      <c r="E51" s="1">
        <v>2.1000000000000002E-27</v>
      </c>
      <c r="F51" t="s">
        <v>156</v>
      </c>
      <c r="H51" t="s">
        <v>156</v>
      </c>
      <c r="N51">
        <v>2183335</v>
      </c>
      <c r="O51">
        <v>2185278</v>
      </c>
      <c r="P51">
        <v>1943</v>
      </c>
      <c r="Q51">
        <v>2184306.5</v>
      </c>
      <c r="R51" t="s">
        <v>16</v>
      </c>
    </row>
    <row r="52" spans="1:18" hidden="1" x14ac:dyDescent="0.35">
      <c r="A52" t="s">
        <v>82</v>
      </c>
      <c r="B52" s="8"/>
      <c r="C52" s="8" t="s">
        <v>992</v>
      </c>
      <c r="D52">
        <v>2.3806940060000001</v>
      </c>
      <c r="E52" s="1">
        <v>1.6599999999999999E-26</v>
      </c>
      <c r="F52" t="s">
        <v>156</v>
      </c>
      <c r="H52" t="s">
        <v>156</v>
      </c>
      <c r="N52">
        <v>2185336</v>
      </c>
      <c r="O52">
        <v>2186250</v>
      </c>
      <c r="P52">
        <v>914</v>
      </c>
      <c r="Q52">
        <v>2185793</v>
      </c>
      <c r="R52" t="s">
        <v>16</v>
      </c>
    </row>
    <row r="53" spans="1:18" hidden="1" x14ac:dyDescent="0.35">
      <c r="A53" t="s">
        <v>78</v>
      </c>
      <c r="B53" s="8"/>
      <c r="C53" s="8" t="s">
        <v>163</v>
      </c>
      <c r="D53">
        <v>2.5740897509999998</v>
      </c>
      <c r="E53" s="1">
        <v>2.8200000000000001E-10</v>
      </c>
      <c r="F53" t="s">
        <v>156</v>
      </c>
      <c r="H53" t="s">
        <v>156</v>
      </c>
      <c r="N53">
        <v>2189483</v>
      </c>
      <c r="O53">
        <v>2190214</v>
      </c>
      <c r="P53">
        <v>731</v>
      </c>
      <c r="Q53">
        <v>2189848.5</v>
      </c>
      <c r="R53" t="s">
        <v>16</v>
      </c>
    </row>
    <row r="54" spans="1:18" hidden="1" x14ac:dyDescent="0.35">
      <c r="A54" t="s">
        <v>82</v>
      </c>
      <c r="C54" t="s">
        <v>169</v>
      </c>
      <c r="D54">
        <v>2.801840323</v>
      </c>
      <c r="E54" s="1">
        <v>8.4199999999999997E-22</v>
      </c>
      <c r="N54">
        <v>2441226</v>
      </c>
      <c r="O54">
        <v>2442440</v>
      </c>
      <c r="P54">
        <v>1214</v>
      </c>
      <c r="Q54">
        <v>2441833</v>
      </c>
      <c r="R54" t="s">
        <v>16</v>
      </c>
    </row>
    <row r="55" spans="1:18" hidden="1" x14ac:dyDescent="0.35">
      <c r="A55" t="s">
        <v>17</v>
      </c>
      <c r="C55" t="s">
        <v>184</v>
      </c>
      <c r="D55">
        <v>2.4649372980000002</v>
      </c>
      <c r="E55" s="1">
        <v>1.12E-20</v>
      </c>
      <c r="N55">
        <v>2492916</v>
      </c>
      <c r="O55">
        <v>2494178</v>
      </c>
      <c r="P55">
        <v>1262</v>
      </c>
      <c r="Q55">
        <v>2493547</v>
      </c>
      <c r="R55" t="s">
        <v>16</v>
      </c>
    </row>
    <row r="56" spans="1:18" hidden="1" x14ac:dyDescent="0.35">
      <c r="A56" t="s">
        <v>17</v>
      </c>
      <c r="C56" t="s">
        <v>973</v>
      </c>
      <c r="D56">
        <v>2.3178337440000001</v>
      </c>
      <c r="E56" s="1">
        <v>1.77E-19</v>
      </c>
      <c r="F56" t="s">
        <v>559</v>
      </c>
      <c r="N56">
        <v>2496183</v>
      </c>
      <c r="O56">
        <v>2496785</v>
      </c>
      <c r="P56">
        <v>602</v>
      </c>
      <c r="Q56">
        <v>2496484</v>
      </c>
      <c r="R56" t="s">
        <v>16</v>
      </c>
    </row>
    <row r="57" spans="1:18" hidden="1" x14ac:dyDescent="0.35">
      <c r="A57" t="s">
        <v>71</v>
      </c>
      <c r="B57" s="3"/>
      <c r="C57" s="3" t="s">
        <v>186</v>
      </c>
      <c r="D57">
        <v>2.6236663779999998</v>
      </c>
      <c r="E57" s="1">
        <v>1.34E-11</v>
      </c>
      <c r="F57" t="s">
        <v>509</v>
      </c>
      <c r="J57" t="s">
        <v>612</v>
      </c>
      <c r="N57">
        <v>2558322</v>
      </c>
      <c r="O57">
        <v>2559176</v>
      </c>
      <c r="P57">
        <v>854</v>
      </c>
      <c r="Q57">
        <v>2558749</v>
      </c>
      <c r="R57" t="s">
        <v>16</v>
      </c>
    </row>
    <row r="58" spans="1:18" hidden="1" x14ac:dyDescent="0.35">
      <c r="A58" t="s">
        <v>12</v>
      </c>
      <c r="B58" t="s">
        <v>904</v>
      </c>
      <c r="C58" t="s">
        <v>903</v>
      </c>
      <c r="D58">
        <v>2.1214637110000001</v>
      </c>
      <c r="E58" s="1">
        <v>2.6700000000000001E-10</v>
      </c>
      <c r="F58" t="s">
        <v>905</v>
      </c>
      <c r="N58">
        <v>2712726</v>
      </c>
      <c r="O58">
        <v>2713358</v>
      </c>
      <c r="P58">
        <v>632</v>
      </c>
      <c r="Q58">
        <v>2713042</v>
      </c>
      <c r="R58" t="s">
        <v>16</v>
      </c>
    </row>
    <row r="59" spans="1:18" hidden="1" x14ac:dyDescent="0.35">
      <c r="A59" t="s">
        <v>26</v>
      </c>
      <c r="C59" t="s">
        <v>1025</v>
      </c>
      <c r="D59">
        <v>2.509807243</v>
      </c>
      <c r="E59">
        <v>1.6712699999999999E-4</v>
      </c>
      <c r="N59">
        <v>2727842</v>
      </c>
      <c r="O59">
        <v>2728213</v>
      </c>
      <c r="P59">
        <v>371</v>
      </c>
      <c r="Q59">
        <v>2728027.5</v>
      </c>
      <c r="R59" t="s">
        <v>16</v>
      </c>
    </row>
    <row r="60" spans="1:18" hidden="1" x14ac:dyDescent="0.35">
      <c r="A60" t="s">
        <v>26</v>
      </c>
      <c r="C60" t="s">
        <v>958</v>
      </c>
      <c r="D60">
        <v>2.2626220840000002</v>
      </c>
      <c r="E60" s="1">
        <v>4.0300000000000004E-9</v>
      </c>
      <c r="F60" t="s">
        <v>959</v>
      </c>
      <c r="N60">
        <v>2748687</v>
      </c>
      <c r="O60">
        <v>2749628</v>
      </c>
      <c r="P60">
        <v>941</v>
      </c>
      <c r="Q60">
        <v>2749157.5</v>
      </c>
      <c r="R60" t="s">
        <v>16</v>
      </c>
    </row>
    <row r="61" spans="1:18" hidden="1" x14ac:dyDescent="0.35">
      <c r="A61" t="s">
        <v>30</v>
      </c>
      <c r="C61" t="s">
        <v>197</v>
      </c>
      <c r="D61">
        <v>2.319136818</v>
      </c>
      <c r="E61" s="1">
        <v>1.4900000000000001E-20</v>
      </c>
      <c r="N61">
        <v>2764095</v>
      </c>
      <c r="O61">
        <v>2764964</v>
      </c>
      <c r="P61">
        <v>869</v>
      </c>
      <c r="Q61">
        <v>2764529.5</v>
      </c>
      <c r="R61" t="s">
        <v>16</v>
      </c>
    </row>
    <row r="62" spans="1:18" hidden="1" x14ac:dyDescent="0.35">
      <c r="A62" t="s">
        <v>59</v>
      </c>
      <c r="B62" t="s">
        <v>1063</v>
      </c>
      <c r="C62" t="s">
        <v>1062</v>
      </c>
      <c r="D62">
        <v>2.7713172940000002</v>
      </c>
      <c r="E62" s="1">
        <v>5.6000000000000003E-15</v>
      </c>
      <c r="F62" t="s">
        <v>1064</v>
      </c>
      <c r="N62">
        <v>2777346</v>
      </c>
      <c r="O62">
        <v>2778173</v>
      </c>
      <c r="P62">
        <v>827</v>
      </c>
      <c r="Q62">
        <v>2777759.5</v>
      </c>
      <c r="R62" t="s">
        <v>16</v>
      </c>
    </row>
    <row r="63" spans="1:18" hidden="1" x14ac:dyDescent="0.35">
      <c r="A63" t="s">
        <v>26</v>
      </c>
      <c r="C63" t="s">
        <v>928</v>
      </c>
      <c r="D63">
        <v>2.1863332940000002</v>
      </c>
      <c r="E63" s="1">
        <v>1.95E-5</v>
      </c>
      <c r="N63">
        <v>2779666</v>
      </c>
      <c r="O63">
        <v>2780187</v>
      </c>
      <c r="P63">
        <v>521</v>
      </c>
      <c r="Q63">
        <v>2779926.5</v>
      </c>
      <c r="R63" t="s">
        <v>16</v>
      </c>
    </row>
    <row r="64" spans="1:18" hidden="1" x14ac:dyDescent="0.35">
      <c r="A64" t="s">
        <v>26</v>
      </c>
      <c r="C64" t="s">
        <v>943</v>
      </c>
      <c r="D64">
        <v>2.2452499530000001</v>
      </c>
      <c r="E64" s="1">
        <v>5.3300000000000001E-8</v>
      </c>
      <c r="N64">
        <v>2780184</v>
      </c>
      <c r="O64">
        <v>2780849</v>
      </c>
      <c r="P64">
        <v>665</v>
      </c>
      <c r="Q64">
        <v>2780516.5</v>
      </c>
      <c r="R64" t="s">
        <v>16</v>
      </c>
    </row>
    <row r="65" spans="1:18" hidden="1" x14ac:dyDescent="0.35">
      <c r="A65" t="s">
        <v>26</v>
      </c>
      <c r="C65" t="s">
        <v>1031</v>
      </c>
      <c r="D65">
        <v>2.5548675570000001</v>
      </c>
      <c r="E65">
        <v>1.3941E-4</v>
      </c>
      <c r="N65">
        <v>2781008</v>
      </c>
      <c r="O65">
        <v>2782024</v>
      </c>
      <c r="P65">
        <v>1016</v>
      </c>
      <c r="Q65">
        <v>2781516</v>
      </c>
      <c r="R65" t="s">
        <v>16</v>
      </c>
    </row>
    <row r="66" spans="1:18" hidden="1" x14ac:dyDescent="0.35">
      <c r="A66" t="s">
        <v>65</v>
      </c>
      <c r="C66" t="s">
        <v>203</v>
      </c>
      <c r="D66">
        <v>2.4090981020000002</v>
      </c>
      <c r="E66" s="1">
        <v>8.0699999999999997E-17</v>
      </c>
      <c r="F66" t="s">
        <v>520</v>
      </c>
      <c r="N66">
        <v>2920438</v>
      </c>
      <c r="O66">
        <v>2920842</v>
      </c>
      <c r="P66">
        <v>404</v>
      </c>
      <c r="Q66">
        <v>2920640</v>
      </c>
      <c r="R66" t="s">
        <v>16</v>
      </c>
    </row>
    <row r="67" spans="1:18" hidden="1" x14ac:dyDescent="0.35">
      <c r="A67" t="s">
        <v>52</v>
      </c>
      <c r="C67" t="s">
        <v>1032</v>
      </c>
      <c r="D67">
        <v>2.5565090650000002</v>
      </c>
      <c r="E67" s="1">
        <v>2.28E-9</v>
      </c>
      <c r="N67">
        <v>2999899</v>
      </c>
      <c r="O67">
        <v>3000507</v>
      </c>
      <c r="P67">
        <v>608</v>
      </c>
      <c r="Q67">
        <v>3000203</v>
      </c>
      <c r="R67" t="s">
        <v>16</v>
      </c>
    </row>
    <row r="68" spans="1:18" hidden="1" x14ac:dyDescent="0.35">
      <c r="A68" t="s">
        <v>26</v>
      </c>
      <c r="C68" t="s">
        <v>978</v>
      </c>
      <c r="D68">
        <v>2.3362279190000002</v>
      </c>
      <c r="E68" s="1">
        <v>8.8799999999999993E-21</v>
      </c>
      <c r="F68" t="s">
        <v>979</v>
      </c>
      <c r="N68">
        <v>3075414</v>
      </c>
      <c r="O68">
        <v>3076136</v>
      </c>
      <c r="P68">
        <v>722</v>
      </c>
      <c r="Q68">
        <v>3075775</v>
      </c>
      <c r="R68" t="s">
        <v>16</v>
      </c>
    </row>
    <row r="69" spans="1:18" hidden="1" x14ac:dyDescent="0.35">
      <c r="A69" t="s">
        <v>30</v>
      </c>
      <c r="C69" t="s">
        <v>926</v>
      </c>
      <c r="D69">
        <v>2.1794971329999999</v>
      </c>
      <c r="E69" s="1">
        <v>9.9399999999999993E-7</v>
      </c>
      <c r="F69" t="s">
        <v>927</v>
      </c>
      <c r="N69">
        <v>3161353</v>
      </c>
      <c r="O69">
        <v>3162351</v>
      </c>
      <c r="P69">
        <v>998</v>
      </c>
      <c r="Q69">
        <v>3161852</v>
      </c>
      <c r="R69" t="s">
        <v>16</v>
      </c>
    </row>
    <row r="70" spans="1:18" hidden="1" x14ac:dyDescent="0.35">
      <c r="A70" t="s">
        <v>30</v>
      </c>
      <c r="B70" t="s">
        <v>955</v>
      </c>
      <c r="C70" t="s">
        <v>954</v>
      </c>
      <c r="D70">
        <v>2.2536539929999999</v>
      </c>
      <c r="E70" s="1">
        <v>3.4299999999999999E-7</v>
      </c>
      <c r="F70" t="s">
        <v>956</v>
      </c>
      <c r="N70">
        <v>3164207</v>
      </c>
      <c r="O70">
        <v>3165307</v>
      </c>
      <c r="P70">
        <v>1100</v>
      </c>
      <c r="Q70">
        <v>3164757</v>
      </c>
      <c r="R70" t="s">
        <v>16</v>
      </c>
    </row>
    <row r="71" spans="1:18" hidden="1" x14ac:dyDescent="0.35">
      <c r="A71" t="s">
        <v>26</v>
      </c>
      <c r="C71" t="s">
        <v>214</v>
      </c>
      <c r="D71">
        <v>2.2778446830000001</v>
      </c>
      <c r="E71">
        <v>1.2797899999999999E-4</v>
      </c>
      <c r="N71">
        <v>3176333</v>
      </c>
      <c r="O71">
        <v>3176653</v>
      </c>
      <c r="P71">
        <v>320</v>
      </c>
      <c r="Q71">
        <v>3176493</v>
      </c>
      <c r="R71" t="s">
        <v>16</v>
      </c>
    </row>
    <row r="72" spans="1:18" hidden="1" x14ac:dyDescent="0.35">
      <c r="A72" t="s">
        <v>17</v>
      </c>
      <c r="C72" t="s">
        <v>216</v>
      </c>
      <c r="D72">
        <v>2.5619872890000002</v>
      </c>
      <c r="E72">
        <v>6.6117750000000003E-3</v>
      </c>
      <c r="F72" t="s">
        <v>524</v>
      </c>
      <c r="N72">
        <v>3178577</v>
      </c>
      <c r="O72">
        <v>3179188</v>
      </c>
      <c r="P72">
        <v>611</v>
      </c>
      <c r="Q72">
        <v>3178882.5</v>
      </c>
      <c r="R72" t="s">
        <v>16</v>
      </c>
    </row>
    <row r="73" spans="1:18" hidden="1" x14ac:dyDescent="0.35">
      <c r="A73" t="s">
        <v>17</v>
      </c>
      <c r="C73" t="s">
        <v>1069</v>
      </c>
      <c r="D73">
        <v>2.797567715</v>
      </c>
      <c r="E73">
        <v>5.7315100000000004E-4</v>
      </c>
      <c r="F73" t="s">
        <v>1070</v>
      </c>
      <c r="N73">
        <v>3179221</v>
      </c>
      <c r="O73">
        <v>3180897</v>
      </c>
      <c r="P73">
        <v>1676</v>
      </c>
      <c r="Q73">
        <v>3180059</v>
      </c>
      <c r="R73" t="s">
        <v>16</v>
      </c>
    </row>
    <row r="74" spans="1:18" hidden="1" x14ac:dyDescent="0.35">
      <c r="A74" t="s">
        <v>17</v>
      </c>
      <c r="C74" t="s">
        <v>1085</v>
      </c>
      <c r="D74">
        <v>3.1227618119999998</v>
      </c>
      <c r="E74">
        <v>3.1202629999999999E-3</v>
      </c>
      <c r="F74" t="s">
        <v>1086</v>
      </c>
      <c r="N74">
        <v>3183175</v>
      </c>
      <c r="O74">
        <v>3183891</v>
      </c>
      <c r="P74">
        <v>716</v>
      </c>
      <c r="Q74">
        <v>3183533</v>
      </c>
      <c r="R74" t="s">
        <v>16</v>
      </c>
    </row>
    <row r="75" spans="1:18" hidden="1" x14ac:dyDescent="0.35">
      <c r="A75" t="s">
        <v>17</v>
      </c>
      <c r="C75" t="s">
        <v>950</v>
      </c>
      <c r="D75">
        <v>2.2497202120000002</v>
      </c>
      <c r="E75">
        <v>2.7112780000000001E-3</v>
      </c>
      <c r="N75">
        <v>3183932</v>
      </c>
      <c r="O75">
        <v>3185626</v>
      </c>
      <c r="P75">
        <v>1694</v>
      </c>
      <c r="Q75">
        <v>3184779</v>
      </c>
      <c r="R75" t="s">
        <v>16</v>
      </c>
    </row>
    <row r="76" spans="1:18" hidden="1" x14ac:dyDescent="0.35">
      <c r="A76" t="s">
        <v>26</v>
      </c>
      <c r="C76" t="s">
        <v>219</v>
      </c>
      <c r="D76">
        <v>4.1884922390000003</v>
      </c>
      <c r="E76" s="1">
        <v>2.8600000000000001E-8</v>
      </c>
      <c r="F76" t="s">
        <v>531</v>
      </c>
      <c r="N76">
        <v>3339277</v>
      </c>
      <c r="O76">
        <v>3339618</v>
      </c>
      <c r="P76">
        <v>341</v>
      </c>
      <c r="Q76">
        <v>3339447.5</v>
      </c>
      <c r="R76" t="s">
        <v>16</v>
      </c>
    </row>
    <row r="77" spans="1:18" hidden="1" x14ac:dyDescent="0.35">
      <c r="A77" t="s">
        <v>68</v>
      </c>
      <c r="C77" t="s">
        <v>1007</v>
      </c>
      <c r="D77">
        <v>2.428946748</v>
      </c>
      <c r="E77" s="1">
        <v>8.1400000000000005E-12</v>
      </c>
      <c r="F77" t="s">
        <v>1008</v>
      </c>
      <c r="N77">
        <v>3391592</v>
      </c>
      <c r="O77">
        <v>3392737</v>
      </c>
      <c r="P77">
        <v>1145</v>
      </c>
      <c r="Q77">
        <v>3392164.5</v>
      </c>
      <c r="R77" t="s">
        <v>16</v>
      </c>
    </row>
    <row r="78" spans="1:18" hidden="1" x14ac:dyDescent="0.35">
      <c r="A78" t="s">
        <v>24</v>
      </c>
      <c r="B78" s="10"/>
      <c r="C78" s="10" t="s">
        <v>1033</v>
      </c>
      <c r="D78">
        <v>2.565196979</v>
      </c>
      <c r="E78" s="1">
        <v>7.4100000000000001E-15</v>
      </c>
      <c r="F78" t="s">
        <v>1034</v>
      </c>
      <c r="I78" t="s">
        <v>613</v>
      </c>
      <c r="N78">
        <v>3444095</v>
      </c>
      <c r="O78">
        <v>3444874</v>
      </c>
      <c r="P78">
        <v>779</v>
      </c>
      <c r="Q78">
        <v>3444484.5</v>
      </c>
      <c r="R78" t="s">
        <v>16</v>
      </c>
    </row>
    <row r="79" spans="1:18" hidden="1" x14ac:dyDescent="0.35">
      <c r="A79" t="s">
        <v>82</v>
      </c>
      <c r="B79" s="7"/>
      <c r="C79" s="7" t="s">
        <v>1024</v>
      </c>
      <c r="D79">
        <v>2.4937019509999998</v>
      </c>
      <c r="E79" s="1">
        <v>1.3400000000000001E-15</v>
      </c>
      <c r="F79" t="s">
        <v>227</v>
      </c>
      <c r="H79" t="s">
        <v>227</v>
      </c>
      <c r="N79">
        <v>3467947</v>
      </c>
      <c r="O79">
        <v>3469371</v>
      </c>
      <c r="P79">
        <v>1424</v>
      </c>
      <c r="Q79">
        <v>3468659</v>
      </c>
      <c r="R79" t="s">
        <v>16</v>
      </c>
    </row>
    <row r="80" spans="1:18" hidden="1" x14ac:dyDescent="0.35">
      <c r="A80" t="s">
        <v>82</v>
      </c>
      <c r="B80" s="7" t="s">
        <v>1058</v>
      </c>
      <c r="C80" s="7" t="s">
        <v>1057</v>
      </c>
      <c r="D80">
        <v>2.741822247</v>
      </c>
      <c r="E80" s="1">
        <v>5.7400000000000002E-12</v>
      </c>
      <c r="F80" t="s">
        <v>227</v>
      </c>
      <c r="H80" t="s">
        <v>227</v>
      </c>
      <c r="N80">
        <v>3469368</v>
      </c>
      <c r="O80">
        <v>3470387</v>
      </c>
      <c r="P80">
        <v>1019</v>
      </c>
      <c r="Q80">
        <v>3469877.5</v>
      </c>
      <c r="R80" t="s">
        <v>16</v>
      </c>
    </row>
    <row r="81" spans="1:18" hidden="1" x14ac:dyDescent="0.35">
      <c r="A81" t="s">
        <v>82</v>
      </c>
      <c r="B81" s="7"/>
      <c r="C81" s="7" t="s">
        <v>226</v>
      </c>
      <c r="D81">
        <v>3.7011220570000001</v>
      </c>
      <c r="E81" s="1">
        <v>5.1399999999999997E-8</v>
      </c>
      <c r="F81" t="s">
        <v>227</v>
      </c>
      <c r="H81" t="s">
        <v>227</v>
      </c>
      <c r="N81">
        <v>3474501</v>
      </c>
      <c r="O81">
        <v>3475601</v>
      </c>
      <c r="P81">
        <v>1100</v>
      </c>
      <c r="Q81">
        <v>3475051</v>
      </c>
      <c r="R81" t="s">
        <v>16</v>
      </c>
    </row>
    <row r="82" spans="1:18" hidden="1" x14ac:dyDescent="0.35">
      <c r="A82" t="s">
        <v>82</v>
      </c>
      <c r="B82" s="7"/>
      <c r="C82" s="7" t="s">
        <v>229</v>
      </c>
      <c r="D82">
        <v>3.2905944489999999</v>
      </c>
      <c r="E82" s="1">
        <v>4.14E-8</v>
      </c>
      <c r="F82" t="s">
        <v>227</v>
      </c>
      <c r="H82" t="s">
        <v>227</v>
      </c>
      <c r="N82">
        <v>3475598</v>
      </c>
      <c r="O82">
        <v>3476968</v>
      </c>
      <c r="P82">
        <v>1370</v>
      </c>
      <c r="Q82">
        <v>3476283</v>
      </c>
      <c r="R82" t="s">
        <v>16</v>
      </c>
    </row>
    <row r="83" spans="1:18" hidden="1" x14ac:dyDescent="0.35">
      <c r="A83" t="s">
        <v>82</v>
      </c>
      <c r="B83" s="7"/>
      <c r="C83" s="7" t="s">
        <v>231</v>
      </c>
      <c r="D83">
        <v>2.597836998</v>
      </c>
      <c r="E83" s="1">
        <v>7.1000000000000003E-10</v>
      </c>
      <c r="F83" t="s">
        <v>227</v>
      </c>
      <c r="H83" t="s">
        <v>227</v>
      </c>
      <c r="N83">
        <v>3477113</v>
      </c>
      <c r="O83">
        <v>3478078</v>
      </c>
      <c r="P83">
        <v>965</v>
      </c>
      <c r="Q83">
        <v>3477595.5</v>
      </c>
      <c r="R83" t="s">
        <v>16</v>
      </c>
    </row>
    <row r="84" spans="1:18" hidden="1" x14ac:dyDescent="0.35">
      <c r="A84" t="s">
        <v>82</v>
      </c>
      <c r="B84" s="7"/>
      <c r="C84" s="7" t="s">
        <v>235</v>
      </c>
      <c r="D84">
        <v>2.747349212</v>
      </c>
      <c r="E84" s="1">
        <v>1.99E-9</v>
      </c>
      <c r="F84" t="s">
        <v>227</v>
      </c>
      <c r="H84" t="s">
        <v>227</v>
      </c>
      <c r="N84">
        <v>3478071</v>
      </c>
      <c r="O84">
        <v>3479207</v>
      </c>
      <c r="P84">
        <v>1136</v>
      </c>
      <c r="Q84">
        <v>3478639</v>
      </c>
      <c r="R84" t="s">
        <v>16</v>
      </c>
    </row>
    <row r="85" spans="1:18" hidden="1" x14ac:dyDescent="0.35">
      <c r="A85" t="s">
        <v>17</v>
      </c>
      <c r="B85" s="7"/>
      <c r="C85" s="7" t="s">
        <v>238</v>
      </c>
      <c r="D85">
        <v>3.3189359349999998</v>
      </c>
      <c r="E85" s="1">
        <v>7.9700000000000004E-10</v>
      </c>
      <c r="F85" t="s">
        <v>227</v>
      </c>
      <c r="H85" t="s">
        <v>227</v>
      </c>
      <c r="N85">
        <v>3479209</v>
      </c>
      <c r="O85">
        <v>3480207</v>
      </c>
      <c r="P85">
        <v>998</v>
      </c>
      <c r="Q85">
        <v>3479708</v>
      </c>
      <c r="R85" t="s">
        <v>16</v>
      </c>
    </row>
    <row r="86" spans="1:18" hidden="1" x14ac:dyDescent="0.35">
      <c r="A86" t="s">
        <v>82</v>
      </c>
      <c r="B86" s="7"/>
      <c r="C86" s="7" t="s">
        <v>241</v>
      </c>
      <c r="D86">
        <v>3.488288807</v>
      </c>
      <c r="E86" s="1">
        <v>2.6300000000000001E-8</v>
      </c>
      <c r="F86" t="s">
        <v>227</v>
      </c>
      <c r="H86" t="s">
        <v>227</v>
      </c>
      <c r="N86">
        <v>3480204</v>
      </c>
      <c r="O86">
        <v>3481514</v>
      </c>
      <c r="P86">
        <v>1310</v>
      </c>
      <c r="Q86">
        <v>3480859</v>
      </c>
      <c r="R86" t="s">
        <v>16</v>
      </c>
    </row>
    <row r="87" spans="1:18" hidden="1" x14ac:dyDescent="0.35">
      <c r="A87" t="s">
        <v>52</v>
      </c>
      <c r="B87" s="7"/>
      <c r="C87" s="7" t="s">
        <v>1053</v>
      </c>
      <c r="D87">
        <v>2.6994956399999999</v>
      </c>
      <c r="E87" s="1">
        <v>5.3400000000000003E-12</v>
      </c>
      <c r="F87" t="s">
        <v>227</v>
      </c>
      <c r="H87" t="s">
        <v>227</v>
      </c>
      <c r="N87">
        <v>3481511</v>
      </c>
      <c r="O87">
        <v>3483439</v>
      </c>
      <c r="P87">
        <v>1928</v>
      </c>
      <c r="Q87">
        <v>3482475</v>
      </c>
      <c r="R87" t="s">
        <v>16</v>
      </c>
    </row>
    <row r="88" spans="1:18" hidden="1" x14ac:dyDescent="0.35">
      <c r="A88" t="s">
        <v>52</v>
      </c>
      <c r="B88" s="7"/>
      <c r="C88" s="7" t="s">
        <v>1014</v>
      </c>
      <c r="D88">
        <v>2.4672287380000002</v>
      </c>
      <c r="E88" s="1">
        <v>9.2699999999999996E-9</v>
      </c>
      <c r="F88" t="s">
        <v>227</v>
      </c>
      <c r="H88" t="s">
        <v>227</v>
      </c>
      <c r="N88">
        <v>3483436</v>
      </c>
      <c r="O88">
        <v>3484140</v>
      </c>
      <c r="P88">
        <v>704</v>
      </c>
      <c r="Q88">
        <v>3483788</v>
      </c>
      <c r="R88" t="s">
        <v>16</v>
      </c>
    </row>
    <row r="89" spans="1:18" hidden="1" x14ac:dyDescent="0.35">
      <c r="A89" t="s">
        <v>52</v>
      </c>
      <c r="B89" s="7"/>
      <c r="C89" s="7" t="s">
        <v>1078</v>
      </c>
      <c r="D89">
        <v>2.860841556</v>
      </c>
      <c r="E89" s="1">
        <v>3.22E-12</v>
      </c>
      <c r="F89" t="s">
        <v>227</v>
      </c>
      <c r="H89" t="s">
        <v>227</v>
      </c>
      <c r="N89">
        <v>3484137</v>
      </c>
      <c r="O89">
        <v>3485261</v>
      </c>
      <c r="P89">
        <v>1124</v>
      </c>
      <c r="Q89">
        <v>3484699</v>
      </c>
      <c r="R89" t="s">
        <v>16</v>
      </c>
    </row>
    <row r="90" spans="1:18" hidden="1" x14ac:dyDescent="0.35">
      <c r="A90" t="s">
        <v>26</v>
      </c>
      <c r="B90" s="7"/>
      <c r="C90" s="7" t="s">
        <v>977</v>
      </c>
      <c r="D90">
        <v>2.3276220919999999</v>
      </c>
      <c r="E90" s="1">
        <v>7.4300000000000002E-7</v>
      </c>
      <c r="F90" t="s">
        <v>227</v>
      </c>
      <c r="H90" t="s">
        <v>227</v>
      </c>
      <c r="N90">
        <v>3485258</v>
      </c>
      <c r="O90">
        <v>3486037</v>
      </c>
      <c r="P90">
        <v>779</v>
      </c>
      <c r="Q90">
        <v>3485647.5</v>
      </c>
      <c r="R90" t="s">
        <v>16</v>
      </c>
    </row>
    <row r="91" spans="1:18" hidden="1" x14ac:dyDescent="0.35">
      <c r="A91" t="s">
        <v>26</v>
      </c>
      <c r="B91" s="10"/>
      <c r="C91" s="10" t="s">
        <v>243</v>
      </c>
      <c r="D91">
        <v>2.3660724339999999</v>
      </c>
      <c r="E91" s="1">
        <v>7.8899999999999998E-21</v>
      </c>
      <c r="F91" t="s">
        <v>534</v>
      </c>
      <c r="I91" t="s">
        <v>613</v>
      </c>
      <c r="N91">
        <v>3497598</v>
      </c>
      <c r="O91">
        <v>3499160</v>
      </c>
      <c r="P91">
        <v>1562</v>
      </c>
      <c r="Q91">
        <v>3498379</v>
      </c>
      <c r="R91" t="s">
        <v>16</v>
      </c>
    </row>
    <row r="92" spans="1:18" hidden="1" x14ac:dyDescent="0.35">
      <c r="A92" t="s">
        <v>52</v>
      </c>
      <c r="C92" t="s">
        <v>915</v>
      </c>
      <c r="D92">
        <v>2.1474529630000001</v>
      </c>
      <c r="E92" s="1">
        <v>3.8699999999999999E-17</v>
      </c>
      <c r="F92" t="s">
        <v>916</v>
      </c>
      <c r="N92">
        <v>3518291</v>
      </c>
      <c r="O92">
        <v>3519301</v>
      </c>
      <c r="P92">
        <v>1010</v>
      </c>
      <c r="Q92">
        <v>3518796</v>
      </c>
      <c r="R92" t="s">
        <v>16</v>
      </c>
    </row>
    <row r="93" spans="1:18" hidden="1" x14ac:dyDescent="0.35">
      <c r="A93" t="s">
        <v>26</v>
      </c>
      <c r="C93" t="s">
        <v>850</v>
      </c>
      <c r="D93">
        <v>2.0255085890000002</v>
      </c>
      <c r="E93" s="1">
        <v>1.09E-8</v>
      </c>
      <c r="F93" t="s">
        <v>851</v>
      </c>
      <c r="N93">
        <v>3540672</v>
      </c>
      <c r="O93">
        <v>3540896</v>
      </c>
      <c r="P93">
        <v>224</v>
      </c>
      <c r="Q93">
        <v>3540784</v>
      </c>
      <c r="R93" t="s">
        <v>16</v>
      </c>
    </row>
    <row r="94" spans="1:18" hidden="1" x14ac:dyDescent="0.35">
      <c r="A94" t="s">
        <v>51</v>
      </c>
      <c r="B94" s="10" t="s">
        <v>246</v>
      </c>
      <c r="C94" s="10" t="s">
        <v>245</v>
      </c>
      <c r="D94">
        <v>3.1644231070000002</v>
      </c>
      <c r="E94" s="1">
        <v>9.0100000000000002E-14</v>
      </c>
      <c r="F94" t="s">
        <v>535</v>
      </c>
      <c r="I94" t="s">
        <v>613</v>
      </c>
      <c r="N94">
        <v>3552119</v>
      </c>
      <c r="O94">
        <v>3553558</v>
      </c>
      <c r="P94">
        <v>1439</v>
      </c>
      <c r="Q94">
        <v>3552838.5</v>
      </c>
      <c r="R94" t="s">
        <v>16</v>
      </c>
    </row>
    <row r="95" spans="1:18" hidden="1" x14ac:dyDescent="0.35">
      <c r="A95" t="s">
        <v>123</v>
      </c>
      <c r="B95" s="10" t="s">
        <v>938</v>
      </c>
      <c r="C95" s="10" t="s">
        <v>937</v>
      </c>
      <c r="D95">
        <v>2.2315350249999999</v>
      </c>
      <c r="E95" s="1">
        <v>5.7299999999999997E-22</v>
      </c>
      <c r="F95" t="s">
        <v>939</v>
      </c>
      <c r="I95" t="s">
        <v>613</v>
      </c>
      <c r="N95">
        <v>3618049</v>
      </c>
      <c r="O95">
        <v>3619830</v>
      </c>
      <c r="P95">
        <v>1781</v>
      </c>
      <c r="Q95">
        <v>3618939.5</v>
      </c>
      <c r="R95" t="s">
        <v>16</v>
      </c>
    </row>
    <row r="96" spans="1:18" hidden="1" x14ac:dyDescent="0.35">
      <c r="A96" t="s">
        <v>82</v>
      </c>
      <c r="B96" s="10" t="s">
        <v>249</v>
      </c>
      <c r="C96" s="10" t="s">
        <v>248</v>
      </c>
      <c r="D96">
        <v>2.785959385</v>
      </c>
      <c r="E96" s="1">
        <v>1.76E-15</v>
      </c>
      <c r="F96" t="s">
        <v>538</v>
      </c>
      <c r="I96" t="s">
        <v>613</v>
      </c>
      <c r="N96">
        <v>3655096</v>
      </c>
      <c r="O96">
        <v>3656343</v>
      </c>
      <c r="P96">
        <v>1247</v>
      </c>
      <c r="Q96">
        <v>3655719.5</v>
      </c>
      <c r="R96" t="s">
        <v>16</v>
      </c>
    </row>
    <row r="97" spans="1:18" hidden="1" x14ac:dyDescent="0.35">
      <c r="A97" t="s">
        <v>123</v>
      </c>
      <c r="B97" s="10" t="s">
        <v>252</v>
      </c>
      <c r="C97" s="10" t="s">
        <v>251</v>
      </c>
      <c r="D97">
        <v>2.3475037049999998</v>
      </c>
      <c r="E97" s="1">
        <v>1.21E-14</v>
      </c>
      <c r="F97" t="s">
        <v>539</v>
      </c>
      <c r="I97" t="s">
        <v>613</v>
      </c>
      <c r="N97">
        <v>3656359</v>
      </c>
      <c r="O97">
        <v>3659538</v>
      </c>
      <c r="P97">
        <v>3179</v>
      </c>
      <c r="Q97">
        <v>3657948.5</v>
      </c>
      <c r="R97" t="s">
        <v>16</v>
      </c>
    </row>
    <row r="98" spans="1:18" hidden="1" x14ac:dyDescent="0.35">
      <c r="A98" t="s">
        <v>82</v>
      </c>
      <c r="B98" s="10" t="s">
        <v>255</v>
      </c>
      <c r="C98" s="10" t="s">
        <v>254</v>
      </c>
      <c r="D98">
        <v>2.31307413</v>
      </c>
      <c r="E98" s="1">
        <v>4.58E-11</v>
      </c>
      <c r="F98" t="s">
        <v>540</v>
      </c>
      <c r="I98" t="s">
        <v>613</v>
      </c>
      <c r="N98">
        <v>3659535</v>
      </c>
      <c r="O98">
        <v>3660956</v>
      </c>
      <c r="P98">
        <v>1421</v>
      </c>
      <c r="Q98">
        <v>3660245.5</v>
      </c>
      <c r="R98" t="s">
        <v>16</v>
      </c>
    </row>
    <row r="99" spans="1:18" hidden="1" x14ac:dyDescent="0.35">
      <c r="A99" t="s">
        <v>36</v>
      </c>
      <c r="B99" t="s">
        <v>258</v>
      </c>
      <c r="C99" t="s">
        <v>257</v>
      </c>
      <c r="D99">
        <v>3.651562142</v>
      </c>
      <c r="E99" s="1">
        <v>7.7600000000000001E-10</v>
      </c>
      <c r="F99" t="s">
        <v>541</v>
      </c>
      <c r="N99">
        <v>3677710</v>
      </c>
      <c r="O99">
        <v>3678909</v>
      </c>
      <c r="P99">
        <v>1199</v>
      </c>
      <c r="Q99">
        <v>3678309.5</v>
      </c>
      <c r="R99" t="s">
        <v>16</v>
      </c>
    </row>
    <row r="100" spans="1:18" hidden="1" x14ac:dyDescent="0.35">
      <c r="A100" t="s">
        <v>36</v>
      </c>
      <c r="B100" t="s">
        <v>261</v>
      </c>
      <c r="C100" t="s">
        <v>260</v>
      </c>
      <c r="D100">
        <v>2.965236553</v>
      </c>
      <c r="E100" s="1">
        <v>4.6800000000000004E-9</v>
      </c>
      <c r="F100" t="s">
        <v>542</v>
      </c>
      <c r="N100">
        <v>3678925</v>
      </c>
      <c r="O100">
        <v>3680235</v>
      </c>
      <c r="P100">
        <v>1310</v>
      </c>
      <c r="Q100">
        <v>3679580</v>
      </c>
      <c r="R100" t="s">
        <v>16</v>
      </c>
    </row>
    <row r="101" spans="1:18" hidden="1" x14ac:dyDescent="0.35">
      <c r="A101" t="s">
        <v>36</v>
      </c>
      <c r="C101" t="s">
        <v>263</v>
      </c>
      <c r="D101">
        <v>3.4104152270000001</v>
      </c>
      <c r="E101" s="1">
        <v>1.56E-12</v>
      </c>
      <c r="N101">
        <v>3680271</v>
      </c>
      <c r="O101">
        <v>3681095</v>
      </c>
      <c r="P101">
        <v>824</v>
      </c>
      <c r="Q101">
        <v>3680683</v>
      </c>
      <c r="R101" t="s">
        <v>16</v>
      </c>
    </row>
    <row r="102" spans="1:18" hidden="1" x14ac:dyDescent="0.35">
      <c r="A102" t="s">
        <v>123</v>
      </c>
      <c r="B102" t="s">
        <v>1055</v>
      </c>
      <c r="C102" t="s">
        <v>1054</v>
      </c>
      <c r="D102">
        <v>2.7107412809999998</v>
      </c>
      <c r="E102" s="1">
        <v>6.0199999999999996E-19</v>
      </c>
      <c r="F102" t="s">
        <v>1056</v>
      </c>
      <c r="N102">
        <v>3695736</v>
      </c>
      <c r="O102">
        <v>3698834</v>
      </c>
      <c r="P102">
        <v>3098</v>
      </c>
      <c r="Q102">
        <v>3697285</v>
      </c>
      <c r="R102" t="s">
        <v>16</v>
      </c>
    </row>
    <row r="103" spans="1:18" hidden="1" x14ac:dyDescent="0.35">
      <c r="A103" t="s">
        <v>123</v>
      </c>
      <c r="C103" t="s">
        <v>1047</v>
      </c>
      <c r="D103">
        <v>2.66927066</v>
      </c>
      <c r="E103" s="1">
        <v>2.7500000000000002E-12</v>
      </c>
      <c r="F103" t="s">
        <v>851</v>
      </c>
      <c r="N103">
        <v>3699766</v>
      </c>
      <c r="O103">
        <v>3699945</v>
      </c>
      <c r="P103">
        <v>179</v>
      </c>
      <c r="Q103">
        <v>3699855.5</v>
      </c>
      <c r="R103" t="s">
        <v>16</v>
      </c>
    </row>
    <row r="104" spans="1:18" hidden="1" x14ac:dyDescent="0.35">
      <c r="A104" t="s">
        <v>17</v>
      </c>
      <c r="B104" s="3"/>
      <c r="C104" s="3" t="s">
        <v>987</v>
      </c>
      <c r="D104">
        <v>2.3503372219999998</v>
      </c>
      <c r="E104">
        <v>2.3852330000000001E-3</v>
      </c>
      <c r="F104" t="s">
        <v>479</v>
      </c>
      <c r="J104" t="s">
        <v>612</v>
      </c>
      <c r="N104">
        <v>3744785</v>
      </c>
      <c r="O104">
        <v>3745318</v>
      </c>
      <c r="P104">
        <v>533</v>
      </c>
      <c r="Q104">
        <v>3745051.5</v>
      </c>
      <c r="R104" t="s">
        <v>16</v>
      </c>
    </row>
    <row r="105" spans="1:18" hidden="1" x14ac:dyDescent="0.35">
      <c r="A105" t="s">
        <v>36</v>
      </c>
      <c r="B105" s="10"/>
      <c r="C105" s="10" t="s">
        <v>265</v>
      </c>
      <c r="D105">
        <v>2.6631704900000002</v>
      </c>
      <c r="E105">
        <v>7.7382630000000004E-3</v>
      </c>
      <c r="F105" t="s">
        <v>543</v>
      </c>
      <c r="I105" t="s">
        <v>613</v>
      </c>
      <c r="N105">
        <v>3792049</v>
      </c>
      <c r="O105">
        <v>3792399</v>
      </c>
      <c r="P105">
        <v>350</v>
      </c>
      <c r="Q105">
        <v>3792224</v>
      </c>
      <c r="R105" t="s">
        <v>16</v>
      </c>
    </row>
    <row r="106" spans="1:18" hidden="1" x14ac:dyDescent="0.35">
      <c r="A106" t="s">
        <v>36</v>
      </c>
      <c r="C106" t="s">
        <v>268</v>
      </c>
      <c r="D106">
        <v>2.5993750320000002</v>
      </c>
      <c r="E106">
        <v>6.5517199999999998E-4</v>
      </c>
      <c r="N106">
        <v>3792476</v>
      </c>
      <c r="O106">
        <v>3793261</v>
      </c>
      <c r="P106">
        <v>785</v>
      </c>
      <c r="Q106">
        <v>3792868.5</v>
      </c>
      <c r="R106" t="s">
        <v>16</v>
      </c>
    </row>
    <row r="107" spans="1:18" hidden="1" x14ac:dyDescent="0.35">
      <c r="A107" t="s">
        <v>71</v>
      </c>
      <c r="C107" t="s">
        <v>1000</v>
      </c>
      <c r="D107">
        <v>2.4038174840000002</v>
      </c>
      <c r="E107" s="1">
        <v>8.5600000000000004E-7</v>
      </c>
      <c r="N107">
        <v>3811066</v>
      </c>
      <c r="O107">
        <v>3812157</v>
      </c>
      <c r="P107">
        <v>1091</v>
      </c>
      <c r="Q107">
        <v>3811611.5</v>
      </c>
      <c r="R107" t="s">
        <v>16</v>
      </c>
    </row>
    <row r="108" spans="1:18" hidden="1" x14ac:dyDescent="0.35">
      <c r="A108" t="s">
        <v>52</v>
      </c>
      <c r="B108" s="6"/>
      <c r="C108" s="6" t="s">
        <v>884</v>
      </c>
      <c r="D108">
        <v>2.0731599030000001</v>
      </c>
      <c r="E108" s="1">
        <v>1.0899999999999999E-6</v>
      </c>
      <c r="F108" t="s">
        <v>544</v>
      </c>
      <c r="G108" t="s">
        <v>544</v>
      </c>
      <c r="N108">
        <v>3868360</v>
      </c>
      <c r="O108">
        <v>3868536</v>
      </c>
      <c r="P108">
        <v>176</v>
      </c>
      <c r="Q108">
        <v>3868448</v>
      </c>
      <c r="R108" t="s">
        <v>16</v>
      </c>
    </row>
    <row r="109" spans="1:18" hidden="1" x14ac:dyDescent="0.35">
      <c r="A109" t="s">
        <v>52</v>
      </c>
      <c r="B109" s="6"/>
      <c r="C109" s="6" t="s">
        <v>275</v>
      </c>
      <c r="D109">
        <v>4.2737816610000001</v>
      </c>
      <c r="E109" s="1">
        <v>5.8E-19</v>
      </c>
      <c r="F109" t="s">
        <v>544</v>
      </c>
      <c r="G109" t="s">
        <v>544</v>
      </c>
      <c r="N109">
        <v>3888362</v>
      </c>
      <c r="O109">
        <v>3888721</v>
      </c>
      <c r="P109">
        <v>359</v>
      </c>
      <c r="Q109">
        <v>3888541.5</v>
      </c>
      <c r="R109" t="s">
        <v>16</v>
      </c>
    </row>
    <row r="110" spans="1:18" hidden="1" x14ac:dyDescent="0.35">
      <c r="A110" t="s">
        <v>24</v>
      </c>
      <c r="C110" t="s">
        <v>281</v>
      </c>
      <c r="D110">
        <v>2.244519972</v>
      </c>
      <c r="E110">
        <v>1.3339653999999999E-2</v>
      </c>
      <c r="N110">
        <v>3980250</v>
      </c>
      <c r="O110">
        <v>3980411</v>
      </c>
      <c r="P110">
        <v>161</v>
      </c>
      <c r="Q110">
        <v>3980330.5</v>
      </c>
      <c r="R110" t="s">
        <v>16</v>
      </c>
    </row>
    <row r="111" spans="1:18" hidden="1" x14ac:dyDescent="0.35">
      <c r="A111" t="s">
        <v>24</v>
      </c>
      <c r="B111" t="s">
        <v>285</v>
      </c>
      <c r="C111" t="s">
        <v>284</v>
      </c>
      <c r="D111">
        <v>2.2624203409999999</v>
      </c>
      <c r="E111" s="1">
        <v>1.67E-21</v>
      </c>
      <c r="F111" t="s">
        <v>546</v>
      </c>
      <c r="N111">
        <v>4010885</v>
      </c>
      <c r="O111">
        <v>4012084</v>
      </c>
      <c r="P111">
        <v>1199</v>
      </c>
      <c r="Q111">
        <v>4011484.5</v>
      </c>
      <c r="R111" t="s">
        <v>16</v>
      </c>
    </row>
    <row r="112" spans="1:18" hidden="1" x14ac:dyDescent="0.35">
      <c r="A112" t="s">
        <v>17</v>
      </c>
      <c r="C112" t="s">
        <v>982</v>
      </c>
      <c r="D112">
        <v>2.3426693759999999</v>
      </c>
      <c r="E112" s="1">
        <v>7.7099999999999996E-20</v>
      </c>
      <c r="F112" t="s">
        <v>983</v>
      </c>
      <c r="N112">
        <v>4171682</v>
      </c>
      <c r="O112">
        <v>4172392</v>
      </c>
      <c r="P112">
        <v>710</v>
      </c>
      <c r="Q112">
        <v>4172037</v>
      </c>
      <c r="R112" t="s">
        <v>16</v>
      </c>
    </row>
    <row r="113" spans="1:18" hidden="1" x14ac:dyDescent="0.35">
      <c r="A113" t="s">
        <v>26</v>
      </c>
      <c r="C113" t="s">
        <v>1074</v>
      </c>
      <c r="D113">
        <v>2.8054693049999999</v>
      </c>
      <c r="E113" s="1">
        <v>1.8699999999999999E-23</v>
      </c>
      <c r="F113" t="s">
        <v>1075</v>
      </c>
      <c r="N113">
        <v>4219054</v>
      </c>
      <c r="O113">
        <v>4219713</v>
      </c>
      <c r="P113">
        <v>659</v>
      </c>
      <c r="Q113">
        <v>4219383.5</v>
      </c>
      <c r="R113" t="s">
        <v>16</v>
      </c>
    </row>
    <row r="114" spans="1:18" hidden="1" x14ac:dyDescent="0.35">
      <c r="A114" t="s">
        <v>26</v>
      </c>
      <c r="C114" t="s">
        <v>1043</v>
      </c>
      <c r="D114">
        <v>2.6286165499999998</v>
      </c>
      <c r="E114" s="1">
        <v>1.6299999999999999E-19</v>
      </c>
      <c r="F114" t="s">
        <v>531</v>
      </c>
      <c r="N114">
        <v>4219710</v>
      </c>
      <c r="O114">
        <v>4220081</v>
      </c>
      <c r="P114">
        <v>371</v>
      </c>
      <c r="Q114">
        <v>4219895.5</v>
      </c>
      <c r="R114" t="s">
        <v>16</v>
      </c>
    </row>
    <row r="115" spans="1:18" hidden="1" x14ac:dyDescent="0.35">
      <c r="A115" t="s">
        <v>82</v>
      </c>
      <c r="C115" t="s">
        <v>924</v>
      </c>
      <c r="D115">
        <v>2.1752014869999998</v>
      </c>
      <c r="E115" s="1">
        <v>2.24E-20</v>
      </c>
      <c r="F115" t="s">
        <v>925</v>
      </c>
      <c r="N115">
        <v>4220111</v>
      </c>
      <c r="O115">
        <v>4220791</v>
      </c>
      <c r="P115">
        <v>680</v>
      </c>
      <c r="Q115">
        <v>4220451</v>
      </c>
      <c r="R115" t="s">
        <v>16</v>
      </c>
    </row>
    <row r="116" spans="1:18" hidden="1" x14ac:dyDescent="0.35">
      <c r="A116" t="s">
        <v>36</v>
      </c>
      <c r="C116" t="s">
        <v>935</v>
      </c>
      <c r="D116">
        <v>2.2248978099999999</v>
      </c>
      <c r="E116" s="1">
        <v>2.0800000000000001E-18</v>
      </c>
      <c r="F116" t="s">
        <v>936</v>
      </c>
      <c r="N116">
        <v>4231800</v>
      </c>
      <c r="O116">
        <v>4232687</v>
      </c>
      <c r="P116">
        <v>887</v>
      </c>
      <c r="Q116">
        <v>4232243.5</v>
      </c>
      <c r="R116" t="s">
        <v>16</v>
      </c>
    </row>
    <row r="117" spans="1:18" hidden="1" x14ac:dyDescent="0.35">
      <c r="A117" t="s">
        <v>97</v>
      </c>
      <c r="B117" s="5" t="s">
        <v>294</v>
      </c>
      <c r="C117" s="5" t="s">
        <v>293</v>
      </c>
      <c r="D117">
        <v>3.8034457719999999</v>
      </c>
      <c r="E117" s="1">
        <v>9.7400000000000009E-13</v>
      </c>
      <c r="F117" t="s">
        <v>294</v>
      </c>
      <c r="G117" t="s">
        <v>294</v>
      </c>
      <c r="N117">
        <v>4273154</v>
      </c>
      <c r="O117">
        <v>4273780</v>
      </c>
      <c r="P117">
        <v>626</v>
      </c>
      <c r="Q117">
        <v>4273467</v>
      </c>
      <c r="R117" t="s">
        <v>16</v>
      </c>
    </row>
    <row r="118" spans="1:18" hidden="1" x14ac:dyDescent="0.35">
      <c r="A118" t="s">
        <v>97</v>
      </c>
      <c r="B118" s="5" t="s">
        <v>294</v>
      </c>
      <c r="C118" s="5" t="s">
        <v>296</v>
      </c>
      <c r="D118">
        <v>3.1645238459999998</v>
      </c>
      <c r="E118" s="1">
        <v>1.29E-16</v>
      </c>
      <c r="F118" t="s">
        <v>294</v>
      </c>
      <c r="G118" t="s">
        <v>294</v>
      </c>
      <c r="N118">
        <v>4273856</v>
      </c>
      <c r="O118">
        <v>4274335</v>
      </c>
      <c r="P118">
        <v>479</v>
      </c>
      <c r="Q118">
        <v>4274095.5</v>
      </c>
      <c r="R118" t="s">
        <v>16</v>
      </c>
    </row>
    <row r="119" spans="1:18" hidden="1" x14ac:dyDescent="0.35">
      <c r="A119" t="s">
        <v>26</v>
      </c>
      <c r="B119" s="5" t="s">
        <v>294</v>
      </c>
      <c r="C119" s="5" t="s">
        <v>298</v>
      </c>
      <c r="D119">
        <v>3.764974628</v>
      </c>
      <c r="E119" s="1">
        <v>1.5700000000000001E-17</v>
      </c>
      <c r="F119" t="s">
        <v>294</v>
      </c>
      <c r="G119" t="s">
        <v>294</v>
      </c>
      <c r="N119">
        <v>4274832</v>
      </c>
      <c r="O119">
        <v>4277921</v>
      </c>
      <c r="P119">
        <v>3089</v>
      </c>
      <c r="Q119">
        <v>4276376.5</v>
      </c>
      <c r="R119" t="s">
        <v>16</v>
      </c>
    </row>
    <row r="120" spans="1:18" hidden="1" x14ac:dyDescent="0.35">
      <c r="A120" t="s">
        <v>26</v>
      </c>
      <c r="B120" s="5" t="s">
        <v>294</v>
      </c>
      <c r="C120" s="5" t="s">
        <v>300</v>
      </c>
      <c r="D120">
        <v>3.8015288570000001</v>
      </c>
      <c r="E120" s="1">
        <v>5.3899999999999996E-15</v>
      </c>
      <c r="F120" t="s">
        <v>294</v>
      </c>
      <c r="G120" t="s">
        <v>294</v>
      </c>
      <c r="N120">
        <v>4277979</v>
      </c>
      <c r="O120">
        <v>4278551</v>
      </c>
      <c r="P120">
        <v>572</v>
      </c>
      <c r="Q120">
        <v>4278265</v>
      </c>
      <c r="R120" t="s">
        <v>16</v>
      </c>
    </row>
    <row r="121" spans="1:18" hidden="1" x14ac:dyDescent="0.35">
      <c r="A121" t="s">
        <v>82</v>
      </c>
      <c r="B121" s="5" t="s">
        <v>294</v>
      </c>
      <c r="C121" s="5" t="s">
        <v>302</v>
      </c>
      <c r="D121">
        <v>3.8491393390000002</v>
      </c>
      <c r="E121" s="1">
        <v>1.0500000000000001E-9</v>
      </c>
      <c r="F121" t="s">
        <v>294</v>
      </c>
      <c r="G121" t="s">
        <v>294</v>
      </c>
      <c r="N121">
        <v>4278561</v>
      </c>
      <c r="O121">
        <v>4279325</v>
      </c>
      <c r="P121">
        <v>764</v>
      </c>
      <c r="Q121">
        <v>4278943</v>
      </c>
      <c r="R121" t="s">
        <v>16</v>
      </c>
    </row>
    <row r="122" spans="1:18" hidden="1" x14ac:dyDescent="0.35">
      <c r="A122" t="s">
        <v>26</v>
      </c>
      <c r="B122" s="5" t="s">
        <v>294</v>
      </c>
      <c r="C122" s="5" t="s">
        <v>304</v>
      </c>
      <c r="D122">
        <v>3.8423697109999999</v>
      </c>
      <c r="E122" s="1">
        <v>7.9699999999999994E-12</v>
      </c>
      <c r="F122" t="s">
        <v>294</v>
      </c>
      <c r="G122" t="s">
        <v>294</v>
      </c>
      <c r="N122">
        <v>4279328</v>
      </c>
      <c r="O122">
        <v>4280011</v>
      </c>
      <c r="P122">
        <v>683</v>
      </c>
      <c r="Q122">
        <v>4279669.5</v>
      </c>
      <c r="R122" t="s">
        <v>16</v>
      </c>
    </row>
    <row r="123" spans="1:18" hidden="1" x14ac:dyDescent="0.35">
      <c r="A123" t="s">
        <v>26</v>
      </c>
      <c r="B123" s="5" t="s">
        <v>294</v>
      </c>
      <c r="C123" s="5" t="s">
        <v>306</v>
      </c>
      <c r="D123">
        <v>3.2891471700000001</v>
      </c>
      <c r="E123" s="1">
        <v>1.94E-15</v>
      </c>
      <c r="F123" t="s">
        <v>294</v>
      </c>
      <c r="G123" t="s">
        <v>294</v>
      </c>
      <c r="N123">
        <v>4280063</v>
      </c>
      <c r="O123">
        <v>4280476</v>
      </c>
      <c r="P123">
        <v>413</v>
      </c>
      <c r="Q123">
        <v>4280269.5</v>
      </c>
      <c r="R123" t="s">
        <v>16</v>
      </c>
    </row>
    <row r="124" spans="1:18" hidden="1" x14ac:dyDescent="0.35">
      <c r="A124" t="s">
        <v>52</v>
      </c>
      <c r="B124" s="5" t="s">
        <v>294</v>
      </c>
      <c r="C124" s="5" t="s">
        <v>308</v>
      </c>
      <c r="D124">
        <v>3.3353266399999999</v>
      </c>
      <c r="E124" s="1">
        <v>8.1599999999999997E-18</v>
      </c>
      <c r="F124" t="s">
        <v>294</v>
      </c>
      <c r="G124" t="s">
        <v>294</v>
      </c>
      <c r="N124">
        <v>4280463</v>
      </c>
      <c r="O124">
        <v>4281674</v>
      </c>
      <c r="P124">
        <v>1211</v>
      </c>
      <c r="Q124">
        <v>4281068.5</v>
      </c>
      <c r="R124" t="s">
        <v>16</v>
      </c>
    </row>
    <row r="125" spans="1:18" hidden="1" x14ac:dyDescent="0.35">
      <c r="A125" t="s">
        <v>26</v>
      </c>
      <c r="B125" s="5" t="s">
        <v>294</v>
      </c>
      <c r="C125" s="5" t="s">
        <v>310</v>
      </c>
      <c r="D125">
        <v>3.3973943339999999</v>
      </c>
      <c r="E125" s="1">
        <v>1.2800000000000001E-13</v>
      </c>
      <c r="F125" t="s">
        <v>294</v>
      </c>
      <c r="G125" t="s">
        <v>294</v>
      </c>
      <c r="N125">
        <v>4281671</v>
      </c>
      <c r="O125">
        <v>4282009</v>
      </c>
      <c r="P125">
        <v>338</v>
      </c>
      <c r="Q125">
        <v>4281840</v>
      </c>
      <c r="R125" t="s">
        <v>16</v>
      </c>
    </row>
    <row r="126" spans="1:18" hidden="1" x14ac:dyDescent="0.35">
      <c r="A126" t="s">
        <v>26</v>
      </c>
      <c r="B126" s="5" t="s">
        <v>294</v>
      </c>
      <c r="C126" s="5" t="s">
        <v>312</v>
      </c>
      <c r="D126">
        <v>2.5300573210000001</v>
      </c>
      <c r="E126" s="1">
        <v>1.12E-16</v>
      </c>
      <c r="F126" t="s">
        <v>294</v>
      </c>
      <c r="G126" t="s">
        <v>294</v>
      </c>
      <c r="N126">
        <v>4282056</v>
      </c>
      <c r="O126">
        <v>4285316</v>
      </c>
      <c r="P126">
        <v>3260</v>
      </c>
      <c r="Q126">
        <v>4283686</v>
      </c>
      <c r="R126" t="s">
        <v>16</v>
      </c>
    </row>
    <row r="127" spans="1:18" hidden="1" x14ac:dyDescent="0.35">
      <c r="A127" t="s">
        <v>26</v>
      </c>
      <c r="B127" s="5" t="s">
        <v>294</v>
      </c>
      <c r="C127" s="5" t="s">
        <v>319</v>
      </c>
      <c r="D127">
        <v>2.9463905270000001</v>
      </c>
      <c r="E127" s="1">
        <v>2.74E-6</v>
      </c>
      <c r="F127" t="s">
        <v>294</v>
      </c>
      <c r="G127" t="s">
        <v>294</v>
      </c>
      <c r="N127">
        <v>4288855</v>
      </c>
      <c r="O127">
        <v>4289235</v>
      </c>
      <c r="P127">
        <v>380</v>
      </c>
      <c r="Q127">
        <v>4289045</v>
      </c>
      <c r="R127" t="s">
        <v>16</v>
      </c>
    </row>
    <row r="128" spans="1:18" hidden="1" x14ac:dyDescent="0.35">
      <c r="A128" t="s">
        <v>87</v>
      </c>
      <c r="B128" s="5" t="s">
        <v>294</v>
      </c>
      <c r="C128" s="5" t="s">
        <v>321</v>
      </c>
      <c r="D128">
        <v>2.8840755429999998</v>
      </c>
      <c r="E128" s="1">
        <v>1.1700000000000001E-10</v>
      </c>
      <c r="F128" t="s">
        <v>294</v>
      </c>
      <c r="G128" t="s">
        <v>294</v>
      </c>
      <c r="N128">
        <v>4289239</v>
      </c>
      <c r="O128">
        <v>4289892</v>
      </c>
      <c r="P128">
        <v>653</v>
      </c>
      <c r="Q128">
        <v>4289565.5</v>
      </c>
      <c r="R128" t="s">
        <v>16</v>
      </c>
    </row>
    <row r="129" spans="1:18" hidden="1" x14ac:dyDescent="0.35">
      <c r="A129" t="s">
        <v>26</v>
      </c>
      <c r="B129" s="5" t="s">
        <v>294</v>
      </c>
      <c r="C129" s="5" t="s">
        <v>323</v>
      </c>
      <c r="D129">
        <v>3.0115859980000002</v>
      </c>
      <c r="E129" s="1">
        <v>1.44E-9</v>
      </c>
      <c r="F129" t="s">
        <v>294</v>
      </c>
      <c r="G129" t="s">
        <v>294</v>
      </c>
      <c r="N129">
        <v>4289966</v>
      </c>
      <c r="O129">
        <v>4290382</v>
      </c>
      <c r="P129">
        <v>416</v>
      </c>
      <c r="Q129">
        <v>4290174</v>
      </c>
      <c r="R129" t="s">
        <v>16</v>
      </c>
    </row>
    <row r="130" spans="1:18" hidden="1" x14ac:dyDescent="0.35">
      <c r="A130" t="s">
        <v>52</v>
      </c>
      <c r="B130" s="5" t="s">
        <v>294</v>
      </c>
      <c r="C130" s="5" t="s">
        <v>325</v>
      </c>
      <c r="D130">
        <v>3.0807138900000002</v>
      </c>
      <c r="E130" s="1">
        <v>2.6099999999999999E-9</v>
      </c>
      <c r="F130" t="s">
        <v>294</v>
      </c>
      <c r="G130" t="s">
        <v>294</v>
      </c>
      <c r="N130">
        <v>4290379</v>
      </c>
      <c r="O130">
        <v>4291032</v>
      </c>
      <c r="P130">
        <v>653</v>
      </c>
      <c r="Q130">
        <v>4290705.5</v>
      </c>
      <c r="R130" t="s">
        <v>16</v>
      </c>
    </row>
    <row r="131" spans="1:18" hidden="1" x14ac:dyDescent="0.35">
      <c r="A131" t="s">
        <v>26</v>
      </c>
      <c r="B131" s="5" t="s">
        <v>294</v>
      </c>
      <c r="C131" s="5" t="s">
        <v>328</v>
      </c>
      <c r="D131">
        <v>3.028525879</v>
      </c>
      <c r="E131" s="1">
        <v>6.75E-11</v>
      </c>
      <c r="F131" t="s">
        <v>294</v>
      </c>
      <c r="G131" t="s">
        <v>294</v>
      </c>
      <c r="N131">
        <v>4291029</v>
      </c>
      <c r="O131">
        <v>4291397</v>
      </c>
      <c r="P131">
        <v>368</v>
      </c>
      <c r="Q131">
        <v>4291213</v>
      </c>
      <c r="R131" t="s">
        <v>16</v>
      </c>
    </row>
    <row r="132" spans="1:18" hidden="1" x14ac:dyDescent="0.35">
      <c r="A132" t="s">
        <v>52</v>
      </c>
      <c r="B132" s="5" t="s">
        <v>294</v>
      </c>
      <c r="C132" s="5" t="s">
        <v>330</v>
      </c>
      <c r="D132">
        <v>2.926783935</v>
      </c>
      <c r="E132" s="1">
        <v>6.5400000000000004E-14</v>
      </c>
      <c r="F132" t="s">
        <v>294</v>
      </c>
      <c r="G132" t="s">
        <v>294</v>
      </c>
      <c r="N132">
        <v>4291414</v>
      </c>
      <c r="O132">
        <v>4291917</v>
      </c>
      <c r="P132">
        <v>503</v>
      </c>
      <c r="Q132">
        <v>4291665.5</v>
      </c>
      <c r="R132" t="s">
        <v>16</v>
      </c>
    </row>
    <row r="133" spans="1:18" hidden="1" x14ac:dyDescent="0.35">
      <c r="A133" t="s">
        <v>52</v>
      </c>
      <c r="B133" s="5" t="s">
        <v>294</v>
      </c>
      <c r="C133" s="5" t="s">
        <v>332</v>
      </c>
      <c r="D133">
        <v>2.7004305660000001</v>
      </c>
      <c r="E133" s="1">
        <v>2.0399999999999999E-13</v>
      </c>
      <c r="F133" t="s">
        <v>294</v>
      </c>
      <c r="G133" t="s">
        <v>294</v>
      </c>
      <c r="N133">
        <v>4291921</v>
      </c>
      <c r="O133">
        <v>4292229</v>
      </c>
      <c r="P133">
        <v>308</v>
      </c>
      <c r="Q133">
        <v>4292075</v>
      </c>
      <c r="R133" t="s">
        <v>16</v>
      </c>
    </row>
    <row r="134" spans="1:18" hidden="1" x14ac:dyDescent="0.35">
      <c r="A134" t="s">
        <v>87</v>
      </c>
      <c r="B134" s="5" t="s">
        <v>294</v>
      </c>
      <c r="C134" s="5" t="s">
        <v>333</v>
      </c>
      <c r="D134">
        <v>2.903723673</v>
      </c>
      <c r="E134" s="1">
        <v>2.07E-13</v>
      </c>
      <c r="F134" t="s">
        <v>294</v>
      </c>
      <c r="G134" t="s">
        <v>294</v>
      </c>
      <c r="N134">
        <v>4292281</v>
      </c>
      <c r="O134">
        <v>4293228</v>
      </c>
      <c r="P134">
        <v>947</v>
      </c>
      <c r="Q134">
        <v>4292754.5</v>
      </c>
      <c r="R134" t="s">
        <v>16</v>
      </c>
    </row>
    <row r="135" spans="1:18" hidden="1" x14ac:dyDescent="0.35">
      <c r="A135" t="s">
        <v>52</v>
      </c>
      <c r="B135" s="5" t="s">
        <v>294</v>
      </c>
      <c r="C135" s="5" t="s">
        <v>334</v>
      </c>
      <c r="D135">
        <v>2.7513642300000001</v>
      </c>
      <c r="E135" s="1">
        <v>1.0600000000000001E-9</v>
      </c>
      <c r="F135" t="s">
        <v>294</v>
      </c>
      <c r="G135" t="s">
        <v>294</v>
      </c>
      <c r="N135">
        <v>4293240</v>
      </c>
      <c r="O135">
        <v>4293956</v>
      </c>
      <c r="P135">
        <v>716</v>
      </c>
      <c r="Q135">
        <v>4293598</v>
      </c>
      <c r="R135" t="s">
        <v>16</v>
      </c>
    </row>
    <row r="136" spans="1:18" hidden="1" x14ac:dyDescent="0.35">
      <c r="A136" t="s">
        <v>26</v>
      </c>
      <c r="B136" s="5" t="s">
        <v>294</v>
      </c>
      <c r="C136" s="5" t="s">
        <v>335</v>
      </c>
      <c r="D136">
        <v>2.6022134339999998</v>
      </c>
      <c r="E136" s="1">
        <v>1.39E-11</v>
      </c>
      <c r="F136" t="s">
        <v>294</v>
      </c>
      <c r="G136" t="s">
        <v>294</v>
      </c>
      <c r="N136">
        <v>4294547</v>
      </c>
      <c r="O136">
        <v>4295635</v>
      </c>
      <c r="P136">
        <v>1088</v>
      </c>
      <c r="Q136">
        <v>4295091</v>
      </c>
      <c r="R136" t="s">
        <v>16</v>
      </c>
    </row>
    <row r="137" spans="1:18" hidden="1" x14ac:dyDescent="0.35">
      <c r="A137" t="s">
        <v>52</v>
      </c>
      <c r="B137" s="5" t="s">
        <v>294</v>
      </c>
      <c r="C137" s="5" t="s">
        <v>336</v>
      </c>
      <c r="D137">
        <v>2.5678418060000001</v>
      </c>
      <c r="E137" s="1">
        <v>7.9900000000000005E-14</v>
      </c>
      <c r="F137" t="s">
        <v>294</v>
      </c>
      <c r="G137" t="s">
        <v>294</v>
      </c>
      <c r="N137">
        <v>4295610</v>
      </c>
      <c r="O137">
        <v>4297073</v>
      </c>
      <c r="P137">
        <v>1463</v>
      </c>
      <c r="Q137">
        <v>4296341.5</v>
      </c>
      <c r="R137" t="s">
        <v>16</v>
      </c>
    </row>
    <row r="138" spans="1:18" hidden="1" x14ac:dyDescent="0.35">
      <c r="A138" t="s">
        <v>26</v>
      </c>
      <c r="B138" s="5" t="s">
        <v>294</v>
      </c>
      <c r="C138" s="5" t="s">
        <v>337</v>
      </c>
      <c r="D138">
        <v>2.490238465</v>
      </c>
      <c r="E138" s="1">
        <v>1.2E-10</v>
      </c>
      <c r="F138" t="s">
        <v>294</v>
      </c>
      <c r="G138" t="s">
        <v>294</v>
      </c>
      <c r="N138">
        <v>4297070</v>
      </c>
      <c r="O138">
        <v>4298371</v>
      </c>
      <c r="P138">
        <v>1301</v>
      </c>
      <c r="Q138">
        <v>4297720.5</v>
      </c>
      <c r="R138" t="s">
        <v>16</v>
      </c>
    </row>
    <row r="139" spans="1:18" hidden="1" x14ac:dyDescent="0.35">
      <c r="A139" t="s">
        <v>26</v>
      </c>
      <c r="B139" s="5" t="s">
        <v>294</v>
      </c>
      <c r="C139" s="5" t="s">
        <v>338</v>
      </c>
      <c r="D139">
        <v>2.4501051920000001</v>
      </c>
      <c r="E139" s="1">
        <v>1.33E-8</v>
      </c>
      <c r="F139" t="s">
        <v>294</v>
      </c>
      <c r="G139" t="s">
        <v>294</v>
      </c>
      <c r="N139">
        <v>4298358</v>
      </c>
      <c r="O139">
        <v>4298819</v>
      </c>
      <c r="P139">
        <v>461</v>
      </c>
      <c r="Q139">
        <v>4298588.5</v>
      </c>
      <c r="R139" t="s">
        <v>16</v>
      </c>
    </row>
    <row r="140" spans="1:18" hidden="1" x14ac:dyDescent="0.35">
      <c r="A140" t="s">
        <v>52</v>
      </c>
      <c r="B140" s="5" t="s">
        <v>294</v>
      </c>
      <c r="C140" s="5" t="s">
        <v>339</v>
      </c>
      <c r="D140">
        <v>2.5253928210000001</v>
      </c>
      <c r="E140" s="1">
        <v>6.1399999999999999E-9</v>
      </c>
      <c r="F140" t="s">
        <v>294</v>
      </c>
      <c r="G140" t="s">
        <v>294</v>
      </c>
      <c r="N140">
        <v>4298851</v>
      </c>
      <c r="O140">
        <v>4299474</v>
      </c>
      <c r="P140">
        <v>623</v>
      </c>
      <c r="Q140">
        <v>4299162.5</v>
      </c>
      <c r="R140" t="s">
        <v>16</v>
      </c>
    </row>
    <row r="141" spans="1:18" hidden="1" x14ac:dyDescent="0.35">
      <c r="A141" t="s">
        <v>26</v>
      </c>
      <c r="B141" s="5" t="s">
        <v>294</v>
      </c>
      <c r="C141" s="5" t="s">
        <v>340</v>
      </c>
      <c r="D141">
        <v>2.314603054</v>
      </c>
      <c r="E141" s="1">
        <v>2.2600000000000001E-8</v>
      </c>
      <c r="F141" t="s">
        <v>294</v>
      </c>
      <c r="G141" t="s">
        <v>294</v>
      </c>
      <c r="N141">
        <v>4300237</v>
      </c>
      <c r="O141">
        <v>4300560</v>
      </c>
      <c r="P141">
        <v>323</v>
      </c>
      <c r="Q141">
        <v>4300398.5</v>
      </c>
      <c r="R141" t="s">
        <v>16</v>
      </c>
    </row>
    <row r="142" spans="1:18" hidden="1" x14ac:dyDescent="0.35">
      <c r="A142" t="s">
        <v>52</v>
      </c>
      <c r="C142" t="s">
        <v>1093</v>
      </c>
      <c r="D142">
        <v>3.6626202700000001</v>
      </c>
      <c r="E142" s="1">
        <v>1.3E-7</v>
      </c>
      <c r="F142" t="s">
        <v>531</v>
      </c>
      <c r="N142">
        <v>4357469</v>
      </c>
      <c r="O142">
        <v>4357777</v>
      </c>
      <c r="P142">
        <v>308</v>
      </c>
      <c r="Q142">
        <v>4357623</v>
      </c>
      <c r="R142" t="s">
        <v>16</v>
      </c>
    </row>
    <row r="143" spans="1:18" hidden="1" x14ac:dyDescent="0.35">
      <c r="A143" t="s">
        <v>26</v>
      </c>
      <c r="C143" t="s">
        <v>358</v>
      </c>
      <c r="D143">
        <v>2.161031371</v>
      </c>
      <c r="E143">
        <v>1.0536502E-2</v>
      </c>
      <c r="N143">
        <v>4360327</v>
      </c>
      <c r="O143">
        <v>4360848</v>
      </c>
      <c r="P143">
        <v>521</v>
      </c>
      <c r="Q143">
        <v>4360587.5</v>
      </c>
      <c r="R143" t="s">
        <v>16</v>
      </c>
    </row>
    <row r="144" spans="1:18" hidden="1" x14ac:dyDescent="0.35">
      <c r="A144" t="s">
        <v>26</v>
      </c>
      <c r="C144" t="s">
        <v>883</v>
      </c>
      <c r="D144">
        <v>2.0726414950000001</v>
      </c>
      <c r="E144" s="1">
        <v>5.5199999999999998E-8</v>
      </c>
      <c r="N144">
        <v>4369687</v>
      </c>
      <c r="O144">
        <v>4370409</v>
      </c>
      <c r="P144">
        <v>722</v>
      </c>
      <c r="Q144">
        <v>4370048</v>
      </c>
      <c r="R144" t="s">
        <v>16</v>
      </c>
    </row>
    <row r="145" spans="1:18" hidden="1" x14ac:dyDescent="0.35">
      <c r="A145" t="s">
        <v>26</v>
      </c>
      <c r="C145" t="s">
        <v>359</v>
      </c>
      <c r="D145">
        <v>2.7972320050000001</v>
      </c>
      <c r="E145" s="1">
        <v>7.2799999999999997E-10</v>
      </c>
      <c r="N145">
        <v>4370523</v>
      </c>
      <c r="O145">
        <v>4370924</v>
      </c>
      <c r="P145">
        <v>401</v>
      </c>
      <c r="Q145">
        <v>4370723.5</v>
      </c>
      <c r="R145" t="s">
        <v>16</v>
      </c>
    </row>
    <row r="146" spans="1:18" hidden="1" x14ac:dyDescent="0.35">
      <c r="A146" t="s">
        <v>26</v>
      </c>
      <c r="C146" t="s">
        <v>1001</v>
      </c>
      <c r="D146">
        <v>2.4093472710000001</v>
      </c>
      <c r="E146" s="1">
        <v>1.4500000000000001E-12</v>
      </c>
      <c r="F146" t="s">
        <v>1002</v>
      </c>
      <c r="N146">
        <v>4385412</v>
      </c>
      <c r="O146">
        <v>4385795</v>
      </c>
      <c r="P146">
        <v>383</v>
      </c>
      <c r="Q146">
        <v>4385603.5</v>
      </c>
      <c r="R146" t="s">
        <v>16</v>
      </c>
    </row>
    <row r="147" spans="1:18" hidden="1" x14ac:dyDescent="0.35">
      <c r="A147" t="s">
        <v>30</v>
      </c>
      <c r="B147" t="s">
        <v>879</v>
      </c>
      <c r="C147" t="s">
        <v>878</v>
      </c>
      <c r="D147">
        <v>2.064491206</v>
      </c>
      <c r="E147" s="1">
        <v>5.5599999999999999E-25</v>
      </c>
      <c r="F147" t="s">
        <v>750</v>
      </c>
      <c r="N147">
        <v>4431407</v>
      </c>
      <c r="O147">
        <v>4433632</v>
      </c>
      <c r="P147">
        <v>2225</v>
      </c>
      <c r="Q147">
        <v>4432519.5</v>
      </c>
      <c r="R147" t="s">
        <v>16</v>
      </c>
    </row>
    <row r="148" spans="1:18" hidden="1" x14ac:dyDescent="0.35">
      <c r="A148" t="s">
        <v>51</v>
      </c>
      <c r="B148" t="s">
        <v>361</v>
      </c>
      <c r="C148" t="s">
        <v>360</v>
      </c>
      <c r="D148">
        <v>2.0056911130000001</v>
      </c>
      <c r="E148" s="1">
        <v>8.8400000000000007E-19</v>
      </c>
      <c r="F148" t="s">
        <v>555</v>
      </c>
      <c r="N148">
        <v>4436171</v>
      </c>
      <c r="O148">
        <v>4437541</v>
      </c>
      <c r="P148">
        <v>1370</v>
      </c>
      <c r="Q148">
        <v>4436856</v>
      </c>
      <c r="R148" t="s">
        <v>16</v>
      </c>
    </row>
    <row r="149" spans="1:18" hidden="1" x14ac:dyDescent="0.35">
      <c r="A149" t="s">
        <v>71</v>
      </c>
      <c r="B149" s="3"/>
      <c r="C149" s="3" t="s">
        <v>960</v>
      </c>
      <c r="D149">
        <v>2.2678160300000001</v>
      </c>
      <c r="E149" s="1">
        <v>2.6299999999999999E-11</v>
      </c>
      <c r="F149" t="s">
        <v>961</v>
      </c>
      <c r="J149" t="s">
        <v>612</v>
      </c>
      <c r="N149">
        <v>4467605</v>
      </c>
      <c r="O149">
        <v>4468087</v>
      </c>
      <c r="P149">
        <v>482</v>
      </c>
      <c r="Q149">
        <v>4467846</v>
      </c>
      <c r="R149" t="s">
        <v>16</v>
      </c>
    </row>
    <row r="150" spans="1:18" hidden="1" x14ac:dyDescent="0.35">
      <c r="A150" t="s">
        <v>82</v>
      </c>
      <c r="B150" s="4"/>
      <c r="C150" s="4" t="s">
        <v>362</v>
      </c>
      <c r="D150">
        <v>2.106417676</v>
      </c>
      <c r="E150" s="1">
        <v>1.52E-5</v>
      </c>
      <c r="F150" t="s">
        <v>556</v>
      </c>
      <c r="L150" t="s">
        <v>614</v>
      </c>
      <c r="M150" t="s">
        <v>556</v>
      </c>
      <c r="N150">
        <v>4474065</v>
      </c>
      <c r="O150">
        <v>4476416</v>
      </c>
      <c r="P150">
        <v>2351</v>
      </c>
      <c r="Q150">
        <v>4475240.5</v>
      </c>
      <c r="R150" t="s">
        <v>16</v>
      </c>
    </row>
    <row r="151" spans="1:18" hidden="1" x14ac:dyDescent="0.35">
      <c r="A151" t="s">
        <v>26</v>
      </c>
      <c r="B151" s="10"/>
      <c r="C151" s="10" t="s">
        <v>364</v>
      </c>
      <c r="D151">
        <v>2.2024481360000001</v>
      </c>
      <c r="E151" s="1">
        <v>2.9999999999999999E-7</v>
      </c>
      <c r="F151" t="s">
        <v>558</v>
      </c>
      <c r="I151" t="s">
        <v>613</v>
      </c>
      <c r="N151">
        <v>4572470</v>
      </c>
      <c r="O151">
        <v>4573789</v>
      </c>
      <c r="P151">
        <v>1319</v>
      </c>
      <c r="Q151">
        <v>4573129.5</v>
      </c>
      <c r="R151" t="s">
        <v>16</v>
      </c>
    </row>
    <row r="152" spans="1:18" hidden="1" x14ac:dyDescent="0.35">
      <c r="A152" t="s">
        <v>59</v>
      </c>
      <c r="B152" s="4" t="s">
        <v>369</v>
      </c>
      <c r="C152" s="4" t="s">
        <v>368</v>
      </c>
      <c r="D152">
        <v>2.5217214339999998</v>
      </c>
      <c r="E152" s="1">
        <v>8.8699999999999998E-6</v>
      </c>
      <c r="F152" t="s">
        <v>562</v>
      </c>
      <c r="L152" t="s">
        <v>614</v>
      </c>
      <c r="M152" t="s">
        <v>562</v>
      </c>
      <c r="N152">
        <v>4651129</v>
      </c>
      <c r="O152">
        <v>4653102</v>
      </c>
      <c r="P152">
        <v>1973</v>
      </c>
      <c r="Q152">
        <v>4652115.5</v>
      </c>
      <c r="R152" t="s">
        <v>16</v>
      </c>
    </row>
    <row r="153" spans="1:18" hidden="1" x14ac:dyDescent="0.35">
      <c r="A153" t="s">
        <v>82</v>
      </c>
      <c r="B153" s="4" t="s">
        <v>371</v>
      </c>
      <c r="C153" s="4" t="s">
        <v>370</v>
      </c>
      <c r="D153">
        <v>3.527483014</v>
      </c>
      <c r="E153" s="1">
        <v>3.8099999999999998E-5</v>
      </c>
      <c r="F153" t="s">
        <v>562</v>
      </c>
      <c r="L153" t="s">
        <v>614</v>
      </c>
      <c r="M153" t="s">
        <v>562</v>
      </c>
      <c r="N153">
        <v>4653110</v>
      </c>
      <c r="O153">
        <v>4654501</v>
      </c>
      <c r="P153">
        <v>1391</v>
      </c>
      <c r="Q153">
        <v>4653805.5</v>
      </c>
      <c r="R153" t="s">
        <v>16</v>
      </c>
    </row>
    <row r="154" spans="1:18" hidden="1" x14ac:dyDescent="0.35">
      <c r="A154" t="s">
        <v>24</v>
      </c>
      <c r="C154" t="s">
        <v>1003</v>
      </c>
      <c r="D154">
        <v>2.4198334990000001</v>
      </c>
      <c r="E154" s="1">
        <v>3.7599999999999999E-5</v>
      </c>
      <c r="F154" t="s">
        <v>851</v>
      </c>
      <c r="N154">
        <v>4765184</v>
      </c>
      <c r="O154">
        <v>4765444</v>
      </c>
      <c r="P154">
        <v>260</v>
      </c>
      <c r="Q154">
        <v>4765314</v>
      </c>
      <c r="R154" t="s">
        <v>16</v>
      </c>
    </row>
    <row r="155" spans="1:18" hidden="1" x14ac:dyDescent="0.35">
      <c r="A155" t="s">
        <v>26</v>
      </c>
      <c r="B155" t="s">
        <v>867</v>
      </c>
      <c r="C155" t="s">
        <v>866</v>
      </c>
      <c r="D155">
        <v>2.0400538340000001</v>
      </c>
      <c r="E155" s="1">
        <v>6.6500000000000004E-15</v>
      </c>
      <c r="F155" t="s">
        <v>868</v>
      </c>
      <c r="N155">
        <v>4824636</v>
      </c>
      <c r="O155">
        <v>4826426</v>
      </c>
      <c r="P155">
        <v>1790</v>
      </c>
      <c r="Q155">
        <v>4825531</v>
      </c>
      <c r="R155" t="s">
        <v>16</v>
      </c>
    </row>
    <row r="156" spans="1:18" hidden="1" x14ac:dyDescent="0.35">
      <c r="A156" t="s">
        <v>78</v>
      </c>
      <c r="B156" t="s">
        <v>373</v>
      </c>
      <c r="C156" t="s">
        <v>372</v>
      </c>
      <c r="D156">
        <v>3.76573095</v>
      </c>
      <c r="E156" s="1">
        <v>3.8799999999999999E-23</v>
      </c>
      <c r="F156" t="s">
        <v>564</v>
      </c>
      <c r="N156">
        <v>4892978</v>
      </c>
      <c r="O156">
        <v>4894651</v>
      </c>
      <c r="P156">
        <v>1673</v>
      </c>
      <c r="Q156">
        <v>4893814.5</v>
      </c>
      <c r="R156" t="s">
        <v>16</v>
      </c>
    </row>
    <row r="157" spans="1:18" hidden="1" x14ac:dyDescent="0.35">
      <c r="A157" t="s">
        <v>26</v>
      </c>
      <c r="C157" t="s">
        <v>376</v>
      </c>
      <c r="D157">
        <v>3.0765670909999998</v>
      </c>
      <c r="E157" s="1">
        <v>4.3299999999999998E-15</v>
      </c>
      <c r="N157">
        <v>5079288</v>
      </c>
      <c r="O157">
        <v>5079512</v>
      </c>
      <c r="P157">
        <v>224</v>
      </c>
      <c r="Q157">
        <v>5079400</v>
      </c>
      <c r="R157" t="s">
        <v>16</v>
      </c>
    </row>
    <row r="158" spans="1:18" hidden="1" x14ac:dyDescent="0.35">
      <c r="A158" t="s">
        <v>59</v>
      </c>
      <c r="B158" t="s">
        <v>975</v>
      </c>
      <c r="C158" t="s">
        <v>974</v>
      </c>
      <c r="D158">
        <v>2.3248755380000001</v>
      </c>
      <c r="E158" s="1">
        <v>1.55E-8</v>
      </c>
      <c r="F158" t="s">
        <v>976</v>
      </c>
      <c r="N158">
        <v>5086585</v>
      </c>
      <c r="O158">
        <v>5087106</v>
      </c>
      <c r="P158">
        <v>521</v>
      </c>
      <c r="Q158">
        <v>5086845.5</v>
      </c>
      <c r="R158" t="s">
        <v>16</v>
      </c>
    </row>
    <row r="159" spans="1:18" hidden="1" x14ac:dyDescent="0.35">
      <c r="A159" t="s">
        <v>65</v>
      </c>
      <c r="C159" t="s">
        <v>377</v>
      </c>
      <c r="D159">
        <v>3.2072907970000002</v>
      </c>
      <c r="E159" s="1">
        <v>3.5899999999999998E-12</v>
      </c>
      <c r="F159" t="s">
        <v>567</v>
      </c>
      <c r="N159">
        <v>5120756</v>
      </c>
      <c r="O159">
        <v>5121421</v>
      </c>
      <c r="P159">
        <v>665</v>
      </c>
      <c r="Q159">
        <v>5121088.5</v>
      </c>
      <c r="R159" t="s">
        <v>16</v>
      </c>
    </row>
    <row r="160" spans="1:18" hidden="1" x14ac:dyDescent="0.35">
      <c r="A160" t="s">
        <v>63</v>
      </c>
      <c r="C160" t="s">
        <v>378</v>
      </c>
      <c r="D160">
        <v>3.8356735070000001</v>
      </c>
      <c r="E160" s="1">
        <v>6.64E-13</v>
      </c>
      <c r="N160">
        <v>5188803</v>
      </c>
      <c r="O160">
        <v>5189066</v>
      </c>
      <c r="P160">
        <v>263</v>
      </c>
      <c r="Q160">
        <v>5188934.5</v>
      </c>
      <c r="R160" t="s">
        <v>16</v>
      </c>
    </row>
    <row r="161" spans="1:18" hidden="1" x14ac:dyDescent="0.35">
      <c r="A161" t="s">
        <v>36</v>
      </c>
      <c r="B161" t="s">
        <v>836</v>
      </c>
      <c r="C161" t="s">
        <v>835</v>
      </c>
      <c r="D161">
        <v>2.0003749869999998</v>
      </c>
      <c r="E161">
        <v>6.0977030000000003E-3</v>
      </c>
      <c r="F161" t="s">
        <v>837</v>
      </c>
      <c r="N161">
        <v>5235202</v>
      </c>
      <c r="O161">
        <v>5235885</v>
      </c>
      <c r="P161">
        <v>683</v>
      </c>
      <c r="Q161">
        <v>5235543.5</v>
      </c>
      <c r="R161" t="s">
        <v>16</v>
      </c>
    </row>
    <row r="162" spans="1:18" hidden="1" x14ac:dyDescent="0.35">
      <c r="A162" t="s">
        <v>17</v>
      </c>
      <c r="B162" s="10" t="s">
        <v>382</v>
      </c>
      <c r="C162" s="10" t="s">
        <v>381</v>
      </c>
      <c r="D162">
        <v>2.8108714610000001</v>
      </c>
      <c r="E162" s="1">
        <v>6.0000000000000001E-17</v>
      </c>
      <c r="F162" t="s">
        <v>570</v>
      </c>
      <c r="I162" t="s">
        <v>613</v>
      </c>
      <c r="N162">
        <v>5242370</v>
      </c>
      <c r="O162">
        <v>5242903</v>
      </c>
      <c r="P162">
        <v>533</v>
      </c>
      <c r="Q162">
        <v>5242636.5</v>
      </c>
      <c r="R162" t="s">
        <v>16</v>
      </c>
    </row>
    <row r="163" spans="1:18" hidden="1" x14ac:dyDescent="0.35">
      <c r="A163" t="s">
        <v>36</v>
      </c>
      <c r="B163" t="s">
        <v>387</v>
      </c>
      <c r="C163" t="s">
        <v>386</v>
      </c>
      <c r="D163">
        <v>2.0562751010000002</v>
      </c>
      <c r="E163" s="1">
        <v>9.0100000000000001E-6</v>
      </c>
      <c r="F163" t="s">
        <v>573</v>
      </c>
      <c r="N163">
        <v>5292303</v>
      </c>
      <c r="O163">
        <v>5292911</v>
      </c>
      <c r="P163">
        <v>608</v>
      </c>
      <c r="Q163">
        <v>5292607</v>
      </c>
      <c r="R163" t="s">
        <v>16</v>
      </c>
    </row>
    <row r="164" spans="1:18" hidden="1" x14ac:dyDescent="0.35">
      <c r="A164" t="s">
        <v>65</v>
      </c>
      <c r="B164" s="3"/>
      <c r="C164" s="3" t="s">
        <v>1048</v>
      </c>
      <c r="D164">
        <v>2.6743553329999998</v>
      </c>
      <c r="E164" s="1">
        <v>7.5399999999999999E-14</v>
      </c>
      <c r="F164" t="s">
        <v>1049</v>
      </c>
      <c r="J164" t="s">
        <v>612</v>
      </c>
      <c r="N164">
        <v>5432460</v>
      </c>
      <c r="O164">
        <v>5433086</v>
      </c>
      <c r="P164">
        <v>626</v>
      </c>
      <c r="Q164">
        <v>5432773</v>
      </c>
      <c r="R164" t="s">
        <v>16</v>
      </c>
    </row>
    <row r="165" spans="1:18" hidden="1" x14ac:dyDescent="0.35">
      <c r="A165" t="s">
        <v>82</v>
      </c>
      <c r="B165" s="10" t="s">
        <v>391</v>
      </c>
      <c r="C165" s="10" t="s">
        <v>390</v>
      </c>
      <c r="D165">
        <v>3.0500547710000001</v>
      </c>
      <c r="E165" s="1">
        <v>8.4299999999999998E-10</v>
      </c>
      <c r="F165" t="s">
        <v>577</v>
      </c>
      <c r="I165" t="s">
        <v>613</v>
      </c>
      <c r="N165">
        <v>5497941</v>
      </c>
      <c r="O165">
        <v>5499314</v>
      </c>
      <c r="P165">
        <v>1373</v>
      </c>
      <c r="Q165">
        <v>5498627.5</v>
      </c>
      <c r="R165" t="s">
        <v>16</v>
      </c>
    </row>
    <row r="166" spans="1:18" hidden="1" x14ac:dyDescent="0.35">
      <c r="A166" t="s">
        <v>26</v>
      </c>
      <c r="B166" t="s">
        <v>848</v>
      </c>
      <c r="C166" t="s">
        <v>847</v>
      </c>
      <c r="D166">
        <v>2.0185498900000001</v>
      </c>
      <c r="E166" s="1">
        <v>3.5200000000000003E-10</v>
      </c>
      <c r="F166" t="s">
        <v>849</v>
      </c>
      <c r="N166">
        <v>5552058</v>
      </c>
      <c r="O166">
        <v>5552258</v>
      </c>
      <c r="P166">
        <v>200</v>
      </c>
      <c r="Q166">
        <v>5552158</v>
      </c>
      <c r="R166" t="s">
        <v>16</v>
      </c>
    </row>
    <row r="167" spans="1:18" hidden="1" x14ac:dyDescent="0.35">
      <c r="A167" t="s">
        <v>30</v>
      </c>
      <c r="B167" t="s">
        <v>844</v>
      </c>
      <c r="C167" t="s">
        <v>843</v>
      </c>
      <c r="D167">
        <v>2.0120736520000002</v>
      </c>
      <c r="E167" s="1">
        <v>6.5200000000000002E-14</v>
      </c>
      <c r="F167" t="s">
        <v>845</v>
      </c>
      <c r="N167">
        <v>5552274</v>
      </c>
      <c r="O167">
        <v>5552615</v>
      </c>
      <c r="P167">
        <v>341</v>
      </c>
      <c r="Q167">
        <v>5552444.5</v>
      </c>
      <c r="R167" t="s">
        <v>16</v>
      </c>
    </row>
    <row r="168" spans="1:18" hidden="1" x14ac:dyDescent="0.35">
      <c r="A168" t="s">
        <v>46</v>
      </c>
      <c r="B168" s="10" t="s">
        <v>859</v>
      </c>
      <c r="C168" s="10" t="s">
        <v>858</v>
      </c>
      <c r="D168">
        <v>2.0291588599999999</v>
      </c>
      <c r="E168" s="1">
        <v>1.1599999999999999E-23</v>
      </c>
      <c r="F168" t="s">
        <v>860</v>
      </c>
      <c r="I168" t="s">
        <v>613</v>
      </c>
      <c r="N168">
        <v>5561324</v>
      </c>
      <c r="O168">
        <v>5562238</v>
      </c>
      <c r="P168">
        <v>914</v>
      </c>
      <c r="Q168">
        <v>5561781</v>
      </c>
      <c r="R168" t="s">
        <v>16</v>
      </c>
    </row>
    <row r="169" spans="1:18" hidden="1" x14ac:dyDescent="0.35">
      <c r="A169" t="s">
        <v>46</v>
      </c>
      <c r="B169" s="10" t="s">
        <v>907</v>
      </c>
      <c r="C169" s="10" t="s">
        <v>906</v>
      </c>
      <c r="D169">
        <v>2.1226795780000001</v>
      </c>
      <c r="E169" s="1">
        <v>7.93E-24</v>
      </c>
      <c r="F169" t="s">
        <v>908</v>
      </c>
      <c r="I169" t="s">
        <v>613</v>
      </c>
      <c r="N169">
        <v>5562248</v>
      </c>
      <c r="O169">
        <v>5564116</v>
      </c>
      <c r="P169">
        <v>1868</v>
      </c>
      <c r="Q169">
        <v>5563182</v>
      </c>
      <c r="R169" t="s">
        <v>16</v>
      </c>
    </row>
    <row r="170" spans="1:18" hidden="1" x14ac:dyDescent="0.35">
      <c r="A170" t="s">
        <v>12</v>
      </c>
      <c r="C170" t="s">
        <v>875</v>
      </c>
      <c r="D170">
        <v>2.0641488880000001</v>
      </c>
      <c r="E170" s="1">
        <v>1.59E-13</v>
      </c>
      <c r="F170" t="s">
        <v>876</v>
      </c>
      <c r="N170">
        <v>5572894</v>
      </c>
      <c r="O170">
        <v>5573517</v>
      </c>
      <c r="P170">
        <v>623</v>
      </c>
      <c r="Q170">
        <v>5573205.5</v>
      </c>
      <c r="R170" t="s">
        <v>16</v>
      </c>
    </row>
    <row r="171" spans="1:18" hidden="1" x14ac:dyDescent="0.35">
      <c r="A171" t="s">
        <v>26</v>
      </c>
      <c r="C171" t="s">
        <v>394</v>
      </c>
      <c r="D171">
        <v>2.2298018470000001</v>
      </c>
      <c r="E171" s="1">
        <v>1.43E-13</v>
      </c>
      <c r="N171">
        <v>5607786</v>
      </c>
      <c r="O171">
        <v>5608487</v>
      </c>
      <c r="P171">
        <v>701</v>
      </c>
      <c r="Q171">
        <v>5608136.5</v>
      </c>
      <c r="R171" t="s">
        <v>16</v>
      </c>
    </row>
    <row r="172" spans="1:18" hidden="1" x14ac:dyDescent="0.35">
      <c r="A172" t="s">
        <v>12</v>
      </c>
      <c r="B172" t="s">
        <v>396</v>
      </c>
      <c r="C172" t="s">
        <v>395</v>
      </c>
      <c r="D172">
        <v>2.7669672190000001</v>
      </c>
      <c r="E172" s="1">
        <v>1.34E-18</v>
      </c>
      <c r="F172" t="s">
        <v>579</v>
      </c>
      <c r="N172">
        <v>5613569</v>
      </c>
      <c r="O172">
        <v>5614456</v>
      </c>
      <c r="P172">
        <v>887</v>
      </c>
      <c r="Q172">
        <v>5614012.5</v>
      </c>
      <c r="R172" t="s">
        <v>16</v>
      </c>
    </row>
    <row r="173" spans="1:18" hidden="1" x14ac:dyDescent="0.35">
      <c r="A173" t="s">
        <v>30</v>
      </c>
      <c r="B173" t="s">
        <v>398</v>
      </c>
      <c r="C173" t="s">
        <v>397</v>
      </c>
      <c r="D173">
        <v>3.1859376259999999</v>
      </c>
      <c r="E173" s="1">
        <v>1.92E-15</v>
      </c>
      <c r="F173" t="s">
        <v>580</v>
      </c>
      <c r="N173">
        <v>5614467</v>
      </c>
      <c r="O173">
        <v>5614796</v>
      </c>
      <c r="P173">
        <v>329</v>
      </c>
      <c r="Q173">
        <v>5614631.5</v>
      </c>
      <c r="R173" t="s">
        <v>16</v>
      </c>
    </row>
    <row r="174" spans="1:18" hidden="1" x14ac:dyDescent="0.35">
      <c r="A174" t="s">
        <v>30</v>
      </c>
      <c r="B174" t="s">
        <v>400</v>
      </c>
      <c r="C174" t="s">
        <v>399</v>
      </c>
      <c r="D174">
        <v>2.872170884</v>
      </c>
      <c r="E174" s="1">
        <v>2.51E-17</v>
      </c>
      <c r="F174" t="s">
        <v>581</v>
      </c>
      <c r="N174">
        <v>5614797</v>
      </c>
      <c r="O174">
        <v>5615423</v>
      </c>
      <c r="P174">
        <v>626</v>
      </c>
      <c r="Q174">
        <v>5615110</v>
      </c>
      <c r="R174" t="s">
        <v>16</v>
      </c>
    </row>
    <row r="175" spans="1:18" hidden="1" x14ac:dyDescent="0.35">
      <c r="A175" t="s">
        <v>30</v>
      </c>
      <c r="B175" t="s">
        <v>402</v>
      </c>
      <c r="C175" t="s">
        <v>401</v>
      </c>
      <c r="D175">
        <v>2.6043874489999999</v>
      </c>
      <c r="E175" s="1">
        <v>5.0699999999999998E-19</v>
      </c>
      <c r="F175" t="s">
        <v>582</v>
      </c>
      <c r="N175">
        <v>5615427</v>
      </c>
      <c r="O175">
        <v>5617445</v>
      </c>
      <c r="P175">
        <v>2018</v>
      </c>
      <c r="Q175">
        <v>5616436</v>
      </c>
      <c r="R175" t="s">
        <v>16</v>
      </c>
    </row>
    <row r="176" spans="1:18" hidden="1" x14ac:dyDescent="0.35">
      <c r="A176" t="s">
        <v>30</v>
      </c>
      <c r="B176" t="s">
        <v>404</v>
      </c>
      <c r="C176" t="s">
        <v>403</v>
      </c>
      <c r="D176">
        <v>2.671460196</v>
      </c>
      <c r="E176" s="1">
        <v>1.3899999999999999E-19</v>
      </c>
      <c r="F176" t="s">
        <v>583</v>
      </c>
      <c r="N176">
        <v>5617449</v>
      </c>
      <c r="O176">
        <v>5618393</v>
      </c>
      <c r="P176">
        <v>944</v>
      </c>
      <c r="Q176">
        <v>5617921</v>
      </c>
      <c r="R176" t="s">
        <v>16</v>
      </c>
    </row>
    <row r="177" spans="1:18" x14ac:dyDescent="0.35">
      <c r="A177" t="s">
        <v>68</v>
      </c>
      <c r="B177" s="9" t="s">
        <v>407</v>
      </c>
      <c r="C177" s="9" t="s">
        <v>406</v>
      </c>
      <c r="D177">
        <v>2.718182305</v>
      </c>
      <c r="E177" s="1">
        <v>2.1000000000000002E-27</v>
      </c>
      <c r="F177" t="s">
        <v>584</v>
      </c>
      <c r="K177" t="s">
        <v>611</v>
      </c>
      <c r="N177">
        <v>5665158</v>
      </c>
      <c r="O177">
        <v>5665550</v>
      </c>
      <c r="P177">
        <v>392</v>
      </c>
      <c r="Q177">
        <v>5665354</v>
      </c>
      <c r="R177" t="s">
        <v>16</v>
      </c>
    </row>
    <row r="178" spans="1:18" x14ac:dyDescent="0.35">
      <c r="A178" t="s">
        <v>68</v>
      </c>
      <c r="B178" s="9" t="s">
        <v>409</v>
      </c>
      <c r="C178" s="9" t="s">
        <v>408</v>
      </c>
      <c r="D178">
        <v>2.8223172220000001</v>
      </c>
      <c r="E178" s="1">
        <v>5.3200000000000002E-28</v>
      </c>
      <c r="F178" t="s">
        <v>585</v>
      </c>
      <c r="K178" t="s">
        <v>611</v>
      </c>
      <c r="N178">
        <v>5665565</v>
      </c>
      <c r="O178">
        <v>5665993</v>
      </c>
      <c r="P178">
        <v>428</v>
      </c>
      <c r="Q178">
        <v>5665779</v>
      </c>
      <c r="R178" t="s">
        <v>16</v>
      </c>
    </row>
    <row r="179" spans="1:18" hidden="1" x14ac:dyDescent="0.35">
      <c r="A179" t="s">
        <v>68</v>
      </c>
      <c r="B179" t="s">
        <v>413</v>
      </c>
      <c r="C179" t="s">
        <v>412</v>
      </c>
      <c r="D179">
        <v>2.622226554</v>
      </c>
      <c r="E179" s="1">
        <v>5.44E-20</v>
      </c>
      <c r="F179" t="s">
        <v>587</v>
      </c>
      <c r="N179">
        <v>5731237</v>
      </c>
      <c r="O179">
        <v>5732337</v>
      </c>
      <c r="P179">
        <v>1100</v>
      </c>
      <c r="Q179">
        <v>5731787</v>
      </c>
      <c r="R179" t="s">
        <v>16</v>
      </c>
    </row>
    <row r="180" spans="1:18" hidden="1" x14ac:dyDescent="0.35">
      <c r="A180" t="s">
        <v>36</v>
      </c>
      <c r="B180" t="s">
        <v>948</v>
      </c>
      <c r="C180" t="s">
        <v>947</v>
      </c>
      <c r="D180">
        <v>2.2484090729999999</v>
      </c>
      <c r="E180">
        <v>8.5984799999999997E-4</v>
      </c>
      <c r="F180" t="s">
        <v>949</v>
      </c>
      <c r="N180">
        <v>5797859</v>
      </c>
      <c r="O180">
        <v>5799028</v>
      </c>
      <c r="P180">
        <v>1169</v>
      </c>
      <c r="Q180">
        <v>5798443.5</v>
      </c>
      <c r="R180" t="s">
        <v>16</v>
      </c>
    </row>
    <row r="181" spans="1:18" hidden="1" x14ac:dyDescent="0.35">
      <c r="A181" t="s">
        <v>82</v>
      </c>
      <c r="B181" t="s">
        <v>881</v>
      </c>
      <c r="C181" t="s">
        <v>880</v>
      </c>
      <c r="D181">
        <v>2.070361052</v>
      </c>
      <c r="E181" s="1">
        <v>2.9000000000000002E-8</v>
      </c>
      <c r="F181" t="s">
        <v>882</v>
      </c>
      <c r="N181">
        <v>5799229</v>
      </c>
      <c r="O181">
        <v>5800479</v>
      </c>
      <c r="P181">
        <v>1250</v>
      </c>
      <c r="Q181">
        <v>5799854</v>
      </c>
      <c r="R181" t="s">
        <v>16</v>
      </c>
    </row>
    <row r="182" spans="1:18" hidden="1" x14ac:dyDescent="0.35">
      <c r="A182" t="s">
        <v>65</v>
      </c>
      <c r="B182" s="3" t="s">
        <v>1088</v>
      </c>
      <c r="C182" s="3" t="s">
        <v>1087</v>
      </c>
      <c r="D182">
        <v>3.1921285730000002</v>
      </c>
      <c r="E182" s="1">
        <v>4.4600000000000001E-10</v>
      </c>
      <c r="F182" t="s">
        <v>1089</v>
      </c>
      <c r="J182" t="s">
        <v>612</v>
      </c>
      <c r="N182">
        <v>5800866</v>
      </c>
      <c r="O182">
        <v>5801540</v>
      </c>
      <c r="P182">
        <v>674</v>
      </c>
      <c r="Q182">
        <v>5801203</v>
      </c>
      <c r="R182" t="s">
        <v>16</v>
      </c>
    </row>
    <row r="183" spans="1:18" hidden="1" x14ac:dyDescent="0.35">
      <c r="A183" t="s">
        <v>26</v>
      </c>
      <c r="B183" t="s">
        <v>1028</v>
      </c>
      <c r="C183" t="s">
        <v>1027</v>
      </c>
      <c r="D183">
        <v>2.5387945310000002</v>
      </c>
      <c r="E183" s="1">
        <v>2.9699999999999999E-22</v>
      </c>
      <c r="F183" t="s">
        <v>1029</v>
      </c>
      <c r="N183">
        <v>5914018</v>
      </c>
      <c r="O183">
        <v>5915241</v>
      </c>
      <c r="P183">
        <v>1223</v>
      </c>
      <c r="Q183">
        <v>5914629.5</v>
      </c>
      <c r="R183" t="s">
        <v>16</v>
      </c>
    </row>
    <row r="184" spans="1:18" x14ac:dyDescent="0.35">
      <c r="A184" t="s">
        <v>68</v>
      </c>
      <c r="B184" s="9" t="s">
        <v>1045</v>
      </c>
      <c r="C184" s="9" t="s">
        <v>1044</v>
      </c>
      <c r="D184">
        <v>2.6575635200000001</v>
      </c>
      <c r="E184" s="1">
        <v>8.08E-23</v>
      </c>
      <c r="F184" t="s">
        <v>1046</v>
      </c>
      <c r="K184" t="s">
        <v>611</v>
      </c>
      <c r="N184">
        <v>5915437</v>
      </c>
      <c r="O184">
        <v>5915694</v>
      </c>
      <c r="P184">
        <v>257</v>
      </c>
      <c r="Q184">
        <v>5915565.5</v>
      </c>
      <c r="R184" t="s">
        <v>16</v>
      </c>
    </row>
    <row r="185" spans="1:18" x14ac:dyDescent="0.35">
      <c r="A185" t="s">
        <v>68</v>
      </c>
      <c r="B185" s="9" t="s">
        <v>1066</v>
      </c>
      <c r="C185" s="9" t="s">
        <v>1065</v>
      </c>
      <c r="D185">
        <v>2.7866121700000002</v>
      </c>
      <c r="E185" s="1">
        <v>3.0000000000000001E-26</v>
      </c>
      <c r="F185" t="s">
        <v>1067</v>
      </c>
      <c r="K185" t="s">
        <v>611</v>
      </c>
      <c r="N185">
        <v>5915730</v>
      </c>
      <c r="O185">
        <v>5916041</v>
      </c>
      <c r="P185">
        <v>311</v>
      </c>
      <c r="Q185">
        <v>5915885.5</v>
      </c>
      <c r="R185" t="s">
        <v>16</v>
      </c>
    </row>
    <row r="186" spans="1:18" hidden="1" x14ac:dyDescent="0.35">
      <c r="A186" t="s">
        <v>30</v>
      </c>
      <c r="C186" t="s">
        <v>415</v>
      </c>
      <c r="D186">
        <v>2.3262221790000002</v>
      </c>
      <c r="E186">
        <v>1.11912E-4</v>
      </c>
      <c r="N186">
        <v>6070574</v>
      </c>
      <c r="O186">
        <v>6070909</v>
      </c>
      <c r="P186">
        <v>335</v>
      </c>
      <c r="Q186">
        <v>6070741.5</v>
      </c>
      <c r="R186" t="s">
        <v>16</v>
      </c>
    </row>
    <row r="187" spans="1:18" hidden="1" x14ac:dyDescent="0.35">
      <c r="A187" t="s">
        <v>26</v>
      </c>
      <c r="C187" t="s">
        <v>894</v>
      </c>
      <c r="D187">
        <v>2.0906381619999999</v>
      </c>
      <c r="E187" s="1">
        <v>7.5300000000000003E-7</v>
      </c>
      <c r="N187">
        <v>6102198</v>
      </c>
      <c r="O187">
        <v>6102806</v>
      </c>
      <c r="P187">
        <v>608</v>
      </c>
      <c r="Q187">
        <v>6102502</v>
      </c>
      <c r="R187" t="s">
        <v>16</v>
      </c>
    </row>
    <row r="188" spans="1:18" hidden="1" x14ac:dyDescent="0.35">
      <c r="A188" t="s">
        <v>71</v>
      </c>
      <c r="B188" t="s">
        <v>856</v>
      </c>
      <c r="C188" t="s">
        <v>855</v>
      </c>
      <c r="D188">
        <v>2.0290099019999999</v>
      </c>
      <c r="E188" s="1">
        <v>2.0899999999999999E-20</v>
      </c>
      <c r="F188" t="s">
        <v>857</v>
      </c>
      <c r="N188">
        <v>6142622</v>
      </c>
      <c r="O188">
        <v>6143623</v>
      </c>
      <c r="P188">
        <v>1001</v>
      </c>
      <c r="Q188">
        <v>6143122.5</v>
      </c>
      <c r="R188" t="s">
        <v>16</v>
      </c>
    </row>
    <row r="189" spans="1:18" x14ac:dyDescent="0.35">
      <c r="A189" t="s">
        <v>68</v>
      </c>
      <c r="B189" s="9" t="s">
        <v>922</v>
      </c>
      <c r="C189" s="9" t="s">
        <v>921</v>
      </c>
      <c r="D189">
        <v>2.1704268729999998</v>
      </c>
      <c r="E189" s="1">
        <v>1.73E-21</v>
      </c>
      <c r="F189" t="s">
        <v>923</v>
      </c>
      <c r="K189" t="s">
        <v>611</v>
      </c>
      <c r="N189">
        <v>6143646</v>
      </c>
      <c r="O189">
        <v>6144266</v>
      </c>
      <c r="P189">
        <v>620</v>
      </c>
      <c r="Q189">
        <v>6143956</v>
      </c>
      <c r="R189" t="s">
        <v>16</v>
      </c>
    </row>
    <row r="190" spans="1:18" hidden="1" x14ac:dyDescent="0.35">
      <c r="A190" t="s">
        <v>46</v>
      </c>
      <c r="B190" t="s">
        <v>1022</v>
      </c>
      <c r="C190" t="s">
        <v>1021</v>
      </c>
      <c r="D190">
        <v>2.4882422260000001</v>
      </c>
      <c r="E190" s="1">
        <v>7.9000000000000004E-23</v>
      </c>
      <c r="F190" t="s">
        <v>1023</v>
      </c>
      <c r="N190">
        <v>6145333</v>
      </c>
      <c r="O190">
        <v>6146661</v>
      </c>
      <c r="P190">
        <v>1328</v>
      </c>
      <c r="Q190">
        <v>6145997</v>
      </c>
      <c r="R190" t="s">
        <v>16</v>
      </c>
    </row>
    <row r="191" spans="1:18" x14ac:dyDescent="0.35">
      <c r="A191" t="s">
        <v>68</v>
      </c>
      <c r="B191" s="9" t="s">
        <v>1060</v>
      </c>
      <c r="C191" s="9" t="s">
        <v>1059</v>
      </c>
      <c r="D191">
        <v>2.758266801</v>
      </c>
      <c r="E191" s="1">
        <v>2.9600000000000001E-24</v>
      </c>
      <c r="F191" t="s">
        <v>1061</v>
      </c>
      <c r="K191" t="s">
        <v>611</v>
      </c>
      <c r="N191">
        <v>6146662</v>
      </c>
      <c r="O191">
        <v>6147096</v>
      </c>
      <c r="P191">
        <v>434</v>
      </c>
      <c r="Q191">
        <v>6146879</v>
      </c>
      <c r="R191" t="s">
        <v>16</v>
      </c>
    </row>
    <row r="192" spans="1:18" x14ac:dyDescent="0.35">
      <c r="A192" t="s">
        <v>68</v>
      </c>
      <c r="B192" s="9" t="s">
        <v>1072</v>
      </c>
      <c r="C192" s="9" t="s">
        <v>1071</v>
      </c>
      <c r="D192">
        <v>2.805049989</v>
      </c>
      <c r="E192" s="1">
        <v>1.5800000000000001E-23</v>
      </c>
      <c r="F192" t="s">
        <v>1073</v>
      </c>
      <c r="K192" t="s">
        <v>611</v>
      </c>
      <c r="N192">
        <v>6147100</v>
      </c>
      <c r="O192">
        <v>6147276</v>
      </c>
      <c r="P192">
        <v>176</v>
      </c>
      <c r="Q192">
        <v>6147188</v>
      </c>
      <c r="R192" t="s">
        <v>16</v>
      </c>
    </row>
    <row r="193" spans="1:18" x14ac:dyDescent="0.35">
      <c r="A193" t="s">
        <v>68</v>
      </c>
      <c r="B193" s="9" t="s">
        <v>417</v>
      </c>
      <c r="C193" s="9" t="s">
        <v>416</v>
      </c>
      <c r="D193">
        <v>2.7300813929999999</v>
      </c>
      <c r="E193" s="1">
        <v>1.01E-23</v>
      </c>
      <c r="F193" t="s">
        <v>589</v>
      </c>
      <c r="K193" t="s">
        <v>611</v>
      </c>
      <c r="N193">
        <v>6147279</v>
      </c>
      <c r="O193">
        <v>6147779</v>
      </c>
      <c r="P193">
        <v>500</v>
      </c>
      <c r="Q193">
        <v>6147529</v>
      </c>
      <c r="R193" t="s">
        <v>16</v>
      </c>
    </row>
    <row r="194" spans="1:18" x14ac:dyDescent="0.35">
      <c r="A194" t="s">
        <v>68</v>
      </c>
      <c r="B194" s="9" t="s">
        <v>419</v>
      </c>
      <c r="C194" s="9" t="s">
        <v>418</v>
      </c>
      <c r="D194">
        <v>2.6787736</v>
      </c>
      <c r="E194" s="1">
        <v>6.5E-25</v>
      </c>
      <c r="F194" t="s">
        <v>590</v>
      </c>
      <c r="K194" t="s">
        <v>611</v>
      </c>
      <c r="N194">
        <v>6147783</v>
      </c>
      <c r="O194">
        <v>6148133</v>
      </c>
      <c r="P194">
        <v>350</v>
      </c>
      <c r="Q194">
        <v>6147958</v>
      </c>
      <c r="R194" t="s">
        <v>16</v>
      </c>
    </row>
    <row r="195" spans="1:18" x14ac:dyDescent="0.35">
      <c r="A195" t="s">
        <v>68</v>
      </c>
      <c r="B195" s="9" t="s">
        <v>421</v>
      </c>
      <c r="C195" s="9" t="s">
        <v>420</v>
      </c>
      <c r="D195">
        <v>2.6237546709999999</v>
      </c>
      <c r="E195" s="1">
        <v>4.1000000000000001E-24</v>
      </c>
      <c r="F195" t="s">
        <v>591</v>
      </c>
      <c r="K195" t="s">
        <v>611</v>
      </c>
      <c r="N195">
        <v>6148144</v>
      </c>
      <c r="O195">
        <v>6148677</v>
      </c>
      <c r="P195">
        <v>533</v>
      </c>
      <c r="Q195">
        <v>6148410.5</v>
      </c>
      <c r="R195" t="s">
        <v>16</v>
      </c>
    </row>
    <row r="196" spans="1:18" x14ac:dyDescent="0.35">
      <c r="A196" t="s">
        <v>68</v>
      </c>
      <c r="B196" s="9" t="s">
        <v>1041</v>
      </c>
      <c r="C196" s="9" t="s">
        <v>1040</v>
      </c>
      <c r="D196">
        <v>2.6128143069999998</v>
      </c>
      <c r="E196" s="1">
        <v>2.87E-24</v>
      </c>
      <c r="F196" t="s">
        <v>1042</v>
      </c>
      <c r="K196" t="s">
        <v>611</v>
      </c>
      <c r="N196">
        <v>6148690</v>
      </c>
      <c r="O196">
        <v>6149082</v>
      </c>
      <c r="P196">
        <v>392</v>
      </c>
      <c r="Q196">
        <v>6148886</v>
      </c>
      <c r="R196" t="s">
        <v>16</v>
      </c>
    </row>
    <row r="197" spans="1:18" x14ac:dyDescent="0.35">
      <c r="A197" t="s">
        <v>68</v>
      </c>
      <c r="B197" s="9" t="s">
        <v>971</v>
      </c>
      <c r="C197" s="9" t="s">
        <v>970</v>
      </c>
      <c r="D197">
        <v>2.300188012</v>
      </c>
      <c r="E197" s="1">
        <v>3.7799999999999999E-22</v>
      </c>
      <c r="F197" t="s">
        <v>972</v>
      </c>
      <c r="K197" t="s">
        <v>611</v>
      </c>
      <c r="N197">
        <v>6149290</v>
      </c>
      <c r="O197">
        <v>6149595</v>
      </c>
      <c r="P197">
        <v>305</v>
      </c>
      <c r="Q197">
        <v>6149442.5</v>
      </c>
      <c r="R197" t="s">
        <v>16</v>
      </c>
    </row>
    <row r="198" spans="1:18" x14ac:dyDescent="0.35">
      <c r="A198" t="s">
        <v>68</v>
      </c>
      <c r="B198" s="9" t="s">
        <v>910</v>
      </c>
      <c r="C198" s="9" t="s">
        <v>909</v>
      </c>
      <c r="D198">
        <v>2.1326419759999999</v>
      </c>
      <c r="E198" s="1">
        <v>8.0600000000000003E-20</v>
      </c>
      <c r="F198" t="s">
        <v>911</v>
      </c>
      <c r="K198" t="s">
        <v>611</v>
      </c>
      <c r="N198">
        <v>6149609</v>
      </c>
      <c r="O198">
        <v>6150148</v>
      </c>
      <c r="P198">
        <v>539</v>
      </c>
      <c r="Q198">
        <v>6149878.5</v>
      </c>
      <c r="R198" t="s">
        <v>16</v>
      </c>
    </row>
    <row r="199" spans="1:18" x14ac:dyDescent="0.35">
      <c r="A199" t="s">
        <v>68</v>
      </c>
      <c r="B199" s="9" t="s">
        <v>930</v>
      </c>
      <c r="C199" s="9" t="s">
        <v>929</v>
      </c>
      <c r="D199">
        <v>2.1878586549999999</v>
      </c>
      <c r="E199" s="1">
        <v>1.6499999999999999E-19</v>
      </c>
      <c r="F199" t="s">
        <v>931</v>
      </c>
      <c r="K199" t="s">
        <v>611</v>
      </c>
      <c r="N199">
        <v>6150169</v>
      </c>
      <c r="O199">
        <v>6150483</v>
      </c>
      <c r="P199">
        <v>314</v>
      </c>
      <c r="Q199">
        <v>6150326</v>
      </c>
      <c r="R199" t="s">
        <v>16</v>
      </c>
    </row>
    <row r="200" spans="1:18" x14ac:dyDescent="0.35">
      <c r="A200" t="s">
        <v>68</v>
      </c>
      <c r="B200" s="9" t="s">
        <v>913</v>
      </c>
      <c r="C200" s="9" t="s">
        <v>912</v>
      </c>
      <c r="D200">
        <v>2.1435198149999999</v>
      </c>
      <c r="E200" s="1">
        <v>4.9700000000000003E-19</v>
      </c>
      <c r="F200" t="s">
        <v>914</v>
      </c>
      <c r="K200" t="s">
        <v>611</v>
      </c>
      <c r="N200">
        <v>6150495</v>
      </c>
      <c r="O200">
        <v>6150863</v>
      </c>
      <c r="P200">
        <v>368</v>
      </c>
      <c r="Q200">
        <v>6150679</v>
      </c>
      <c r="R200" t="s">
        <v>16</v>
      </c>
    </row>
    <row r="201" spans="1:18" x14ac:dyDescent="0.35">
      <c r="A201" t="s">
        <v>68</v>
      </c>
      <c r="B201" s="9" t="s">
        <v>952</v>
      </c>
      <c r="C201" s="9" t="s">
        <v>951</v>
      </c>
      <c r="D201">
        <v>2.2500252359999999</v>
      </c>
      <c r="E201" s="1">
        <v>3.0699999999999998E-17</v>
      </c>
      <c r="F201" t="s">
        <v>953</v>
      </c>
      <c r="K201" t="s">
        <v>611</v>
      </c>
      <c r="N201">
        <v>6150887</v>
      </c>
      <c r="O201">
        <v>6151153</v>
      </c>
      <c r="P201">
        <v>266</v>
      </c>
      <c r="Q201">
        <v>6151020</v>
      </c>
      <c r="R201" t="s">
        <v>16</v>
      </c>
    </row>
    <row r="202" spans="1:18" x14ac:dyDescent="0.35">
      <c r="A202" t="s">
        <v>68</v>
      </c>
      <c r="B202" s="9" t="s">
        <v>896</v>
      </c>
      <c r="C202" s="9" t="s">
        <v>895</v>
      </c>
      <c r="D202">
        <v>2.1002699059999999</v>
      </c>
      <c r="E202" s="1">
        <v>1.3600000000000001E-12</v>
      </c>
      <c r="F202" t="s">
        <v>897</v>
      </c>
      <c r="K202" t="s">
        <v>611</v>
      </c>
      <c r="N202">
        <v>6151156</v>
      </c>
      <c r="O202">
        <v>6151347</v>
      </c>
      <c r="P202">
        <v>191</v>
      </c>
      <c r="Q202">
        <v>6151251.5</v>
      </c>
      <c r="R202" t="s">
        <v>16</v>
      </c>
    </row>
    <row r="203" spans="1:18" x14ac:dyDescent="0.35">
      <c r="A203" t="s">
        <v>68</v>
      </c>
      <c r="B203" s="9" t="s">
        <v>886</v>
      </c>
      <c r="C203" s="9" t="s">
        <v>885</v>
      </c>
      <c r="D203">
        <v>2.078016941</v>
      </c>
      <c r="E203" s="1">
        <v>2.5600000000000002E-15</v>
      </c>
      <c r="F203" t="s">
        <v>887</v>
      </c>
      <c r="K203" t="s">
        <v>611</v>
      </c>
      <c r="N203">
        <v>6151347</v>
      </c>
      <c r="O203">
        <v>6151760</v>
      </c>
      <c r="P203">
        <v>413</v>
      </c>
      <c r="Q203">
        <v>6151553.5</v>
      </c>
      <c r="R203" t="s">
        <v>16</v>
      </c>
    </row>
    <row r="204" spans="1:18" x14ac:dyDescent="0.35">
      <c r="A204" t="s">
        <v>68</v>
      </c>
      <c r="B204" s="9" t="s">
        <v>918</v>
      </c>
      <c r="C204" s="9" t="s">
        <v>917</v>
      </c>
      <c r="D204">
        <v>2.1489669280000001</v>
      </c>
      <c r="E204" s="1">
        <v>6.1399999999999997E-19</v>
      </c>
      <c r="F204" t="s">
        <v>919</v>
      </c>
      <c r="K204" t="s">
        <v>611</v>
      </c>
      <c r="N204">
        <v>6151773</v>
      </c>
      <c r="O204">
        <v>6152459</v>
      </c>
      <c r="P204">
        <v>686</v>
      </c>
      <c r="Q204">
        <v>6152116</v>
      </c>
      <c r="R204" t="s">
        <v>16</v>
      </c>
    </row>
    <row r="205" spans="1:18" x14ac:dyDescent="0.35">
      <c r="A205" t="s">
        <v>68</v>
      </c>
      <c r="B205" s="9" t="s">
        <v>873</v>
      </c>
      <c r="C205" s="9" t="s">
        <v>872</v>
      </c>
      <c r="D205">
        <v>2.0589989399999999</v>
      </c>
      <c r="E205" s="1">
        <v>1.66E-18</v>
      </c>
      <c r="F205" t="s">
        <v>874</v>
      </c>
      <c r="K205" t="s">
        <v>611</v>
      </c>
      <c r="N205">
        <v>6152473</v>
      </c>
      <c r="O205">
        <v>6152808</v>
      </c>
      <c r="P205">
        <v>335</v>
      </c>
      <c r="Q205">
        <v>6152640.5</v>
      </c>
      <c r="R205" t="s">
        <v>16</v>
      </c>
    </row>
    <row r="206" spans="1:18" x14ac:dyDescent="0.35">
      <c r="A206" t="s">
        <v>68</v>
      </c>
      <c r="B206" s="9" t="s">
        <v>901</v>
      </c>
      <c r="C206" s="9" t="s">
        <v>900</v>
      </c>
      <c r="D206">
        <v>2.1169576079999999</v>
      </c>
      <c r="E206" s="1">
        <v>7.6399999999999994E-18</v>
      </c>
      <c r="F206" t="s">
        <v>902</v>
      </c>
      <c r="K206" t="s">
        <v>611</v>
      </c>
      <c r="N206">
        <v>6152819</v>
      </c>
      <c r="O206">
        <v>6153094</v>
      </c>
      <c r="P206">
        <v>275</v>
      </c>
      <c r="Q206">
        <v>6152956.5</v>
      </c>
      <c r="R206" t="s">
        <v>16</v>
      </c>
    </row>
    <row r="207" spans="1:18" x14ac:dyDescent="0.35">
      <c r="A207" t="s">
        <v>68</v>
      </c>
      <c r="B207" s="9" t="s">
        <v>945</v>
      </c>
      <c r="C207" s="9" t="s">
        <v>944</v>
      </c>
      <c r="D207">
        <v>2.2460021559999999</v>
      </c>
      <c r="E207" s="1">
        <v>3.5200000000000001E-20</v>
      </c>
      <c r="F207" t="s">
        <v>946</v>
      </c>
      <c r="K207" t="s">
        <v>611</v>
      </c>
      <c r="N207">
        <v>6153111</v>
      </c>
      <c r="O207">
        <v>6153935</v>
      </c>
      <c r="P207">
        <v>824</v>
      </c>
      <c r="Q207">
        <v>6153523</v>
      </c>
      <c r="R207" t="s">
        <v>16</v>
      </c>
    </row>
    <row r="208" spans="1:18" x14ac:dyDescent="0.35">
      <c r="A208" t="s">
        <v>68</v>
      </c>
      <c r="B208" s="9" t="s">
        <v>933</v>
      </c>
      <c r="C208" s="9" t="s">
        <v>932</v>
      </c>
      <c r="D208">
        <v>2.2169493089999999</v>
      </c>
      <c r="E208" s="1">
        <v>3.1500000000000001E-19</v>
      </c>
      <c r="F208" t="s">
        <v>934</v>
      </c>
      <c r="K208" t="s">
        <v>611</v>
      </c>
      <c r="N208">
        <v>6153950</v>
      </c>
      <c r="O208">
        <v>6154249</v>
      </c>
      <c r="P208">
        <v>299</v>
      </c>
      <c r="Q208">
        <v>6154099.5</v>
      </c>
      <c r="R208" t="s">
        <v>16</v>
      </c>
    </row>
    <row r="209" spans="1:18" x14ac:dyDescent="0.35">
      <c r="A209" t="s">
        <v>68</v>
      </c>
      <c r="B209" s="9" t="s">
        <v>985</v>
      </c>
      <c r="C209" s="9" t="s">
        <v>984</v>
      </c>
      <c r="D209">
        <v>2.3489114089999998</v>
      </c>
      <c r="E209" s="1">
        <v>2.2399999999999998E-22</v>
      </c>
      <c r="F209" t="s">
        <v>986</v>
      </c>
      <c r="K209" t="s">
        <v>611</v>
      </c>
      <c r="N209">
        <v>6154246</v>
      </c>
      <c r="O209">
        <v>6154848</v>
      </c>
      <c r="P209">
        <v>602</v>
      </c>
      <c r="Q209">
        <v>6154547</v>
      </c>
      <c r="R209" t="s">
        <v>16</v>
      </c>
    </row>
    <row r="210" spans="1:18" x14ac:dyDescent="0.35">
      <c r="A210" t="s">
        <v>68</v>
      </c>
      <c r="B210" s="9" t="s">
        <v>968</v>
      </c>
      <c r="C210" s="9" t="s">
        <v>967</v>
      </c>
      <c r="D210">
        <v>2.297025911</v>
      </c>
      <c r="E210" s="1">
        <v>4.81E-23</v>
      </c>
      <c r="F210" t="s">
        <v>969</v>
      </c>
      <c r="K210" t="s">
        <v>611</v>
      </c>
      <c r="N210">
        <v>6154861</v>
      </c>
      <c r="O210">
        <v>6155496</v>
      </c>
      <c r="P210">
        <v>635</v>
      </c>
      <c r="Q210">
        <v>6155178.5</v>
      </c>
      <c r="R210" t="s">
        <v>16</v>
      </c>
    </row>
    <row r="211" spans="1:18" x14ac:dyDescent="0.35">
      <c r="A211" t="s">
        <v>68</v>
      </c>
      <c r="B211" s="9" t="s">
        <v>892</v>
      </c>
      <c r="C211" s="9" t="s">
        <v>891</v>
      </c>
      <c r="D211">
        <v>2.0893374339999999</v>
      </c>
      <c r="E211" s="1">
        <v>7.7099999999999996E-20</v>
      </c>
      <c r="F211" t="s">
        <v>893</v>
      </c>
      <c r="K211" t="s">
        <v>611</v>
      </c>
      <c r="N211">
        <v>6155577</v>
      </c>
      <c r="O211">
        <v>6155888</v>
      </c>
      <c r="P211">
        <v>311</v>
      </c>
      <c r="Q211">
        <v>6155732.5</v>
      </c>
      <c r="R211" t="s">
        <v>16</v>
      </c>
    </row>
    <row r="212" spans="1:18" hidden="1" x14ac:dyDescent="0.35">
      <c r="A212" t="s">
        <v>68</v>
      </c>
      <c r="B212" t="s">
        <v>853</v>
      </c>
      <c r="C212" t="s">
        <v>852</v>
      </c>
      <c r="D212">
        <v>2.0265196680000002</v>
      </c>
      <c r="E212" s="1">
        <v>7.1699999999999997E-20</v>
      </c>
      <c r="F212" t="s">
        <v>854</v>
      </c>
      <c r="N212">
        <v>6157257</v>
      </c>
      <c r="O212">
        <v>6159404</v>
      </c>
      <c r="P212">
        <v>2147</v>
      </c>
      <c r="Q212">
        <v>6158330.5</v>
      </c>
      <c r="R212" t="s">
        <v>16</v>
      </c>
    </row>
    <row r="213" spans="1:18" x14ac:dyDescent="0.35">
      <c r="A213" t="s">
        <v>68</v>
      </c>
      <c r="B213" s="9" t="s">
        <v>423</v>
      </c>
      <c r="C213" s="9" t="s">
        <v>422</v>
      </c>
      <c r="D213">
        <v>2.2001939049999999</v>
      </c>
      <c r="E213" s="1">
        <v>5.13E-20</v>
      </c>
      <c r="F213" t="s">
        <v>592</v>
      </c>
      <c r="K213" t="s">
        <v>611</v>
      </c>
      <c r="N213">
        <v>6159435</v>
      </c>
      <c r="O213">
        <v>6159905</v>
      </c>
      <c r="P213">
        <v>470</v>
      </c>
      <c r="Q213">
        <v>6159670</v>
      </c>
      <c r="R213" t="s">
        <v>16</v>
      </c>
    </row>
    <row r="214" spans="1:18" x14ac:dyDescent="0.35">
      <c r="A214" t="s">
        <v>68</v>
      </c>
      <c r="B214" s="9" t="s">
        <v>425</v>
      </c>
      <c r="C214" s="9" t="s">
        <v>424</v>
      </c>
      <c r="D214">
        <v>2.3387791060000001</v>
      </c>
      <c r="E214" s="1">
        <v>7.1400000000000005E-21</v>
      </c>
      <c r="F214" t="s">
        <v>593</v>
      </c>
      <c r="K214" t="s">
        <v>611</v>
      </c>
      <c r="N214">
        <v>6160017</v>
      </c>
      <c r="O214">
        <v>6160388</v>
      </c>
      <c r="P214">
        <v>371</v>
      </c>
      <c r="Q214">
        <v>6160202.5</v>
      </c>
      <c r="R214" t="s">
        <v>16</v>
      </c>
    </row>
    <row r="215" spans="1:18" x14ac:dyDescent="0.35">
      <c r="A215" t="s">
        <v>68</v>
      </c>
      <c r="B215" s="9" t="s">
        <v>427</v>
      </c>
      <c r="C215" s="9" t="s">
        <v>426</v>
      </c>
      <c r="D215">
        <v>2.9879027489999999</v>
      </c>
      <c r="E215" s="1">
        <v>1.7000000000000001E-26</v>
      </c>
      <c r="F215" t="s">
        <v>594</v>
      </c>
      <c r="K215" t="s">
        <v>611</v>
      </c>
      <c r="N215">
        <v>6170294</v>
      </c>
      <c r="O215">
        <v>6170989</v>
      </c>
      <c r="P215">
        <v>695</v>
      </c>
      <c r="Q215">
        <v>6170641.5</v>
      </c>
      <c r="R215" t="s">
        <v>16</v>
      </c>
    </row>
    <row r="216" spans="1:18" x14ac:dyDescent="0.35">
      <c r="A216" t="s">
        <v>68</v>
      </c>
      <c r="B216" s="9" t="s">
        <v>429</v>
      </c>
      <c r="C216" s="9" t="s">
        <v>428</v>
      </c>
      <c r="D216">
        <v>3.0210855689999998</v>
      </c>
      <c r="E216" s="1">
        <v>1.23E-26</v>
      </c>
      <c r="F216" t="s">
        <v>595</v>
      </c>
      <c r="K216" t="s">
        <v>611</v>
      </c>
      <c r="N216">
        <v>6170989</v>
      </c>
      <c r="O216">
        <v>6171420</v>
      </c>
      <c r="P216">
        <v>431</v>
      </c>
      <c r="Q216">
        <v>6171204.5</v>
      </c>
      <c r="R216" t="s">
        <v>16</v>
      </c>
    </row>
    <row r="217" spans="1:18" hidden="1" x14ac:dyDescent="0.35">
      <c r="A217" t="s">
        <v>63</v>
      </c>
      <c r="C217" t="s">
        <v>1076</v>
      </c>
      <c r="D217">
        <v>2.80854252</v>
      </c>
      <c r="E217" s="1">
        <v>2.6899999999999998E-23</v>
      </c>
      <c r="F217" t="s">
        <v>679</v>
      </c>
      <c r="N217">
        <v>6275356</v>
      </c>
      <c r="O217">
        <v>6277161</v>
      </c>
      <c r="P217">
        <v>1805</v>
      </c>
      <c r="Q217">
        <v>6276258.5</v>
      </c>
      <c r="R217" t="s">
        <v>16</v>
      </c>
    </row>
    <row r="218" spans="1:18" hidden="1" x14ac:dyDescent="0.35">
      <c r="A218" t="s">
        <v>36</v>
      </c>
      <c r="B218" s="10"/>
      <c r="C218" s="10" t="s">
        <v>433</v>
      </c>
      <c r="D218">
        <v>2.9401329029999999</v>
      </c>
      <c r="E218" s="1">
        <v>4.46E-17</v>
      </c>
      <c r="F218" t="s">
        <v>599</v>
      </c>
      <c r="I218" t="s">
        <v>613</v>
      </c>
      <c r="N218">
        <v>6359826</v>
      </c>
      <c r="O218">
        <v>6361835</v>
      </c>
      <c r="P218">
        <v>2009</v>
      </c>
      <c r="Q218">
        <v>6360830.5</v>
      </c>
      <c r="R218" t="s">
        <v>16</v>
      </c>
    </row>
    <row r="219" spans="1:18" hidden="1" x14ac:dyDescent="0.35">
      <c r="A219" t="s">
        <v>26</v>
      </c>
      <c r="C219" t="s">
        <v>995</v>
      </c>
      <c r="D219">
        <v>2.400201875</v>
      </c>
      <c r="E219" s="1">
        <v>1.0600000000000001E-17</v>
      </c>
      <c r="F219" t="s">
        <v>996</v>
      </c>
      <c r="N219">
        <v>6372398</v>
      </c>
      <c r="O219">
        <v>6373576</v>
      </c>
      <c r="P219">
        <v>1178</v>
      </c>
      <c r="Q219">
        <v>6372987</v>
      </c>
      <c r="R219" t="s">
        <v>16</v>
      </c>
    </row>
    <row r="220" spans="1:18" hidden="1" x14ac:dyDescent="0.35">
      <c r="A220" t="s">
        <v>24</v>
      </c>
      <c r="B220" t="s">
        <v>839</v>
      </c>
      <c r="C220" t="s">
        <v>838</v>
      </c>
      <c r="D220">
        <v>2.0054584210000002</v>
      </c>
      <c r="E220" s="1">
        <v>2.99E-21</v>
      </c>
      <c r="F220" t="s">
        <v>840</v>
      </c>
      <c r="N220">
        <v>6400858</v>
      </c>
      <c r="O220">
        <v>6401703</v>
      </c>
      <c r="P220">
        <v>845</v>
      </c>
      <c r="Q220">
        <v>6401280.5</v>
      </c>
      <c r="R220" t="s">
        <v>16</v>
      </c>
    </row>
    <row r="221" spans="1:18" hidden="1" x14ac:dyDescent="0.35">
      <c r="A221" t="s">
        <v>78</v>
      </c>
      <c r="B221" t="s">
        <v>435</v>
      </c>
      <c r="C221" t="s">
        <v>434</v>
      </c>
      <c r="D221">
        <v>2.2113054889999999</v>
      </c>
      <c r="E221" s="1">
        <v>4.9500000000000003E-24</v>
      </c>
      <c r="F221" t="s">
        <v>600</v>
      </c>
      <c r="N221">
        <v>6402867</v>
      </c>
      <c r="O221">
        <v>6404735</v>
      </c>
      <c r="P221">
        <v>1868</v>
      </c>
      <c r="Q221">
        <v>6403801</v>
      </c>
      <c r="R221" t="s">
        <v>16</v>
      </c>
    </row>
    <row r="222" spans="1:18" hidden="1" x14ac:dyDescent="0.35">
      <c r="A222" t="s">
        <v>17</v>
      </c>
      <c r="B222" s="4" t="s">
        <v>440</v>
      </c>
      <c r="C222" s="4" t="s">
        <v>439</v>
      </c>
      <c r="D222">
        <v>2.593061327</v>
      </c>
      <c r="E222" s="1">
        <v>1.33E-11</v>
      </c>
      <c r="F222" t="s">
        <v>604</v>
      </c>
      <c r="L222" t="s">
        <v>614</v>
      </c>
      <c r="M222" t="s">
        <v>604</v>
      </c>
      <c r="N222">
        <v>6564507</v>
      </c>
      <c r="O222">
        <v>6565772</v>
      </c>
      <c r="P222">
        <v>1265</v>
      </c>
      <c r="Q222">
        <v>6565139.5</v>
      </c>
      <c r="R222" t="s">
        <v>16</v>
      </c>
    </row>
    <row r="223" spans="1:18" hidden="1" x14ac:dyDescent="0.35">
      <c r="A223" t="s">
        <v>71</v>
      </c>
      <c r="B223" s="3" t="s">
        <v>442</v>
      </c>
      <c r="C223" s="3" t="s">
        <v>441</v>
      </c>
      <c r="D223">
        <v>2.1828570169999999</v>
      </c>
      <c r="E223" s="1">
        <v>2.0500000000000001E-24</v>
      </c>
      <c r="F223" t="s">
        <v>605</v>
      </c>
      <c r="J223" t="s">
        <v>612</v>
      </c>
      <c r="N223">
        <v>6593019</v>
      </c>
      <c r="O223">
        <v>6594278</v>
      </c>
      <c r="P223">
        <v>1259</v>
      </c>
      <c r="Q223">
        <v>6593648.5</v>
      </c>
      <c r="R223" t="s">
        <v>16</v>
      </c>
    </row>
    <row r="224" spans="1:18" hidden="1" x14ac:dyDescent="0.35">
      <c r="A224" t="s">
        <v>46</v>
      </c>
      <c r="B224" s="10" t="s">
        <v>444</v>
      </c>
      <c r="C224" s="10" t="s">
        <v>443</v>
      </c>
      <c r="D224">
        <v>2.0983928110000001</v>
      </c>
      <c r="E224" s="1">
        <v>7.0700000000000004E-12</v>
      </c>
      <c r="F224" t="s">
        <v>606</v>
      </c>
      <c r="I224" t="s">
        <v>613</v>
      </c>
      <c r="N224">
        <v>6681792</v>
      </c>
      <c r="O224">
        <v>6682796</v>
      </c>
      <c r="P224">
        <v>1004</v>
      </c>
      <c r="Q224">
        <v>6682294</v>
      </c>
      <c r="R224" t="s">
        <v>16</v>
      </c>
    </row>
    <row r="225" spans="1:18" hidden="1" x14ac:dyDescent="0.35">
      <c r="A225" t="s">
        <v>46</v>
      </c>
      <c r="B225" s="10" t="s">
        <v>446</v>
      </c>
      <c r="C225" s="10" t="s">
        <v>445</v>
      </c>
      <c r="D225">
        <v>2.0444573020000001</v>
      </c>
      <c r="E225" s="1">
        <v>2.9300000000000002E-10</v>
      </c>
      <c r="F225" t="s">
        <v>607</v>
      </c>
      <c r="I225" t="s">
        <v>613</v>
      </c>
      <c r="N225">
        <v>6682803</v>
      </c>
      <c r="O225">
        <v>6683231</v>
      </c>
      <c r="P225">
        <v>428</v>
      </c>
      <c r="Q225">
        <v>6683017</v>
      </c>
      <c r="R225" t="s">
        <v>16</v>
      </c>
    </row>
    <row r="226" spans="1:18" hidden="1" x14ac:dyDescent="0.35">
      <c r="A226" t="s">
        <v>82</v>
      </c>
      <c r="B226" s="10"/>
      <c r="C226" s="10" t="s">
        <v>447</v>
      </c>
      <c r="D226">
        <v>2.1090831319999999</v>
      </c>
      <c r="E226" s="1">
        <v>8.5899999999999997E-13</v>
      </c>
      <c r="F226" t="s">
        <v>608</v>
      </c>
      <c r="I226" t="s">
        <v>613</v>
      </c>
      <c r="N226">
        <v>6683228</v>
      </c>
      <c r="O226">
        <v>6683980</v>
      </c>
      <c r="P226">
        <v>752</v>
      </c>
      <c r="Q226">
        <v>6683604</v>
      </c>
      <c r="R226" t="s">
        <v>16</v>
      </c>
    </row>
    <row r="227" spans="1:18" hidden="1" x14ac:dyDescent="0.35">
      <c r="A227" t="s">
        <v>52</v>
      </c>
      <c r="C227" t="s">
        <v>898</v>
      </c>
      <c r="D227">
        <v>2.1116692010000002</v>
      </c>
      <c r="E227" s="1">
        <v>2.55E-8</v>
      </c>
      <c r="F227" t="s">
        <v>899</v>
      </c>
      <c r="N227">
        <v>6755208</v>
      </c>
      <c r="O227">
        <v>6755855</v>
      </c>
      <c r="P227">
        <v>647</v>
      </c>
      <c r="Q227">
        <v>6755531.5</v>
      </c>
      <c r="R227" t="s">
        <v>16</v>
      </c>
    </row>
    <row r="228" spans="1:18" hidden="1" x14ac:dyDescent="0.35">
      <c r="A228" t="s">
        <v>24</v>
      </c>
      <c r="B228" t="s">
        <v>449</v>
      </c>
      <c r="C228" t="s">
        <v>448</v>
      </c>
      <c r="D228">
        <v>2.6655959899999999</v>
      </c>
      <c r="E228" s="1">
        <v>1.4999999999999999E-15</v>
      </c>
      <c r="F228" t="s">
        <v>609</v>
      </c>
      <c r="N228">
        <v>6763852</v>
      </c>
      <c r="O228">
        <v>6765291</v>
      </c>
      <c r="P228">
        <v>1439</v>
      </c>
      <c r="Q228">
        <v>6764571.5</v>
      </c>
      <c r="R228" t="s">
        <v>16</v>
      </c>
    </row>
    <row r="229" spans="1:18" hidden="1" x14ac:dyDescent="0.35">
      <c r="A229" t="s">
        <v>26</v>
      </c>
      <c r="C229" t="s">
        <v>993</v>
      </c>
      <c r="D229">
        <v>2.3952438429999998</v>
      </c>
      <c r="E229">
        <v>2.2093849999999999E-3</v>
      </c>
      <c r="F229" t="s">
        <v>994</v>
      </c>
      <c r="N229">
        <v>6810603</v>
      </c>
      <c r="O229">
        <v>6811487</v>
      </c>
      <c r="P229">
        <v>884</v>
      </c>
      <c r="Q229">
        <v>6811045</v>
      </c>
      <c r="R229" t="s">
        <v>16</v>
      </c>
    </row>
    <row r="230" spans="1:18" hidden="1" x14ac:dyDescent="0.35">
      <c r="A230" t="s">
        <v>71</v>
      </c>
      <c r="B230" s="3" t="s">
        <v>451</v>
      </c>
      <c r="C230" s="3" t="s">
        <v>450</v>
      </c>
      <c r="D230">
        <v>2.1210290230000002</v>
      </c>
      <c r="E230" s="1">
        <v>5.5199999999999995E-10</v>
      </c>
      <c r="F230" t="s">
        <v>610</v>
      </c>
      <c r="J230" t="s">
        <v>612</v>
      </c>
      <c r="N230">
        <v>6846888</v>
      </c>
      <c r="O230">
        <v>6847655</v>
      </c>
      <c r="P230">
        <v>767</v>
      </c>
      <c r="Q230">
        <v>6847271.5</v>
      </c>
      <c r="R230" t="s">
        <v>16</v>
      </c>
    </row>
    <row r="231" spans="1:18" hidden="1" x14ac:dyDescent="0.35">
      <c r="A231" t="s">
        <v>30</v>
      </c>
      <c r="B231" t="s">
        <v>862</v>
      </c>
      <c r="C231" t="s">
        <v>861</v>
      </c>
      <c r="D231">
        <v>2.0297146599999998</v>
      </c>
      <c r="E231" s="1">
        <v>8.3700000000000001E-21</v>
      </c>
      <c r="F231" t="s">
        <v>863</v>
      </c>
      <c r="N231">
        <v>6849303</v>
      </c>
      <c r="O231">
        <v>6849728</v>
      </c>
      <c r="P231">
        <v>425</v>
      </c>
      <c r="Q231">
        <v>6849515.5</v>
      </c>
      <c r="R231" t="s">
        <v>16</v>
      </c>
    </row>
  </sheetData>
  <autoFilter ref="A1:R231" xr:uid="{5E79E457-E405-41D4-8039-04FEE081CD96}">
    <filterColumn colId="10">
      <customFilters>
        <customFilter operator="notEqual" val=" "/>
      </customFilters>
    </filterColumn>
    <sortState xmlns:xlrd2="http://schemas.microsoft.com/office/spreadsheetml/2017/richdata2" ref="A2:R231">
      <sortCondition ref="C1:C231"/>
    </sortState>
  </autoFilter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48A71E3E-9582-4DB9-BAED-AE34088D8FD9}">
            <x14:iconSet custom="1">
              <x14:cfvo type="percent">
                <xm:f>0</xm:f>
              </x14:cfvo>
              <x14:cfvo type="num">
                <xm:f>-2</xm:f>
              </x14:cfvo>
              <x14:cfvo type="num">
                <xm:f>2</xm:f>
              </x14:cfvo>
              <x14:cfIcon iconSet="3Arrows" iconId="0"/>
              <x14:cfIcon iconSet="3TrafficLights1" iconId="1"/>
              <x14:cfIcon iconSet="3Arrows" iconId="2"/>
            </x14:iconSet>
          </x14:cfRule>
          <xm:sqref>D2:D231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87EA4-68EA-4778-8D97-E690D39CFFEA}">
  <dimension ref="A1:Z162"/>
  <sheetViews>
    <sheetView topLeftCell="A37" workbookViewId="0">
      <selection activeCell="C42" sqref="C42"/>
    </sheetView>
  </sheetViews>
  <sheetFormatPr defaultRowHeight="14.5" x14ac:dyDescent="0.35"/>
  <cols>
    <col min="3" max="3" width="13.6328125" bestFit="1" customWidth="1"/>
    <col min="6" max="6" width="85.7265625" bestFit="1" customWidth="1"/>
  </cols>
  <sheetData>
    <row r="1" spans="1:26" x14ac:dyDescent="0.35">
      <c r="A1" t="s">
        <v>0</v>
      </c>
      <c r="B1" t="s">
        <v>4</v>
      </c>
      <c r="C1" t="s">
        <v>1</v>
      </c>
      <c r="D1" t="s">
        <v>2</v>
      </c>
      <c r="E1" t="s">
        <v>3</v>
      </c>
      <c r="F1" t="s">
        <v>452</v>
      </c>
      <c r="G1" t="s">
        <v>5</v>
      </c>
      <c r="H1" t="s">
        <v>6</v>
      </c>
      <c r="I1" t="s">
        <v>613</v>
      </c>
      <c r="J1" t="s">
        <v>612</v>
      </c>
      <c r="K1" t="s">
        <v>611</v>
      </c>
      <c r="L1" t="s">
        <v>614</v>
      </c>
      <c r="M1" t="s">
        <v>615</v>
      </c>
      <c r="N1" t="s">
        <v>7</v>
      </c>
      <c r="O1" t="s">
        <v>8</v>
      </c>
      <c r="P1" t="s">
        <v>9</v>
      </c>
      <c r="Q1" t="s">
        <v>10</v>
      </c>
      <c r="R1" t="s">
        <v>11</v>
      </c>
    </row>
    <row r="2" spans="1:26" x14ac:dyDescent="0.35">
      <c r="A2" t="s">
        <v>26</v>
      </c>
      <c r="C2" t="s">
        <v>741</v>
      </c>
      <c r="D2">
        <v>-2.266368521</v>
      </c>
      <c r="E2" s="1">
        <v>1.12E-24</v>
      </c>
      <c r="N2">
        <v>41753</v>
      </c>
      <c r="O2">
        <v>41977</v>
      </c>
      <c r="P2">
        <v>224</v>
      </c>
      <c r="Q2">
        <v>41865</v>
      </c>
      <c r="R2" t="s">
        <v>15</v>
      </c>
      <c r="X2" t="s">
        <v>19</v>
      </c>
      <c r="Y2" t="s">
        <v>20</v>
      </c>
      <c r="Z2" t="s">
        <v>23</v>
      </c>
    </row>
    <row r="3" spans="1:26" x14ac:dyDescent="0.35">
      <c r="A3" t="s">
        <v>12</v>
      </c>
      <c r="B3" t="s">
        <v>14</v>
      </c>
      <c r="C3" t="s">
        <v>13</v>
      </c>
      <c r="D3">
        <v>-2.499554045</v>
      </c>
      <c r="E3" s="1">
        <v>3.8099999999999999E-22</v>
      </c>
      <c r="F3" t="s">
        <v>453</v>
      </c>
      <c r="N3">
        <v>43280</v>
      </c>
      <c r="O3">
        <v>43711</v>
      </c>
      <c r="P3">
        <v>431</v>
      </c>
      <c r="Q3">
        <v>43495.5</v>
      </c>
      <c r="R3" t="s">
        <v>15</v>
      </c>
      <c r="W3" t="s">
        <v>28</v>
      </c>
      <c r="X3" t="s">
        <v>29</v>
      </c>
      <c r="Y3">
        <f>COUNTIF($A$2:$A$231,"*A*")</f>
        <v>0</v>
      </c>
      <c r="Z3">
        <f>(Y3/$Y$29)*100</f>
        <v>0</v>
      </c>
    </row>
    <row r="4" spans="1:26" x14ac:dyDescent="0.35">
      <c r="A4" t="s">
        <v>26</v>
      </c>
      <c r="C4" t="s">
        <v>701</v>
      </c>
      <c r="D4">
        <v>-2.4573097339999999</v>
      </c>
      <c r="E4" s="1">
        <v>1.4600000000000001E-10</v>
      </c>
      <c r="N4">
        <v>64527</v>
      </c>
      <c r="O4">
        <v>64730</v>
      </c>
      <c r="P4">
        <v>203</v>
      </c>
      <c r="Q4">
        <v>64628.5</v>
      </c>
      <c r="R4" t="s">
        <v>15</v>
      </c>
      <c r="W4" t="s">
        <v>33</v>
      </c>
      <c r="X4" t="s">
        <v>34</v>
      </c>
      <c r="Y4">
        <f>COUNTIF($A$2:$A$231,"*B*")</f>
        <v>0</v>
      </c>
      <c r="Z4">
        <f t="shared" ref="Z4:Z26" si="0">(Y4/$Y$29)*100</f>
        <v>0</v>
      </c>
    </row>
    <row r="5" spans="1:26" x14ac:dyDescent="0.35">
      <c r="A5" t="s">
        <v>26</v>
      </c>
      <c r="C5" t="s">
        <v>715</v>
      </c>
      <c r="D5">
        <v>-2.3809194420000002</v>
      </c>
      <c r="E5" s="1">
        <v>1.9699999999999999E-25</v>
      </c>
      <c r="F5" t="s">
        <v>716</v>
      </c>
      <c r="N5">
        <v>68074</v>
      </c>
      <c r="O5">
        <v>68709</v>
      </c>
      <c r="P5">
        <v>635</v>
      </c>
      <c r="Q5">
        <v>68391.5</v>
      </c>
      <c r="R5" t="s">
        <v>15</v>
      </c>
      <c r="W5" t="s">
        <v>38</v>
      </c>
      <c r="X5" t="s">
        <v>30</v>
      </c>
      <c r="Y5">
        <f>COUNTIF($A$2:$A$231,"*C*")</f>
        <v>14</v>
      </c>
      <c r="Z5">
        <f t="shared" si="0"/>
        <v>8.4848484848484862</v>
      </c>
    </row>
    <row r="6" spans="1:26" x14ac:dyDescent="0.35">
      <c r="A6" t="s">
        <v>36</v>
      </c>
      <c r="B6" s="10" t="s">
        <v>822</v>
      </c>
      <c r="C6" s="10" t="s">
        <v>821</v>
      </c>
      <c r="D6">
        <v>-2.0358889520000001</v>
      </c>
      <c r="E6" s="1">
        <v>4.2599999999999998E-17</v>
      </c>
      <c r="F6" t="s">
        <v>823</v>
      </c>
      <c r="I6" t="s">
        <v>613</v>
      </c>
      <c r="N6">
        <v>74644</v>
      </c>
      <c r="O6">
        <v>75432</v>
      </c>
      <c r="P6">
        <v>788</v>
      </c>
      <c r="Q6">
        <v>75038</v>
      </c>
      <c r="R6" t="s">
        <v>15</v>
      </c>
      <c r="W6" t="s">
        <v>41</v>
      </c>
      <c r="X6" t="s">
        <v>42</v>
      </c>
      <c r="Y6">
        <f>COUNTIF($A$2:$A$231,"*D*")</f>
        <v>0</v>
      </c>
      <c r="Z6">
        <f t="shared" si="0"/>
        <v>0</v>
      </c>
    </row>
    <row r="7" spans="1:26" x14ac:dyDescent="0.35">
      <c r="A7" t="s">
        <v>26</v>
      </c>
      <c r="C7" t="s">
        <v>27</v>
      </c>
      <c r="D7">
        <v>-3.368691632</v>
      </c>
      <c r="E7" s="1">
        <v>4.3600000000000004E-22</v>
      </c>
      <c r="F7" t="s">
        <v>459</v>
      </c>
      <c r="N7">
        <v>180113</v>
      </c>
      <c r="O7">
        <v>180574</v>
      </c>
      <c r="P7">
        <v>461</v>
      </c>
      <c r="Q7">
        <v>180343.5</v>
      </c>
      <c r="R7" t="s">
        <v>15</v>
      </c>
      <c r="W7" t="s">
        <v>45</v>
      </c>
      <c r="X7" t="s">
        <v>24</v>
      </c>
      <c r="Y7">
        <f>COUNTIF($A$2:$A$231,"*E*")</f>
        <v>21</v>
      </c>
      <c r="Z7">
        <f t="shared" si="0"/>
        <v>12.727272727272727</v>
      </c>
    </row>
    <row r="8" spans="1:26" x14ac:dyDescent="0.35">
      <c r="A8" t="s">
        <v>26</v>
      </c>
      <c r="C8" t="s">
        <v>32</v>
      </c>
      <c r="D8">
        <v>-3.0841706900000001</v>
      </c>
      <c r="E8" s="1">
        <v>1.5200000000000001E-21</v>
      </c>
      <c r="N8">
        <v>235346</v>
      </c>
      <c r="O8">
        <v>235870</v>
      </c>
      <c r="P8">
        <v>524</v>
      </c>
      <c r="Q8">
        <v>235608</v>
      </c>
      <c r="R8" t="s">
        <v>15</v>
      </c>
      <c r="W8" t="s">
        <v>50</v>
      </c>
      <c r="X8" t="s">
        <v>51</v>
      </c>
      <c r="Y8">
        <f>COUNTIF($A$2:$A$231,"*F*")</f>
        <v>2</v>
      </c>
      <c r="Z8">
        <f t="shared" si="0"/>
        <v>1.2121212121212122</v>
      </c>
    </row>
    <row r="9" spans="1:26" x14ac:dyDescent="0.35">
      <c r="A9" t="s">
        <v>36</v>
      </c>
      <c r="C9" t="s">
        <v>37</v>
      </c>
      <c r="D9">
        <v>-2.8340719499999998</v>
      </c>
      <c r="E9" s="1">
        <v>1.0700000000000001E-12</v>
      </c>
      <c r="N9">
        <v>294949</v>
      </c>
      <c r="O9">
        <v>295206</v>
      </c>
      <c r="P9">
        <v>257</v>
      </c>
      <c r="Q9">
        <v>295077.5</v>
      </c>
      <c r="R9" t="s">
        <v>15</v>
      </c>
      <c r="W9" t="s">
        <v>55</v>
      </c>
      <c r="X9" t="s">
        <v>17</v>
      </c>
      <c r="Y9">
        <f>COUNTIF($A$2:$A$231,"*G*")</f>
        <v>9</v>
      </c>
      <c r="Z9">
        <f t="shared" si="0"/>
        <v>5.4545454545454541</v>
      </c>
    </row>
    <row r="10" spans="1:26" x14ac:dyDescent="0.35">
      <c r="A10" t="s">
        <v>63</v>
      </c>
      <c r="C10" t="s">
        <v>810</v>
      </c>
      <c r="D10">
        <v>-2.0705810979999999</v>
      </c>
      <c r="E10" s="1">
        <v>1.19E-13</v>
      </c>
      <c r="F10" t="s">
        <v>656</v>
      </c>
      <c r="N10">
        <v>295259</v>
      </c>
      <c r="O10">
        <v>295999</v>
      </c>
      <c r="P10">
        <v>740</v>
      </c>
      <c r="Q10">
        <v>295629</v>
      </c>
      <c r="R10" t="s">
        <v>15</v>
      </c>
      <c r="W10" t="s">
        <v>58</v>
      </c>
      <c r="X10" t="s">
        <v>59</v>
      </c>
      <c r="Y10">
        <f>COUNTIF($A$2:$A$231,"*H*")</f>
        <v>2</v>
      </c>
      <c r="Z10">
        <f t="shared" si="0"/>
        <v>1.2121212121212122</v>
      </c>
    </row>
    <row r="11" spans="1:26" x14ac:dyDescent="0.35">
      <c r="A11" t="s">
        <v>78</v>
      </c>
      <c r="C11" t="s">
        <v>631</v>
      </c>
      <c r="D11">
        <v>-2.853112238</v>
      </c>
      <c r="E11" s="1">
        <v>1.7700000000000001E-23</v>
      </c>
      <c r="F11" t="s">
        <v>632</v>
      </c>
      <c r="N11">
        <v>337902</v>
      </c>
      <c r="O11">
        <v>339836</v>
      </c>
      <c r="P11">
        <v>1934</v>
      </c>
      <c r="Q11">
        <v>338869</v>
      </c>
      <c r="R11" t="s">
        <v>15</v>
      </c>
      <c r="W11" t="s">
        <v>62</v>
      </c>
      <c r="X11" t="s">
        <v>63</v>
      </c>
      <c r="Y11">
        <f>COUNTIF($A$2:$A$231,"*I*")</f>
        <v>12</v>
      </c>
      <c r="Z11">
        <f t="shared" si="0"/>
        <v>7.2727272727272725</v>
      </c>
    </row>
    <row r="12" spans="1:26" x14ac:dyDescent="0.35">
      <c r="A12" t="s">
        <v>30</v>
      </c>
      <c r="C12" t="s">
        <v>44</v>
      </c>
      <c r="D12">
        <v>-3.4599805080000001</v>
      </c>
      <c r="E12" s="1">
        <v>5.85E-24</v>
      </c>
      <c r="F12" t="s">
        <v>462</v>
      </c>
      <c r="N12">
        <v>379231</v>
      </c>
      <c r="O12">
        <v>379452</v>
      </c>
      <c r="P12">
        <v>221</v>
      </c>
      <c r="Q12">
        <v>379341.5</v>
      </c>
      <c r="R12" t="s">
        <v>15</v>
      </c>
      <c r="W12" t="s">
        <v>67</v>
      </c>
      <c r="X12" t="s">
        <v>68</v>
      </c>
      <c r="Y12">
        <f>COUNTIF($A$2:$A$231,"*J*")</f>
        <v>2</v>
      </c>
      <c r="Z12">
        <f t="shared" si="0"/>
        <v>1.2121212121212122</v>
      </c>
    </row>
    <row r="13" spans="1:26" x14ac:dyDescent="0.35">
      <c r="A13" t="s">
        <v>30</v>
      </c>
      <c r="B13" t="s">
        <v>49</v>
      </c>
      <c r="C13" t="s">
        <v>48</v>
      </c>
      <c r="D13">
        <v>-2.7163239049999999</v>
      </c>
      <c r="E13" s="1">
        <v>2.3599999999999999E-24</v>
      </c>
      <c r="F13" t="s">
        <v>463</v>
      </c>
      <c r="N13">
        <v>379449</v>
      </c>
      <c r="O13">
        <v>382346</v>
      </c>
      <c r="P13">
        <v>2897</v>
      </c>
      <c r="Q13">
        <v>380897.5</v>
      </c>
      <c r="R13" t="s">
        <v>15</v>
      </c>
      <c r="W13" t="s">
        <v>74</v>
      </c>
      <c r="X13" t="s">
        <v>71</v>
      </c>
      <c r="Y13">
        <f>COUNTIF($A$2:$A$231,"*K*")</f>
        <v>10</v>
      </c>
      <c r="Z13">
        <f t="shared" si="0"/>
        <v>6.0606060606060606</v>
      </c>
    </row>
    <row r="14" spans="1:26" x14ac:dyDescent="0.35">
      <c r="A14" t="s">
        <v>68</v>
      </c>
      <c r="C14" t="s">
        <v>725</v>
      </c>
      <c r="D14">
        <v>-2.3061013789999998</v>
      </c>
      <c r="E14" s="1">
        <v>1.65E-10</v>
      </c>
      <c r="N14">
        <v>431642</v>
      </c>
      <c r="O14">
        <v>431812</v>
      </c>
      <c r="P14">
        <v>170</v>
      </c>
      <c r="Q14">
        <v>431727</v>
      </c>
      <c r="R14" t="s">
        <v>15</v>
      </c>
      <c r="W14" t="s">
        <v>77</v>
      </c>
      <c r="X14" t="s">
        <v>78</v>
      </c>
      <c r="Y14">
        <f>COUNTIF($A$2:$A$231,"*L*")</f>
        <v>2</v>
      </c>
      <c r="Z14">
        <f t="shared" si="0"/>
        <v>1.2121212121212122</v>
      </c>
    </row>
    <row r="15" spans="1:26" x14ac:dyDescent="0.35">
      <c r="A15" t="s">
        <v>26</v>
      </c>
      <c r="C15" t="s">
        <v>54</v>
      </c>
      <c r="D15">
        <v>-2.5806535180000001</v>
      </c>
      <c r="E15" s="1">
        <v>1.47E-28</v>
      </c>
      <c r="F15" t="s">
        <v>465</v>
      </c>
      <c r="N15">
        <v>495910</v>
      </c>
      <c r="O15">
        <v>496782</v>
      </c>
      <c r="P15">
        <v>872</v>
      </c>
      <c r="Q15">
        <v>496346</v>
      </c>
      <c r="R15" t="s">
        <v>15</v>
      </c>
      <c r="W15" t="s">
        <v>81</v>
      </c>
      <c r="X15" t="s">
        <v>82</v>
      </c>
      <c r="Y15">
        <f>COUNTIF($A$2:$A$231,"*M*")</f>
        <v>5</v>
      </c>
      <c r="Z15">
        <f t="shared" si="0"/>
        <v>3.0303030303030303</v>
      </c>
    </row>
    <row r="16" spans="1:26" x14ac:dyDescent="0.35">
      <c r="A16" t="s">
        <v>26</v>
      </c>
      <c r="C16" t="s">
        <v>665</v>
      </c>
      <c r="D16">
        <v>-2.6998757370000002</v>
      </c>
      <c r="E16" s="1">
        <v>9.8500000000000004E-23</v>
      </c>
      <c r="F16" t="s">
        <v>666</v>
      </c>
      <c r="N16">
        <v>722913</v>
      </c>
      <c r="O16">
        <v>723212</v>
      </c>
      <c r="P16">
        <v>299</v>
      </c>
      <c r="Q16">
        <v>723062.5</v>
      </c>
      <c r="R16" t="s">
        <v>15</v>
      </c>
      <c r="W16" t="s">
        <v>86</v>
      </c>
      <c r="X16" t="s">
        <v>87</v>
      </c>
      <c r="Y16">
        <f>COUNTIF($A$2:$A$231,"*N*")</f>
        <v>1</v>
      </c>
      <c r="Z16">
        <f t="shared" si="0"/>
        <v>0.60606060606060608</v>
      </c>
    </row>
    <row r="17" spans="1:26" x14ac:dyDescent="0.35">
      <c r="A17" t="s">
        <v>52</v>
      </c>
      <c r="C17" t="s">
        <v>813</v>
      </c>
      <c r="D17">
        <v>-2.0444636009999999</v>
      </c>
      <c r="E17" s="1">
        <v>5.3000000000000003E-16</v>
      </c>
      <c r="F17" t="s">
        <v>559</v>
      </c>
      <c r="N17">
        <v>797469</v>
      </c>
      <c r="O17">
        <v>797762</v>
      </c>
      <c r="P17">
        <v>293</v>
      </c>
      <c r="Q17">
        <v>797615.5</v>
      </c>
      <c r="R17" t="s">
        <v>15</v>
      </c>
      <c r="W17" t="s">
        <v>91</v>
      </c>
      <c r="X17" t="s">
        <v>12</v>
      </c>
      <c r="Y17">
        <f>COUNTIF($A$2:$A$231,"*O*")</f>
        <v>6</v>
      </c>
      <c r="Z17">
        <f t="shared" si="0"/>
        <v>3.6363636363636362</v>
      </c>
    </row>
    <row r="18" spans="1:26" x14ac:dyDescent="0.35">
      <c r="A18" t="s">
        <v>46</v>
      </c>
      <c r="C18" t="s">
        <v>61</v>
      </c>
      <c r="D18">
        <v>-2.864936835</v>
      </c>
      <c r="E18" s="1">
        <v>8.7199999999999998E-18</v>
      </c>
      <c r="F18" t="s">
        <v>467</v>
      </c>
      <c r="N18">
        <v>805148</v>
      </c>
      <c r="O18">
        <v>805585</v>
      </c>
      <c r="P18">
        <v>437</v>
      </c>
      <c r="Q18">
        <v>805366.5</v>
      </c>
      <c r="R18" t="s">
        <v>15</v>
      </c>
      <c r="W18" t="s">
        <v>94</v>
      </c>
      <c r="X18" t="s">
        <v>36</v>
      </c>
      <c r="Y18">
        <f>COUNTIF($A$2:$A$231,"*P*")</f>
        <v>11</v>
      </c>
      <c r="Z18">
        <f t="shared" si="0"/>
        <v>6.666666666666667</v>
      </c>
    </row>
    <row r="19" spans="1:26" x14ac:dyDescent="0.35">
      <c r="A19" t="s">
        <v>65</v>
      </c>
      <c r="B19" s="3"/>
      <c r="C19" s="3" t="s">
        <v>66</v>
      </c>
      <c r="D19">
        <v>-2.8599807799999999</v>
      </c>
      <c r="E19" s="1">
        <v>3.1099999999999998E-26</v>
      </c>
      <c r="F19" t="s">
        <v>468</v>
      </c>
      <c r="J19" t="s">
        <v>612</v>
      </c>
      <c r="N19">
        <v>806254</v>
      </c>
      <c r="O19">
        <v>807045</v>
      </c>
      <c r="P19">
        <v>791</v>
      </c>
      <c r="Q19">
        <v>806649.5</v>
      </c>
      <c r="R19" t="s">
        <v>15</v>
      </c>
      <c r="W19" t="s">
        <v>100</v>
      </c>
      <c r="X19" t="s">
        <v>97</v>
      </c>
      <c r="Y19">
        <f>COUNTIF($A$2:$A$231,"*Q*")</f>
        <v>6</v>
      </c>
      <c r="Z19">
        <f t="shared" si="0"/>
        <v>3.6363636363636362</v>
      </c>
    </row>
    <row r="20" spans="1:26" x14ac:dyDescent="0.35">
      <c r="A20" t="s">
        <v>63</v>
      </c>
      <c r="C20" t="s">
        <v>831</v>
      </c>
      <c r="D20">
        <v>-2.0132278060000002</v>
      </c>
      <c r="E20" s="1">
        <v>8.5499999999999995E-22</v>
      </c>
      <c r="F20" t="s">
        <v>832</v>
      </c>
      <c r="N20">
        <v>822448</v>
      </c>
      <c r="O20">
        <v>823725</v>
      </c>
      <c r="P20">
        <v>1277</v>
      </c>
      <c r="Q20">
        <v>823086.5</v>
      </c>
      <c r="R20" t="s">
        <v>15</v>
      </c>
      <c r="W20" t="s">
        <v>104</v>
      </c>
      <c r="X20" t="s">
        <v>105</v>
      </c>
      <c r="Y20">
        <f>COUNTIF($A$2:$A$231,"*R*")</f>
        <v>0</v>
      </c>
      <c r="Z20">
        <f t="shared" si="0"/>
        <v>0</v>
      </c>
    </row>
    <row r="21" spans="1:26" x14ac:dyDescent="0.35">
      <c r="A21" t="s">
        <v>71</v>
      </c>
      <c r="B21" s="3" t="s">
        <v>73</v>
      </c>
      <c r="C21" s="3" t="s">
        <v>72</v>
      </c>
      <c r="D21">
        <v>-2.3228818069999999</v>
      </c>
      <c r="E21" s="1">
        <v>3.2400000000000002E-19</v>
      </c>
      <c r="F21" t="s">
        <v>469</v>
      </c>
      <c r="J21" t="s">
        <v>612</v>
      </c>
      <c r="N21">
        <v>827326</v>
      </c>
      <c r="O21">
        <v>827730</v>
      </c>
      <c r="P21">
        <v>404</v>
      </c>
      <c r="Q21">
        <v>827528</v>
      </c>
      <c r="R21" t="s">
        <v>15</v>
      </c>
      <c r="W21" t="s">
        <v>108</v>
      </c>
      <c r="X21" t="s">
        <v>26</v>
      </c>
      <c r="Y21">
        <f>COUNTIF($A$2:$A$231,"*S*")</f>
        <v>44</v>
      </c>
      <c r="Z21">
        <f t="shared" si="0"/>
        <v>26.666666666666668</v>
      </c>
    </row>
    <row r="22" spans="1:26" x14ac:dyDescent="0.35">
      <c r="A22" t="s">
        <v>36</v>
      </c>
      <c r="C22" t="s">
        <v>76</v>
      </c>
      <c r="D22">
        <v>-2.1969778180000001</v>
      </c>
      <c r="E22" s="1">
        <v>2.72E-17</v>
      </c>
      <c r="F22" t="s">
        <v>470</v>
      </c>
      <c r="N22">
        <v>827727</v>
      </c>
      <c r="O22">
        <v>830123</v>
      </c>
      <c r="P22">
        <v>2396</v>
      </c>
      <c r="Q22">
        <v>828925</v>
      </c>
      <c r="R22" t="s">
        <v>15</v>
      </c>
      <c r="W22" t="s">
        <v>112</v>
      </c>
      <c r="X22" t="s">
        <v>65</v>
      </c>
      <c r="Y22">
        <f>COUNTIF($A$2:$A$231,"*T*")</f>
        <v>6</v>
      </c>
      <c r="Z22">
        <f t="shared" si="0"/>
        <v>3.6363636363636362</v>
      </c>
    </row>
    <row r="23" spans="1:26" x14ac:dyDescent="0.35">
      <c r="A23" t="s">
        <v>36</v>
      </c>
      <c r="B23" s="10"/>
      <c r="C23" s="10" t="s">
        <v>80</v>
      </c>
      <c r="D23">
        <v>-3.1464059770000001</v>
      </c>
      <c r="E23" s="1">
        <v>2.0500000000000002E-8</v>
      </c>
      <c r="F23" t="s">
        <v>471</v>
      </c>
      <c r="I23" t="s">
        <v>613</v>
      </c>
      <c r="N23">
        <v>830801</v>
      </c>
      <c r="O23">
        <v>830998</v>
      </c>
      <c r="P23">
        <v>197</v>
      </c>
      <c r="Q23">
        <v>830899.5</v>
      </c>
      <c r="R23" t="s">
        <v>15</v>
      </c>
      <c r="W23" t="s">
        <v>117</v>
      </c>
      <c r="X23" t="s">
        <v>46</v>
      </c>
      <c r="Y23">
        <f>COUNTIF($A$2:$A$231,"*U*")</f>
        <v>2</v>
      </c>
      <c r="Z23">
        <f t="shared" si="0"/>
        <v>1.2121212121212122</v>
      </c>
    </row>
    <row r="24" spans="1:26" x14ac:dyDescent="0.35">
      <c r="A24" t="s">
        <v>30</v>
      </c>
      <c r="B24" t="s">
        <v>643</v>
      </c>
      <c r="C24" t="s">
        <v>642</v>
      </c>
      <c r="D24">
        <v>-2.7929051779999998</v>
      </c>
      <c r="E24" s="1">
        <v>2.5500000000000001E-20</v>
      </c>
      <c r="F24" t="s">
        <v>473</v>
      </c>
      <c r="N24">
        <v>875124</v>
      </c>
      <c r="O24">
        <v>876650</v>
      </c>
      <c r="P24">
        <v>1526</v>
      </c>
      <c r="Q24">
        <v>875887</v>
      </c>
      <c r="R24" t="s">
        <v>15</v>
      </c>
      <c r="W24" t="s">
        <v>122</v>
      </c>
      <c r="X24" t="s">
        <v>123</v>
      </c>
      <c r="Y24">
        <f>COUNTIF($A$2:$A$231,"*V*")</f>
        <v>4</v>
      </c>
      <c r="Z24">
        <f t="shared" si="0"/>
        <v>2.4242424242424243</v>
      </c>
    </row>
    <row r="25" spans="1:26" x14ac:dyDescent="0.35">
      <c r="A25" t="s">
        <v>63</v>
      </c>
      <c r="B25" t="s">
        <v>681</v>
      </c>
      <c r="C25" t="s">
        <v>680</v>
      </c>
      <c r="D25">
        <v>-2.5370250959999998</v>
      </c>
      <c r="E25" s="1">
        <v>4.4099999999999999E-23</v>
      </c>
      <c r="F25" t="s">
        <v>682</v>
      </c>
      <c r="N25">
        <v>876661</v>
      </c>
      <c r="O25">
        <v>877548</v>
      </c>
      <c r="P25">
        <v>887</v>
      </c>
      <c r="Q25">
        <v>877104.5</v>
      </c>
      <c r="R25" t="s">
        <v>15</v>
      </c>
      <c r="W25" t="s">
        <v>126</v>
      </c>
      <c r="X25" t="s">
        <v>127</v>
      </c>
      <c r="Y25">
        <f>COUNTIF($A$2:$A$231,"*Z*")</f>
        <v>0</v>
      </c>
      <c r="Z25">
        <f t="shared" si="0"/>
        <v>0</v>
      </c>
    </row>
    <row r="26" spans="1:26" x14ac:dyDescent="0.35">
      <c r="A26" t="s">
        <v>26</v>
      </c>
      <c r="C26" t="s">
        <v>756</v>
      </c>
      <c r="D26">
        <v>-2.2193225129999998</v>
      </c>
      <c r="E26" s="1">
        <v>7.6799999999999996E-11</v>
      </c>
      <c r="N26">
        <v>912217</v>
      </c>
      <c r="O26">
        <v>912600</v>
      </c>
      <c r="P26">
        <v>383</v>
      </c>
      <c r="Q26">
        <v>912408.5</v>
      </c>
      <c r="R26" t="s">
        <v>15</v>
      </c>
      <c r="X26" t="s">
        <v>616</v>
      </c>
      <c r="Y26">
        <f>COUNTIF($A$2:$A$231,"*-*")</f>
        <v>6</v>
      </c>
      <c r="Z26">
        <f t="shared" si="0"/>
        <v>3.6363636363636362</v>
      </c>
    </row>
    <row r="27" spans="1:26" x14ac:dyDescent="0.35">
      <c r="A27" t="s">
        <v>26</v>
      </c>
      <c r="C27" t="s">
        <v>819</v>
      </c>
      <c r="D27">
        <v>-2.0400254160000002</v>
      </c>
      <c r="E27" s="1">
        <v>5.2399999999999999E-13</v>
      </c>
      <c r="F27" t="s">
        <v>820</v>
      </c>
      <c r="N27">
        <v>912769</v>
      </c>
      <c r="O27">
        <v>913326</v>
      </c>
      <c r="P27">
        <v>557</v>
      </c>
      <c r="Q27">
        <v>913047.5</v>
      </c>
      <c r="R27" t="s">
        <v>15</v>
      </c>
    </row>
    <row r="28" spans="1:26" x14ac:dyDescent="0.35">
      <c r="A28" t="s">
        <v>71</v>
      </c>
      <c r="C28" t="s">
        <v>757</v>
      </c>
      <c r="D28">
        <v>-2.217489134</v>
      </c>
      <c r="E28" s="1">
        <v>7.34E-19</v>
      </c>
      <c r="N28">
        <v>942832</v>
      </c>
      <c r="O28">
        <v>943119</v>
      </c>
      <c r="P28">
        <v>287</v>
      </c>
      <c r="Q28">
        <v>942975.5</v>
      </c>
      <c r="R28" t="s">
        <v>15</v>
      </c>
    </row>
    <row r="29" spans="1:26" x14ac:dyDescent="0.35">
      <c r="A29" t="s">
        <v>123</v>
      </c>
      <c r="B29" s="10" t="s">
        <v>673</v>
      </c>
      <c r="C29" s="10" t="s">
        <v>672</v>
      </c>
      <c r="D29">
        <v>-2.6105613980000002</v>
      </c>
      <c r="E29" s="1">
        <v>6.4799999999999999E-23</v>
      </c>
      <c r="F29" t="s">
        <v>674</v>
      </c>
      <c r="I29" t="s">
        <v>613</v>
      </c>
      <c r="N29">
        <v>1018134</v>
      </c>
      <c r="O29">
        <v>1019105</v>
      </c>
      <c r="P29">
        <v>971</v>
      </c>
      <c r="Q29">
        <v>1018619.5</v>
      </c>
      <c r="R29" t="s">
        <v>15</v>
      </c>
      <c r="Y29">
        <f>SUM(Y3:Y26)</f>
        <v>165</v>
      </c>
    </row>
    <row r="30" spans="1:26" x14ac:dyDescent="0.35">
      <c r="A30" t="s">
        <v>123</v>
      </c>
      <c r="B30" s="10" t="s">
        <v>650</v>
      </c>
      <c r="C30" s="10" t="s">
        <v>649</v>
      </c>
      <c r="D30">
        <v>-2.7637861099999999</v>
      </c>
      <c r="E30" s="1">
        <v>5.6500000000000002E-23</v>
      </c>
      <c r="F30" t="s">
        <v>651</v>
      </c>
      <c r="I30" t="s">
        <v>613</v>
      </c>
      <c r="N30">
        <v>1019105</v>
      </c>
      <c r="O30">
        <v>1020073</v>
      </c>
      <c r="P30">
        <v>968</v>
      </c>
      <c r="Q30">
        <v>1019589</v>
      </c>
      <c r="R30" t="s">
        <v>15</v>
      </c>
    </row>
    <row r="31" spans="1:26" x14ac:dyDescent="0.35">
      <c r="A31" t="s">
        <v>804</v>
      </c>
      <c r="B31" s="10" t="s">
        <v>806</v>
      </c>
      <c r="C31" s="10" t="s">
        <v>805</v>
      </c>
      <c r="D31">
        <v>-2.0810719529999999</v>
      </c>
      <c r="E31" s="1">
        <v>1.41E-15</v>
      </c>
      <c r="F31" t="s">
        <v>807</v>
      </c>
      <c r="I31" t="s">
        <v>613</v>
      </c>
      <c r="N31">
        <v>1021007</v>
      </c>
      <c r="O31">
        <v>1022017</v>
      </c>
      <c r="P31">
        <v>1010</v>
      </c>
      <c r="Q31">
        <v>1021512</v>
      </c>
      <c r="R31" t="s">
        <v>15</v>
      </c>
    </row>
    <row r="32" spans="1:26" x14ac:dyDescent="0.35">
      <c r="A32" t="s">
        <v>24</v>
      </c>
      <c r="B32" s="10" t="s">
        <v>634</v>
      </c>
      <c r="C32" s="10" t="s">
        <v>633</v>
      </c>
      <c r="D32">
        <v>-2.8474373829999999</v>
      </c>
      <c r="E32" s="1">
        <v>2.1800000000000002E-22</v>
      </c>
      <c r="F32" t="s">
        <v>635</v>
      </c>
      <c r="I32" t="s">
        <v>613</v>
      </c>
      <c r="N32">
        <v>1022091</v>
      </c>
      <c r="O32">
        <v>1023686</v>
      </c>
      <c r="P32">
        <v>1595</v>
      </c>
      <c r="Q32">
        <v>1022888.5</v>
      </c>
      <c r="R32" t="s">
        <v>15</v>
      </c>
    </row>
    <row r="33" spans="1:18" x14ac:dyDescent="0.35">
      <c r="A33" t="s">
        <v>36</v>
      </c>
      <c r="C33" t="s">
        <v>677</v>
      </c>
      <c r="D33">
        <v>-2.591733149</v>
      </c>
      <c r="E33" s="1">
        <v>2.4700000000000001E-19</v>
      </c>
      <c r="N33">
        <v>1035105</v>
      </c>
      <c r="O33">
        <v>1035296</v>
      </c>
      <c r="P33">
        <v>191</v>
      </c>
      <c r="Q33">
        <v>1035200.5</v>
      </c>
      <c r="R33" t="s">
        <v>15</v>
      </c>
    </row>
    <row r="34" spans="1:18" x14ac:dyDescent="0.35">
      <c r="A34" t="s">
        <v>26</v>
      </c>
      <c r="C34" t="s">
        <v>683</v>
      </c>
      <c r="D34">
        <v>-2.5174458689999999</v>
      </c>
      <c r="E34" s="1">
        <v>9.6499999999999999E-21</v>
      </c>
      <c r="F34" t="s">
        <v>684</v>
      </c>
      <c r="N34">
        <v>1035310</v>
      </c>
      <c r="O34">
        <v>1036950</v>
      </c>
      <c r="P34">
        <v>1640</v>
      </c>
      <c r="Q34">
        <v>1036130</v>
      </c>
      <c r="R34" t="s">
        <v>15</v>
      </c>
    </row>
    <row r="35" spans="1:18" x14ac:dyDescent="0.35">
      <c r="A35" t="s">
        <v>12</v>
      </c>
      <c r="C35" t="s">
        <v>826</v>
      </c>
      <c r="D35">
        <v>-2.0216449910000001</v>
      </c>
      <c r="E35" s="1">
        <v>1.11E-22</v>
      </c>
      <c r="F35" t="s">
        <v>827</v>
      </c>
      <c r="N35">
        <v>1088396</v>
      </c>
      <c r="O35">
        <v>1088878</v>
      </c>
      <c r="P35">
        <v>482</v>
      </c>
      <c r="Q35">
        <v>1088637</v>
      </c>
      <c r="R35" t="s">
        <v>15</v>
      </c>
    </row>
    <row r="36" spans="1:18" x14ac:dyDescent="0.35">
      <c r="A36" t="s">
        <v>24</v>
      </c>
      <c r="B36" t="s">
        <v>103</v>
      </c>
      <c r="C36" t="s">
        <v>102</v>
      </c>
      <c r="D36">
        <v>-2.8023548229999999</v>
      </c>
      <c r="E36" s="1">
        <v>8.4799999999999995E-23</v>
      </c>
      <c r="F36" t="s">
        <v>478</v>
      </c>
      <c r="N36">
        <v>1119787</v>
      </c>
      <c r="O36">
        <v>1120806</v>
      </c>
      <c r="P36">
        <v>1019</v>
      </c>
      <c r="Q36">
        <v>1120296.5</v>
      </c>
      <c r="R36" t="s">
        <v>15</v>
      </c>
    </row>
    <row r="37" spans="1:18" x14ac:dyDescent="0.35">
      <c r="A37" t="s">
        <v>24</v>
      </c>
      <c r="B37" s="10" t="s">
        <v>111</v>
      </c>
      <c r="C37" s="10" t="s">
        <v>110</v>
      </c>
      <c r="D37">
        <v>-3.7923363920000002</v>
      </c>
      <c r="E37" s="1">
        <v>6.6300000000000004E-28</v>
      </c>
      <c r="F37" t="s">
        <v>484</v>
      </c>
      <c r="I37" t="s">
        <v>613</v>
      </c>
      <c r="N37">
        <v>1205240</v>
      </c>
      <c r="O37">
        <v>1206268</v>
      </c>
      <c r="P37">
        <v>1028</v>
      </c>
      <c r="Q37">
        <v>1205754</v>
      </c>
      <c r="R37" t="s">
        <v>15</v>
      </c>
    </row>
    <row r="38" spans="1:18" x14ac:dyDescent="0.35">
      <c r="A38" t="s">
        <v>17</v>
      </c>
      <c r="B38" t="s">
        <v>121</v>
      </c>
      <c r="C38" t="s">
        <v>120</v>
      </c>
      <c r="D38">
        <v>-2.2168064250000001</v>
      </c>
      <c r="E38" s="1">
        <v>3.0100000000000002E-9</v>
      </c>
      <c r="F38" t="s">
        <v>486</v>
      </c>
      <c r="N38">
        <v>1238097</v>
      </c>
      <c r="O38">
        <v>1239803</v>
      </c>
      <c r="P38">
        <v>1706</v>
      </c>
      <c r="Q38">
        <v>1238950</v>
      </c>
      <c r="R38" t="s">
        <v>15</v>
      </c>
    </row>
    <row r="39" spans="1:18" x14ac:dyDescent="0.35">
      <c r="A39" t="s">
        <v>17</v>
      </c>
      <c r="B39" t="s">
        <v>711</v>
      </c>
      <c r="C39" t="s">
        <v>710</v>
      </c>
      <c r="D39">
        <v>-2.3945026660000002</v>
      </c>
      <c r="E39" s="1">
        <v>2.8000000000000002E-12</v>
      </c>
      <c r="F39" t="s">
        <v>712</v>
      </c>
      <c r="N39">
        <v>1239826</v>
      </c>
      <c r="O39">
        <v>1242348</v>
      </c>
      <c r="P39">
        <v>2522</v>
      </c>
      <c r="Q39">
        <v>1241087</v>
      </c>
      <c r="R39" t="s">
        <v>15</v>
      </c>
    </row>
    <row r="40" spans="1:18" x14ac:dyDescent="0.35">
      <c r="A40" t="s">
        <v>82</v>
      </c>
      <c r="C40" t="s">
        <v>713</v>
      </c>
      <c r="D40">
        <v>-2.382381138</v>
      </c>
      <c r="E40" s="1">
        <v>1.8899999999999999E-10</v>
      </c>
      <c r="F40" t="s">
        <v>714</v>
      </c>
      <c r="N40">
        <v>1242375</v>
      </c>
      <c r="O40">
        <v>1243397</v>
      </c>
      <c r="P40">
        <v>1022</v>
      </c>
      <c r="Q40">
        <v>1242886</v>
      </c>
      <c r="R40" t="s">
        <v>15</v>
      </c>
    </row>
    <row r="41" spans="1:18" x14ac:dyDescent="0.35">
      <c r="A41" t="s">
        <v>82</v>
      </c>
      <c r="B41" t="s">
        <v>763</v>
      </c>
      <c r="C41" t="s">
        <v>762</v>
      </c>
      <c r="D41">
        <v>-2.1936980460000002</v>
      </c>
      <c r="E41" s="1">
        <v>5.0700000000000003E-25</v>
      </c>
      <c r="F41" t="s">
        <v>764</v>
      </c>
      <c r="N41">
        <v>1386313</v>
      </c>
      <c r="O41">
        <v>1387173</v>
      </c>
      <c r="P41">
        <v>860</v>
      </c>
      <c r="Q41">
        <v>1386743</v>
      </c>
      <c r="R41" t="s">
        <v>15</v>
      </c>
    </row>
    <row r="42" spans="1:18" x14ac:dyDescent="0.35">
      <c r="A42" t="s">
        <v>71</v>
      </c>
      <c r="B42" s="3" t="s">
        <v>708</v>
      </c>
      <c r="C42" s="3" t="s">
        <v>707</v>
      </c>
      <c r="D42">
        <v>-2.4052198460000001</v>
      </c>
      <c r="E42" s="1">
        <v>4.1800000000000001E-25</v>
      </c>
      <c r="F42" t="s">
        <v>709</v>
      </c>
      <c r="J42" t="s">
        <v>612</v>
      </c>
      <c r="N42">
        <v>1387280</v>
      </c>
      <c r="O42">
        <v>1388287</v>
      </c>
      <c r="P42">
        <v>1007</v>
      </c>
      <c r="Q42">
        <v>1387783.5</v>
      </c>
      <c r="R42" t="s">
        <v>15</v>
      </c>
    </row>
    <row r="43" spans="1:18" x14ac:dyDescent="0.35">
      <c r="A43" t="s">
        <v>26</v>
      </c>
      <c r="C43" t="s">
        <v>782</v>
      </c>
      <c r="D43">
        <v>-2.147501283</v>
      </c>
      <c r="E43" s="1">
        <v>3.43E-13</v>
      </c>
      <c r="N43">
        <v>1460885</v>
      </c>
      <c r="O43">
        <v>1461370</v>
      </c>
      <c r="P43">
        <v>485</v>
      </c>
      <c r="Q43">
        <v>1461127.5</v>
      </c>
      <c r="R43" t="s">
        <v>15</v>
      </c>
    </row>
    <row r="44" spans="1:18" x14ac:dyDescent="0.35">
      <c r="A44" t="s">
        <v>661</v>
      </c>
      <c r="B44" s="4"/>
      <c r="C44" s="4" t="s">
        <v>662</v>
      </c>
      <c r="D44">
        <v>-2.7000284360000002</v>
      </c>
      <c r="E44" s="1">
        <v>5.2999999999999998E-17</v>
      </c>
      <c r="F44" t="s">
        <v>663</v>
      </c>
      <c r="L44" t="s">
        <v>614</v>
      </c>
      <c r="M44" t="s">
        <v>664</v>
      </c>
      <c r="N44">
        <v>1479472</v>
      </c>
      <c r="O44">
        <v>1480071</v>
      </c>
      <c r="P44">
        <v>599</v>
      </c>
      <c r="Q44">
        <v>1479771.5</v>
      </c>
      <c r="R44" t="s">
        <v>15</v>
      </c>
    </row>
    <row r="45" spans="1:18" x14ac:dyDescent="0.35">
      <c r="A45" t="s">
        <v>24</v>
      </c>
      <c r="B45" s="4" t="s">
        <v>829</v>
      </c>
      <c r="C45" s="4" t="s">
        <v>828</v>
      </c>
      <c r="D45">
        <v>-2.0193724249999998</v>
      </c>
      <c r="E45" s="1">
        <v>1.43E-14</v>
      </c>
      <c r="F45" t="s">
        <v>830</v>
      </c>
      <c r="I45" t="s">
        <v>613</v>
      </c>
      <c r="L45" t="s">
        <v>614</v>
      </c>
      <c r="M45" t="s">
        <v>664</v>
      </c>
      <c r="N45">
        <v>1483803</v>
      </c>
      <c r="O45">
        <v>1484504</v>
      </c>
      <c r="P45">
        <v>701</v>
      </c>
      <c r="Q45">
        <v>1484153.5</v>
      </c>
      <c r="R45" t="s">
        <v>15</v>
      </c>
    </row>
    <row r="46" spans="1:18" x14ac:dyDescent="0.35">
      <c r="A46" t="s">
        <v>24</v>
      </c>
      <c r="B46" s="4" t="s">
        <v>735</v>
      </c>
      <c r="C46" s="4" t="s">
        <v>734</v>
      </c>
      <c r="D46">
        <v>-2.2849784199999998</v>
      </c>
      <c r="E46" s="1">
        <v>3.3000000000000002E-18</v>
      </c>
      <c r="F46" t="s">
        <v>736</v>
      </c>
      <c r="I46" t="s">
        <v>613</v>
      </c>
      <c r="L46" t="s">
        <v>614</v>
      </c>
      <c r="M46" t="s">
        <v>664</v>
      </c>
      <c r="N46">
        <v>1484505</v>
      </c>
      <c r="O46">
        <v>1485272</v>
      </c>
      <c r="P46">
        <v>767</v>
      </c>
      <c r="Q46">
        <v>1484888.5</v>
      </c>
      <c r="R46" t="s">
        <v>15</v>
      </c>
    </row>
    <row r="47" spans="1:18" x14ac:dyDescent="0.35">
      <c r="A47" t="s">
        <v>24</v>
      </c>
      <c r="B47" s="4" t="s">
        <v>788</v>
      </c>
      <c r="C47" s="4" t="s">
        <v>787</v>
      </c>
      <c r="D47">
        <v>-2.1355211509999998</v>
      </c>
      <c r="E47" s="1">
        <v>2.62E-15</v>
      </c>
      <c r="F47" t="s">
        <v>789</v>
      </c>
      <c r="I47" t="s">
        <v>613</v>
      </c>
      <c r="L47" t="s">
        <v>614</v>
      </c>
      <c r="M47" t="s">
        <v>664</v>
      </c>
      <c r="N47">
        <v>1485269</v>
      </c>
      <c r="O47">
        <v>1486525</v>
      </c>
      <c r="P47">
        <v>1256</v>
      </c>
      <c r="Q47">
        <v>1485897</v>
      </c>
      <c r="R47" t="s">
        <v>15</v>
      </c>
    </row>
    <row r="48" spans="1:18" x14ac:dyDescent="0.35">
      <c r="A48" t="s">
        <v>17</v>
      </c>
      <c r="B48" s="10"/>
      <c r="C48" s="10" t="s">
        <v>751</v>
      </c>
      <c r="D48">
        <v>-2.247479486</v>
      </c>
      <c r="E48" s="1">
        <v>1.5E-16</v>
      </c>
      <c r="F48" t="s">
        <v>752</v>
      </c>
      <c r="I48" t="s">
        <v>613</v>
      </c>
      <c r="N48">
        <v>1514203</v>
      </c>
      <c r="O48">
        <v>1515498</v>
      </c>
      <c r="P48">
        <v>1295</v>
      </c>
      <c r="Q48">
        <v>1514850.5</v>
      </c>
      <c r="R48" t="s">
        <v>15</v>
      </c>
    </row>
    <row r="49" spans="1:18" x14ac:dyDescent="0.35">
      <c r="A49" t="s">
        <v>68</v>
      </c>
      <c r="C49" t="s">
        <v>619</v>
      </c>
      <c r="D49">
        <v>-3.6069430489999998</v>
      </c>
      <c r="E49" s="1">
        <v>1.4799999999999999E-16</v>
      </c>
      <c r="F49" t="s">
        <v>620</v>
      </c>
      <c r="N49">
        <v>1557220</v>
      </c>
      <c r="O49">
        <v>1558578</v>
      </c>
      <c r="P49">
        <v>1358</v>
      </c>
      <c r="Q49">
        <v>1557899</v>
      </c>
      <c r="R49" t="s">
        <v>15</v>
      </c>
    </row>
    <row r="50" spans="1:18" x14ac:dyDescent="0.35">
      <c r="A50" t="s">
        <v>17</v>
      </c>
      <c r="C50" t="s">
        <v>617</v>
      </c>
      <c r="D50">
        <v>-4.1272379309999998</v>
      </c>
      <c r="E50" s="1">
        <v>3.9500000000000001E-17</v>
      </c>
      <c r="F50" t="s">
        <v>618</v>
      </c>
      <c r="N50">
        <v>1558624</v>
      </c>
      <c r="O50">
        <v>1559505</v>
      </c>
      <c r="P50">
        <v>881</v>
      </c>
      <c r="Q50">
        <v>1559064.5</v>
      </c>
      <c r="R50" t="s">
        <v>15</v>
      </c>
    </row>
    <row r="51" spans="1:18" x14ac:dyDescent="0.35">
      <c r="A51" t="s">
        <v>26</v>
      </c>
      <c r="C51" t="s">
        <v>655</v>
      </c>
      <c r="D51">
        <v>-2.723425143</v>
      </c>
      <c r="E51" s="1">
        <v>7.9999999999999998E-12</v>
      </c>
      <c r="F51" t="s">
        <v>656</v>
      </c>
      <c r="N51">
        <v>1561745</v>
      </c>
      <c r="O51">
        <v>1562494</v>
      </c>
      <c r="P51">
        <v>749</v>
      </c>
      <c r="Q51">
        <v>1562119.5</v>
      </c>
      <c r="R51" t="s">
        <v>15</v>
      </c>
    </row>
    <row r="52" spans="1:18" x14ac:dyDescent="0.35">
      <c r="A52" t="s">
        <v>26</v>
      </c>
      <c r="C52" t="s">
        <v>824</v>
      </c>
      <c r="D52">
        <v>-2.0301179149999999</v>
      </c>
      <c r="E52" s="1">
        <v>3.3499999999999998E-10</v>
      </c>
      <c r="F52" t="s">
        <v>825</v>
      </c>
      <c r="N52">
        <v>1562804</v>
      </c>
      <c r="O52">
        <v>1563811</v>
      </c>
      <c r="P52">
        <v>1007</v>
      </c>
      <c r="Q52">
        <v>1563307.5</v>
      </c>
      <c r="R52" t="s">
        <v>15</v>
      </c>
    </row>
    <row r="53" spans="1:18" x14ac:dyDescent="0.35">
      <c r="A53" t="s">
        <v>26</v>
      </c>
      <c r="C53" t="s">
        <v>737</v>
      </c>
      <c r="D53">
        <v>-2.2824747859999999</v>
      </c>
      <c r="E53" s="1">
        <v>4.7700000000000001E-14</v>
      </c>
      <c r="N53">
        <v>1592073</v>
      </c>
      <c r="O53">
        <v>1592411</v>
      </c>
      <c r="P53">
        <v>338</v>
      </c>
      <c r="Q53">
        <v>1592242</v>
      </c>
      <c r="R53" t="s">
        <v>15</v>
      </c>
    </row>
    <row r="54" spans="1:18" x14ac:dyDescent="0.35">
      <c r="A54" t="s">
        <v>26</v>
      </c>
      <c r="C54" t="s">
        <v>652</v>
      </c>
      <c r="D54">
        <v>-2.7604614189999999</v>
      </c>
      <c r="E54" s="1">
        <v>2.1799999999999998E-11</v>
      </c>
      <c r="N54">
        <v>1805041</v>
      </c>
      <c r="O54">
        <v>1805631</v>
      </c>
      <c r="P54">
        <v>590</v>
      </c>
      <c r="Q54">
        <v>1805336</v>
      </c>
      <c r="R54" t="s">
        <v>15</v>
      </c>
    </row>
    <row r="55" spans="1:18" x14ac:dyDescent="0.35">
      <c r="A55" t="s">
        <v>65</v>
      </c>
      <c r="B55" s="3"/>
      <c r="C55" s="3" t="s">
        <v>732</v>
      </c>
      <c r="D55">
        <v>-2.2878794739999999</v>
      </c>
      <c r="E55" s="1">
        <v>9.4900000000000007E-22</v>
      </c>
      <c r="F55" t="s">
        <v>733</v>
      </c>
      <c r="J55" t="s">
        <v>612</v>
      </c>
      <c r="N55">
        <v>1867253</v>
      </c>
      <c r="O55">
        <v>1867558</v>
      </c>
      <c r="P55">
        <v>305</v>
      </c>
      <c r="Q55">
        <v>1867405.5</v>
      </c>
      <c r="R55" t="s">
        <v>15</v>
      </c>
    </row>
    <row r="56" spans="1:18" x14ac:dyDescent="0.35">
      <c r="A56" t="s">
        <v>26</v>
      </c>
      <c r="C56" t="s">
        <v>130</v>
      </c>
      <c r="D56">
        <v>-3.3538086260000002</v>
      </c>
      <c r="E56" s="1">
        <v>3.7899999999999999E-21</v>
      </c>
      <c r="N56">
        <v>1935507</v>
      </c>
      <c r="O56">
        <v>1935818</v>
      </c>
      <c r="P56">
        <v>311</v>
      </c>
      <c r="Q56">
        <v>1935662.5</v>
      </c>
      <c r="R56" t="s">
        <v>15</v>
      </c>
    </row>
    <row r="57" spans="1:18" x14ac:dyDescent="0.35">
      <c r="A57" t="s">
        <v>26</v>
      </c>
      <c r="B57" t="s">
        <v>133</v>
      </c>
      <c r="C57" t="s">
        <v>132</v>
      </c>
      <c r="D57">
        <v>-3.4460089109999998</v>
      </c>
      <c r="E57" s="1">
        <v>4.5900000000000002E-23</v>
      </c>
      <c r="F57" t="s">
        <v>495</v>
      </c>
      <c r="N57">
        <v>1935815</v>
      </c>
      <c r="O57">
        <v>1937473</v>
      </c>
      <c r="P57">
        <v>1658</v>
      </c>
      <c r="Q57">
        <v>1936644</v>
      </c>
      <c r="R57" t="s">
        <v>15</v>
      </c>
    </row>
    <row r="58" spans="1:18" x14ac:dyDescent="0.35">
      <c r="A58" t="s">
        <v>12</v>
      </c>
      <c r="C58" t="s">
        <v>136</v>
      </c>
      <c r="D58">
        <v>-2.7476893800000002</v>
      </c>
      <c r="E58" s="1">
        <v>2.6799999999999999E-22</v>
      </c>
      <c r="F58" t="s">
        <v>496</v>
      </c>
      <c r="N58">
        <v>1959185</v>
      </c>
      <c r="O58">
        <v>1959601</v>
      </c>
      <c r="P58">
        <v>416</v>
      </c>
      <c r="Q58">
        <v>1959393</v>
      </c>
      <c r="R58" t="s">
        <v>15</v>
      </c>
    </row>
    <row r="59" spans="1:18" x14ac:dyDescent="0.35">
      <c r="A59" t="s">
        <v>139</v>
      </c>
      <c r="C59" t="s">
        <v>140</v>
      </c>
      <c r="D59">
        <v>-2.4905362019999999</v>
      </c>
      <c r="E59" s="1">
        <v>6.4099999999999997E-20</v>
      </c>
      <c r="F59" t="s">
        <v>497</v>
      </c>
      <c r="N59">
        <v>1961444</v>
      </c>
      <c r="O59">
        <v>1963069</v>
      </c>
      <c r="P59">
        <v>1625</v>
      </c>
      <c r="Q59">
        <v>1962256.5</v>
      </c>
      <c r="R59" t="s">
        <v>15</v>
      </c>
    </row>
    <row r="60" spans="1:18" x14ac:dyDescent="0.35">
      <c r="A60" t="s">
        <v>26</v>
      </c>
      <c r="C60" t="s">
        <v>758</v>
      </c>
      <c r="D60">
        <v>-2.2152733859999998</v>
      </c>
      <c r="E60" s="1">
        <v>1.24E-13</v>
      </c>
      <c r="N60">
        <v>2009046</v>
      </c>
      <c r="O60">
        <v>2009657</v>
      </c>
      <c r="P60">
        <v>611</v>
      </c>
      <c r="Q60">
        <v>2009351.5</v>
      </c>
      <c r="R60" t="s">
        <v>15</v>
      </c>
    </row>
    <row r="61" spans="1:18" x14ac:dyDescent="0.35">
      <c r="A61" t="s">
        <v>17</v>
      </c>
      <c r="C61" t="s">
        <v>143</v>
      </c>
      <c r="D61">
        <v>-2.1350154469999998</v>
      </c>
      <c r="E61" s="1">
        <v>4.25E-9</v>
      </c>
      <c r="N61">
        <v>2035039</v>
      </c>
      <c r="O61">
        <v>2035419</v>
      </c>
      <c r="P61">
        <v>380</v>
      </c>
      <c r="Q61">
        <v>2035229</v>
      </c>
      <c r="R61" t="s">
        <v>15</v>
      </c>
    </row>
    <row r="62" spans="1:18" x14ac:dyDescent="0.35">
      <c r="A62" t="s">
        <v>30</v>
      </c>
      <c r="C62" t="s">
        <v>780</v>
      </c>
      <c r="D62">
        <v>-2.1515379619999999</v>
      </c>
      <c r="E62" s="1">
        <v>6.3600000000000003E-7</v>
      </c>
      <c r="F62" t="s">
        <v>781</v>
      </c>
      <c r="N62">
        <v>2099438</v>
      </c>
      <c r="O62">
        <v>2102155</v>
      </c>
      <c r="P62">
        <v>2717</v>
      </c>
      <c r="Q62">
        <v>2100796.5</v>
      </c>
      <c r="R62" t="s">
        <v>15</v>
      </c>
    </row>
    <row r="63" spans="1:18" x14ac:dyDescent="0.35">
      <c r="A63" t="s">
        <v>24</v>
      </c>
      <c r="C63" t="s">
        <v>775</v>
      </c>
      <c r="D63">
        <v>-2.16280107</v>
      </c>
      <c r="E63" s="1">
        <v>5.8800000000000006E-11</v>
      </c>
      <c r="F63" t="s">
        <v>776</v>
      </c>
      <c r="N63">
        <v>2143522</v>
      </c>
      <c r="O63">
        <v>2143893</v>
      </c>
      <c r="P63">
        <v>371</v>
      </c>
      <c r="Q63">
        <v>2143707.5</v>
      </c>
      <c r="R63" t="s">
        <v>15</v>
      </c>
    </row>
    <row r="64" spans="1:18" x14ac:dyDescent="0.35">
      <c r="A64" t="s">
        <v>71</v>
      </c>
      <c r="B64" s="3"/>
      <c r="C64" s="3" t="s">
        <v>808</v>
      </c>
      <c r="D64">
        <v>-2.0710466310000002</v>
      </c>
      <c r="E64" s="1">
        <v>1.0899999999999999E-11</v>
      </c>
      <c r="F64" t="s">
        <v>809</v>
      </c>
      <c r="J64" t="s">
        <v>612</v>
      </c>
      <c r="N64">
        <v>2391148</v>
      </c>
      <c r="O64">
        <v>2392083</v>
      </c>
      <c r="P64">
        <v>935</v>
      </c>
      <c r="Q64">
        <v>2391615.5</v>
      </c>
      <c r="R64" t="s">
        <v>15</v>
      </c>
    </row>
    <row r="65" spans="1:18" x14ac:dyDescent="0.35">
      <c r="A65" t="s">
        <v>63</v>
      </c>
      <c r="C65" t="s">
        <v>678</v>
      </c>
      <c r="D65">
        <v>-2.5693548480000001</v>
      </c>
      <c r="E65" s="1">
        <v>1.3399999999999999E-20</v>
      </c>
      <c r="F65" t="s">
        <v>679</v>
      </c>
      <c r="N65">
        <v>2450136</v>
      </c>
      <c r="O65">
        <v>2451908</v>
      </c>
      <c r="P65">
        <v>1772</v>
      </c>
      <c r="Q65">
        <v>2451022</v>
      </c>
      <c r="R65" t="s">
        <v>15</v>
      </c>
    </row>
    <row r="66" spans="1:18" x14ac:dyDescent="0.35">
      <c r="A66" t="s">
        <v>97</v>
      </c>
      <c r="C66" t="s">
        <v>799</v>
      </c>
      <c r="D66">
        <v>-2.1001062140000002</v>
      </c>
      <c r="E66" s="1">
        <v>1.1000000000000001E-11</v>
      </c>
      <c r="N66">
        <v>2452105</v>
      </c>
      <c r="O66">
        <v>2453727</v>
      </c>
      <c r="P66">
        <v>1622</v>
      </c>
      <c r="Q66">
        <v>2452916</v>
      </c>
      <c r="R66" t="s">
        <v>15</v>
      </c>
    </row>
    <row r="67" spans="1:18" x14ac:dyDescent="0.35">
      <c r="A67" t="s">
        <v>24</v>
      </c>
      <c r="B67" s="10"/>
      <c r="C67" s="10" t="s">
        <v>793</v>
      </c>
      <c r="D67">
        <v>-2.1238718209999998</v>
      </c>
      <c r="E67">
        <v>1.8570679999999999E-3</v>
      </c>
      <c r="F67" t="s">
        <v>794</v>
      </c>
      <c r="I67" t="s">
        <v>613</v>
      </c>
      <c r="N67">
        <v>2499800</v>
      </c>
      <c r="O67">
        <v>2500588</v>
      </c>
      <c r="P67">
        <v>788</v>
      </c>
      <c r="Q67">
        <v>2500194</v>
      </c>
      <c r="R67" t="s">
        <v>15</v>
      </c>
    </row>
    <row r="68" spans="1:18" x14ac:dyDescent="0.35">
      <c r="A68" t="s">
        <v>24</v>
      </c>
      <c r="B68" s="10"/>
      <c r="C68" s="10" t="s">
        <v>802</v>
      </c>
      <c r="D68">
        <v>-2.092615801</v>
      </c>
      <c r="E68">
        <v>3.2000099999999999E-4</v>
      </c>
      <c r="F68" t="s">
        <v>803</v>
      </c>
      <c r="I68" t="s">
        <v>613</v>
      </c>
      <c r="N68">
        <v>2502600</v>
      </c>
      <c r="O68">
        <v>2503319</v>
      </c>
      <c r="P68">
        <v>719</v>
      </c>
      <c r="Q68">
        <v>2502959.5</v>
      </c>
      <c r="R68" t="s">
        <v>15</v>
      </c>
    </row>
    <row r="69" spans="1:18" x14ac:dyDescent="0.35">
      <c r="A69" t="s">
        <v>36</v>
      </c>
      <c r="C69" t="s">
        <v>630</v>
      </c>
      <c r="D69">
        <v>-2.911647238</v>
      </c>
      <c r="E69" s="1">
        <v>1.23E-7</v>
      </c>
      <c r="N69">
        <v>2512450</v>
      </c>
      <c r="O69">
        <v>2512992</v>
      </c>
      <c r="P69">
        <v>542</v>
      </c>
      <c r="Q69">
        <v>2512721</v>
      </c>
      <c r="R69" t="s">
        <v>15</v>
      </c>
    </row>
    <row r="70" spans="1:18" x14ac:dyDescent="0.35">
      <c r="A70" t="s">
        <v>26</v>
      </c>
      <c r="C70" t="s">
        <v>703</v>
      </c>
      <c r="D70">
        <v>-2.449008123</v>
      </c>
      <c r="E70">
        <v>5.7384700000000005E-4</v>
      </c>
      <c r="N70">
        <v>2515772</v>
      </c>
      <c r="O70">
        <v>2516956</v>
      </c>
      <c r="P70">
        <v>1184</v>
      </c>
      <c r="Q70">
        <v>2516364</v>
      </c>
      <c r="R70" t="s">
        <v>15</v>
      </c>
    </row>
    <row r="71" spans="1:18" x14ac:dyDescent="0.35">
      <c r="A71" t="s">
        <v>30</v>
      </c>
      <c r="B71" t="s">
        <v>171</v>
      </c>
      <c r="C71" t="s">
        <v>170</v>
      </c>
      <c r="D71">
        <v>-2.1285747509999999</v>
      </c>
      <c r="E71" s="1">
        <v>3.83E-11</v>
      </c>
      <c r="F71" t="s">
        <v>510</v>
      </c>
      <c r="N71">
        <v>2576740</v>
      </c>
      <c r="O71">
        <v>2578239</v>
      </c>
      <c r="P71">
        <v>1499</v>
      </c>
      <c r="Q71">
        <v>2577489.5</v>
      </c>
      <c r="R71" t="s">
        <v>15</v>
      </c>
    </row>
    <row r="72" spans="1:18" x14ac:dyDescent="0.35">
      <c r="A72" t="s">
        <v>51</v>
      </c>
      <c r="C72" t="s">
        <v>644</v>
      </c>
      <c r="D72">
        <v>-2.786293116</v>
      </c>
      <c r="E72" s="1">
        <v>5.2199999999999999E-24</v>
      </c>
      <c r="F72" t="s">
        <v>645</v>
      </c>
      <c r="N72">
        <v>2582595</v>
      </c>
      <c r="O72">
        <v>2583623</v>
      </c>
      <c r="P72">
        <v>1028</v>
      </c>
      <c r="Q72">
        <v>2583109</v>
      </c>
      <c r="R72" t="s">
        <v>15</v>
      </c>
    </row>
    <row r="73" spans="1:18" x14ac:dyDescent="0.35">
      <c r="A73" t="s">
        <v>82</v>
      </c>
      <c r="B73" t="s">
        <v>730</v>
      </c>
      <c r="C73" t="s">
        <v>729</v>
      </c>
      <c r="D73">
        <v>-2.289166673</v>
      </c>
      <c r="E73" s="1">
        <v>1.29E-12</v>
      </c>
      <c r="F73" t="s">
        <v>731</v>
      </c>
      <c r="N73">
        <v>2583711</v>
      </c>
      <c r="O73">
        <v>2584667</v>
      </c>
      <c r="P73">
        <v>956</v>
      </c>
      <c r="Q73">
        <v>2584189</v>
      </c>
      <c r="R73" t="s">
        <v>15</v>
      </c>
    </row>
    <row r="74" spans="1:18" x14ac:dyDescent="0.35">
      <c r="A74" t="s">
        <v>720</v>
      </c>
      <c r="C74" t="s">
        <v>721</v>
      </c>
      <c r="D74">
        <v>-2.3343988699999998</v>
      </c>
      <c r="E74" s="1">
        <v>9.45E-22</v>
      </c>
      <c r="F74" t="s">
        <v>722</v>
      </c>
      <c r="N74">
        <v>2604273</v>
      </c>
      <c r="O74">
        <v>2605823</v>
      </c>
      <c r="P74">
        <v>1550</v>
      </c>
      <c r="Q74">
        <v>2605048</v>
      </c>
      <c r="R74" t="s">
        <v>15</v>
      </c>
    </row>
    <row r="75" spans="1:18" x14ac:dyDescent="0.35">
      <c r="A75" t="s">
        <v>63</v>
      </c>
      <c r="C75" t="s">
        <v>176</v>
      </c>
      <c r="D75">
        <v>-3.4595381359999999</v>
      </c>
      <c r="E75" s="1">
        <v>1.65E-22</v>
      </c>
      <c r="F75" t="s">
        <v>514</v>
      </c>
      <c r="N75">
        <v>2631915</v>
      </c>
      <c r="O75">
        <v>2633093</v>
      </c>
      <c r="P75">
        <v>1178</v>
      </c>
      <c r="Q75">
        <v>2632504</v>
      </c>
      <c r="R75" t="s">
        <v>15</v>
      </c>
    </row>
    <row r="76" spans="1:18" x14ac:dyDescent="0.35">
      <c r="A76" t="s">
        <v>63</v>
      </c>
      <c r="C76" t="s">
        <v>178</v>
      </c>
      <c r="D76">
        <v>-3.455216976</v>
      </c>
      <c r="E76" s="1">
        <v>9.0100000000000004E-22</v>
      </c>
      <c r="F76" t="s">
        <v>515</v>
      </c>
      <c r="N76">
        <v>2633105</v>
      </c>
      <c r="O76">
        <v>2633764</v>
      </c>
      <c r="P76">
        <v>659</v>
      </c>
      <c r="Q76">
        <v>2633434.5</v>
      </c>
      <c r="R76" t="s">
        <v>15</v>
      </c>
    </row>
    <row r="77" spans="1:18" x14ac:dyDescent="0.35">
      <c r="A77" t="s">
        <v>63</v>
      </c>
      <c r="B77" t="s">
        <v>181</v>
      </c>
      <c r="C77" t="s">
        <v>180</v>
      </c>
      <c r="D77">
        <v>-2.8228799840000001</v>
      </c>
      <c r="E77" s="1">
        <v>1.13E-20</v>
      </c>
      <c r="F77" t="s">
        <v>516</v>
      </c>
      <c r="N77">
        <v>2633801</v>
      </c>
      <c r="O77">
        <v>2634499</v>
      </c>
      <c r="P77">
        <v>698</v>
      </c>
      <c r="Q77">
        <v>2634150</v>
      </c>
      <c r="R77" t="s">
        <v>15</v>
      </c>
    </row>
    <row r="78" spans="1:18" x14ac:dyDescent="0.35">
      <c r="A78" t="s">
        <v>26</v>
      </c>
      <c r="C78" t="s">
        <v>723</v>
      </c>
      <c r="D78">
        <v>-2.307278604</v>
      </c>
      <c r="E78" s="1">
        <v>8.7300000000000009E-19</v>
      </c>
      <c r="F78" t="s">
        <v>724</v>
      </c>
      <c r="N78">
        <v>2645300</v>
      </c>
      <c r="O78">
        <v>2645740</v>
      </c>
      <c r="P78">
        <v>440</v>
      </c>
      <c r="Q78">
        <v>2645520</v>
      </c>
      <c r="R78" t="s">
        <v>15</v>
      </c>
    </row>
    <row r="79" spans="1:18" x14ac:dyDescent="0.35">
      <c r="A79" t="s">
        <v>26</v>
      </c>
      <c r="C79" t="s">
        <v>639</v>
      </c>
      <c r="D79">
        <v>-2.8229324199999999</v>
      </c>
      <c r="E79" s="1">
        <v>1.56E-16</v>
      </c>
      <c r="N79">
        <v>2696813</v>
      </c>
      <c r="O79">
        <v>2697745</v>
      </c>
      <c r="P79">
        <v>932</v>
      </c>
      <c r="Q79">
        <v>2697279</v>
      </c>
      <c r="R79" t="s">
        <v>15</v>
      </c>
    </row>
    <row r="80" spans="1:18" x14ac:dyDescent="0.35">
      <c r="A80" t="s">
        <v>26</v>
      </c>
      <c r="C80" t="s">
        <v>786</v>
      </c>
      <c r="D80">
        <v>-2.1367119209999998</v>
      </c>
      <c r="E80">
        <v>1.1292628000000001E-2</v>
      </c>
      <c r="N80">
        <v>2697877</v>
      </c>
      <c r="O80">
        <v>2698023</v>
      </c>
      <c r="P80">
        <v>146</v>
      </c>
      <c r="Q80">
        <v>2697950</v>
      </c>
      <c r="R80" t="s">
        <v>15</v>
      </c>
    </row>
    <row r="81" spans="1:18" x14ac:dyDescent="0.35">
      <c r="A81" t="s">
        <v>26</v>
      </c>
      <c r="C81" t="s">
        <v>814</v>
      </c>
      <c r="D81">
        <v>-2.043714558</v>
      </c>
      <c r="E81" s="1">
        <v>7.1200000000000002E-22</v>
      </c>
      <c r="F81" t="s">
        <v>815</v>
      </c>
      <c r="N81">
        <v>2724094</v>
      </c>
      <c r="O81">
        <v>2725665</v>
      </c>
      <c r="P81">
        <v>1571</v>
      </c>
      <c r="Q81">
        <v>2724879.5</v>
      </c>
      <c r="R81" t="s">
        <v>15</v>
      </c>
    </row>
    <row r="82" spans="1:18" x14ac:dyDescent="0.35">
      <c r="A82" t="s">
        <v>17</v>
      </c>
      <c r="B82" s="10"/>
      <c r="C82" s="10" t="s">
        <v>753</v>
      </c>
      <c r="D82">
        <v>-2.239172269</v>
      </c>
      <c r="E82" s="1">
        <v>6.8400000000000004E-11</v>
      </c>
      <c r="F82" t="s">
        <v>457</v>
      </c>
      <c r="I82" t="s">
        <v>613</v>
      </c>
      <c r="N82">
        <v>2741865</v>
      </c>
      <c r="O82">
        <v>2743193</v>
      </c>
      <c r="P82">
        <v>1328</v>
      </c>
      <c r="Q82">
        <v>2742529</v>
      </c>
      <c r="R82" t="s">
        <v>15</v>
      </c>
    </row>
    <row r="83" spans="1:18" x14ac:dyDescent="0.35">
      <c r="A83" t="s">
        <v>26</v>
      </c>
      <c r="C83" t="s">
        <v>833</v>
      </c>
      <c r="D83">
        <v>-2.000777384</v>
      </c>
      <c r="E83" s="1">
        <v>2.6399999999999998E-7</v>
      </c>
      <c r="F83" t="s">
        <v>834</v>
      </c>
      <c r="N83">
        <v>2788150</v>
      </c>
      <c r="O83">
        <v>2788728</v>
      </c>
      <c r="P83">
        <v>578</v>
      </c>
      <c r="Q83">
        <v>2788439</v>
      </c>
      <c r="R83" t="s">
        <v>15</v>
      </c>
    </row>
    <row r="84" spans="1:18" x14ac:dyDescent="0.35">
      <c r="A84" t="s">
        <v>52</v>
      </c>
      <c r="C84" t="s">
        <v>765</v>
      </c>
      <c r="D84">
        <v>-2.1904417939999998</v>
      </c>
      <c r="E84" s="1">
        <v>3.4399999999999999E-12</v>
      </c>
      <c r="N84">
        <v>2806789</v>
      </c>
      <c r="O84">
        <v>2807829</v>
      </c>
      <c r="P84">
        <v>1040</v>
      </c>
      <c r="Q84">
        <v>2807309</v>
      </c>
      <c r="R84" t="s">
        <v>15</v>
      </c>
    </row>
    <row r="85" spans="1:18" x14ac:dyDescent="0.35">
      <c r="A85" t="s">
        <v>71</v>
      </c>
      <c r="C85" t="s">
        <v>742</v>
      </c>
      <c r="D85">
        <v>-2.2660172319999998</v>
      </c>
      <c r="E85" s="1">
        <v>7.1500000000000003E-17</v>
      </c>
      <c r="N85">
        <v>3188969</v>
      </c>
      <c r="O85">
        <v>3189364</v>
      </c>
      <c r="P85">
        <v>395</v>
      </c>
      <c r="Q85">
        <v>3189166.5</v>
      </c>
      <c r="R85" t="s">
        <v>15</v>
      </c>
    </row>
    <row r="86" spans="1:18" x14ac:dyDescent="0.35">
      <c r="A86" t="s">
        <v>71</v>
      </c>
      <c r="C86" t="s">
        <v>192</v>
      </c>
      <c r="D86">
        <v>-4.1212279110000001</v>
      </c>
      <c r="E86" s="1">
        <v>1.78E-13</v>
      </c>
      <c r="N86">
        <v>3194494</v>
      </c>
      <c r="O86">
        <v>3194712</v>
      </c>
      <c r="P86">
        <v>218</v>
      </c>
      <c r="Q86">
        <v>3194603</v>
      </c>
      <c r="R86" t="s">
        <v>15</v>
      </c>
    </row>
    <row r="87" spans="1:18" x14ac:dyDescent="0.35">
      <c r="A87" t="s">
        <v>30</v>
      </c>
      <c r="B87" t="s">
        <v>196</v>
      </c>
      <c r="C87" t="s">
        <v>195</v>
      </c>
      <c r="D87">
        <v>-4.6871522409999997</v>
      </c>
      <c r="E87" s="1">
        <v>1.29E-27</v>
      </c>
      <c r="F87" t="s">
        <v>525</v>
      </c>
      <c r="N87">
        <v>3194775</v>
      </c>
      <c r="O87">
        <v>3196202</v>
      </c>
      <c r="P87">
        <v>1427</v>
      </c>
      <c r="Q87">
        <v>3195488.5</v>
      </c>
      <c r="R87" t="s">
        <v>15</v>
      </c>
    </row>
    <row r="88" spans="1:18" x14ac:dyDescent="0.35">
      <c r="A88" t="s">
        <v>36</v>
      </c>
      <c r="B88" t="s">
        <v>199</v>
      </c>
      <c r="C88" t="s">
        <v>198</v>
      </c>
      <c r="D88">
        <v>-4.5008715170000002</v>
      </c>
      <c r="E88" s="1">
        <v>2.51E-27</v>
      </c>
      <c r="F88" t="s">
        <v>526</v>
      </c>
      <c r="N88">
        <v>3196470</v>
      </c>
      <c r="O88">
        <v>3198143</v>
      </c>
      <c r="P88">
        <v>1673</v>
      </c>
      <c r="Q88">
        <v>3197306.5</v>
      </c>
      <c r="R88" t="s">
        <v>15</v>
      </c>
    </row>
    <row r="89" spans="1:18" x14ac:dyDescent="0.35">
      <c r="A89" t="s">
        <v>26</v>
      </c>
      <c r="C89" t="s">
        <v>202</v>
      </c>
      <c r="D89">
        <v>-4.7983855499999999</v>
      </c>
      <c r="E89" s="1">
        <v>3.11E-24</v>
      </c>
      <c r="N89">
        <v>3198140</v>
      </c>
      <c r="O89">
        <v>3198634</v>
      </c>
      <c r="P89">
        <v>494</v>
      </c>
      <c r="Q89">
        <v>3198387</v>
      </c>
      <c r="R89" t="s">
        <v>15</v>
      </c>
    </row>
    <row r="90" spans="1:18" x14ac:dyDescent="0.35">
      <c r="A90" t="s">
        <v>71</v>
      </c>
      <c r="B90" s="3"/>
      <c r="C90" s="3" t="s">
        <v>204</v>
      </c>
      <c r="D90">
        <v>-2.2629653699999999</v>
      </c>
      <c r="E90" s="1">
        <v>4.14E-24</v>
      </c>
      <c r="F90" t="s">
        <v>527</v>
      </c>
      <c r="J90" t="s">
        <v>612</v>
      </c>
      <c r="N90">
        <v>3223360</v>
      </c>
      <c r="O90">
        <v>3224769</v>
      </c>
      <c r="P90">
        <v>1409</v>
      </c>
      <c r="Q90">
        <v>3224064.5</v>
      </c>
      <c r="R90" t="s">
        <v>15</v>
      </c>
    </row>
    <row r="91" spans="1:18" x14ac:dyDescent="0.35">
      <c r="A91" t="s">
        <v>30</v>
      </c>
      <c r="B91" t="s">
        <v>209</v>
      </c>
      <c r="C91" t="s">
        <v>208</v>
      </c>
      <c r="D91">
        <v>-2.5456129120000002</v>
      </c>
      <c r="E91" s="1">
        <v>2.9600000000000001E-24</v>
      </c>
      <c r="F91" t="s">
        <v>528</v>
      </c>
      <c r="N91">
        <v>3224927</v>
      </c>
      <c r="O91">
        <v>3226342</v>
      </c>
      <c r="P91">
        <v>1415</v>
      </c>
      <c r="Q91">
        <v>3225634.5</v>
      </c>
      <c r="R91" t="s">
        <v>15</v>
      </c>
    </row>
    <row r="92" spans="1:18" x14ac:dyDescent="0.35">
      <c r="A92" t="s">
        <v>26</v>
      </c>
      <c r="C92" t="s">
        <v>215</v>
      </c>
      <c r="D92">
        <v>-2.563672511</v>
      </c>
      <c r="E92" s="1">
        <v>5.3899999999999996E-15</v>
      </c>
      <c r="F92" t="s">
        <v>529</v>
      </c>
      <c r="N92">
        <v>3272584</v>
      </c>
      <c r="O92">
        <v>3273504</v>
      </c>
      <c r="P92">
        <v>920</v>
      </c>
      <c r="Q92">
        <v>3273044</v>
      </c>
      <c r="R92" t="s">
        <v>15</v>
      </c>
    </row>
    <row r="93" spans="1:18" x14ac:dyDescent="0.35">
      <c r="A93" t="s">
        <v>71</v>
      </c>
      <c r="C93" t="s">
        <v>797</v>
      </c>
      <c r="D93">
        <v>-2.1019947650000002</v>
      </c>
      <c r="E93">
        <v>5.2640609999999996E-3</v>
      </c>
      <c r="F93" t="s">
        <v>798</v>
      </c>
      <c r="N93">
        <v>3277822</v>
      </c>
      <c r="O93">
        <v>3279303</v>
      </c>
      <c r="P93">
        <v>1481</v>
      </c>
      <c r="Q93">
        <v>3278562.5</v>
      </c>
      <c r="R93" t="s">
        <v>15</v>
      </c>
    </row>
    <row r="94" spans="1:18" x14ac:dyDescent="0.35">
      <c r="A94" t="s">
        <v>26</v>
      </c>
      <c r="C94" t="s">
        <v>811</v>
      </c>
      <c r="D94">
        <v>-2.0580676709999999</v>
      </c>
      <c r="E94">
        <v>5.8794200000000004E-4</v>
      </c>
      <c r="F94" t="s">
        <v>812</v>
      </c>
      <c r="N94">
        <v>3510864</v>
      </c>
      <c r="O94">
        <v>3511484</v>
      </c>
      <c r="P94">
        <v>620</v>
      </c>
      <c r="Q94">
        <v>3511174</v>
      </c>
      <c r="R94" t="s">
        <v>15</v>
      </c>
    </row>
    <row r="95" spans="1:18" x14ac:dyDescent="0.35">
      <c r="A95" t="s">
        <v>24</v>
      </c>
      <c r="C95" t="s">
        <v>800</v>
      </c>
      <c r="D95">
        <v>-2.0942862600000001</v>
      </c>
      <c r="E95" s="1">
        <v>3.6600000000000002E-12</v>
      </c>
      <c r="F95" t="s">
        <v>801</v>
      </c>
      <c r="N95">
        <v>3631235</v>
      </c>
      <c r="O95">
        <v>3632569</v>
      </c>
      <c r="P95">
        <v>1334</v>
      </c>
      <c r="Q95">
        <v>3631902</v>
      </c>
      <c r="R95" t="s">
        <v>15</v>
      </c>
    </row>
    <row r="96" spans="1:18" x14ac:dyDescent="0.35">
      <c r="A96" t="s">
        <v>26</v>
      </c>
      <c r="C96" t="s">
        <v>778</v>
      </c>
      <c r="D96">
        <v>-2.156856002</v>
      </c>
      <c r="E96" s="1">
        <v>3.5600000000000002E-16</v>
      </c>
      <c r="F96" t="s">
        <v>779</v>
      </c>
      <c r="N96">
        <v>3718505</v>
      </c>
      <c r="O96">
        <v>3719092</v>
      </c>
      <c r="P96">
        <v>587</v>
      </c>
      <c r="Q96">
        <v>3718798.5</v>
      </c>
      <c r="R96" t="s">
        <v>15</v>
      </c>
    </row>
    <row r="97" spans="1:18" x14ac:dyDescent="0.35">
      <c r="A97" t="s">
        <v>36</v>
      </c>
      <c r="B97" s="3" t="s">
        <v>625</v>
      </c>
      <c r="C97" s="3" t="s">
        <v>624</v>
      </c>
      <c r="D97">
        <v>-3.0771033170000002</v>
      </c>
      <c r="E97">
        <v>2.6498216000000002E-2</v>
      </c>
      <c r="F97" t="s">
        <v>626</v>
      </c>
      <c r="J97" t="s">
        <v>612</v>
      </c>
      <c r="N97">
        <v>3739326</v>
      </c>
      <c r="O97">
        <v>3739583</v>
      </c>
      <c r="P97">
        <v>257</v>
      </c>
      <c r="Q97">
        <v>3739454.5</v>
      </c>
      <c r="R97" t="s">
        <v>15</v>
      </c>
    </row>
    <row r="98" spans="1:18" x14ac:dyDescent="0.35">
      <c r="A98" t="s">
        <v>26</v>
      </c>
      <c r="B98" s="6"/>
      <c r="C98" s="6" t="s">
        <v>744</v>
      </c>
      <c r="D98">
        <v>-2.2591495749999999</v>
      </c>
      <c r="E98" s="1">
        <v>9.6299999999999994E-17</v>
      </c>
      <c r="F98" t="s">
        <v>544</v>
      </c>
      <c r="G98" t="s">
        <v>544</v>
      </c>
      <c r="N98">
        <v>3858574</v>
      </c>
      <c r="O98">
        <v>3858894</v>
      </c>
      <c r="P98">
        <v>320</v>
      </c>
      <c r="Q98">
        <v>3858734</v>
      </c>
      <c r="R98" t="s">
        <v>15</v>
      </c>
    </row>
    <row r="99" spans="1:18" x14ac:dyDescent="0.35">
      <c r="A99" t="s">
        <v>82</v>
      </c>
      <c r="B99" t="s">
        <v>770</v>
      </c>
      <c r="C99" t="s">
        <v>769</v>
      </c>
      <c r="D99">
        <v>-2.178682357</v>
      </c>
      <c r="E99" s="1">
        <v>3.8199999999999999E-16</v>
      </c>
      <c r="F99" t="s">
        <v>771</v>
      </c>
      <c r="N99">
        <v>4074076</v>
      </c>
      <c r="O99">
        <v>4075227</v>
      </c>
      <c r="P99">
        <v>1151</v>
      </c>
      <c r="Q99">
        <v>4074651.5</v>
      </c>
      <c r="R99" t="s">
        <v>15</v>
      </c>
    </row>
    <row r="100" spans="1:18" x14ac:dyDescent="0.35">
      <c r="A100" t="s">
        <v>17</v>
      </c>
      <c r="B100" s="10"/>
      <c r="C100" s="10" t="s">
        <v>230</v>
      </c>
      <c r="D100">
        <v>-2.0353663019999999</v>
      </c>
      <c r="E100" s="1">
        <v>3.34E-9</v>
      </c>
      <c r="F100" t="s">
        <v>548</v>
      </c>
      <c r="I100" t="s">
        <v>613</v>
      </c>
      <c r="N100">
        <v>4080452</v>
      </c>
      <c r="O100">
        <v>4081993</v>
      </c>
      <c r="P100">
        <v>1541</v>
      </c>
      <c r="Q100">
        <v>4081222.5</v>
      </c>
      <c r="R100" t="s">
        <v>15</v>
      </c>
    </row>
    <row r="101" spans="1:18" x14ac:dyDescent="0.35">
      <c r="A101" t="s">
        <v>24</v>
      </c>
      <c r="B101" t="s">
        <v>237</v>
      </c>
      <c r="C101" t="s">
        <v>236</v>
      </c>
      <c r="D101">
        <v>-2.7754945759999998</v>
      </c>
      <c r="E101" s="1">
        <v>2.6600000000000001E-18</v>
      </c>
      <c r="F101" t="s">
        <v>550</v>
      </c>
      <c r="N101">
        <v>4135907</v>
      </c>
      <c r="O101">
        <v>4136968</v>
      </c>
      <c r="P101">
        <v>1061</v>
      </c>
      <c r="Q101">
        <v>4136437.5</v>
      </c>
      <c r="R101" t="s">
        <v>15</v>
      </c>
    </row>
    <row r="102" spans="1:18" x14ac:dyDescent="0.35">
      <c r="A102" t="s">
        <v>24</v>
      </c>
      <c r="B102" s="10" t="s">
        <v>240</v>
      </c>
      <c r="C102" s="10" t="s">
        <v>239</v>
      </c>
      <c r="D102">
        <v>-2.1019554220000001</v>
      </c>
      <c r="E102" s="1">
        <v>6.7199999999999998E-11</v>
      </c>
      <c r="F102" t="s">
        <v>551</v>
      </c>
      <c r="I102" t="s">
        <v>613</v>
      </c>
      <c r="N102">
        <v>4137129</v>
      </c>
      <c r="O102">
        <v>4138541</v>
      </c>
      <c r="P102">
        <v>1412</v>
      </c>
      <c r="Q102">
        <v>4137835</v>
      </c>
      <c r="R102" t="s">
        <v>15</v>
      </c>
    </row>
    <row r="103" spans="1:18" x14ac:dyDescent="0.35">
      <c r="A103" t="s">
        <v>97</v>
      </c>
      <c r="C103" t="s">
        <v>795</v>
      </c>
      <c r="D103">
        <v>-2.1023371310000001</v>
      </c>
      <c r="E103" s="1">
        <v>1.19E-18</v>
      </c>
      <c r="F103" t="s">
        <v>796</v>
      </c>
      <c r="N103">
        <v>4139823</v>
      </c>
      <c r="O103">
        <v>4140998</v>
      </c>
      <c r="P103">
        <v>1175</v>
      </c>
      <c r="Q103">
        <v>4140410.5</v>
      </c>
      <c r="R103" t="s">
        <v>15</v>
      </c>
    </row>
    <row r="104" spans="1:18" x14ac:dyDescent="0.35">
      <c r="A104" t="s">
        <v>26</v>
      </c>
      <c r="C104" t="s">
        <v>699</v>
      </c>
      <c r="D104">
        <v>-2.46615853</v>
      </c>
      <c r="E104" s="1">
        <v>2.6199999999999999E-18</v>
      </c>
      <c r="F104" t="s">
        <v>700</v>
      </c>
      <c r="N104">
        <v>4228037</v>
      </c>
      <c r="O104">
        <v>4229779</v>
      </c>
      <c r="P104">
        <v>1742</v>
      </c>
      <c r="Q104">
        <v>4228908</v>
      </c>
      <c r="R104" t="s">
        <v>15</v>
      </c>
    </row>
    <row r="105" spans="1:18" x14ac:dyDescent="0.35">
      <c r="A105" t="s">
        <v>30</v>
      </c>
      <c r="C105" t="s">
        <v>772</v>
      </c>
      <c r="D105">
        <v>-2.170195224</v>
      </c>
      <c r="E105">
        <v>1.4582200999999999E-2</v>
      </c>
      <c r="F105" t="s">
        <v>531</v>
      </c>
      <c r="N105">
        <v>4234259</v>
      </c>
      <c r="O105">
        <v>4235203</v>
      </c>
      <c r="P105">
        <v>944</v>
      </c>
      <c r="Q105">
        <v>4234731</v>
      </c>
      <c r="R105" t="s">
        <v>15</v>
      </c>
    </row>
    <row r="106" spans="1:18" x14ac:dyDescent="0.35">
      <c r="A106" t="s">
        <v>30</v>
      </c>
      <c r="C106" t="s">
        <v>242</v>
      </c>
      <c r="D106">
        <v>-3.1862188059999998</v>
      </c>
      <c r="E106" s="1">
        <v>7.6599999999999995E-7</v>
      </c>
      <c r="F106" t="s">
        <v>554</v>
      </c>
      <c r="N106">
        <v>4396075</v>
      </c>
      <c r="O106">
        <v>4396620</v>
      </c>
      <c r="P106">
        <v>545</v>
      </c>
      <c r="Q106">
        <v>4396347.5</v>
      </c>
      <c r="R106" t="s">
        <v>15</v>
      </c>
    </row>
    <row r="107" spans="1:18" x14ac:dyDescent="0.35">
      <c r="A107" t="s">
        <v>30</v>
      </c>
      <c r="B107" t="s">
        <v>749</v>
      </c>
      <c r="C107" t="s">
        <v>748</v>
      </c>
      <c r="D107">
        <v>-2.2565691659999998</v>
      </c>
      <c r="E107" s="1">
        <v>5.4599999999999995E-26</v>
      </c>
      <c r="F107" t="s">
        <v>750</v>
      </c>
      <c r="N107">
        <v>4429646</v>
      </c>
      <c r="O107">
        <v>4430902</v>
      </c>
      <c r="P107">
        <v>1256</v>
      </c>
      <c r="Q107">
        <v>4430274</v>
      </c>
      <c r="R107" t="s">
        <v>15</v>
      </c>
    </row>
    <row r="108" spans="1:18" x14ac:dyDescent="0.35">
      <c r="A108" t="s">
        <v>30</v>
      </c>
      <c r="B108" t="s">
        <v>686</v>
      </c>
      <c r="C108" t="s">
        <v>685</v>
      </c>
      <c r="D108">
        <v>-2.5145871639999999</v>
      </c>
      <c r="E108" s="1">
        <v>7.0899999999999994E-20</v>
      </c>
      <c r="F108" t="s">
        <v>687</v>
      </c>
      <c r="N108">
        <v>4523797</v>
      </c>
      <c r="O108">
        <v>4524351</v>
      </c>
      <c r="P108">
        <v>554</v>
      </c>
      <c r="Q108">
        <v>4524074</v>
      </c>
      <c r="R108" t="s">
        <v>15</v>
      </c>
    </row>
    <row r="109" spans="1:18" x14ac:dyDescent="0.35">
      <c r="A109" t="s">
        <v>26</v>
      </c>
      <c r="C109" t="s">
        <v>244</v>
      </c>
      <c r="D109">
        <v>-3.1703465199999998</v>
      </c>
      <c r="E109" s="1">
        <v>1.8700000000000001E-22</v>
      </c>
      <c r="N109">
        <v>4555268</v>
      </c>
      <c r="O109">
        <v>4555438</v>
      </c>
      <c r="P109">
        <v>170</v>
      </c>
      <c r="Q109">
        <v>4555353</v>
      </c>
      <c r="R109" t="s">
        <v>15</v>
      </c>
    </row>
    <row r="110" spans="1:18" x14ac:dyDescent="0.35">
      <c r="A110" t="s">
        <v>52</v>
      </c>
      <c r="C110" t="s">
        <v>250</v>
      </c>
      <c r="D110">
        <v>-2.7736608660000002</v>
      </c>
      <c r="E110" s="1">
        <v>8.8199999999999998E-7</v>
      </c>
      <c r="N110">
        <v>4605272</v>
      </c>
      <c r="O110">
        <v>4605589</v>
      </c>
      <c r="P110">
        <v>317</v>
      </c>
      <c r="Q110">
        <v>4605430.5</v>
      </c>
      <c r="R110" t="s">
        <v>15</v>
      </c>
    </row>
    <row r="111" spans="1:18" x14ac:dyDescent="0.35">
      <c r="A111" t="s">
        <v>63</v>
      </c>
      <c r="B111" t="s">
        <v>817</v>
      </c>
      <c r="C111" t="s">
        <v>816</v>
      </c>
      <c r="D111">
        <v>-2.0405992450000001</v>
      </c>
      <c r="E111" s="1">
        <v>1.9900000000000001E-13</v>
      </c>
      <c r="F111" t="s">
        <v>818</v>
      </c>
      <c r="N111">
        <v>4610009</v>
      </c>
      <c r="O111">
        <v>4610725</v>
      </c>
      <c r="P111">
        <v>716</v>
      </c>
      <c r="Q111">
        <v>4610367</v>
      </c>
      <c r="R111" t="s">
        <v>15</v>
      </c>
    </row>
    <row r="112" spans="1:18" x14ac:dyDescent="0.35">
      <c r="A112" t="s">
        <v>97</v>
      </c>
      <c r="C112" t="s">
        <v>256</v>
      </c>
      <c r="D112">
        <v>-3.1429623599999998</v>
      </c>
      <c r="E112" s="1">
        <v>2.3699999999999999E-26</v>
      </c>
      <c r="F112" t="s">
        <v>561</v>
      </c>
      <c r="N112">
        <v>4638896</v>
      </c>
      <c r="O112">
        <v>4639522</v>
      </c>
      <c r="P112">
        <v>626</v>
      </c>
      <c r="Q112">
        <v>4639209</v>
      </c>
      <c r="R112" t="s">
        <v>15</v>
      </c>
    </row>
    <row r="113" spans="1:18" x14ac:dyDescent="0.35">
      <c r="A113" t="s">
        <v>123</v>
      </c>
      <c r="B113" t="s">
        <v>791</v>
      </c>
      <c r="C113" t="s">
        <v>790</v>
      </c>
      <c r="D113">
        <v>-2.134028324</v>
      </c>
      <c r="E113" s="1">
        <v>2.7800000000000003E-17</v>
      </c>
      <c r="F113" t="s">
        <v>792</v>
      </c>
      <c r="N113">
        <v>4716094</v>
      </c>
      <c r="O113">
        <v>4716897</v>
      </c>
      <c r="P113">
        <v>803</v>
      </c>
      <c r="Q113">
        <v>4716495.5</v>
      </c>
      <c r="R113" t="s">
        <v>15</v>
      </c>
    </row>
    <row r="114" spans="1:18" x14ac:dyDescent="0.35">
      <c r="A114" t="s">
        <v>26</v>
      </c>
      <c r="C114" t="s">
        <v>262</v>
      </c>
      <c r="D114">
        <v>-2.7509084929999998</v>
      </c>
      <c r="E114" s="1">
        <v>2.4100000000000001E-25</v>
      </c>
      <c r="N114">
        <v>4716976</v>
      </c>
      <c r="O114">
        <v>4717434</v>
      </c>
      <c r="P114">
        <v>458</v>
      </c>
      <c r="Q114">
        <v>4717205</v>
      </c>
      <c r="R114" t="s">
        <v>15</v>
      </c>
    </row>
    <row r="115" spans="1:18" x14ac:dyDescent="0.35">
      <c r="A115" t="s">
        <v>26</v>
      </c>
      <c r="C115" t="s">
        <v>264</v>
      </c>
      <c r="D115">
        <v>-3.3743135299999998</v>
      </c>
      <c r="E115" s="1">
        <v>4.04E-25</v>
      </c>
      <c r="F115" t="s">
        <v>565</v>
      </c>
      <c r="N115">
        <v>4914695</v>
      </c>
      <c r="O115">
        <v>4914970</v>
      </c>
      <c r="P115">
        <v>275</v>
      </c>
      <c r="Q115">
        <v>4914832.5</v>
      </c>
      <c r="R115" t="s">
        <v>15</v>
      </c>
    </row>
    <row r="116" spans="1:18" x14ac:dyDescent="0.35">
      <c r="A116" t="s">
        <v>51</v>
      </c>
      <c r="B116" t="s">
        <v>746</v>
      </c>
      <c r="C116" t="s">
        <v>745</v>
      </c>
      <c r="D116">
        <v>-2.257025364</v>
      </c>
      <c r="E116" s="1">
        <v>2.5599999999999999E-14</v>
      </c>
      <c r="F116" t="s">
        <v>747</v>
      </c>
      <c r="N116">
        <v>5026280</v>
      </c>
      <c r="O116">
        <v>5026783</v>
      </c>
      <c r="P116">
        <v>503</v>
      </c>
      <c r="Q116">
        <v>5026531.5</v>
      </c>
      <c r="R116" t="s">
        <v>15</v>
      </c>
    </row>
    <row r="117" spans="1:18" x14ac:dyDescent="0.35">
      <c r="A117" t="s">
        <v>26</v>
      </c>
      <c r="C117" t="s">
        <v>691</v>
      </c>
      <c r="D117">
        <v>-2.5008420710000001</v>
      </c>
      <c r="E117" s="1">
        <v>2.6299999999999999E-18</v>
      </c>
      <c r="F117" t="s">
        <v>692</v>
      </c>
      <c r="N117">
        <v>5026835</v>
      </c>
      <c r="O117">
        <v>5028157</v>
      </c>
      <c r="P117">
        <v>1322</v>
      </c>
      <c r="Q117">
        <v>5027496</v>
      </c>
      <c r="R117" t="s">
        <v>15</v>
      </c>
    </row>
    <row r="118" spans="1:18" x14ac:dyDescent="0.35">
      <c r="A118" t="s">
        <v>65</v>
      </c>
      <c r="B118" s="3"/>
      <c r="C118" s="3" t="s">
        <v>628</v>
      </c>
      <c r="D118">
        <v>-2.9385666110000002</v>
      </c>
      <c r="E118" s="1">
        <v>4.81E-23</v>
      </c>
      <c r="F118" t="s">
        <v>629</v>
      </c>
      <c r="J118" t="s">
        <v>612</v>
      </c>
      <c r="N118">
        <v>5073056</v>
      </c>
      <c r="O118">
        <v>5076529</v>
      </c>
      <c r="P118">
        <v>3473</v>
      </c>
      <c r="Q118">
        <v>5074792.5</v>
      </c>
      <c r="R118" t="s">
        <v>15</v>
      </c>
    </row>
    <row r="119" spans="1:18" x14ac:dyDescent="0.35">
      <c r="A119" t="s">
        <v>17</v>
      </c>
      <c r="C119" t="s">
        <v>773</v>
      </c>
      <c r="D119">
        <v>-2.1645228780000001</v>
      </c>
      <c r="E119" s="1">
        <v>1.37E-22</v>
      </c>
      <c r="F119" t="s">
        <v>774</v>
      </c>
      <c r="N119">
        <v>5094230</v>
      </c>
      <c r="O119">
        <v>5095549</v>
      </c>
      <c r="P119">
        <v>1319</v>
      </c>
      <c r="Q119">
        <v>5094889.5</v>
      </c>
      <c r="R119" t="s">
        <v>15</v>
      </c>
    </row>
    <row r="120" spans="1:18" x14ac:dyDescent="0.35">
      <c r="A120" t="s">
        <v>26</v>
      </c>
      <c r="C120" t="s">
        <v>777</v>
      </c>
      <c r="D120">
        <v>-2.1601373640000001</v>
      </c>
      <c r="E120" s="1">
        <v>2.02E-17</v>
      </c>
      <c r="N120">
        <v>5126227</v>
      </c>
      <c r="O120">
        <v>5126829</v>
      </c>
      <c r="P120">
        <v>602</v>
      </c>
      <c r="Q120">
        <v>5126528</v>
      </c>
      <c r="R120" t="s">
        <v>15</v>
      </c>
    </row>
    <row r="121" spans="1:18" x14ac:dyDescent="0.35">
      <c r="A121" t="s">
        <v>30</v>
      </c>
      <c r="B121" s="10" t="s">
        <v>270</v>
      </c>
      <c r="C121" s="10" t="s">
        <v>269</v>
      </c>
      <c r="D121">
        <v>-2.8254969590000001</v>
      </c>
      <c r="E121" s="1">
        <v>5.3500000000000001E-21</v>
      </c>
      <c r="F121" t="s">
        <v>568</v>
      </c>
      <c r="I121" t="s">
        <v>613</v>
      </c>
      <c r="N121">
        <v>5128838</v>
      </c>
      <c r="O121">
        <v>5130169</v>
      </c>
      <c r="P121">
        <v>1331</v>
      </c>
      <c r="Q121">
        <v>5129503.5</v>
      </c>
      <c r="R121" t="s">
        <v>15</v>
      </c>
    </row>
    <row r="122" spans="1:18" x14ac:dyDescent="0.35">
      <c r="A122" t="s">
        <v>63</v>
      </c>
      <c r="B122" t="s">
        <v>697</v>
      </c>
      <c r="C122" t="s">
        <v>696</v>
      </c>
      <c r="D122">
        <v>-2.4739997119999999</v>
      </c>
      <c r="E122" s="1">
        <v>4.6700000000000003E-22</v>
      </c>
      <c r="F122" t="s">
        <v>698</v>
      </c>
      <c r="N122">
        <v>5186436</v>
      </c>
      <c r="O122">
        <v>5188391</v>
      </c>
      <c r="P122">
        <v>1955</v>
      </c>
      <c r="Q122">
        <v>5187413.5</v>
      </c>
      <c r="R122" t="s">
        <v>15</v>
      </c>
    </row>
    <row r="123" spans="1:18" x14ac:dyDescent="0.35">
      <c r="A123" t="s">
        <v>26</v>
      </c>
      <c r="C123" t="s">
        <v>272</v>
      </c>
      <c r="D123">
        <v>-2.4575171760000001</v>
      </c>
      <c r="E123" s="1">
        <v>8.4799999999999995E-23</v>
      </c>
      <c r="N123">
        <v>5203337</v>
      </c>
      <c r="O123">
        <v>5203672</v>
      </c>
      <c r="P123">
        <v>335</v>
      </c>
      <c r="Q123">
        <v>5203504.5</v>
      </c>
      <c r="R123" t="s">
        <v>15</v>
      </c>
    </row>
    <row r="124" spans="1:18" x14ac:dyDescent="0.35">
      <c r="A124" t="s">
        <v>123</v>
      </c>
      <c r="C124" t="s">
        <v>783</v>
      </c>
      <c r="D124">
        <v>-2.1454169510000001</v>
      </c>
      <c r="E124">
        <v>2.78364E-3</v>
      </c>
      <c r="N124">
        <v>5264036</v>
      </c>
      <c r="O124">
        <v>5264242</v>
      </c>
      <c r="P124">
        <v>206</v>
      </c>
      <c r="Q124">
        <v>5264139</v>
      </c>
      <c r="R124" t="s">
        <v>15</v>
      </c>
    </row>
    <row r="125" spans="1:18" x14ac:dyDescent="0.35">
      <c r="A125" t="s">
        <v>24</v>
      </c>
      <c r="B125" t="s">
        <v>280</v>
      </c>
      <c r="C125" t="s">
        <v>279</v>
      </c>
      <c r="D125">
        <v>-2.2016340369999998</v>
      </c>
      <c r="E125" s="1">
        <v>2.6199999999999999E-18</v>
      </c>
      <c r="F125" t="s">
        <v>574</v>
      </c>
      <c r="N125">
        <v>5302809</v>
      </c>
      <c r="O125">
        <v>5303819</v>
      </c>
      <c r="P125">
        <v>1010</v>
      </c>
      <c r="Q125">
        <v>5303314</v>
      </c>
      <c r="R125" t="s">
        <v>15</v>
      </c>
    </row>
    <row r="126" spans="1:18" x14ac:dyDescent="0.35">
      <c r="A126" t="s">
        <v>24</v>
      </c>
      <c r="B126" t="s">
        <v>283</v>
      </c>
      <c r="C126" t="s">
        <v>282</v>
      </c>
      <c r="D126">
        <v>-2.238995557</v>
      </c>
      <c r="E126" s="1">
        <v>4.4300000000000003E-18</v>
      </c>
      <c r="F126" t="s">
        <v>574</v>
      </c>
      <c r="N126">
        <v>5303882</v>
      </c>
      <c r="O126">
        <v>5304811</v>
      </c>
      <c r="P126">
        <v>929</v>
      </c>
      <c r="Q126">
        <v>5304346.5</v>
      </c>
      <c r="R126" t="s">
        <v>15</v>
      </c>
    </row>
    <row r="127" spans="1:18" x14ac:dyDescent="0.35">
      <c r="A127" t="s">
        <v>26</v>
      </c>
      <c r="C127" t="s">
        <v>289</v>
      </c>
      <c r="D127">
        <v>-2.1689033480000002</v>
      </c>
      <c r="E127" s="1">
        <v>1.24E-6</v>
      </c>
      <c r="F127" t="s">
        <v>574</v>
      </c>
      <c r="N127">
        <v>5316181</v>
      </c>
      <c r="O127">
        <v>5316948</v>
      </c>
      <c r="P127">
        <v>767</v>
      </c>
      <c r="Q127">
        <v>5316564.5</v>
      </c>
      <c r="R127" t="s">
        <v>15</v>
      </c>
    </row>
    <row r="128" spans="1:18" x14ac:dyDescent="0.35">
      <c r="A128" t="s">
        <v>26</v>
      </c>
      <c r="C128" t="s">
        <v>292</v>
      </c>
      <c r="D128">
        <v>-2.1826782730000001</v>
      </c>
      <c r="E128" s="1">
        <v>1.6200000000000001E-10</v>
      </c>
      <c r="F128" t="s">
        <v>574</v>
      </c>
      <c r="N128">
        <v>5317048</v>
      </c>
      <c r="O128">
        <v>5317683</v>
      </c>
      <c r="P128">
        <v>635</v>
      </c>
      <c r="Q128">
        <v>5317365.5</v>
      </c>
      <c r="R128" t="s">
        <v>15</v>
      </c>
    </row>
    <row r="129" spans="1:18" x14ac:dyDescent="0.35">
      <c r="A129" t="s">
        <v>36</v>
      </c>
      <c r="C129" t="s">
        <v>311</v>
      </c>
      <c r="D129">
        <v>-3.0203603729999999</v>
      </c>
      <c r="E129" s="1">
        <v>2.7500000000000001E-27</v>
      </c>
      <c r="F129" t="s">
        <v>574</v>
      </c>
      <c r="N129">
        <v>5343188</v>
      </c>
      <c r="O129">
        <v>5343661</v>
      </c>
      <c r="P129">
        <v>473</v>
      </c>
      <c r="Q129">
        <v>5343424.5</v>
      </c>
      <c r="R129" t="s">
        <v>15</v>
      </c>
    </row>
    <row r="130" spans="1:18" x14ac:dyDescent="0.35">
      <c r="A130" t="s">
        <v>26</v>
      </c>
      <c r="C130" t="s">
        <v>640</v>
      </c>
      <c r="D130">
        <v>-2.8117344169999998</v>
      </c>
      <c r="E130" s="1">
        <v>9.3299999999999993E-25</v>
      </c>
      <c r="F130" t="s">
        <v>641</v>
      </c>
      <c r="N130">
        <v>5394015</v>
      </c>
      <c r="O130">
        <v>5394629</v>
      </c>
      <c r="P130">
        <v>614</v>
      </c>
      <c r="Q130">
        <v>5394322</v>
      </c>
      <c r="R130" t="s">
        <v>15</v>
      </c>
    </row>
    <row r="131" spans="1:18" x14ac:dyDescent="0.35">
      <c r="A131" t="s">
        <v>71</v>
      </c>
      <c r="C131" t="s">
        <v>313</v>
      </c>
      <c r="D131">
        <v>-3.214014873</v>
      </c>
      <c r="E131" s="1">
        <v>7.82E-18</v>
      </c>
      <c r="N131">
        <v>5396744</v>
      </c>
      <c r="O131">
        <v>5396920</v>
      </c>
      <c r="P131">
        <v>176</v>
      </c>
      <c r="Q131">
        <v>5396832</v>
      </c>
      <c r="R131" t="s">
        <v>15</v>
      </c>
    </row>
    <row r="132" spans="1:18" x14ac:dyDescent="0.35">
      <c r="A132" t="s">
        <v>24</v>
      </c>
      <c r="B132" s="10" t="s">
        <v>316</v>
      </c>
      <c r="C132" s="10" t="s">
        <v>315</v>
      </c>
      <c r="D132">
        <v>-2.4273757069999999</v>
      </c>
      <c r="E132" s="1">
        <v>1.1799999999999999E-19</v>
      </c>
      <c r="F132" t="s">
        <v>576</v>
      </c>
      <c r="I132" t="s">
        <v>613</v>
      </c>
      <c r="N132">
        <v>5454895</v>
      </c>
      <c r="O132">
        <v>5455629</v>
      </c>
      <c r="P132">
        <v>734</v>
      </c>
      <c r="Q132">
        <v>5455262</v>
      </c>
      <c r="R132" t="s">
        <v>15</v>
      </c>
    </row>
    <row r="133" spans="1:18" x14ac:dyDescent="0.35">
      <c r="A133" t="s">
        <v>82</v>
      </c>
      <c r="C133" t="s">
        <v>659</v>
      </c>
      <c r="D133">
        <v>-2.7116778620000002</v>
      </c>
      <c r="E133" s="1">
        <v>2.6799999999999998E-23</v>
      </c>
      <c r="F133" t="s">
        <v>660</v>
      </c>
      <c r="N133">
        <v>5462322</v>
      </c>
      <c r="O133">
        <v>5463092</v>
      </c>
      <c r="P133">
        <v>770</v>
      </c>
      <c r="Q133">
        <v>5462707</v>
      </c>
      <c r="R133" t="s">
        <v>15</v>
      </c>
    </row>
    <row r="134" spans="1:18" x14ac:dyDescent="0.35">
      <c r="A134" t="s">
        <v>12</v>
      </c>
      <c r="C134" t="s">
        <v>719</v>
      </c>
      <c r="D134">
        <v>-2.3417541439999998</v>
      </c>
      <c r="E134" s="1">
        <v>1.6300000000000001E-16</v>
      </c>
      <c r="N134">
        <v>5567053</v>
      </c>
      <c r="O134">
        <v>5567721</v>
      </c>
      <c r="P134">
        <v>668</v>
      </c>
      <c r="Q134">
        <v>5567387</v>
      </c>
      <c r="R134" t="s">
        <v>15</v>
      </c>
    </row>
    <row r="135" spans="1:18" x14ac:dyDescent="0.35">
      <c r="A135" t="s">
        <v>97</v>
      </c>
      <c r="B135" t="s">
        <v>739</v>
      </c>
      <c r="C135" t="s">
        <v>738</v>
      </c>
      <c r="D135">
        <v>-2.2683338869999998</v>
      </c>
      <c r="E135" s="1">
        <v>1.2E-21</v>
      </c>
      <c r="F135" t="s">
        <v>740</v>
      </c>
      <c r="N135">
        <v>5686139</v>
      </c>
      <c r="O135">
        <v>5687821</v>
      </c>
      <c r="P135">
        <v>1682</v>
      </c>
      <c r="Q135">
        <v>5686980</v>
      </c>
      <c r="R135" t="s">
        <v>15</v>
      </c>
    </row>
    <row r="136" spans="1:18" x14ac:dyDescent="0.35">
      <c r="A136" t="s">
        <v>26</v>
      </c>
      <c r="C136" t="s">
        <v>702</v>
      </c>
      <c r="D136">
        <v>-2.4529029179999999</v>
      </c>
      <c r="E136" s="1">
        <v>3.44E-13</v>
      </c>
      <c r="F136" t="s">
        <v>663</v>
      </c>
      <c r="N136">
        <v>5786051</v>
      </c>
      <c r="O136">
        <v>5786824</v>
      </c>
      <c r="P136">
        <v>773</v>
      </c>
      <c r="Q136">
        <v>5786437.5</v>
      </c>
      <c r="R136" t="s">
        <v>15</v>
      </c>
    </row>
    <row r="137" spans="1:18" x14ac:dyDescent="0.35">
      <c r="A137" t="s">
        <v>52</v>
      </c>
      <c r="C137" t="s">
        <v>318</v>
      </c>
      <c r="D137">
        <v>-2.1851407169999999</v>
      </c>
      <c r="E137" s="1">
        <v>5.33E-24</v>
      </c>
      <c r="N137">
        <v>5816486</v>
      </c>
      <c r="O137">
        <v>5817658</v>
      </c>
      <c r="P137">
        <v>1172</v>
      </c>
      <c r="Q137">
        <v>5817072</v>
      </c>
      <c r="R137" t="s">
        <v>15</v>
      </c>
    </row>
    <row r="138" spans="1:18" x14ac:dyDescent="0.35">
      <c r="A138" t="s">
        <v>46</v>
      </c>
      <c r="B138" t="s">
        <v>637</v>
      </c>
      <c r="C138" t="s">
        <v>636</v>
      </c>
      <c r="D138">
        <v>-2.8452459459999999</v>
      </c>
      <c r="E138" s="1">
        <v>1.01E-18</v>
      </c>
      <c r="F138" t="s">
        <v>638</v>
      </c>
      <c r="N138">
        <v>5877990</v>
      </c>
      <c r="O138">
        <v>5879207</v>
      </c>
      <c r="P138">
        <v>1217</v>
      </c>
      <c r="Q138">
        <v>5878598.5</v>
      </c>
      <c r="R138" t="s">
        <v>15</v>
      </c>
    </row>
    <row r="139" spans="1:18" x14ac:dyDescent="0.35">
      <c r="A139" t="s">
        <v>52</v>
      </c>
      <c r="C139" t="s">
        <v>695</v>
      </c>
      <c r="D139">
        <v>-2.49209953</v>
      </c>
      <c r="E139" s="1">
        <v>7.0999999999999998E-19</v>
      </c>
      <c r="N139">
        <v>5922087</v>
      </c>
      <c r="O139">
        <v>5922428</v>
      </c>
      <c r="P139">
        <v>341</v>
      </c>
      <c r="Q139">
        <v>5922257.5</v>
      </c>
      <c r="R139" t="s">
        <v>15</v>
      </c>
    </row>
    <row r="140" spans="1:18" x14ac:dyDescent="0.35">
      <c r="A140" t="s">
        <v>26</v>
      </c>
      <c r="C140" t="s">
        <v>627</v>
      </c>
      <c r="D140">
        <v>-2.9533903339999998</v>
      </c>
      <c r="E140" s="1">
        <v>4.8599999999999996E-28</v>
      </c>
      <c r="N140">
        <v>5925358</v>
      </c>
      <c r="O140">
        <v>5925846</v>
      </c>
      <c r="P140">
        <v>488</v>
      </c>
      <c r="Q140">
        <v>5925602</v>
      </c>
      <c r="R140" t="s">
        <v>15</v>
      </c>
    </row>
    <row r="141" spans="1:18" x14ac:dyDescent="0.35">
      <c r="A141" t="s">
        <v>26</v>
      </c>
      <c r="C141" t="s">
        <v>675</v>
      </c>
      <c r="D141">
        <v>-2.5942859720000002</v>
      </c>
      <c r="E141" s="1">
        <v>2.8499999999999998E-21</v>
      </c>
      <c r="F141" t="s">
        <v>676</v>
      </c>
      <c r="N141">
        <v>5945047</v>
      </c>
      <c r="O141">
        <v>5945415</v>
      </c>
      <c r="P141">
        <v>368</v>
      </c>
      <c r="Q141">
        <v>5945231</v>
      </c>
      <c r="R141" t="s">
        <v>15</v>
      </c>
    </row>
    <row r="142" spans="1:18" x14ac:dyDescent="0.35">
      <c r="A142" t="s">
        <v>26</v>
      </c>
      <c r="C142" t="s">
        <v>754</v>
      </c>
      <c r="D142">
        <v>-2.2323065450000001</v>
      </c>
      <c r="E142" s="1">
        <v>3.0800000000000002E-19</v>
      </c>
      <c r="F142" t="s">
        <v>755</v>
      </c>
      <c r="N142">
        <v>5958626</v>
      </c>
      <c r="O142">
        <v>5959177</v>
      </c>
      <c r="P142">
        <v>551</v>
      </c>
      <c r="Q142">
        <v>5958901.5</v>
      </c>
      <c r="R142" t="s">
        <v>15</v>
      </c>
    </row>
    <row r="143" spans="1:18" x14ac:dyDescent="0.35">
      <c r="A143" t="s">
        <v>63</v>
      </c>
      <c r="C143" t="s">
        <v>320</v>
      </c>
      <c r="D143">
        <v>-3.041904261</v>
      </c>
      <c r="E143" s="1">
        <v>2.0500000000000001E-24</v>
      </c>
      <c r="F143" t="s">
        <v>588</v>
      </c>
      <c r="N143">
        <v>6050305</v>
      </c>
      <c r="O143">
        <v>6050760</v>
      </c>
      <c r="P143">
        <v>455</v>
      </c>
      <c r="Q143">
        <v>6050532.5</v>
      </c>
      <c r="R143" t="s">
        <v>15</v>
      </c>
    </row>
    <row r="144" spans="1:18" x14ac:dyDescent="0.35">
      <c r="A144" t="s">
        <v>17</v>
      </c>
      <c r="B144" t="s">
        <v>670</v>
      </c>
      <c r="C144" t="s">
        <v>669</v>
      </c>
      <c r="D144">
        <v>-2.62965917</v>
      </c>
      <c r="E144" s="1">
        <v>1.08E-20</v>
      </c>
      <c r="F144" t="s">
        <v>671</v>
      </c>
      <c r="N144">
        <v>6251911</v>
      </c>
      <c r="O144">
        <v>6254286</v>
      </c>
      <c r="P144">
        <v>2375</v>
      </c>
      <c r="Q144">
        <v>6253098.5</v>
      </c>
      <c r="R144" t="s">
        <v>15</v>
      </c>
    </row>
    <row r="145" spans="1:18" x14ac:dyDescent="0.35">
      <c r="A145" t="s">
        <v>59</v>
      </c>
      <c r="B145" t="s">
        <v>727</v>
      </c>
      <c r="C145" t="s">
        <v>726</v>
      </c>
      <c r="D145">
        <v>-2.3011755900000002</v>
      </c>
      <c r="E145" s="1">
        <v>3.0500000000000001E-13</v>
      </c>
      <c r="F145" t="s">
        <v>728</v>
      </c>
      <c r="N145">
        <v>6278539</v>
      </c>
      <c r="O145">
        <v>6279396</v>
      </c>
      <c r="P145">
        <v>857</v>
      </c>
      <c r="Q145">
        <v>6278967.5</v>
      </c>
      <c r="R145" t="s">
        <v>15</v>
      </c>
    </row>
    <row r="146" spans="1:18" x14ac:dyDescent="0.35">
      <c r="A146" t="s">
        <v>24</v>
      </c>
      <c r="C146" t="s">
        <v>653</v>
      </c>
      <c r="D146">
        <v>-2.7441108930000002</v>
      </c>
      <c r="E146" s="1">
        <v>6.1799999999999997E-23</v>
      </c>
      <c r="F146" t="s">
        <v>654</v>
      </c>
      <c r="N146">
        <v>6288558</v>
      </c>
      <c r="O146">
        <v>6289076</v>
      </c>
      <c r="P146">
        <v>518</v>
      </c>
      <c r="Q146">
        <v>6288817</v>
      </c>
      <c r="R146" t="s">
        <v>15</v>
      </c>
    </row>
    <row r="147" spans="1:18" x14ac:dyDescent="0.35">
      <c r="A147" t="s">
        <v>65</v>
      </c>
      <c r="C147" t="s">
        <v>322</v>
      </c>
      <c r="D147">
        <v>-4.2753485629999997</v>
      </c>
      <c r="E147" s="1">
        <v>1.71E-25</v>
      </c>
      <c r="F147" t="s">
        <v>597</v>
      </c>
      <c r="N147">
        <v>6292591</v>
      </c>
      <c r="O147">
        <v>6294525</v>
      </c>
      <c r="P147">
        <v>1934</v>
      </c>
      <c r="Q147">
        <v>6293558</v>
      </c>
      <c r="R147" t="s">
        <v>15</v>
      </c>
    </row>
    <row r="148" spans="1:18" x14ac:dyDescent="0.35">
      <c r="A148" t="s">
        <v>78</v>
      </c>
      <c r="C148" t="s">
        <v>324</v>
      </c>
      <c r="D148">
        <v>-4.269094881</v>
      </c>
      <c r="E148" s="1">
        <v>1.37E-19</v>
      </c>
      <c r="F148" t="s">
        <v>598</v>
      </c>
      <c r="N148">
        <v>6294522</v>
      </c>
      <c r="O148">
        <v>6295229</v>
      </c>
      <c r="P148">
        <v>707</v>
      </c>
      <c r="Q148">
        <v>6294875.5</v>
      </c>
      <c r="R148" t="s">
        <v>15</v>
      </c>
    </row>
    <row r="149" spans="1:18" x14ac:dyDescent="0.35">
      <c r="A149" t="s">
        <v>71</v>
      </c>
      <c r="B149" s="3" t="s">
        <v>622</v>
      </c>
      <c r="C149" s="3" t="s">
        <v>621</v>
      </c>
      <c r="D149">
        <v>-3.3448404859999998</v>
      </c>
      <c r="E149" s="1">
        <v>6.3499999999999996E-16</v>
      </c>
      <c r="F149" t="s">
        <v>623</v>
      </c>
      <c r="J149" t="s">
        <v>612</v>
      </c>
      <c r="N149">
        <v>6353293</v>
      </c>
      <c r="O149">
        <v>6354396</v>
      </c>
      <c r="P149">
        <v>1103</v>
      </c>
      <c r="Q149">
        <v>6353844.5</v>
      </c>
      <c r="R149" t="s">
        <v>15</v>
      </c>
    </row>
    <row r="150" spans="1:18" x14ac:dyDescent="0.35">
      <c r="A150" t="s">
        <v>24</v>
      </c>
      <c r="B150" s="10" t="s">
        <v>647</v>
      </c>
      <c r="C150" s="10" t="s">
        <v>646</v>
      </c>
      <c r="D150">
        <v>-2.7666568100000002</v>
      </c>
      <c r="E150" s="1">
        <v>5.6500000000000002E-21</v>
      </c>
      <c r="F150" t="s">
        <v>648</v>
      </c>
      <c r="I150" t="s">
        <v>613</v>
      </c>
      <c r="N150">
        <v>6356613</v>
      </c>
      <c r="O150">
        <v>6357569</v>
      </c>
      <c r="P150">
        <v>956</v>
      </c>
      <c r="Q150">
        <v>6357091</v>
      </c>
      <c r="R150" t="s">
        <v>15</v>
      </c>
    </row>
    <row r="151" spans="1:18" x14ac:dyDescent="0.35">
      <c r="A151" t="s">
        <v>24</v>
      </c>
      <c r="B151" s="10" t="s">
        <v>767</v>
      </c>
      <c r="C151" s="10" t="s">
        <v>766</v>
      </c>
      <c r="D151">
        <v>-2.1795951900000001</v>
      </c>
      <c r="E151" s="1">
        <v>4.9900000000000003E-12</v>
      </c>
      <c r="F151" t="s">
        <v>768</v>
      </c>
      <c r="I151" t="s">
        <v>613</v>
      </c>
      <c r="N151">
        <v>6357640</v>
      </c>
      <c r="O151">
        <v>6358485</v>
      </c>
      <c r="P151">
        <v>845</v>
      </c>
      <c r="Q151">
        <v>6358062.5</v>
      </c>
      <c r="R151" t="s">
        <v>15</v>
      </c>
    </row>
    <row r="152" spans="1:18" x14ac:dyDescent="0.35">
      <c r="A152" t="s">
        <v>65</v>
      </c>
      <c r="B152" s="3"/>
      <c r="C152" s="3" t="s">
        <v>657</v>
      </c>
      <c r="D152">
        <v>-2.7210386259999999</v>
      </c>
      <c r="E152" s="1">
        <v>3.3400000000000003E-27</v>
      </c>
      <c r="F152" t="s">
        <v>658</v>
      </c>
      <c r="J152" t="s">
        <v>612</v>
      </c>
      <c r="N152">
        <v>6378431</v>
      </c>
      <c r="O152">
        <v>6380554</v>
      </c>
      <c r="P152">
        <v>2123</v>
      </c>
      <c r="Q152">
        <v>6379492.5</v>
      </c>
      <c r="R152" t="s">
        <v>15</v>
      </c>
    </row>
    <row r="153" spans="1:18" x14ac:dyDescent="0.35">
      <c r="A153" t="s">
        <v>63</v>
      </c>
      <c r="B153" t="s">
        <v>760</v>
      </c>
      <c r="C153" t="s">
        <v>759</v>
      </c>
      <c r="D153">
        <v>-2.1948264549999998</v>
      </c>
      <c r="E153" s="1">
        <v>6.5900000000000001E-8</v>
      </c>
      <c r="F153" t="s">
        <v>761</v>
      </c>
      <c r="N153">
        <v>6415441</v>
      </c>
      <c r="O153">
        <v>6416376</v>
      </c>
      <c r="P153">
        <v>935</v>
      </c>
      <c r="Q153">
        <v>6415908.5</v>
      </c>
      <c r="R153" t="s">
        <v>15</v>
      </c>
    </row>
    <row r="154" spans="1:18" x14ac:dyDescent="0.35">
      <c r="A154" t="s">
        <v>30</v>
      </c>
      <c r="B154" t="s">
        <v>689</v>
      </c>
      <c r="C154" t="s">
        <v>688</v>
      </c>
      <c r="D154">
        <v>-2.5033866599999999</v>
      </c>
      <c r="E154" s="1">
        <v>2.0500000000000001E-24</v>
      </c>
      <c r="F154" t="s">
        <v>690</v>
      </c>
      <c r="N154">
        <v>6463967</v>
      </c>
      <c r="O154">
        <v>6465397</v>
      </c>
      <c r="P154">
        <v>1430</v>
      </c>
      <c r="Q154">
        <v>6464682</v>
      </c>
      <c r="R154" t="s">
        <v>15</v>
      </c>
    </row>
    <row r="155" spans="1:18" x14ac:dyDescent="0.35">
      <c r="A155" t="s">
        <v>52</v>
      </c>
      <c r="C155" t="s">
        <v>329</v>
      </c>
      <c r="D155">
        <v>-2.939358038</v>
      </c>
      <c r="E155" s="1">
        <v>1.04E-19</v>
      </c>
      <c r="N155">
        <v>6465425</v>
      </c>
      <c r="O155">
        <v>6465970</v>
      </c>
      <c r="P155">
        <v>545</v>
      </c>
      <c r="Q155">
        <v>6465697.5</v>
      </c>
      <c r="R155" t="s">
        <v>15</v>
      </c>
    </row>
    <row r="156" spans="1:18" x14ac:dyDescent="0.35">
      <c r="A156" t="s">
        <v>24</v>
      </c>
      <c r="C156" t="s">
        <v>717</v>
      </c>
      <c r="D156">
        <v>-2.3680767870000001</v>
      </c>
      <c r="E156" s="1">
        <v>5.7399999999999999E-21</v>
      </c>
      <c r="F156" t="s">
        <v>718</v>
      </c>
      <c r="N156">
        <v>6466144</v>
      </c>
      <c r="O156">
        <v>6467739</v>
      </c>
      <c r="P156">
        <v>1595</v>
      </c>
      <c r="Q156">
        <v>6466941.5</v>
      </c>
      <c r="R156" t="s">
        <v>15</v>
      </c>
    </row>
    <row r="157" spans="1:18" x14ac:dyDescent="0.35">
      <c r="A157" t="s">
        <v>26</v>
      </c>
      <c r="C157" t="s">
        <v>743</v>
      </c>
      <c r="D157">
        <v>-2.2607230569999999</v>
      </c>
      <c r="E157" s="1">
        <v>1.0099999999999999E-19</v>
      </c>
      <c r="N157">
        <v>6473363</v>
      </c>
      <c r="O157">
        <v>6474340</v>
      </c>
      <c r="P157">
        <v>977</v>
      </c>
      <c r="Q157">
        <v>6473851.5</v>
      </c>
      <c r="R157" t="s">
        <v>15</v>
      </c>
    </row>
    <row r="158" spans="1:18" x14ac:dyDescent="0.35">
      <c r="A158" t="s">
        <v>36</v>
      </c>
      <c r="B158" s="10"/>
      <c r="C158" s="10" t="s">
        <v>706</v>
      </c>
      <c r="D158">
        <v>-2.4156813150000001</v>
      </c>
      <c r="E158" s="1">
        <v>1.0500000000000001E-16</v>
      </c>
      <c r="F158" t="s">
        <v>457</v>
      </c>
      <c r="I158" t="s">
        <v>613</v>
      </c>
      <c r="N158">
        <v>6474333</v>
      </c>
      <c r="O158">
        <v>6475544</v>
      </c>
      <c r="P158">
        <v>1211</v>
      </c>
      <c r="Q158">
        <v>6474938.5</v>
      </c>
      <c r="R158" t="s">
        <v>15</v>
      </c>
    </row>
    <row r="159" spans="1:18" x14ac:dyDescent="0.35">
      <c r="A159" t="s">
        <v>12</v>
      </c>
      <c r="C159" t="s">
        <v>667</v>
      </c>
      <c r="D159">
        <v>-2.6758908209999999</v>
      </c>
      <c r="E159" s="1">
        <v>5.7199999999999997E-20</v>
      </c>
      <c r="F159" t="s">
        <v>668</v>
      </c>
      <c r="N159">
        <v>6555718</v>
      </c>
      <c r="O159">
        <v>6556638</v>
      </c>
      <c r="P159">
        <v>920</v>
      </c>
      <c r="Q159">
        <v>6556178</v>
      </c>
      <c r="R159" t="s">
        <v>15</v>
      </c>
    </row>
    <row r="160" spans="1:18" x14ac:dyDescent="0.35">
      <c r="A160" t="s">
        <v>12</v>
      </c>
      <c r="C160" t="s">
        <v>704</v>
      </c>
      <c r="D160">
        <v>-2.4169135850000001</v>
      </c>
      <c r="E160" s="1">
        <v>2.52E-16</v>
      </c>
      <c r="F160" t="s">
        <v>705</v>
      </c>
      <c r="N160">
        <v>6634194</v>
      </c>
      <c r="O160">
        <v>6635687</v>
      </c>
      <c r="P160">
        <v>1493</v>
      </c>
      <c r="Q160">
        <v>6634940.5</v>
      </c>
      <c r="R160" t="s">
        <v>15</v>
      </c>
    </row>
    <row r="161" spans="1:18" x14ac:dyDescent="0.35">
      <c r="A161" t="s">
        <v>97</v>
      </c>
      <c r="C161" t="s">
        <v>784</v>
      </c>
      <c r="D161">
        <v>-2.1380495320000001</v>
      </c>
      <c r="E161" s="1">
        <v>1.13E-17</v>
      </c>
      <c r="F161" t="s">
        <v>785</v>
      </c>
      <c r="N161">
        <v>6861345</v>
      </c>
      <c r="O161">
        <v>6862166</v>
      </c>
      <c r="P161">
        <v>821</v>
      </c>
      <c r="Q161">
        <v>6861755.5</v>
      </c>
      <c r="R161" t="s">
        <v>15</v>
      </c>
    </row>
    <row r="162" spans="1:18" x14ac:dyDescent="0.35">
      <c r="A162" t="s">
        <v>24</v>
      </c>
      <c r="C162" t="s">
        <v>693</v>
      </c>
      <c r="D162">
        <v>-2.497563811</v>
      </c>
      <c r="E162" s="1">
        <v>1.29E-12</v>
      </c>
      <c r="F162" t="s">
        <v>694</v>
      </c>
      <c r="N162">
        <v>6862170</v>
      </c>
      <c r="O162">
        <v>6863582</v>
      </c>
      <c r="P162">
        <v>1412</v>
      </c>
      <c r="Q162">
        <v>6862876</v>
      </c>
      <c r="R162" t="s">
        <v>15</v>
      </c>
    </row>
  </sheetData>
  <autoFilter ref="A1:R162" xr:uid="{9F987EA4-68EA-4778-8D97-E690D39CFFEA}">
    <sortState xmlns:xlrd2="http://schemas.microsoft.com/office/spreadsheetml/2017/richdata2" ref="A2:R162">
      <sortCondition ref="C1:C162"/>
    </sortState>
  </autoFilter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8039263E-43CE-4FD0-A0CD-5B60E11CE79E}">
            <x14:iconSet custom="1">
              <x14:cfvo type="percent">
                <xm:f>0</xm:f>
              </x14:cfvo>
              <x14:cfvo type="num">
                <xm:f>-2</xm:f>
              </x14:cfvo>
              <x14:cfvo type="num">
                <xm:f>2</xm:f>
              </x14:cfvo>
              <x14:cfIcon iconSet="3Arrows" iconId="0"/>
              <x14:cfIcon iconSet="3TrafficLights1" iconId="1"/>
              <x14:cfIcon iconSet="3Arrows" iconId="2"/>
            </x14:iconSet>
          </x14:cfRule>
          <xm:sqref>D2:D162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1A757-B263-4B90-A1AD-246691EF068C}">
  <dimension ref="A1:Q285"/>
  <sheetViews>
    <sheetView workbookViewId="0">
      <selection activeCell="B1" sqref="B1:B1048576"/>
    </sheetView>
  </sheetViews>
  <sheetFormatPr defaultRowHeight="14.5" x14ac:dyDescent="0.35"/>
  <cols>
    <col min="2" max="2" width="10.7265625" bestFit="1" customWidth="1"/>
    <col min="3" max="3" width="13.6328125" bestFit="1" customWidth="1"/>
    <col min="22" max="22" width="61.7265625" bestFit="1" customWidth="1"/>
  </cols>
  <sheetData>
    <row r="1" spans="1:17" x14ac:dyDescent="0.35">
      <c r="A1" t="s">
        <v>0</v>
      </c>
      <c r="B1" t="s">
        <v>4</v>
      </c>
      <c r="C1" t="s">
        <v>1</v>
      </c>
      <c r="D1" t="s">
        <v>2</v>
      </c>
      <c r="E1" t="s">
        <v>3</v>
      </c>
      <c r="F1" t="s">
        <v>5</v>
      </c>
      <c r="G1" t="s">
        <v>6</v>
      </c>
      <c r="H1" t="s">
        <v>613</v>
      </c>
      <c r="I1" t="s">
        <v>612</v>
      </c>
      <c r="J1" t="s">
        <v>611</v>
      </c>
      <c r="K1" t="s">
        <v>614</v>
      </c>
      <c r="L1" t="s">
        <v>615</v>
      </c>
      <c r="M1" t="s">
        <v>7</v>
      </c>
      <c r="N1" t="s">
        <v>8</v>
      </c>
      <c r="O1" t="s">
        <v>9</v>
      </c>
      <c r="P1" t="s">
        <v>10</v>
      </c>
      <c r="Q1" t="s">
        <v>11</v>
      </c>
    </row>
    <row r="2" spans="1:17" x14ac:dyDescent="0.35">
      <c r="A2" t="s">
        <v>12</v>
      </c>
      <c r="B2" t="s">
        <v>14</v>
      </c>
      <c r="C2" t="s">
        <v>13</v>
      </c>
      <c r="D2">
        <v>-2.184227183</v>
      </c>
      <c r="E2" s="1">
        <v>2.6799999999999999E-20</v>
      </c>
      <c r="M2">
        <v>43280</v>
      </c>
      <c r="N2">
        <v>43711</v>
      </c>
      <c r="O2">
        <v>431</v>
      </c>
      <c r="P2">
        <v>43495.5</v>
      </c>
      <c r="Q2" t="s">
        <v>15</v>
      </c>
    </row>
    <row r="3" spans="1:17" x14ac:dyDescent="0.35">
      <c r="A3" t="s">
        <v>17</v>
      </c>
      <c r="C3" t="s">
        <v>18</v>
      </c>
      <c r="D3">
        <v>3.0945156190000001</v>
      </c>
      <c r="E3" s="1">
        <v>3.8099999999999998E-16</v>
      </c>
      <c r="M3">
        <v>50905</v>
      </c>
      <c r="N3">
        <v>51660</v>
      </c>
      <c r="O3">
        <v>755</v>
      </c>
      <c r="P3">
        <v>51282.5</v>
      </c>
      <c r="Q3" t="s">
        <v>16</v>
      </c>
    </row>
    <row r="4" spans="1:17" x14ac:dyDescent="0.35">
      <c r="A4" t="s">
        <v>24</v>
      </c>
      <c r="C4" t="s">
        <v>25</v>
      </c>
      <c r="D4">
        <v>2.842971049</v>
      </c>
      <c r="E4" s="1">
        <v>4.4699999999999998E-22</v>
      </c>
      <c r="M4">
        <v>51663</v>
      </c>
      <c r="N4">
        <v>53447</v>
      </c>
      <c r="O4">
        <v>1784</v>
      </c>
      <c r="P4">
        <v>52555</v>
      </c>
      <c r="Q4" t="s">
        <v>16</v>
      </c>
    </row>
    <row r="5" spans="1:17" x14ac:dyDescent="0.35">
      <c r="A5" t="s">
        <v>30</v>
      </c>
      <c r="C5" t="s">
        <v>31</v>
      </c>
      <c r="D5">
        <v>2.872562394</v>
      </c>
      <c r="E5" s="1">
        <v>1.9500000000000001E-15</v>
      </c>
      <c r="M5">
        <v>53460</v>
      </c>
      <c r="N5">
        <v>54764</v>
      </c>
      <c r="O5">
        <v>1304</v>
      </c>
      <c r="P5">
        <v>54112</v>
      </c>
      <c r="Q5" t="s">
        <v>16</v>
      </c>
    </row>
    <row r="6" spans="1:17" x14ac:dyDescent="0.35">
      <c r="A6" t="s">
        <v>17</v>
      </c>
      <c r="C6" t="s">
        <v>35</v>
      </c>
      <c r="D6">
        <v>2.8935940599999999</v>
      </c>
      <c r="E6" s="1">
        <v>7.18E-11</v>
      </c>
      <c r="H6" t="s">
        <v>613</v>
      </c>
      <c r="M6">
        <v>165970</v>
      </c>
      <c r="N6">
        <v>167514</v>
      </c>
      <c r="O6">
        <v>1544</v>
      </c>
      <c r="P6">
        <v>166742</v>
      </c>
      <c r="Q6" t="s">
        <v>16</v>
      </c>
    </row>
    <row r="7" spans="1:17" x14ac:dyDescent="0.35">
      <c r="A7" t="s">
        <v>36</v>
      </c>
      <c r="C7" t="s">
        <v>39</v>
      </c>
      <c r="D7">
        <v>2.1623494829999999</v>
      </c>
      <c r="E7" s="1">
        <v>3.8E-6</v>
      </c>
      <c r="M7">
        <v>171706</v>
      </c>
      <c r="N7">
        <v>174171</v>
      </c>
      <c r="O7">
        <v>2465</v>
      </c>
      <c r="P7">
        <v>172938.5</v>
      </c>
      <c r="Q7" t="s">
        <v>16</v>
      </c>
    </row>
    <row r="8" spans="1:17" x14ac:dyDescent="0.35">
      <c r="A8" t="s">
        <v>26</v>
      </c>
      <c r="C8" t="s">
        <v>27</v>
      </c>
      <c r="D8">
        <v>-2.4467123439999998</v>
      </c>
      <c r="E8" s="1">
        <v>4.3200000000000001E-18</v>
      </c>
      <c r="M8">
        <v>180113</v>
      </c>
      <c r="N8">
        <v>180574</v>
      </c>
      <c r="O8">
        <v>461</v>
      </c>
      <c r="P8">
        <v>180343.5</v>
      </c>
      <c r="Q8" t="s">
        <v>15</v>
      </c>
    </row>
    <row r="9" spans="1:17" x14ac:dyDescent="0.35">
      <c r="A9" t="s">
        <v>26</v>
      </c>
      <c r="C9" t="s">
        <v>43</v>
      </c>
      <c r="D9">
        <v>2.0758717259999999</v>
      </c>
      <c r="E9">
        <v>6.4239060000000001E-3</v>
      </c>
      <c r="M9">
        <v>184094</v>
      </c>
      <c r="N9">
        <v>184303</v>
      </c>
      <c r="O9">
        <v>209</v>
      </c>
      <c r="P9">
        <v>184198.5</v>
      </c>
      <c r="Q9" t="s">
        <v>16</v>
      </c>
    </row>
    <row r="10" spans="1:17" x14ac:dyDescent="0.35">
      <c r="A10" t="s">
        <v>46</v>
      </c>
      <c r="C10" t="s">
        <v>47</v>
      </c>
      <c r="D10">
        <v>2.4089473689999998</v>
      </c>
      <c r="E10" s="1">
        <v>1.4600000000000001E-7</v>
      </c>
      <c r="M10">
        <v>196229</v>
      </c>
      <c r="N10">
        <v>196546</v>
      </c>
      <c r="O10">
        <v>317</v>
      </c>
      <c r="P10">
        <v>196387.5</v>
      </c>
      <c r="Q10" t="s">
        <v>16</v>
      </c>
    </row>
    <row r="11" spans="1:17" x14ac:dyDescent="0.35">
      <c r="A11" t="s">
        <v>26</v>
      </c>
      <c r="C11" t="s">
        <v>32</v>
      </c>
      <c r="D11">
        <v>-3.4788787449999998</v>
      </c>
      <c r="E11" s="1">
        <v>1.02E-22</v>
      </c>
      <c r="M11">
        <v>235346</v>
      </c>
      <c r="N11">
        <v>235870</v>
      </c>
      <c r="O11">
        <v>524</v>
      </c>
      <c r="P11">
        <v>235608</v>
      </c>
      <c r="Q11" t="s">
        <v>15</v>
      </c>
    </row>
    <row r="12" spans="1:17" x14ac:dyDescent="0.35">
      <c r="A12" t="s">
        <v>52</v>
      </c>
      <c r="C12" t="s">
        <v>53</v>
      </c>
      <c r="D12">
        <v>3.002843946</v>
      </c>
      <c r="E12" s="1">
        <v>1.9799999999999999E-11</v>
      </c>
      <c r="M12">
        <v>257868</v>
      </c>
      <c r="N12">
        <v>258539</v>
      </c>
      <c r="O12">
        <v>671</v>
      </c>
      <c r="P12">
        <v>258203.5</v>
      </c>
      <c r="Q12" t="s">
        <v>16</v>
      </c>
    </row>
    <row r="13" spans="1:17" x14ac:dyDescent="0.35">
      <c r="A13" t="s">
        <v>26</v>
      </c>
      <c r="C13" t="s">
        <v>56</v>
      </c>
      <c r="D13">
        <v>2.5999358099999998</v>
      </c>
      <c r="E13" s="1">
        <v>4.7499999999999998E-12</v>
      </c>
      <c r="M13">
        <v>258840</v>
      </c>
      <c r="N13">
        <v>259418</v>
      </c>
      <c r="O13">
        <v>578</v>
      </c>
      <c r="P13">
        <v>259129</v>
      </c>
      <c r="Q13" t="s">
        <v>16</v>
      </c>
    </row>
    <row r="14" spans="1:17" x14ac:dyDescent="0.35">
      <c r="A14" t="s">
        <v>36</v>
      </c>
      <c r="C14" t="s">
        <v>37</v>
      </c>
      <c r="D14">
        <v>-2.0727237380000001</v>
      </c>
      <c r="E14" s="1">
        <v>1.6999999999999999E-9</v>
      </c>
      <c r="M14">
        <v>294949</v>
      </c>
      <c r="N14">
        <v>295206</v>
      </c>
      <c r="O14">
        <v>257</v>
      </c>
      <c r="P14">
        <v>295077.5</v>
      </c>
      <c r="Q14" t="s">
        <v>15</v>
      </c>
    </row>
    <row r="15" spans="1:17" x14ac:dyDescent="0.35">
      <c r="A15" t="s">
        <v>26</v>
      </c>
      <c r="C15" t="s">
        <v>40</v>
      </c>
      <c r="D15">
        <v>-2.197157335</v>
      </c>
      <c r="E15" s="1">
        <v>1.45E-21</v>
      </c>
      <c r="M15">
        <v>346257</v>
      </c>
      <c r="N15">
        <v>346697</v>
      </c>
      <c r="O15">
        <v>440</v>
      </c>
      <c r="P15">
        <v>346477</v>
      </c>
      <c r="Q15" t="s">
        <v>15</v>
      </c>
    </row>
    <row r="16" spans="1:17" x14ac:dyDescent="0.35">
      <c r="A16" t="s">
        <v>36</v>
      </c>
      <c r="C16" t="s">
        <v>60</v>
      </c>
      <c r="D16">
        <v>3.470768396</v>
      </c>
      <c r="E16" s="1">
        <v>2.0200000000000001E-15</v>
      </c>
      <c r="M16">
        <v>362336</v>
      </c>
      <c r="N16">
        <v>364435</v>
      </c>
      <c r="O16">
        <v>2099</v>
      </c>
      <c r="P16">
        <v>363385.5</v>
      </c>
      <c r="Q16" t="s">
        <v>16</v>
      </c>
    </row>
    <row r="17" spans="1:17" x14ac:dyDescent="0.35">
      <c r="A17" t="s">
        <v>30</v>
      </c>
      <c r="C17" t="s">
        <v>44</v>
      </c>
      <c r="D17">
        <v>-4.3725826430000003</v>
      </c>
      <c r="E17" s="1">
        <v>2.1800000000000001E-26</v>
      </c>
      <c r="M17">
        <v>379231</v>
      </c>
      <c r="N17">
        <v>379452</v>
      </c>
      <c r="O17">
        <v>221</v>
      </c>
      <c r="P17">
        <v>379341.5</v>
      </c>
      <c r="Q17" t="s">
        <v>15</v>
      </c>
    </row>
    <row r="18" spans="1:17" x14ac:dyDescent="0.35">
      <c r="A18" t="s">
        <v>30</v>
      </c>
      <c r="B18" t="s">
        <v>49</v>
      </c>
      <c r="C18" t="s">
        <v>48</v>
      </c>
      <c r="D18">
        <v>-3.0684198509999998</v>
      </c>
      <c r="E18" s="1">
        <v>1.7399999999999999E-25</v>
      </c>
      <c r="M18">
        <v>379449</v>
      </c>
      <c r="N18">
        <v>382346</v>
      </c>
      <c r="O18">
        <v>2897</v>
      </c>
      <c r="P18">
        <v>380897.5</v>
      </c>
      <c r="Q18" t="s">
        <v>15</v>
      </c>
    </row>
    <row r="19" spans="1:17" x14ac:dyDescent="0.35">
      <c r="A19" t="s">
        <v>17</v>
      </c>
      <c r="C19" t="s">
        <v>64</v>
      </c>
      <c r="D19">
        <v>2.4113584119999998</v>
      </c>
      <c r="E19" s="1">
        <v>1.9100000000000001E-19</v>
      </c>
      <c r="H19" t="s">
        <v>613</v>
      </c>
      <c r="M19">
        <v>416758</v>
      </c>
      <c r="N19">
        <v>418419</v>
      </c>
      <c r="O19">
        <v>1661</v>
      </c>
      <c r="P19">
        <v>417588.5</v>
      </c>
      <c r="Q19" t="s">
        <v>16</v>
      </c>
    </row>
    <row r="20" spans="1:17" x14ac:dyDescent="0.35">
      <c r="A20" t="s">
        <v>65</v>
      </c>
      <c r="B20" t="s">
        <v>70</v>
      </c>
      <c r="C20" t="s">
        <v>69</v>
      </c>
      <c r="D20">
        <v>2.4754091069999999</v>
      </c>
      <c r="E20" s="1">
        <v>5.8100000000000001E-25</v>
      </c>
      <c r="M20">
        <v>446038</v>
      </c>
      <c r="N20">
        <v>447858</v>
      </c>
      <c r="O20">
        <v>1820</v>
      </c>
      <c r="P20">
        <v>446948</v>
      </c>
      <c r="Q20" t="s">
        <v>16</v>
      </c>
    </row>
    <row r="21" spans="1:17" x14ac:dyDescent="0.35">
      <c r="A21" t="s">
        <v>26</v>
      </c>
      <c r="C21" t="s">
        <v>75</v>
      </c>
      <c r="D21">
        <v>2.0525654850000001</v>
      </c>
      <c r="E21" s="1">
        <v>1.9400000000000001E-6</v>
      </c>
      <c r="M21">
        <v>448128</v>
      </c>
      <c r="N21">
        <v>448568</v>
      </c>
      <c r="O21">
        <v>440</v>
      </c>
      <c r="P21">
        <v>448348</v>
      </c>
      <c r="Q21" t="s">
        <v>16</v>
      </c>
    </row>
    <row r="22" spans="1:17" x14ac:dyDescent="0.35">
      <c r="A22" t="s">
        <v>26</v>
      </c>
      <c r="C22" t="s">
        <v>54</v>
      </c>
      <c r="D22">
        <v>-2.0509790360000002</v>
      </c>
      <c r="E22" s="1">
        <v>1.1800000000000001E-25</v>
      </c>
      <c r="M22">
        <v>495910</v>
      </c>
      <c r="N22">
        <v>496782</v>
      </c>
      <c r="O22">
        <v>872</v>
      </c>
      <c r="P22">
        <v>496346</v>
      </c>
      <c r="Q22" t="s">
        <v>15</v>
      </c>
    </row>
    <row r="23" spans="1:17" x14ac:dyDescent="0.35">
      <c r="A23" t="s">
        <v>26</v>
      </c>
      <c r="C23" t="s">
        <v>79</v>
      </c>
      <c r="D23">
        <v>2.4342143479999998</v>
      </c>
      <c r="E23" s="1">
        <v>2.99E-10</v>
      </c>
      <c r="M23">
        <v>550638</v>
      </c>
      <c r="N23">
        <v>551183</v>
      </c>
      <c r="O23">
        <v>545</v>
      </c>
      <c r="P23">
        <v>550910.5</v>
      </c>
      <c r="Q23" t="s">
        <v>16</v>
      </c>
    </row>
    <row r="24" spans="1:17" x14ac:dyDescent="0.35">
      <c r="A24" t="s">
        <v>26</v>
      </c>
      <c r="C24" t="s">
        <v>57</v>
      </c>
      <c r="D24">
        <v>-2.1175716549999999</v>
      </c>
      <c r="E24">
        <v>6.7588399999999997E-4</v>
      </c>
      <c r="M24">
        <v>761386</v>
      </c>
      <c r="N24">
        <v>761796</v>
      </c>
      <c r="O24">
        <v>410</v>
      </c>
      <c r="P24">
        <v>761591</v>
      </c>
      <c r="Q24" t="s">
        <v>15</v>
      </c>
    </row>
    <row r="25" spans="1:17" x14ac:dyDescent="0.35">
      <c r="A25" t="s">
        <v>51</v>
      </c>
      <c r="B25" t="s">
        <v>84</v>
      </c>
      <c r="C25" t="s">
        <v>83</v>
      </c>
      <c r="D25">
        <v>2.3376753880000001</v>
      </c>
      <c r="E25" s="1">
        <v>1.21E-21</v>
      </c>
      <c r="M25">
        <v>779476</v>
      </c>
      <c r="N25">
        <v>781083</v>
      </c>
      <c r="O25">
        <v>1607</v>
      </c>
      <c r="P25">
        <v>780279.5</v>
      </c>
      <c r="Q25" t="s">
        <v>16</v>
      </c>
    </row>
    <row r="26" spans="1:17" x14ac:dyDescent="0.35">
      <c r="A26" t="s">
        <v>46</v>
      </c>
      <c r="C26" t="s">
        <v>61</v>
      </c>
      <c r="D26">
        <v>-2.412090767</v>
      </c>
      <c r="E26" s="1">
        <v>1.0999999999999999E-15</v>
      </c>
      <c r="M26">
        <v>805148</v>
      </c>
      <c r="N26">
        <v>805585</v>
      </c>
      <c r="O26">
        <v>437</v>
      </c>
      <c r="P26">
        <v>805366.5</v>
      </c>
      <c r="Q26" t="s">
        <v>15</v>
      </c>
    </row>
    <row r="27" spans="1:17" x14ac:dyDescent="0.35">
      <c r="A27" t="s">
        <v>65</v>
      </c>
      <c r="C27" s="2" t="s">
        <v>66</v>
      </c>
      <c r="D27">
        <v>-2.0072950810000001</v>
      </c>
      <c r="E27" s="1">
        <v>8.7100000000000002E-22</v>
      </c>
      <c r="I27" t="s">
        <v>612</v>
      </c>
      <c r="M27">
        <v>806254</v>
      </c>
      <c r="N27">
        <v>807045</v>
      </c>
      <c r="O27">
        <v>791</v>
      </c>
      <c r="P27">
        <v>806649.5</v>
      </c>
      <c r="Q27" t="s">
        <v>15</v>
      </c>
    </row>
    <row r="28" spans="1:17" x14ac:dyDescent="0.35">
      <c r="A28" t="s">
        <v>71</v>
      </c>
      <c r="B28" t="s">
        <v>73</v>
      </c>
      <c r="C28" t="s">
        <v>72</v>
      </c>
      <c r="D28">
        <v>-3.0951463850000001</v>
      </c>
      <c r="E28" s="1">
        <v>2.1299999999999999E-22</v>
      </c>
      <c r="I28" t="s">
        <v>612</v>
      </c>
      <c r="M28">
        <v>827326</v>
      </c>
      <c r="N28">
        <v>827730</v>
      </c>
      <c r="O28">
        <v>404</v>
      </c>
      <c r="P28">
        <v>827528</v>
      </c>
      <c r="Q28" t="s">
        <v>15</v>
      </c>
    </row>
    <row r="29" spans="1:17" x14ac:dyDescent="0.35">
      <c r="A29" t="s">
        <v>36</v>
      </c>
      <c r="C29" t="s">
        <v>76</v>
      </c>
      <c r="D29">
        <v>-3.2165544239999999</v>
      </c>
      <c r="E29" s="1">
        <v>1.34E-21</v>
      </c>
      <c r="M29">
        <v>827727</v>
      </c>
      <c r="N29">
        <v>830123</v>
      </c>
      <c r="O29">
        <v>2396</v>
      </c>
      <c r="P29">
        <v>828925</v>
      </c>
      <c r="Q29" t="s">
        <v>15</v>
      </c>
    </row>
    <row r="30" spans="1:17" x14ac:dyDescent="0.35">
      <c r="A30" t="s">
        <v>36</v>
      </c>
      <c r="C30" t="s">
        <v>80</v>
      </c>
      <c r="D30">
        <v>-3.2408661250000002</v>
      </c>
      <c r="E30" s="1">
        <v>1.18E-8</v>
      </c>
      <c r="H30" t="s">
        <v>613</v>
      </c>
      <c r="M30">
        <v>830801</v>
      </c>
      <c r="N30">
        <v>830998</v>
      </c>
      <c r="O30">
        <v>197</v>
      </c>
      <c r="P30">
        <v>830899.5</v>
      </c>
      <c r="Q30" t="s">
        <v>15</v>
      </c>
    </row>
    <row r="31" spans="1:17" x14ac:dyDescent="0.35">
      <c r="A31" t="s">
        <v>24</v>
      </c>
      <c r="C31" t="s">
        <v>85</v>
      </c>
      <c r="D31">
        <v>-3.3482809910000002</v>
      </c>
      <c r="E31" s="1">
        <v>5.9200000000000003E-20</v>
      </c>
      <c r="M31">
        <v>853376</v>
      </c>
      <c r="N31">
        <v>854725</v>
      </c>
      <c r="O31">
        <v>1349</v>
      </c>
      <c r="P31">
        <v>854050.5</v>
      </c>
      <c r="Q31" t="s">
        <v>15</v>
      </c>
    </row>
    <row r="32" spans="1:17" x14ac:dyDescent="0.35">
      <c r="A32" t="s">
        <v>30</v>
      </c>
      <c r="B32" t="s">
        <v>90</v>
      </c>
      <c r="C32" t="s">
        <v>89</v>
      </c>
      <c r="D32">
        <v>-3.330794671</v>
      </c>
      <c r="E32" s="1">
        <v>2.3300000000000001E-17</v>
      </c>
      <c r="M32">
        <v>854799</v>
      </c>
      <c r="N32">
        <v>856292</v>
      </c>
      <c r="O32">
        <v>1493</v>
      </c>
      <c r="P32">
        <v>855545.5</v>
      </c>
      <c r="Q32" t="s">
        <v>15</v>
      </c>
    </row>
    <row r="33" spans="1:17" x14ac:dyDescent="0.35">
      <c r="A33" t="s">
        <v>68</v>
      </c>
      <c r="C33" t="s">
        <v>93</v>
      </c>
      <c r="D33">
        <v>-2.0482794019999999</v>
      </c>
      <c r="E33">
        <v>4.5462289999999997E-3</v>
      </c>
      <c r="M33">
        <v>923851</v>
      </c>
      <c r="N33">
        <v>924222</v>
      </c>
      <c r="O33">
        <v>371</v>
      </c>
      <c r="P33">
        <v>924036.5</v>
      </c>
      <c r="Q33" t="s">
        <v>15</v>
      </c>
    </row>
    <row r="34" spans="1:17" x14ac:dyDescent="0.35">
      <c r="A34" t="s">
        <v>36</v>
      </c>
      <c r="C34" t="s">
        <v>88</v>
      </c>
      <c r="D34">
        <v>2.5568679300000001</v>
      </c>
      <c r="E34" s="1">
        <v>1.52E-11</v>
      </c>
      <c r="M34">
        <v>1003434</v>
      </c>
      <c r="N34">
        <v>1005965</v>
      </c>
      <c r="O34">
        <v>2531</v>
      </c>
      <c r="P34">
        <v>1004699.5</v>
      </c>
      <c r="Q34" t="s">
        <v>16</v>
      </c>
    </row>
    <row r="35" spans="1:17" x14ac:dyDescent="0.35">
      <c r="A35" t="s">
        <v>36</v>
      </c>
      <c r="C35" t="s">
        <v>92</v>
      </c>
      <c r="D35">
        <v>3.6906787639999998</v>
      </c>
      <c r="E35" s="1">
        <v>1.0199999999999999E-13</v>
      </c>
      <c r="M35">
        <v>1006122</v>
      </c>
      <c r="N35">
        <v>1008407</v>
      </c>
      <c r="O35">
        <v>2285</v>
      </c>
      <c r="P35">
        <v>1007264.5</v>
      </c>
      <c r="Q35" t="s">
        <v>16</v>
      </c>
    </row>
    <row r="36" spans="1:17" x14ac:dyDescent="0.35">
      <c r="A36" t="s">
        <v>68</v>
      </c>
      <c r="B36" t="s">
        <v>96</v>
      </c>
      <c r="C36" t="s">
        <v>95</v>
      </c>
      <c r="D36">
        <v>2.0481673050000002</v>
      </c>
      <c r="E36" s="1">
        <v>1.95E-19</v>
      </c>
      <c r="M36">
        <v>1015865</v>
      </c>
      <c r="N36">
        <v>1017448</v>
      </c>
      <c r="O36">
        <v>1583</v>
      </c>
      <c r="P36">
        <v>1016656.5</v>
      </c>
      <c r="Q36" t="s">
        <v>16</v>
      </c>
    </row>
    <row r="37" spans="1:17" x14ac:dyDescent="0.35">
      <c r="A37" t="s">
        <v>97</v>
      </c>
      <c r="B37" t="s">
        <v>99</v>
      </c>
      <c r="C37" t="s">
        <v>98</v>
      </c>
      <c r="D37">
        <v>-2.3939460719999999</v>
      </c>
      <c r="E37" s="1">
        <v>9.3399999999999996E-18</v>
      </c>
      <c r="M37">
        <v>1112608</v>
      </c>
      <c r="N37">
        <v>1113912</v>
      </c>
      <c r="O37">
        <v>1304</v>
      </c>
      <c r="P37">
        <v>1113260</v>
      </c>
      <c r="Q37" t="s">
        <v>15</v>
      </c>
    </row>
    <row r="38" spans="1:17" x14ac:dyDescent="0.35">
      <c r="A38" t="s">
        <v>24</v>
      </c>
      <c r="B38" t="s">
        <v>103</v>
      </c>
      <c r="C38" t="s">
        <v>102</v>
      </c>
      <c r="D38">
        <v>-2.934236072</v>
      </c>
      <c r="E38" s="1">
        <v>4.69E-23</v>
      </c>
      <c r="M38">
        <v>1119787</v>
      </c>
      <c r="N38">
        <v>1120806</v>
      </c>
      <c r="O38">
        <v>1019</v>
      </c>
      <c r="P38">
        <v>1120296.5</v>
      </c>
      <c r="Q38" t="s">
        <v>15</v>
      </c>
    </row>
    <row r="39" spans="1:17" x14ac:dyDescent="0.35">
      <c r="A39" t="s">
        <v>26</v>
      </c>
      <c r="C39" s="2" t="s">
        <v>101</v>
      </c>
      <c r="D39">
        <v>2.0132984889999999</v>
      </c>
      <c r="E39">
        <v>8.2507339999999992E-3</v>
      </c>
      <c r="I39" t="s">
        <v>612</v>
      </c>
      <c r="M39">
        <v>1134266</v>
      </c>
      <c r="N39">
        <v>1134844</v>
      </c>
      <c r="O39">
        <v>578</v>
      </c>
      <c r="P39">
        <v>1134555</v>
      </c>
      <c r="Q39" t="s">
        <v>16</v>
      </c>
    </row>
    <row r="40" spans="1:17" x14ac:dyDescent="0.35">
      <c r="A40" t="s">
        <v>26</v>
      </c>
      <c r="C40" s="2" t="s">
        <v>106</v>
      </c>
      <c r="D40">
        <v>2.0490540180000001</v>
      </c>
      <c r="E40" s="1">
        <v>4.46E-5</v>
      </c>
      <c r="I40" t="s">
        <v>612</v>
      </c>
      <c r="M40">
        <v>1134841</v>
      </c>
      <c r="N40">
        <v>1135830</v>
      </c>
      <c r="O40">
        <v>989</v>
      </c>
      <c r="P40">
        <v>1135335.5</v>
      </c>
      <c r="Q40" t="s">
        <v>16</v>
      </c>
    </row>
    <row r="41" spans="1:17" x14ac:dyDescent="0.35">
      <c r="A41" t="s">
        <v>36</v>
      </c>
      <c r="C41" t="s">
        <v>109</v>
      </c>
      <c r="D41">
        <v>2.0433600269999999</v>
      </c>
      <c r="E41" s="1">
        <v>3.1999999999999999E-6</v>
      </c>
      <c r="M41">
        <v>1142274</v>
      </c>
      <c r="N41">
        <v>1144709</v>
      </c>
      <c r="O41">
        <v>2435</v>
      </c>
      <c r="P41">
        <v>1143491.5</v>
      </c>
      <c r="Q41" t="s">
        <v>16</v>
      </c>
    </row>
    <row r="42" spans="1:17" x14ac:dyDescent="0.35">
      <c r="A42" t="s">
        <v>82</v>
      </c>
      <c r="B42" t="s">
        <v>114</v>
      </c>
      <c r="C42" t="s">
        <v>113</v>
      </c>
      <c r="D42">
        <v>2.029437084</v>
      </c>
      <c r="E42" s="1">
        <v>8.9600000000000001E-10</v>
      </c>
      <c r="M42">
        <v>1152897</v>
      </c>
      <c r="N42">
        <v>1154408</v>
      </c>
      <c r="O42">
        <v>1511</v>
      </c>
      <c r="P42">
        <v>1153652.5</v>
      </c>
      <c r="Q42" t="s">
        <v>16</v>
      </c>
    </row>
    <row r="43" spans="1:17" x14ac:dyDescent="0.35">
      <c r="A43" t="s">
        <v>26</v>
      </c>
      <c r="B43" t="s">
        <v>119</v>
      </c>
      <c r="C43" t="s">
        <v>118</v>
      </c>
      <c r="D43">
        <v>2.423387999</v>
      </c>
      <c r="E43" s="1">
        <v>4.9100000000000004E-6</v>
      </c>
      <c r="M43">
        <v>1154420</v>
      </c>
      <c r="N43">
        <v>1156627</v>
      </c>
      <c r="O43">
        <v>2207</v>
      </c>
      <c r="P43">
        <v>1155523.5</v>
      </c>
      <c r="Q43" t="s">
        <v>16</v>
      </c>
    </row>
    <row r="44" spans="1:17" x14ac:dyDescent="0.35">
      <c r="A44" t="s">
        <v>123</v>
      </c>
      <c r="C44" t="s">
        <v>124</v>
      </c>
      <c r="D44">
        <v>2.712074753</v>
      </c>
      <c r="E44" s="1">
        <v>4.7500000000000001E-17</v>
      </c>
      <c r="M44">
        <v>1157874</v>
      </c>
      <c r="N44">
        <v>1158938</v>
      </c>
      <c r="O44">
        <v>1064</v>
      </c>
      <c r="P44">
        <v>1158406</v>
      </c>
      <c r="Q44" t="s">
        <v>16</v>
      </c>
    </row>
    <row r="45" spans="1:17" x14ac:dyDescent="0.35">
      <c r="A45" t="s">
        <v>65</v>
      </c>
      <c r="C45" s="2" t="s">
        <v>107</v>
      </c>
      <c r="D45">
        <v>-2.1474026949999998</v>
      </c>
      <c r="E45" s="1">
        <v>3.2100000000000001E-24</v>
      </c>
      <c r="I45" t="s">
        <v>612</v>
      </c>
      <c r="M45">
        <v>1184106</v>
      </c>
      <c r="N45">
        <v>1185500</v>
      </c>
      <c r="O45">
        <v>1394</v>
      </c>
      <c r="P45">
        <v>1184803</v>
      </c>
      <c r="Q45" t="s">
        <v>15</v>
      </c>
    </row>
    <row r="46" spans="1:17" x14ac:dyDescent="0.35">
      <c r="A46" t="s">
        <v>24</v>
      </c>
      <c r="B46" t="s">
        <v>111</v>
      </c>
      <c r="C46" t="s">
        <v>110</v>
      </c>
      <c r="D46">
        <v>-3.4367922919999998</v>
      </c>
      <c r="E46" s="1">
        <v>1.8800000000000001E-26</v>
      </c>
      <c r="H46" t="s">
        <v>613</v>
      </c>
      <c r="M46">
        <v>1205240</v>
      </c>
      <c r="N46">
        <v>1206268</v>
      </c>
      <c r="O46">
        <v>1028</v>
      </c>
      <c r="P46">
        <v>1205754</v>
      </c>
      <c r="Q46" t="s">
        <v>15</v>
      </c>
    </row>
    <row r="47" spans="1:17" x14ac:dyDescent="0.35">
      <c r="A47" t="s">
        <v>24</v>
      </c>
      <c r="B47" t="s">
        <v>116</v>
      </c>
      <c r="C47" t="s">
        <v>115</v>
      </c>
      <c r="D47">
        <v>-2.3253540770000001</v>
      </c>
      <c r="E47" s="1">
        <v>9.9200000000000009E-10</v>
      </c>
      <c r="H47" t="s">
        <v>613</v>
      </c>
      <c r="M47">
        <v>1206334</v>
      </c>
      <c r="N47">
        <v>1207515</v>
      </c>
      <c r="O47">
        <v>1181</v>
      </c>
      <c r="P47">
        <v>1206924.5</v>
      </c>
      <c r="Q47" t="s">
        <v>15</v>
      </c>
    </row>
    <row r="48" spans="1:17" x14ac:dyDescent="0.35">
      <c r="A48" t="s">
        <v>17</v>
      </c>
      <c r="B48" t="s">
        <v>121</v>
      </c>
      <c r="C48" t="s">
        <v>120</v>
      </c>
      <c r="D48">
        <v>-2.1412183460000001</v>
      </c>
      <c r="E48" s="1">
        <v>6.6199999999999999E-9</v>
      </c>
      <c r="M48">
        <v>1238097</v>
      </c>
      <c r="N48">
        <v>1239803</v>
      </c>
      <c r="O48">
        <v>1706</v>
      </c>
      <c r="P48">
        <v>1238950</v>
      </c>
      <c r="Q48" t="s">
        <v>15</v>
      </c>
    </row>
    <row r="49" spans="1:17" x14ac:dyDescent="0.35">
      <c r="A49" t="s">
        <v>68</v>
      </c>
      <c r="B49" t="s">
        <v>129</v>
      </c>
      <c r="C49" t="s">
        <v>128</v>
      </c>
      <c r="D49">
        <v>2.0334903830000002</v>
      </c>
      <c r="E49" s="1">
        <v>3.9900000000000001E-20</v>
      </c>
      <c r="M49">
        <v>1255868</v>
      </c>
      <c r="N49">
        <v>1256404</v>
      </c>
      <c r="O49">
        <v>536</v>
      </c>
      <c r="P49">
        <v>1256136</v>
      </c>
      <c r="Q49" t="s">
        <v>16</v>
      </c>
    </row>
    <row r="50" spans="1:17" x14ac:dyDescent="0.35">
      <c r="A50" t="s">
        <v>63</v>
      </c>
      <c r="C50" t="s">
        <v>131</v>
      </c>
      <c r="D50">
        <v>2.2909178589999999</v>
      </c>
      <c r="E50" s="1">
        <v>4.4799999999999999E-7</v>
      </c>
      <c r="M50">
        <v>1260066</v>
      </c>
      <c r="N50">
        <v>1260479</v>
      </c>
      <c r="O50">
        <v>413</v>
      </c>
      <c r="P50">
        <v>1260272.5</v>
      </c>
      <c r="Q50" t="s">
        <v>16</v>
      </c>
    </row>
    <row r="51" spans="1:17" x14ac:dyDescent="0.35">
      <c r="A51" t="s">
        <v>97</v>
      </c>
      <c r="B51" t="s">
        <v>135</v>
      </c>
      <c r="C51" s="2" t="s">
        <v>134</v>
      </c>
      <c r="D51">
        <v>2.1263423189999999</v>
      </c>
      <c r="E51" s="1">
        <v>3.0700000000000001E-11</v>
      </c>
      <c r="J51" t="s">
        <v>611</v>
      </c>
      <c r="M51">
        <v>1337710</v>
      </c>
      <c r="N51">
        <v>1338519</v>
      </c>
      <c r="O51">
        <v>809</v>
      </c>
      <c r="P51">
        <v>1338114.5</v>
      </c>
      <c r="Q51" t="s">
        <v>16</v>
      </c>
    </row>
    <row r="52" spans="1:17" x14ac:dyDescent="0.35">
      <c r="A52" t="s">
        <v>68</v>
      </c>
      <c r="B52" t="s">
        <v>138</v>
      </c>
      <c r="C52" t="s">
        <v>137</v>
      </c>
      <c r="D52">
        <v>2.6315980269999999</v>
      </c>
      <c r="E52" s="1">
        <v>1.9499999999999999E-26</v>
      </c>
      <c r="J52" t="s">
        <v>611</v>
      </c>
      <c r="M52">
        <v>1353801</v>
      </c>
      <c r="N52">
        <v>1354538</v>
      </c>
      <c r="O52">
        <v>737</v>
      </c>
      <c r="P52">
        <v>1354169.5</v>
      </c>
      <c r="Q52" t="s">
        <v>16</v>
      </c>
    </row>
    <row r="53" spans="1:17" x14ac:dyDescent="0.35">
      <c r="A53" t="s">
        <v>68</v>
      </c>
      <c r="B53" t="s">
        <v>142</v>
      </c>
      <c r="C53" t="s">
        <v>141</v>
      </c>
      <c r="D53">
        <v>2.0861845909999999</v>
      </c>
      <c r="E53" s="1">
        <v>1.33E-22</v>
      </c>
      <c r="M53">
        <v>1354742</v>
      </c>
      <c r="N53">
        <v>1355608</v>
      </c>
      <c r="O53">
        <v>866</v>
      </c>
      <c r="P53">
        <v>1355175</v>
      </c>
      <c r="Q53" t="s">
        <v>16</v>
      </c>
    </row>
    <row r="54" spans="1:17" x14ac:dyDescent="0.35">
      <c r="A54" t="s">
        <v>68</v>
      </c>
      <c r="B54" t="s">
        <v>145</v>
      </c>
      <c r="C54" t="s">
        <v>144</v>
      </c>
      <c r="D54">
        <v>2.136532984</v>
      </c>
      <c r="E54" s="1">
        <v>1.77E-13</v>
      </c>
      <c r="J54" t="s">
        <v>611</v>
      </c>
      <c r="M54">
        <v>1434111</v>
      </c>
      <c r="N54">
        <v>1435448</v>
      </c>
      <c r="O54">
        <v>1337</v>
      </c>
      <c r="P54">
        <v>1434779.5</v>
      </c>
      <c r="Q54" t="s">
        <v>16</v>
      </c>
    </row>
    <row r="55" spans="1:17" x14ac:dyDescent="0.35">
      <c r="A55" t="s">
        <v>36</v>
      </c>
      <c r="B55" t="s">
        <v>148</v>
      </c>
      <c r="C55" t="s">
        <v>147</v>
      </c>
      <c r="D55">
        <v>2.0721909090000001</v>
      </c>
      <c r="E55" s="1">
        <v>2.2599999999999999E-19</v>
      </c>
      <c r="H55" t="s">
        <v>613</v>
      </c>
      <c r="M55">
        <v>1504269</v>
      </c>
      <c r="N55">
        <v>1505744</v>
      </c>
      <c r="O55">
        <v>1475</v>
      </c>
      <c r="P55">
        <v>1505006.5</v>
      </c>
      <c r="Q55" t="s">
        <v>16</v>
      </c>
    </row>
    <row r="56" spans="1:17" x14ac:dyDescent="0.35">
      <c r="A56" t="s">
        <v>26</v>
      </c>
      <c r="C56" t="s">
        <v>125</v>
      </c>
      <c r="D56">
        <v>-2.1308735900000002</v>
      </c>
      <c r="E56">
        <v>1.7209743999999999E-2</v>
      </c>
      <c r="M56">
        <v>1637982</v>
      </c>
      <c r="N56">
        <v>1638440</v>
      </c>
      <c r="O56">
        <v>458</v>
      </c>
      <c r="P56">
        <v>1638211</v>
      </c>
      <c r="Q56" t="s">
        <v>15</v>
      </c>
    </row>
    <row r="57" spans="1:17" x14ac:dyDescent="0.35">
      <c r="A57" t="s">
        <v>26</v>
      </c>
      <c r="C57" t="s">
        <v>130</v>
      </c>
      <c r="D57">
        <v>-2.298948411</v>
      </c>
      <c r="E57" s="1">
        <v>1.5099999999999999E-16</v>
      </c>
      <c r="M57">
        <v>1935507</v>
      </c>
      <c r="N57">
        <v>1935818</v>
      </c>
      <c r="O57">
        <v>311</v>
      </c>
      <c r="P57">
        <v>1935662.5</v>
      </c>
      <c r="Q57" t="s">
        <v>15</v>
      </c>
    </row>
    <row r="58" spans="1:17" x14ac:dyDescent="0.35">
      <c r="A58" t="s">
        <v>26</v>
      </c>
      <c r="B58" t="s">
        <v>133</v>
      </c>
      <c r="C58" t="s">
        <v>132</v>
      </c>
      <c r="D58">
        <v>-2.6438867570000002</v>
      </c>
      <c r="E58" s="1">
        <v>1.07E-19</v>
      </c>
      <c r="M58">
        <v>1935815</v>
      </c>
      <c r="N58">
        <v>1937473</v>
      </c>
      <c r="O58">
        <v>1658</v>
      </c>
      <c r="P58">
        <v>1936644</v>
      </c>
      <c r="Q58" t="s">
        <v>15</v>
      </c>
    </row>
    <row r="59" spans="1:17" x14ac:dyDescent="0.35">
      <c r="A59" t="s">
        <v>12</v>
      </c>
      <c r="C59" t="s">
        <v>136</v>
      </c>
      <c r="D59">
        <v>-2.7892132169999999</v>
      </c>
      <c r="E59" s="1">
        <v>3.2400000000000001E-22</v>
      </c>
      <c r="M59">
        <v>1959185</v>
      </c>
      <c r="N59">
        <v>1959601</v>
      </c>
      <c r="O59">
        <v>416</v>
      </c>
      <c r="P59">
        <v>1959393</v>
      </c>
      <c r="Q59" t="s">
        <v>15</v>
      </c>
    </row>
    <row r="60" spans="1:17" x14ac:dyDescent="0.35">
      <c r="A60" t="s">
        <v>139</v>
      </c>
      <c r="C60" t="s">
        <v>140</v>
      </c>
      <c r="D60">
        <v>-2.0480661229999999</v>
      </c>
      <c r="E60" s="1">
        <v>1.92E-17</v>
      </c>
      <c r="M60">
        <v>1961444</v>
      </c>
      <c r="N60">
        <v>1963069</v>
      </c>
      <c r="O60">
        <v>1625</v>
      </c>
      <c r="P60">
        <v>1962256.5</v>
      </c>
      <c r="Q60" t="s">
        <v>15</v>
      </c>
    </row>
    <row r="61" spans="1:17" x14ac:dyDescent="0.35">
      <c r="A61" t="s">
        <v>17</v>
      </c>
      <c r="C61" t="s">
        <v>143</v>
      </c>
      <c r="D61">
        <v>-3.6485048359999999</v>
      </c>
      <c r="E61" s="1">
        <v>1.43E-14</v>
      </c>
      <c r="M61">
        <v>2035039</v>
      </c>
      <c r="N61">
        <v>2035419</v>
      </c>
      <c r="O61">
        <v>380</v>
      </c>
      <c r="P61">
        <v>2035229</v>
      </c>
      <c r="Q61" t="s">
        <v>15</v>
      </c>
    </row>
    <row r="62" spans="1:17" x14ac:dyDescent="0.35">
      <c r="A62" t="s">
        <v>26</v>
      </c>
      <c r="C62" t="s">
        <v>146</v>
      </c>
      <c r="D62">
        <v>-2.4480847880000001</v>
      </c>
      <c r="E62" s="1">
        <v>2.76E-11</v>
      </c>
      <c r="M62">
        <v>2035473</v>
      </c>
      <c r="N62">
        <v>2035799</v>
      </c>
      <c r="O62">
        <v>326</v>
      </c>
      <c r="P62">
        <v>2035636</v>
      </c>
      <c r="Q62" t="s">
        <v>15</v>
      </c>
    </row>
    <row r="63" spans="1:17" x14ac:dyDescent="0.35">
      <c r="A63" t="s">
        <v>17</v>
      </c>
      <c r="C63" t="s">
        <v>149</v>
      </c>
      <c r="D63">
        <v>-2.7304066890000001</v>
      </c>
      <c r="E63" s="1">
        <v>8.2900000000000006E-11</v>
      </c>
      <c r="M63">
        <v>2035884</v>
      </c>
      <c r="N63">
        <v>2037101</v>
      </c>
      <c r="O63">
        <v>1217</v>
      </c>
      <c r="P63">
        <v>2036492.5</v>
      </c>
      <c r="Q63" t="s">
        <v>15</v>
      </c>
    </row>
    <row r="64" spans="1:17" x14ac:dyDescent="0.35">
      <c r="A64" t="s">
        <v>26</v>
      </c>
      <c r="C64" t="s">
        <v>151</v>
      </c>
      <c r="D64">
        <v>-2.0099458819999998</v>
      </c>
      <c r="E64" s="1">
        <v>3.2299999999999999E-19</v>
      </c>
      <c r="M64">
        <v>2050044</v>
      </c>
      <c r="N64">
        <v>2050385</v>
      </c>
      <c r="O64">
        <v>341</v>
      </c>
      <c r="P64">
        <v>2050214.5</v>
      </c>
      <c r="Q64" t="s">
        <v>15</v>
      </c>
    </row>
    <row r="65" spans="1:17" x14ac:dyDescent="0.35">
      <c r="A65" t="s">
        <v>63</v>
      </c>
      <c r="C65" t="s">
        <v>150</v>
      </c>
      <c r="D65">
        <v>2.1047486869999998</v>
      </c>
      <c r="E65" s="1">
        <v>9.3700000000000001E-5</v>
      </c>
      <c r="M65">
        <v>2061263</v>
      </c>
      <c r="N65">
        <v>2061985</v>
      </c>
      <c r="O65">
        <v>722</v>
      </c>
      <c r="P65">
        <v>2061624</v>
      </c>
      <c r="Q65" t="s">
        <v>16</v>
      </c>
    </row>
    <row r="66" spans="1:17" x14ac:dyDescent="0.35">
      <c r="A66" t="s">
        <v>51</v>
      </c>
      <c r="C66" t="s">
        <v>152</v>
      </c>
      <c r="D66">
        <v>2.1596906840000001</v>
      </c>
      <c r="E66" s="1">
        <v>7.3000000000000005E-8</v>
      </c>
      <c r="M66">
        <v>2139982</v>
      </c>
      <c r="N66">
        <v>2140485</v>
      </c>
      <c r="O66">
        <v>503</v>
      </c>
      <c r="P66">
        <v>2140233.5</v>
      </c>
      <c r="Q66" t="s">
        <v>16</v>
      </c>
    </row>
    <row r="67" spans="1:17" x14ac:dyDescent="0.35">
      <c r="A67" t="s">
        <v>30</v>
      </c>
      <c r="B67" t="s">
        <v>154</v>
      </c>
      <c r="C67" t="s">
        <v>153</v>
      </c>
      <c r="D67">
        <v>-3.026430569</v>
      </c>
      <c r="E67" s="1">
        <v>4.6199999999999997E-27</v>
      </c>
      <c r="M67">
        <v>2167715</v>
      </c>
      <c r="N67">
        <v>2168656</v>
      </c>
      <c r="O67">
        <v>941</v>
      </c>
      <c r="P67">
        <v>2168185.5</v>
      </c>
      <c r="Q67" t="s">
        <v>15</v>
      </c>
    </row>
    <row r="68" spans="1:17" x14ac:dyDescent="0.35">
      <c r="A68" t="s">
        <v>30</v>
      </c>
      <c r="B68" t="s">
        <v>158</v>
      </c>
      <c r="C68" t="s">
        <v>157</v>
      </c>
      <c r="D68">
        <v>-2.6330974220000001</v>
      </c>
      <c r="E68" s="1">
        <v>3.6299999999999998E-22</v>
      </c>
      <c r="M68">
        <v>2168653</v>
      </c>
      <c r="N68">
        <v>2168883</v>
      </c>
      <c r="O68">
        <v>230</v>
      </c>
      <c r="P68">
        <v>2168768</v>
      </c>
      <c r="Q68" t="s">
        <v>15</v>
      </c>
    </row>
    <row r="69" spans="1:17" x14ac:dyDescent="0.35">
      <c r="A69" t="s">
        <v>30</v>
      </c>
      <c r="B69" t="s">
        <v>162</v>
      </c>
      <c r="C69" t="s">
        <v>161</v>
      </c>
      <c r="D69">
        <v>-2.4253972770000001</v>
      </c>
      <c r="E69" s="1">
        <v>1.27E-23</v>
      </c>
      <c r="M69">
        <v>2168887</v>
      </c>
      <c r="N69">
        <v>2169495</v>
      </c>
      <c r="O69">
        <v>608</v>
      </c>
      <c r="P69">
        <v>2169191</v>
      </c>
      <c r="Q69" t="s">
        <v>15</v>
      </c>
    </row>
    <row r="70" spans="1:17" x14ac:dyDescent="0.35">
      <c r="A70" t="s">
        <v>82</v>
      </c>
      <c r="C70" t="s">
        <v>155</v>
      </c>
      <c r="D70">
        <v>2.8125947770000002</v>
      </c>
      <c r="E70" s="1">
        <v>1.28E-24</v>
      </c>
      <c r="G70" t="s">
        <v>156</v>
      </c>
      <c r="M70">
        <v>2176553</v>
      </c>
      <c r="N70">
        <v>2177296</v>
      </c>
      <c r="O70">
        <v>743</v>
      </c>
      <c r="P70">
        <v>2176924.5</v>
      </c>
      <c r="Q70" t="s">
        <v>16</v>
      </c>
    </row>
    <row r="71" spans="1:17" x14ac:dyDescent="0.35">
      <c r="A71" t="s">
        <v>82</v>
      </c>
      <c r="B71" t="s">
        <v>160</v>
      </c>
      <c r="C71" t="s">
        <v>159</v>
      </c>
      <c r="D71">
        <v>2.71172199</v>
      </c>
      <c r="E71" s="1">
        <v>3.1099999999999998E-26</v>
      </c>
      <c r="G71" t="s">
        <v>156</v>
      </c>
      <c r="M71">
        <v>2177297</v>
      </c>
      <c r="N71">
        <v>2178190</v>
      </c>
      <c r="O71">
        <v>893</v>
      </c>
      <c r="P71">
        <v>2177743.5</v>
      </c>
      <c r="Q71" t="s">
        <v>16</v>
      </c>
    </row>
    <row r="72" spans="1:17" x14ac:dyDescent="0.35">
      <c r="A72" t="s">
        <v>78</v>
      </c>
      <c r="C72" t="s">
        <v>163</v>
      </c>
      <c r="D72">
        <v>2.047628129</v>
      </c>
      <c r="E72" s="1">
        <v>3.8299999999999999E-8</v>
      </c>
      <c r="G72" t="s">
        <v>156</v>
      </c>
      <c r="M72">
        <v>2189483</v>
      </c>
      <c r="N72">
        <v>2190214</v>
      </c>
      <c r="O72">
        <v>731</v>
      </c>
      <c r="P72">
        <v>2189848.5</v>
      </c>
      <c r="Q72" t="s">
        <v>16</v>
      </c>
    </row>
    <row r="73" spans="1:17" x14ac:dyDescent="0.35">
      <c r="A73" t="s">
        <v>17</v>
      </c>
      <c r="B73" t="s">
        <v>167</v>
      </c>
      <c r="C73" t="s">
        <v>166</v>
      </c>
      <c r="D73">
        <v>2.2290679330000001</v>
      </c>
      <c r="E73" s="1">
        <v>7.1700000000000002E-19</v>
      </c>
      <c r="M73">
        <v>2233192</v>
      </c>
      <c r="N73">
        <v>2234814</v>
      </c>
      <c r="O73">
        <v>1622</v>
      </c>
      <c r="P73">
        <v>2234003</v>
      </c>
      <c r="Q73" t="s">
        <v>16</v>
      </c>
    </row>
    <row r="74" spans="1:17" x14ac:dyDescent="0.35">
      <c r="A74" t="s">
        <v>82</v>
      </c>
      <c r="C74" t="s">
        <v>169</v>
      </c>
      <c r="D74">
        <v>2.2614941690000001</v>
      </c>
      <c r="E74" s="1">
        <v>4.8299999999999995E-19</v>
      </c>
      <c r="M74">
        <v>2441226</v>
      </c>
      <c r="N74">
        <v>2442440</v>
      </c>
      <c r="O74">
        <v>1214</v>
      </c>
      <c r="P74">
        <v>2441833</v>
      </c>
      <c r="Q74" t="s">
        <v>16</v>
      </c>
    </row>
    <row r="75" spans="1:17" x14ac:dyDescent="0.35">
      <c r="A75" t="s">
        <v>71</v>
      </c>
      <c r="B75" t="s">
        <v>165</v>
      </c>
      <c r="C75" t="s">
        <v>164</v>
      </c>
      <c r="D75">
        <v>-2.205496074</v>
      </c>
      <c r="E75">
        <v>2.9686799999999999E-4</v>
      </c>
      <c r="I75" t="s">
        <v>612</v>
      </c>
      <c r="M75">
        <v>2462759</v>
      </c>
      <c r="N75">
        <v>2463736</v>
      </c>
      <c r="O75">
        <v>977</v>
      </c>
      <c r="P75">
        <v>2463247.5</v>
      </c>
      <c r="Q75" t="s">
        <v>15</v>
      </c>
    </row>
    <row r="76" spans="1:17" x14ac:dyDescent="0.35">
      <c r="A76" t="s">
        <v>17</v>
      </c>
      <c r="C76" t="s">
        <v>168</v>
      </c>
      <c r="D76">
        <v>-2.3109851950000002</v>
      </c>
      <c r="E76">
        <v>2.5039379999999998E-3</v>
      </c>
      <c r="H76" t="s">
        <v>613</v>
      </c>
      <c r="M76">
        <v>2468037</v>
      </c>
      <c r="N76">
        <v>2469323</v>
      </c>
      <c r="O76">
        <v>1286</v>
      </c>
      <c r="P76">
        <v>2468680</v>
      </c>
      <c r="Q76" t="s">
        <v>15</v>
      </c>
    </row>
    <row r="77" spans="1:17" x14ac:dyDescent="0.35">
      <c r="A77" t="s">
        <v>24</v>
      </c>
      <c r="C77" t="s">
        <v>172</v>
      </c>
      <c r="D77">
        <v>2.6380255560000001</v>
      </c>
      <c r="E77" s="1">
        <v>3.9599999999999999E-17</v>
      </c>
      <c r="M77">
        <v>2486481</v>
      </c>
      <c r="N77">
        <v>2487719</v>
      </c>
      <c r="O77">
        <v>1238</v>
      </c>
      <c r="P77">
        <v>2487100</v>
      </c>
      <c r="Q77" t="s">
        <v>16</v>
      </c>
    </row>
    <row r="78" spans="1:17" x14ac:dyDescent="0.35">
      <c r="A78" t="s">
        <v>17</v>
      </c>
      <c r="C78" t="s">
        <v>175</v>
      </c>
      <c r="D78">
        <v>2.5351382079999998</v>
      </c>
      <c r="E78" s="1">
        <v>1.09E-16</v>
      </c>
      <c r="M78">
        <v>2487697</v>
      </c>
      <c r="N78">
        <v>2489484</v>
      </c>
      <c r="O78">
        <v>1787</v>
      </c>
      <c r="P78">
        <v>2488590.5</v>
      </c>
      <c r="Q78" t="s">
        <v>16</v>
      </c>
    </row>
    <row r="79" spans="1:17" x14ac:dyDescent="0.35">
      <c r="A79" t="s">
        <v>26</v>
      </c>
      <c r="C79" t="s">
        <v>177</v>
      </c>
      <c r="D79">
        <v>3.0419524720000002</v>
      </c>
      <c r="E79" s="1">
        <v>7.0199999999999995E-20</v>
      </c>
      <c r="M79">
        <v>2490419</v>
      </c>
      <c r="N79">
        <v>2491042</v>
      </c>
      <c r="O79">
        <v>623</v>
      </c>
      <c r="P79">
        <v>2490730.5</v>
      </c>
      <c r="Q79" t="s">
        <v>16</v>
      </c>
    </row>
    <row r="80" spans="1:17" x14ac:dyDescent="0.35">
      <c r="A80" t="s">
        <v>26</v>
      </c>
      <c r="C80" t="s">
        <v>179</v>
      </c>
      <c r="D80">
        <v>2.9342614189999998</v>
      </c>
      <c r="E80" s="1">
        <v>1.8899999999999999E-19</v>
      </c>
      <c r="M80">
        <v>2491049</v>
      </c>
      <c r="N80">
        <v>2491834</v>
      </c>
      <c r="O80">
        <v>785</v>
      </c>
      <c r="P80">
        <v>2491441.5</v>
      </c>
      <c r="Q80" t="s">
        <v>16</v>
      </c>
    </row>
    <row r="81" spans="1:17" x14ac:dyDescent="0.35">
      <c r="A81" t="s">
        <v>26</v>
      </c>
      <c r="C81" t="s">
        <v>182</v>
      </c>
      <c r="D81">
        <v>2.8319220029999999</v>
      </c>
      <c r="E81" s="1">
        <v>8.9099999999999997E-21</v>
      </c>
      <c r="M81">
        <v>2491853</v>
      </c>
      <c r="N81">
        <v>2492878</v>
      </c>
      <c r="O81">
        <v>1025</v>
      </c>
      <c r="P81">
        <v>2492365.5</v>
      </c>
      <c r="Q81" t="s">
        <v>16</v>
      </c>
    </row>
    <row r="82" spans="1:17" x14ac:dyDescent="0.35">
      <c r="A82" t="s">
        <v>17</v>
      </c>
      <c r="C82" t="s">
        <v>184</v>
      </c>
      <c r="D82">
        <v>2.9679073200000001</v>
      </c>
      <c r="E82" s="1">
        <v>1.1900000000000001E-22</v>
      </c>
      <c r="M82">
        <v>2492916</v>
      </c>
      <c r="N82">
        <v>2494178</v>
      </c>
      <c r="O82">
        <v>1262</v>
      </c>
      <c r="P82">
        <v>2493547</v>
      </c>
      <c r="Q82" t="s">
        <v>16</v>
      </c>
    </row>
    <row r="83" spans="1:17" x14ac:dyDescent="0.35">
      <c r="A83" t="s">
        <v>71</v>
      </c>
      <c r="C83" t="s">
        <v>186</v>
      </c>
      <c r="D83">
        <v>3.2166529829999999</v>
      </c>
      <c r="E83" s="1">
        <v>1.01E-13</v>
      </c>
      <c r="I83" t="s">
        <v>612</v>
      </c>
      <c r="M83">
        <v>2558322</v>
      </c>
      <c r="N83">
        <v>2559176</v>
      </c>
      <c r="O83">
        <v>854</v>
      </c>
      <c r="P83">
        <v>2558749</v>
      </c>
      <c r="Q83" t="s">
        <v>16</v>
      </c>
    </row>
    <row r="84" spans="1:17" x14ac:dyDescent="0.35">
      <c r="A84" t="s">
        <v>30</v>
      </c>
      <c r="B84" t="s">
        <v>171</v>
      </c>
      <c r="C84" t="s">
        <v>170</v>
      </c>
      <c r="D84">
        <v>-2.3271775629999998</v>
      </c>
      <c r="E84" s="1">
        <v>5.12E-12</v>
      </c>
      <c r="M84">
        <v>2576740</v>
      </c>
      <c r="N84">
        <v>2578239</v>
      </c>
      <c r="O84">
        <v>1499</v>
      </c>
      <c r="P84">
        <v>2577489.5</v>
      </c>
      <c r="Q84" t="s">
        <v>15</v>
      </c>
    </row>
    <row r="85" spans="1:17" x14ac:dyDescent="0.35">
      <c r="A85" t="s">
        <v>26</v>
      </c>
      <c r="C85" t="s">
        <v>189</v>
      </c>
      <c r="D85">
        <v>3.1026922039999998</v>
      </c>
      <c r="E85" s="1">
        <v>3.5500000000000004E-18</v>
      </c>
      <c r="M85">
        <v>2612414</v>
      </c>
      <c r="N85">
        <v>2613958</v>
      </c>
      <c r="O85">
        <v>1544</v>
      </c>
      <c r="P85">
        <v>2613186</v>
      </c>
      <c r="Q85" t="s">
        <v>16</v>
      </c>
    </row>
    <row r="86" spans="1:17" x14ac:dyDescent="0.35">
      <c r="A86" t="s">
        <v>26</v>
      </c>
      <c r="C86" t="s">
        <v>191</v>
      </c>
      <c r="D86">
        <v>2.9715194559999998</v>
      </c>
      <c r="E86" s="1">
        <v>1.59E-16</v>
      </c>
      <c r="M86">
        <v>2614731</v>
      </c>
      <c r="N86">
        <v>2615957</v>
      </c>
      <c r="O86">
        <v>1226</v>
      </c>
      <c r="P86">
        <v>2615344</v>
      </c>
      <c r="Q86" t="s">
        <v>16</v>
      </c>
    </row>
    <row r="87" spans="1:17" x14ac:dyDescent="0.35">
      <c r="A87" t="s">
        <v>24</v>
      </c>
      <c r="B87" t="s">
        <v>174</v>
      </c>
      <c r="C87" t="s">
        <v>173</v>
      </c>
      <c r="D87">
        <v>-2.0331611660000002</v>
      </c>
      <c r="E87" s="1">
        <v>8.6599999999999995E-15</v>
      </c>
      <c r="M87">
        <v>2628980</v>
      </c>
      <c r="N87">
        <v>2630212</v>
      </c>
      <c r="O87">
        <v>1232</v>
      </c>
      <c r="P87">
        <v>2629596</v>
      </c>
      <c r="Q87" t="s">
        <v>15</v>
      </c>
    </row>
    <row r="88" spans="1:17" x14ac:dyDescent="0.35">
      <c r="A88" t="s">
        <v>63</v>
      </c>
      <c r="C88" t="s">
        <v>176</v>
      </c>
      <c r="D88">
        <v>-2.9160561349999998</v>
      </c>
      <c r="E88" s="1">
        <v>3.0599999999999999E-20</v>
      </c>
      <c r="M88">
        <v>2631915</v>
      </c>
      <c r="N88">
        <v>2633093</v>
      </c>
      <c r="O88">
        <v>1178</v>
      </c>
      <c r="P88">
        <v>2632504</v>
      </c>
      <c r="Q88" t="s">
        <v>15</v>
      </c>
    </row>
    <row r="89" spans="1:17" x14ac:dyDescent="0.35">
      <c r="A89" t="s">
        <v>63</v>
      </c>
      <c r="C89" t="s">
        <v>178</v>
      </c>
      <c r="D89">
        <v>-2.7819895219999999</v>
      </c>
      <c r="E89" s="1">
        <v>5.51E-19</v>
      </c>
      <c r="M89">
        <v>2633105</v>
      </c>
      <c r="N89">
        <v>2633764</v>
      </c>
      <c r="O89">
        <v>659</v>
      </c>
      <c r="P89">
        <v>2633434.5</v>
      </c>
      <c r="Q89" t="s">
        <v>15</v>
      </c>
    </row>
    <row r="90" spans="1:17" x14ac:dyDescent="0.35">
      <c r="A90" t="s">
        <v>63</v>
      </c>
      <c r="B90" t="s">
        <v>181</v>
      </c>
      <c r="C90" t="s">
        <v>180</v>
      </c>
      <c r="D90">
        <v>-2.2081122909999999</v>
      </c>
      <c r="E90" s="1">
        <v>1.3999999999999999E-17</v>
      </c>
      <c r="M90">
        <v>2633801</v>
      </c>
      <c r="N90">
        <v>2634499</v>
      </c>
      <c r="O90">
        <v>698</v>
      </c>
      <c r="P90">
        <v>2634150</v>
      </c>
      <c r="Q90" t="s">
        <v>15</v>
      </c>
    </row>
    <row r="91" spans="1:17" x14ac:dyDescent="0.35">
      <c r="A91" t="s">
        <v>139</v>
      </c>
      <c r="C91" t="s">
        <v>183</v>
      </c>
      <c r="D91">
        <v>-2.0853736299999999</v>
      </c>
      <c r="E91" s="1">
        <v>1.04E-22</v>
      </c>
      <c r="M91">
        <v>2719371</v>
      </c>
      <c r="N91">
        <v>2720999</v>
      </c>
      <c r="O91">
        <v>1628</v>
      </c>
      <c r="P91">
        <v>2720185</v>
      </c>
      <c r="Q91" t="s">
        <v>15</v>
      </c>
    </row>
    <row r="92" spans="1:17" x14ac:dyDescent="0.35">
      <c r="A92" t="s">
        <v>52</v>
      </c>
      <c r="C92" t="s">
        <v>185</v>
      </c>
      <c r="D92">
        <v>-2.1571393990000001</v>
      </c>
      <c r="E92" s="1">
        <v>1.15E-16</v>
      </c>
      <c r="M92">
        <v>2729787</v>
      </c>
      <c r="N92">
        <v>2730461</v>
      </c>
      <c r="O92">
        <v>674</v>
      </c>
      <c r="P92">
        <v>2730124</v>
      </c>
      <c r="Q92" t="s">
        <v>15</v>
      </c>
    </row>
    <row r="93" spans="1:17" x14ac:dyDescent="0.35">
      <c r="A93" t="s">
        <v>30</v>
      </c>
      <c r="B93" t="s">
        <v>194</v>
      </c>
      <c r="C93" t="s">
        <v>193</v>
      </c>
      <c r="D93">
        <v>2.9797071709999998</v>
      </c>
      <c r="E93" s="1">
        <v>3.1700000000000002E-25</v>
      </c>
      <c r="M93">
        <v>2737398</v>
      </c>
      <c r="N93">
        <v>2739035</v>
      </c>
      <c r="O93">
        <v>1637</v>
      </c>
      <c r="P93">
        <v>2738216.5</v>
      </c>
      <c r="Q93" t="s">
        <v>16</v>
      </c>
    </row>
    <row r="94" spans="1:17" x14ac:dyDescent="0.35">
      <c r="A94" t="s">
        <v>30</v>
      </c>
      <c r="C94" t="s">
        <v>197</v>
      </c>
      <c r="D94">
        <v>2.459745222</v>
      </c>
      <c r="E94" s="1">
        <v>4.8799999999999997E-21</v>
      </c>
      <c r="M94">
        <v>2764095</v>
      </c>
      <c r="N94">
        <v>2764964</v>
      </c>
      <c r="O94">
        <v>869</v>
      </c>
      <c r="P94">
        <v>2764529.5</v>
      </c>
      <c r="Q94" t="s">
        <v>16</v>
      </c>
    </row>
    <row r="95" spans="1:17" x14ac:dyDescent="0.35">
      <c r="A95" t="s">
        <v>51</v>
      </c>
      <c r="B95" t="s">
        <v>201</v>
      </c>
      <c r="C95" t="s">
        <v>200</v>
      </c>
      <c r="D95">
        <v>2.5319579390000002</v>
      </c>
      <c r="E95" s="1">
        <v>2.0900000000000001E-17</v>
      </c>
      <c r="M95">
        <v>2863997</v>
      </c>
      <c r="N95">
        <v>2865436</v>
      </c>
      <c r="O95">
        <v>1439</v>
      </c>
      <c r="P95">
        <v>2864716.5</v>
      </c>
      <c r="Q95" t="s">
        <v>16</v>
      </c>
    </row>
    <row r="96" spans="1:17" x14ac:dyDescent="0.35">
      <c r="A96" t="s">
        <v>24</v>
      </c>
      <c r="B96" t="s">
        <v>188</v>
      </c>
      <c r="C96" t="s">
        <v>187</v>
      </c>
      <c r="D96">
        <v>-2.617158184</v>
      </c>
      <c r="E96" s="1">
        <v>2.2500000000000001E-25</v>
      </c>
      <c r="K96" t="s">
        <v>614</v>
      </c>
      <c r="L96" t="s">
        <v>519</v>
      </c>
      <c r="M96">
        <v>2900666</v>
      </c>
      <c r="N96">
        <v>2901919</v>
      </c>
      <c r="O96">
        <v>1253</v>
      </c>
      <c r="P96">
        <v>2901292.5</v>
      </c>
      <c r="Q96" t="s">
        <v>15</v>
      </c>
    </row>
    <row r="97" spans="1:17" x14ac:dyDescent="0.35">
      <c r="A97" t="s">
        <v>65</v>
      </c>
      <c r="C97" t="s">
        <v>203</v>
      </c>
      <c r="D97">
        <v>2.6391484479999998</v>
      </c>
      <c r="E97" s="1">
        <v>1.0000000000000001E-17</v>
      </c>
      <c r="M97">
        <v>2920438</v>
      </c>
      <c r="N97">
        <v>2920842</v>
      </c>
      <c r="O97">
        <v>404</v>
      </c>
      <c r="P97">
        <v>2920640</v>
      </c>
      <c r="Q97" t="s">
        <v>16</v>
      </c>
    </row>
    <row r="98" spans="1:17" x14ac:dyDescent="0.35">
      <c r="A98" t="s">
        <v>205</v>
      </c>
      <c r="B98" t="s">
        <v>207</v>
      </c>
      <c r="C98" t="s">
        <v>206</v>
      </c>
      <c r="D98">
        <v>2.1190982269999998</v>
      </c>
      <c r="E98" s="1">
        <v>7.9799999999999993E-9</v>
      </c>
      <c r="M98">
        <v>2964691</v>
      </c>
      <c r="N98">
        <v>2965296</v>
      </c>
      <c r="O98">
        <v>605</v>
      </c>
      <c r="P98">
        <v>2964993.5</v>
      </c>
      <c r="Q98" t="s">
        <v>16</v>
      </c>
    </row>
    <row r="99" spans="1:17" x14ac:dyDescent="0.35">
      <c r="A99" t="s">
        <v>17</v>
      </c>
      <c r="C99" t="s">
        <v>190</v>
      </c>
      <c r="D99">
        <v>-2.1963938590000001</v>
      </c>
      <c r="E99" s="1">
        <v>1.9499999999999999E-17</v>
      </c>
      <c r="M99">
        <v>3047931</v>
      </c>
      <c r="N99">
        <v>3048713</v>
      </c>
      <c r="O99">
        <v>782</v>
      </c>
      <c r="P99">
        <v>3048322</v>
      </c>
      <c r="Q99" t="s">
        <v>15</v>
      </c>
    </row>
    <row r="100" spans="1:17" x14ac:dyDescent="0.35">
      <c r="A100" t="s">
        <v>36</v>
      </c>
      <c r="C100" t="s">
        <v>210</v>
      </c>
      <c r="D100">
        <v>2.5621586939999998</v>
      </c>
      <c r="E100" s="1">
        <v>1.88E-8</v>
      </c>
      <c r="M100">
        <v>3117551</v>
      </c>
      <c r="N100">
        <v>3119677</v>
      </c>
      <c r="O100">
        <v>2126</v>
      </c>
      <c r="P100">
        <v>3118614</v>
      </c>
      <c r="Q100" t="s">
        <v>16</v>
      </c>
    </row>
    <row r="101" spans="1:17" x14ac:dyDescent="0.35">
      <c r="A101" t="s">
        <v>52</v>
      </c>
      <c r="C101" t="s">
        <v>212</v>
      </c>
      <c r="D101">
        <v>2.6798874769999999</v>
      </c>
      <c r="E101" s="1">
        <v>2.8900000000000001E-23</v>
      </c>
      <c r="K101" t="s">
        <v>614</v>
      </c>
      <c r="L101" t="s">
        <v>523</v>
      </c>
      <c r="M101">
        <v>3173047</v>
      </c>
      <c r="N101">
        <v>3173688</v>
      </c>
      <c r="O101">
        <v>641</v>
      </c>
      <c r="P101">
        <v>3173367.5</v>
      </c>
      <c r="Q101" t="s">
        <v>16</v>
      </c>
    </row>
    <row r="102" spans="1:17" x14ac:dyDescent="0.35">
      <c r="A102" t="s">
        <v>26</v>
      </c>
      <c r="C102" t="s">
        <v>214</v>
      </c>
      <c r="D102">
        <v>2.8510411420000001</v>
      </c>
      <c r="E102" s="1">
        <v>5.48E-6</v>
      </c>
      <c r="M102">
        <v>3176333</v>
      </c>
      <c r="N102">
        <v>3176653</v>
      </c>
      <c r="O102">
        <v>320</v>
      </c>
      <c r="P102">
        <v>3176493</v>
      </c>
      <c r="Q102" t="s">
        <v>16</v>
      </c>
    </row>
    <row r="103" spans="1:17" x14ac:dyDescent="0.35">
      <c r="A103" t="s">
        <v>17</v>
      </c>
      <c r="B103" t="s">
        <v>217</v>
      </c>
      <c r="C103" t="s">
        <v>216</v>
      </c>
      <c r="D103">
        <v>2.2914797409999998</v>
      </c>
      <c r="E103">
        <v>1.459307E-2</v>
      </c>
      <c r="M103">
        <v>3178577</v>
      </c>
      <c r="N103">
        <v>3179188</v>
      </c>
      <c r="O103">
        <v>611</v>
      </c>
      <c r="P103">
        <v>3178882.5</v>
      </c>
      <c r="Q103" t="s">
        <v>16</v>
      </c>
    </row>
    <row r="104" spans="1:17" x14ac:dyDescent="0.35">
      <c r="A104" t="s">
        <v>71</v>
      </c>
      <c r="C104" t="s">
        <v>192</v>
      </c>
      <c r="D104">
        <v>-6.2493589079999996</v>
      </c>
      <c r="E104" s="1">
        <v>4.3200000000000001E-18</v>
      </c>
      <c r="M104">
        <v>3194494</v>
      </c>
      <c r="N104">
        <v>3194712</v>
      </c>
      <c r="O104">
        <v>218</v>
      </c>
      <c r="P104">
        <v>3194603</v>
      </c>
      <c r="Q104" t="s">
        <v>15</v>
      </c>
    </row>
    <row r="105" spans="1:17" x14ac:dyDescent="0.35">
      <c r="A105" t="s">
        <v>30</v>
      </c>
      <c r="B105" t="s">
        <v>196</v>
      </c>
      <c r="C105" t="s">
        <v>195</v>
      </c>
      <c r="D105">
        <v>-6.1934519879999996</v>
      </c>
      <c r="E105" s="1">
        <v>1.36E-30</v>
      </c>
      <c r="M105">
        <v>3194775</v>
      </c>
      <c r="N105">
        <v>3196202</v>
      </c>
      <c r="O105">
        <v>1427</v>
      </c>
      <c r="P105">
        <v>3195488.5</v>
      </c>
      <c r="Q105" t="s">
        <v>15</v>
      </c>
    </row>
    <row r="106" spans="1:17" x14ac:dyDescent="0.35">
      <c r="A106" t="s">
        <v>36</v>
      </c>
      <c r="B106" t="s">
        <v>199</v>
      </c>
      <c r="C106" t="s">
        <v>198</v>
      </c>
      <c r="D106">
        <v>-4.9634434829999998</v>
      </c>
      <c r="E106" s="1">
        <v>4.9199999999999997E-28</v>
      </c>
      <c r="M106">
        <v>3196470</v>
      </c>
      <c r="N106">
        <v>3198143</v>
      </c>
      <c r="O106">
        <v>1673</v>
      </c>
      <c r="P106">
        <v>3197306.5</v>
      </c>
      <c r="Q106" t="s">
        <v>15</v>
      </c>
    </row>
    <row r="107" spans="1:17" x14ac:dyDescent="0.35">
      <c r="A107" t="s">
        <v>26</v>
      </c>
      <c r="C107" t="s">
        <v>202</v>
      </c>
      <c r="D107">
        <v>-5.3408015420000003</v>
      </c>
      <c r="E107" s="1">
        <v>3.3700000000000001E-25</v>
      </c>
      <c r="M107">
        <v>3198140</v>
      </c>
      <c r="N107">
        <v>3198634</v>
      </c>
      <c r="O107">
        <v>494</v>
      </c>
      <c r="P107">
        <v>3198387</v>
      </c>
      <c r="Q107" t="s">
        <v>15</v>
      </c>
    </row>
    <row r="108" spans="1:17" x14ac:dyDescent="0.35">
      <c r="A108" t="s">
        <v>71</v>
      </c>
      <c r="C108" t="s">
        <v>204</v>
      </c>
      <c r="D108">
        <v>-3.184430463</v>
      </c>
      <c r="E108" s="1">
        <v>9.0299999999999997E-28</v>
      </c>
      <c r="I108" t="s">
        <v>612</v>
      </c>
      <c r="M108">
        <v>3223360</v>
      </c>
      <c r="N108">
        <v>3224769</v>
      </c>
      <c r="O108">
        <v>1409</v>
      </c>
      <c r="P108">
        <v>3224064.5</v>
      </c>
      <c r="Q108" t="s">
        <v>15</v>
      </c>
    </row>
    <row r="109" spans="1:17" x14ac:dyDescent="0.35">
      <c r="A109" t="s">
        <v>30</v>
      </c>
      <c r="B109" t="s">
        <v>209</v>
      </c>
      <c r="C109" t="s">
        <v>208</v>
      </c>
      <c r="D109">
        <v>-3.8554636100000002</v>
      </c>
      <c r="E109" s="1">
        <v>1.1E-28</v>
      </c>
      <c r="M109">
        <v>3224927</v>
      </c>
      <c r="N109">
        <v>3226342</v>
      </c>
      <c r="O109">
        <v>1415</v>
      </c>
      <c r="P109">
        <v>3225634.5</v>
      </c>
      <c r="Q109" t="s">
        <v>15</v>
      </c>
    </row>
    <row r="110" spans="1:17" x14ac:dyDescent="0.35">
      <c r="A110" t="s">
        <v>30</v>
      </c>
      <c r="B110" t="s">
        <v>209</v>
      </c>
      <c r="C110" t="s">
        <v>211</v>
      </c>
      <c r="D110">
        <v>-2.3257337179999999</v>
      </c>
      <c r="E110">
        <v>3.7450500000000002E-4</v>
      </c>
      <c r="M110">
        <v>3226551</v>
      </c>
      <c r="N110">
        <v>3226784</v>
      </c>
      <c r="O110">
        <v>233</v>
      </c>
      <c r="P110">
        <v>3226667.5</v>
      </c>
      <c r="Q110" t="s">
        <v>15</v>
      </c>
    </row>
    <row r="111" spans="1:17" x14ac:dyDescent="0.35">
      <c r="A111" t="s">
        <v>36</v>
      </c>
      <c r="C111" t="s">
        <v>213</v>
      </c>
      <c r="D111">
        <v>-2.5254668410000001</v>
      </c>
      <c r="E111" s="1">
        <v>9.9999999999999995E-7</v>
      </c>
      <c r="M111">
        <v>3227622</v>
      </c>
      <c r="N111">
        <v>3227786</v>
      </c>
      <c r="O111">
        <v>164</v>
      </c>
      <c r="P111">
        <v>3227704</v>
      </c>
      <c r="Q111" t="s">
        <v>15</v>
      </c>
    </row>
    <row r="112" spans="1:17" x14ac:dyDescent="0.35">
      <c r="A112" t="s">
        <v>26</v>
      </c>
      <c r="C112" t="s">
        <v>215</v>
      </c>
      <c r="D112">
        <v>-2.1728716299999999</v>
      </c>
      <c r="E112" s="1">
        <v>4.38E-13</v>
      </c>
      <c r="M112">
        <v>3272584</v>
      </c>
      <c r="N112">
        <v>3273504</v>
      </c>
      <c r="O112">
        <v>920</v>
      </c>
      <c r="P112">
        <v>3273044</v>
      </c>
      <c r="Q112" t="s">
        <v>15</v>
      </c>
    </row>
    <row r="113" spans="1:17" x14ac:dyDescent="0.35">
      <c r="A113" t="s">
        <v>24</v>
      </c>
      <c r="C113" t="s">
        <v>218</v>
      </c>
      <c r="D113">
        <v>-2.2707486079999999</v>
      </c>
      <c r="E113" s="1">
        <v>1.8799999999999999E-11</v>
      </c>
      <c r="M113">
        <v>3324126</v>
      </c>
      <c r="N113">
        <v>3325214</v>
      </c>
      <c r="O113">
        <v>1088</v>
      </c>
      <c r="P113">
        <v>3324670</v>
      </c>
      <c r="Q113" t="s">
        <v>15</v>
      </c>
    </row>
    <row r="114" spans="1:17" x14ac:dyDescent="0.35">
      <c r="A114" t="s">
        <v>26</v>
      </c>
      <c r="C114" t="s">
        <v>219</v>
      </c>
      <c r="D114">
        <v>2.194812679</v>
      </c>
      <c r="E114">
        <v>6.0444199999999996E-4</v>
      </c>
      <c r="M114">
        <v>3339277</v>
      </c>
      <c r="N114">
        <v>3339618</v>
      </c>
      <c r="O114">
        <v>341</v>
      </c>
      <c r="P114">
        <v>3339447.5</v>
      </c>
      <c r="Q114" t="s">
        <v>16</v>
      </c>
    </row>
    <row r="115" spans="1:17" x14ac:dyDescent="0.35">
      <c r="A115" t="s">
        <v>46</v>
      </c>
      <c r="B115" t="s">
        <v>222</v>
      </c>
      <c r="C115" t="s">
        <v>221</v>
      </c>
      <c r="D115">
        <v>2.159089926</v>
      </c>
      <c r="E115">
        <v>2.1706423999999998E-2</v>
      </c>
      <c r="K115" t="s">
        <v>614</v>
      </c>
      <c r="L115" t="s">
        <v>532</v>
      </c>
      <c r="M115">
        <v>3372407</v>
      </c>
      <c r="N115">
        <v>3373864</v>
      </c>
      <c r="O115">
        <v>1457</v>
      </c>
      <c r="P115">
        <v>3373135.5</v>
      </c>
      <c r="Q115" t="s">
        <v>16</v>
      </c>
    </row>
    <row r="116" spans="1:17" x14ac:dyDescent="0.35">
      <c r="A116" t="s">
        <v>82</v>
      </c>
      <c r="C116" t="s">
        <v>224</v>
      </c>
      <c r="D116">
        <v>2.1779489550000002</v>
      </c>
      <c r="E116" s="1">
        <v>1.53E-15</v>
      </c>
      <c r="M116">
        <v>3466074</v>
      </c>
      <c r="N116">
        <v>3467375</v>
      </c>
      <c r="O116">
        <v>1301</v>
      </c>
      <c r="P116">
        <v>3466724.5</v>
      </c>
      <c r="Q116" t="s">
        <v>16</v>
      </c>
    </row>
    <row r="117" spans="1:17" x14ac:dyDescent="0.35">
      <c r="A117" t="s">
        <v>82</v>
      </c>
      <c r="C117" t="s">
        <v>226</v>
      </c>
      <c r="D117">
        <v>2.571156459</v>
      </c>
      <c r="E117" s="1">
        <v>2.6100000000000001E-5</v>
      </c>
      <c r="G117" t="s">
        <v>227</v>
      </c>
      <c r="M117">
        <v>3474501</v>
      </c>
      <c r="N117">
        <v>3475601</v>
      </c>
      <c r="O117">
        <v>1100</v>
      </c>
      <c r="P117">
        <v>3475051</v>
      </c>
      <c r="Q117" t="s">
        <v>16</v>
      </c>
    </row>
    <row r="118" spans="1:17" x14ac:dyDescent="0.35">
      <c r="A118" t="s">
        <v>82</v>
      </c>
      <c r="C118" t="s">
        <v>229</v>
      </c>
      <c r="D118">
        <v>2.7683698030000001</v>
      </c>
      <c r="E118" s="1">
        <v>1.06E-6</v>
      </c>
      <c r="G118" t="s">
        <v>227</v>
      </c>
      <c r="M118">
        <v>3475598</v>
      </c>
      <c r="N118">
        <v>3476968</v>
      </c>
      <c r="O118">
        <v>1370</v>
      </c>
      <c r="P118">
        <v>3476283</v>
      </c>
      <c r="Q118" t="s">
        <v>16</v>
      </c>
    </row>
    <row r="119" spans="1:17" x14ac:dyDescent="0.35">
      <c r="A119" t="s">
        <v>82</v>
      </c>
      <c r="C119" t="s">
        <v>231</v>
      </c>
      <c r="D119">
        <v>2.0532786289999998</v>
      </c>
      <c r="E119" s="1">
        <v>9.7199999999999997E-8</v>
      </c>
      <c r="G119" t="s">
        <v>227</v>
      </c>
      <c r="M119">
        <v>3477113</v>
      </c>
      <c r="N119">
        <v>3478078</v>
      </c>
      <c r="O119">
        <v>965</v>
      </c>
      <c r="P119">
        <v>3477595.5</v>
      </c>
      <c r="Q119" t="s">
        <v>16</v>
      </c>
    </row>
    <row r="120" spans="1:17" x14ac:dyDescent="0.35">
      <c r="A120" t="s">
        <v>82</v>
      </c>
      <c r="C120" t="s">
        <v>235</v>
      </c>
      <c r="D120">
        <v>2.036406173</v>
      </c>
      <c r="E120" s="1">
        <v>7.5099999999999999E-7</v>
      </c>
      <c r="G120" t="s">
        <v>227</v>
      </c>
      <c r="M120">
        <v>3478071</v>
      </c>
      <c r="N120">
        <v>3479207</v>
      </c>
      <c r="O120">
        <v>1136</v>
      </c>
      <c r="P120">
        <v>3478639</v>
      </c>
      <c r="Q120" t="s">
        <v>16</v>
      </c>
    </row>
    <row r="121" spans="1:17" x14ac:dyDescent="0.35">
      <c r="A121" t="s">
        <v>17</v>
      </c>
      <c r="C121" t="s">
        <v>238</v>
      </c>
      <c r="D121">
        <v>2.1976114689999999</v>
      </c>
      <c r="E121" s="1">
        <v>2.52E-6</v>
      </c>
      <c r="G121" t="s">
        <v>227</v>
      </c>
      <c r="M121">
        <v>3479209</v>
      </c>
      <c r="N121">
        <v>3480207</v>
      </c>
      <c r="O121">
        <v>998</v>
      </c>
      <c r="P121">
        <v>3479708</v>
      </c>
      <c r="Q121" t="s">
        <v>16</v>
      </c>
    </row>
    <row r="122" spans="1:17" x14ac:dyDescent="0.35">
      <c r="A122" t="s">
        <v>82</v>
      </c>
      <c r="C122" t="s">
        <v>241</v>
      </c>
      <c r="D122">
        <v>2.2698091059999999</v>
      </c>
      <c r="E122" s="1">
        <v>4.0599999999999998E-5</v>
      </c>
      <c r="G122" t="s">
        <v>227</v>
      </c>
      <c r="M122">
        <v>3480204</v>
      </c>
      <c r="N122">
        <v>3481514</v>
      </c>
      <c r="O122">
        <v>1310</v>
      </c>
      <c r="P122">
        <v>3480859</v>
      </c>
      <c r="Q122" t="s">
        <v>16</v>
      </c>
    </row>
    <row r="123" spans="1:17" x14ac:dyDescent="0.35">
      <c r="A123" t="s">
        <v>26</v>
      </c>
      <c r="C123" t="s">
        <v>243</v>
      </c>
      <c r="D123">
        <v>2.7071153539999999</v>
      </c>
      <c r="E123" s="1">
        <v>3.3199999999999999E-22</v>
      </c>
      <c r="H123" t="s">
        <v>613</v>
      </c>
      <c r="M123">
        <v>3497598</v>
      </c>
      <c r="N123">
        <v>3499160</v>
      </c>
      <c r="O123">
        <v>1562</v>
      </c>
      <c r="P123">
        <v>3498379</v>
      </c>
      <c r="Q123" t="s">
        <v>16</v>
      </c>
    </row>
    <row r="124" spans="1:17" x14ac:dyDescent="0.35">
      <c r="A124" t="s">
        <v>51</v>
      </c>
      <c r="B124" t="s">
        <v>246</v>
      </c>
      <c r="C124" t="s">
        <v>245</v>
      </c>
      <c r="D124">
        <v>2.162753946</v>
      </c>
      <c r="E124" s="1">
        <v>8.7899999999999996E-10</v>
      </c>
      <c r="H124" t="s">
        <v>613</v>
      </c>
      <c r="M124">
        <v>3552119</v>
      </c>
      <c r="N124">
        <v>3553558</v>
      </c>
      <c r="O124">
        <v>1439</v>
      </c>
      <c r="P124">
        <v>3552838.5</v>
      </c>
      <c r="Q124" t="s">
        <v>16</v>
      </c>
    </row>
    <row r="125" spans="1:17" x14ac:dyDescent="0.35">
      <c r="A125" t="s">
        <v>36</v>
      </c>
      <c r="C125" t="s">
        <v>220</v>
      </c>
      <c r="D125">
        <v>-2.5142825040000001</v>
      </c>
      <c r="E125" s="1">
        <v>7.5900000000000001E-16</v>
      </c>
      <c r="H125" t="s">
        <v>613</v>
      </c>
      <c r="M125">
        <v>3581404</v>
      </c>
      <c r="N125">
        <v>3582168</v>
      </c>
      <c r="O125">
        <v>764</v>
      </c>
      <c r="P125">
        <v>3581786</v>
      </c>
      <c r="Q125" t="s">
        <v>15</v>
      </c>
    </row>
    <row r="126" spans="1:17" x14ac:dyDescent="0.35">
      <c r="A126" t="s">
        <v>26</v>
      </c>
      <c r="C126" t="s">
        <v>223</v>
      </c>
      <c r="D126">
        <v>-2.181121074</v>
      </c>
      <c r="E126" s="1">
        <v>2.0499999999999999E-19</v>
      </c>
      <c r="M126">
        <v>3585289</v>
      </c>
      <c r="N126">
        <v>3585849</v>
      </c>
      <c r="O126">
        <v>560</v>
      </c>
      <c r="P126">
        <v>3585569</v>
      </c>
      <c r="Q126" t="s">
        <v>15</v>
      </c>
    </row>
    <row r="127" spans="1:17" x14ac:dyDescent="0.35">
      <c r="A127" t="s">
        <v>82</v>
      </c>
      <c r="B127" t="s">
        <v>249</v>
      </c>
      <c r="C127" t="s">
        <v>248</v>
      </c>
      <c r="D127">
        <v>2.943043522</v>
      </c>
      <c r="E127" s="1">
        <v>5.3600000000000003E-16</v>
      </c>
      <c r="H127" t="s">
        <v>613</v>
      </c>
      <c r="M127">
        <v>3655096</v>
      </c>
      <c r="N127">
        <v>3656343</v>
      </c>
      <c r="O127">
        <v>1247</v>
      </c>
      <c r="P127">
        <v>3655719.5</v>
      </c>
      <c r="Q127" t="s">
        <v>16</v>
      </c>
    </row>
    <row r="128" spans="1:17" x14ac:dyDescent="0.35">
      <c r="A128" t="s">
        <v>123</v>
      </c>
      <c r="B128" t="s">
        <v>252</v>
      </c>
      <c r="C128" t="s">
        <v>251</v>
      </c>
      <c r="D128">
        <v>3.268145332</v>
      </c>
      <c r="E128" s="1">
        <v>2.6299999999999999E-18</v>
      </c>
      <c r="H128" t="s">
        <v>613</v>
      </c>
      <c r="M128">
        <v>3656359</v>
      </c>
      <c r="N128">
        <v>3659538</v>
      </c>
      <c r="O128">
        <v>3179</v>
      </c>
      <c r="P128">
        <v>3657948.5</v>
      </c>
      <c r="Q128" t="s">
        <v>16</v>
      </c>
    </row>
    <row r="129" spans="1:17" x14ac:dyDescent="0.35">
      <c r="A129" t="s">
        <v>82</v>
      </c>
      <c r="B129" t="s">
        <v>255</v>
      </c>
      <c r="C129" t="s">
        <v>254</v>
      </c>
      <c r="D129">
        <v>2.877362325</v>
      </c>
      <c r="E129" s="1">
        <v>2.5800000000000001E-13</v>
      </c>
      <c r="H129" t="s">
        <v>613</v>
      </c>
      <c r="M129">
        <v>3659535</v>
      </c>
      <c r="N129">
        <v>3660956</v>
      </c>
      <c r="O129">
        <v>1421</v>
      </c>
      <c r="P129">
        <v>3660245.5</v>
      </c>
      <c r="Q129" t="s">
        <v>16</v>
      </c>
    </row>
    <row r="130" spans="1:17" x14ac:dyDescent="0.35">
      <c r="A130" t="s">
        <v>36</v>
      </c>
      <c r="B130" t="s">
        <v>258</v>
      </c>
      <c r="C130" t="s">
        <v>257</v>
      </c>
      <c r="D130">
        <v>2.9751489480000002</v>
      </c>
      <c r="E130" s="1">
        <v>5.8799999999999997E-8</v>
      </c>
      <c r="M130">
        <v>3677710</v>
      </c>
      <c r="N130">
        <v>3678909</v>
      </c>
      <c r="O130">
        <v>1199</v>
      </c>
      <c r="P130">
        <v>3678309.5</v>
      </c>
      <c r="Q130" t="s">
        <v>16</v>
      </c>
    </row>
    <row r="131" spans="1:17" x14ac:dyDescent="0.35">
      <c r="A131" t="s">
        <v>36</v>
      </c>
      <c r="B131" t="s">
        <v>261</v>
      </c>
      <c r="C131" t="s">
        <v>260</v>
      </c>
      <c r="D131">
        <v>2.8207313009999999</v>
      </c>
      <c r="E131" s="1">
        <v>1.4E-8</v>
      </c>
      <c r="M131">
        <v>3678925</v>
      </c>
      <c r="N131">
        <v>3680235</v>
      </c>
      <c r="O131">
        <v>1310</v>
      </c>
      <c r="P131">
        <v>3679580</v>
      </c>
      <c r="Q131" t="s">
        <v>16</v>
      </c>
    </row>
    <row r="132" spans="1:17" x14ac:dyDescent="0.35">
      <c r="A132" t="s">
        <v>36</v>
      </c>
      <c r="C132" t="s">
        <v>263</v>
      </c>
      <c r="D132">
        <v>2.5243566890000002</v>
      </c>
      <c r="E132" s="1">
        <v>1.8400000000000001E-9</v>
      </c>
      <c r="M132">
        <v>3680271</v>
      </c>
      <c r="N132">
        <v>3681095</v>
      </c>
      <c r="O132">
        <v>824</v>
      </c>
      <c r="P132">
        <v>3680683</v>
      </c>
      <c r="Q132" t="s">
        <v>16</v>
      </c>
    </row>
    <row r="133" spans="1:17" x14ac:dyDescent="0.35">
      <c r="A133" t="s">
        <v>36</v>
      </c>
      <c r="B133" t="s">
        <v>266</v>
      </c>
      <c r="C133" t="s">
        <v>265</v>
      </c>
      <c r="D133">
        <v>2.3473488869999999</v>
      </c>
      <c r="E133">
        <v>1.8177133000000002E-2</v>
      </c>
      <c r="H133" t="s">
        <v>613</v>
      </c>
      <c r="M133">
        <v>3792049</v>
      </c>
      <c r="N133">
        <v>3792399</v>
      </c>
      <c r="O133">
        <v>350</v>
      </c>
      <c r="P133">
        <v>3792224</v>
      </c>
      <c r="Q133" t="s">
        <v>16</v>
      </c>
    </row>
    <row r="134" spans="1:17" x14ac:dyDescent="0.35">
      <c r="A134" t="s">
        <v>36</v>
      </c>
      <c r="B134" t="s">
        <v>266</v>
      </c>
      <c r="C134" t="s">
        <v>268</v>
      </c>
      <c r="D134">
        <v>2.5628820330000002</v>
      </c>
      <c r="E134">
        <v>7.7102900000000001E-4</v>
      </c>
      <c r="M134">
        <v>3792476</v>
      </c>
      <c r="N134">
        <v>3793261</v>
      </c>
      <c r="O134">
        <v>785</v>
      </c>
      <c r="P134">
        <v>3792868.5</v>
      </c>
      <c r="Q134" t="s">
        <v>16</v>
      </c>
    </row>
    <row r="135" spans="1:17" x14ac:dyDescent="0.35">
      <c r="A135" t="s">
        <v>26</v>
      </c>
      <c r="C135" t="s">
        <v>271</v>
      </c>
      <c r="D135">
        <v>2.350394928</v>
      </c>
      <c r="E135" s="1">
        <v>1.1499999999999999E-19</v>
      </c>
      <c r="F135" t="s">
        <v>544</v>
      </c>
      <c r="M135">
        <v>3863062</v>
      </c>
      <c r="N135">
        <v>3863445</v>
      </c>
      <c r="O135">
        <v>383</v>
      </c>
      <c r="P135">
        <v>3863253.5</v>
      </c>
      <c r="Q135" t="s">
        <v>16</v>
      </c>
    </row>
    <row r="136" spans="1:17" x14ac:dyDescent="0.35">
      <c r="A136" t="s">
        <v>52</v>
      </c>
      <c r="C136" t="s">
        <v>273</v>
      </c>
      <c r="D136">
        <v>2.2339539039999998</v>
      </c>
      <c r="E136" s="1">
        <v>2.79E-6</v>
      </c>
      <c r="F136" t="s">
        <v>544</v>
      </c>
      <c r="M136">
        <v>3880065</v>
      </c>
      <c r="N136">
        <v>3880538</v>
      </c>
      <c r="O136">
        <v>473</v>
      </c>
      <c r="P136">
        <v>3880301.5</v>
      </c>
      <c r="Q136" t="s">
        <v>16</v>
      </c>
    </row>
    <row r="137" spans="1:17" x14ac:dyDescent="0.35">
      <c r="A137" t="s">
        <v>52</v>
      </c>
      <c r="C137" t="s">
        <v>275</v>
      </c>
      <c r="D137">
        <v>2.7828644389999999</v>
      </c>
      <c r="E137" s="1">
        <v>6.3800000000000003E-14</v>
      </c>
      <c r="M137">
        <v>3888362</v>
      </c>
      <c r="N137">
        <v>3888721</v>
      </c>
      <c r="O137">
        <v>359</v>
      </c>
      <c r="P137">
        <v>3888541.5</v>
      </c>
      <c r="Q137" t="s">
        <v>16</v>
      </c>
    </row>
    <row r="138" spans="1:17" x14ac:dyDescent="0.35">
      <c r="A138" t="s">
        <v>71</v>
      </c>
      <c r="C138" t="s">
        <v>278</v>
      </c>
      <c r="D138">
        <v>2.1681941930000002</v>
      </c>
      <c r="E138">
        <v>2.1623685E-2</v>
      </c>
      <c r="I138" t="s">
        <v>612</v>
      </c>
      <c r="M138">
        <v>3934505</v>
      </c>
      <c r="N138">
        <v>3935488</v>
      </c>
      <c r="O138">
        <v>983</v>
      </c>
      <c r="P138">
        <v>3934996.5</v>
      </c>
      <c r="Q138" t="s">
        <v>16</v>
      </c>
    </row>
    <row r="139" spans="1:17" x14ac:dyDescent="0.35">
      <c r="A139" t="s">
        <v>24</v>
      </c>
      <c r="C139" t="s">
        <v>281</v>
      </c>
      <c r="D139">
        <v>2.301700173</v>
      </c>
      <c r="E139">
        <v>1.13683E-2</v>
      </c>
      <c r="M139">
        <v>3980250</v>
      </c>
      <c r="N139">
        <v>3980411</v>
      </c>
      <c r="O139">
        <v>161</v>
      </c>
      <c r="P139">
        <v>3980330.5</v>
      </c>
      <c r="Q139" t="s">
        <v>16</v>
      </c>
    </row>
    <row r="140" spans="1:17" x14ac:dyDescent="0.35">
      <c r="A140" t="s">
        <v>24</v>
      </c>
      <c r="B140" t="s">
        <v>285</v>
      </c>
      <c r="C140" t="s">
        <v>284</v>
      </c>
      <c r="D140">
        <v>2.016588627</v>
      </c>
      <c r="E140" s="1">
        <v>6.6500000000000005E-20</v>
      </c>
      <c r="M140">
        <v>4010885</v>
      </c>
      <c r="N140">
        <v>4012084</v>
      </c>
      <c r="O140">
        <v>1199</v>
      </c>
      <c r="P140">
        <v>4011484.5</v>
      </c>
      <c r="Q140" t="s">
        <v>16</v>
      </c>
    </row>
    <row r="141" spans="1:17" x14ac:dyDescent="0.35">
      <c r="A141" t="s">
        <v>24</v>
      </c>
      <c r="C141" t="s">
        <v>225</v>
      </c>
      <c r="D141">
        <v>-2.0529167130000001</v>
      </c>
      <c r="E141" s="1">
        <v>2.01E-23</v>
      </c>
      <c r="M141">
        <v>4012285</v>
      </c>
      <c r="N141">
        <v>4014024</v>
      </c>
      <c r="O141">
        <v>1739</v>
      </c>
      <c r="P141">
        <v>4013154.5</v>
      </c>
      <c r="Q141" t="s">
        <v>15</v>
      </c>
    </row>
    <row r="142" spans="1:17" x14ac:dyDescent="0.35">
      <c r="A142" t="s">
        <v>26</v>
      </c>
      <c r="C142" t="s">
        <v>228</v>
      </c>
      <c r="D142">
        <v>-3.120484759</v>
      </c>
      <c r="E142" s="1">
        <v>8.1499999999999998E-10</v>
      </c>
      <c r="M142">
        <v>4079958</v>
      </c>
      <c r="N142">
        <v>4080455</v>
      </c>
      <c r="O142">
        <v>497</v>
      </c>
      <c r="P142">
        <v>4080206.5</v>
      </c>
      <c r="Q142" t="s">
        <v>15</v>
      </c>
    </row>
    <row r="143" spans="1:17" x14ac:dyDescent="0.35">
      <c r="A143" t="s">
        <v>17</v>
      </c>
      <c r="C143" t="s">
        <v>230</v>
      </c>
      <c r="D143">
        <v>-2.7607636819999999</v>
      </c>
      <c r="E143" s="1">
        <v>3.4800000000000001E-12</v>
      </c>
      <c r="H143" t="s">
        <v>613</v>
      </c>
      <c r="M143">
        <v>4080452</v>
      </c>
      <c r="N143">
        <v>4081993</v>
      </c>
      <c r="O143">
        <v>1541</v>
      </c>
      <c r="P143">
        <v>4081222.5</v>
      </c>
      <c r="Q143" t="s">
        <v>15</v>
      </c>
    </row>
    <row r="144" spans="1:17" x14ac:dyDescent="0.35">
      <c r="A144" t="s">
        <v>232</v>
      </c>
      <c r="B144" t="s">
        <v>234</v>
      </c>
      <c r="C144" t="s">
        <v>233</v>
      </c>
      <c r="D144">
        <v>-2.265835263</v>
      </c>
      <c r="E144" s="1">
        <v>4.0500000000000001E-19</v>
      </c>
      <c r="M144">
        <v>4134805</v>
      </c>
      <c r="N144">
        <v>4135848</v>
      </c>
      <c r="O144">
        <v>1043</v>
      </c>
      <c r="P144">
        <v>4135326.5</v>
      </c>
      <c r="Q144" t="s">
        <v>15</v>
      </c>
    </row>
    <row r="145" spans="1:17" x14ac:dyDescent="0.35">
      <c r="A145" t="s">
        <v>24</v>
      </c>
      <c r="B145" t="s">
        <v>237</v>
      </c>
      <c r="C145" t="s">
        <v>236</v>
      </c>
      <c r="D145">
        <v>-2.4914344349999999</v>
      </c>
      <c r="E145" s="1">
        <v>6.8899999999999995E-17</v>
      </c>
      <c r="M145">
        <v>4135907</v>
      </c>
      <c r="N145">
        <v>4136968</v>
      </c>
      <c r="O145">
        <v>1061</v>
      </c>
      <c r="P145">
        <v>4136437.5</v>
      </c>
      <c r="Q145" t="s">
        <v>15</v>
      </c>
    </row>
    <row r="146" spans="1:17" x14ac:dyDescent="0.35">
      <c r="A146" t="s">
        <v>24</v>
      </c>
      <c r="B146" t="s">
        <v>240</v>
      </c>
      <c r="C146" t="s">
        <v>239</v>
      </c>
      <c r="D146">
        <v>-2.0578703819999999</v>
      </c>
      <c r="E146" s="1">
        <v>1.1800000000000001E-10</v>
      </c>
      <c r="H146" t="s">
        <v>613</v>
      </c>
      <c r="M146">
        <v>4137129</v>
      </c>
      <c r="N146">
        <v>4138541</v>
      </c>
      <c r="O146">
        <v>1412</v>
      </c>
      <c r="P146">
        <v>4137835</v>
      </c>
      <c r="Q146" t="s">
        <v>15</v>
      </c>
    </row>
    <row r="147" spans="1:17" x14ac:dyDescent="0.35">
      <c r="A147" t="s">
        <v>59</v>
      </c>
      <c r="B147" t="s">
        <v>288</v>
      </c>
      <c r="C147" t="s">
        <v>287</v>
      </c>
      <c r="D147">
        <v>2.7419045089999998</v>
      </c>
      <c r="E147">
        <v>3.3660800000000001E-4</v>
      </c>
      <c r="M147">
        <v>4255506</v>
      </c>
      <c r="N147">
        <v>4255757</v>
      </c>
      <c r="O147">
        <v>251</v>
      </c>
      <c r="P147">
        <v>4255631.5</v>
      </c>
      <c r="Q147" t="s">
        <v>16</v>
      </c>
    </row>
    <row r="148" spans="1:17" x14ac:dyDescent="0.35">
      <c r="A148" t="s">
        <v>30</v>
      </c>
      <c r="B148" t="s">
        <v>291</v>
      </c>
      <c r="C148" t="s">
        <v>290</v>
      </c>
      <c r="D148">
        <v>2.186589723</v>
      </c>
      <c r="E148" s="1">
        <v>6.8999999999999996E-8</v>
      </c>
      <c r="M148">
        <v>4262554</v>
      </c>
      <c r="N148">
        <v>4263570</v>
      </c>
      <c r="O148">
        <v>1016</v>
      </c>
      <c r="P148">
        <v>4263062</v>
      </c>
      <c r="Q148" t="s">
        <v>16</v>
      </c>
    </row>
    <row r="149" spans="1:17" x14ac:dyDescent="0.35">
      <c r="A149" t="s">
        <v>97</v>
      </c>
      <c r="B149" t="s">
        <v>294</v>
      </c>
      <c r="C149" t="s">
        <v>293</v>
      </c>
      <c r="D149">
        <v>4.2651360189999998</v>
      </c>
      <c r="E149" s="1">
        <v>6.4099999999999999E-14</v>
      </c>
      <c r="F149" t="s">
        <v>294</v>
      </c>
      <c r="M149">
        <v>4273154</v>
      </c>
      <c r="N149">
        <v>4273780</v>
      </c>
      <c r="O149">
        <v>626</v>
      </c>
      <c r="P149">
        <v>4273467</v>
      </c>
      <c r="Q149" t="s">
        <v>16</v>
      </c>
    </row>
    <row r="150" spans="1:17" x14ac:dyDescent="0.35">
      <c r="A150" t="s">
        <v>97</v>
      </c>
      <c r="B150" t="s">
        <v>294</v>
      </c>
      <c r="C150" t="s">
        <v>296</v>
      </c>
      <c r="D150">
        <v>2.3597367579999999</v>
      </c>
      <c r="E150" s="1">
        <v>3.19E-13</v>
      </c>
      <c r="F150" t="s">
        <v>294</v>
      </c>
      <c r="M150">
        <v>4273856</v>
      </c>
      <c r="N150">
        <v>4274335</v>
      </c>
      <c r="O150">
        <v>479</v>
      </c>
      <c r="P150">
        <v>4274095.5</v>
      </c>
      <c r="Q150" t="s">
        <v>16</v>
      </c>
    </row>
    <row r="151" spans="1:17" x14ac:dyDescent="0.35">
      <c r="A151" t="s">
        <v>26</v>
      </c>
      <c r="B151" t="s">
        <v>294</v>
      </c>
      <c r="C151" t="s">
        <v>298</v>
      </c>
      <c r="D151">
        <v>3.9210412369999998</v>
      </c>
      <c r="E151" s="1">
        <v>7.6100000000000003E-18</v>
      </c>
      <c r="F151" t="s">
        <v>294</v>
      </c>
      <c r="M151">
        <v>4274832</v>
      </c>
      <c r="N151">
        <v>4277921</v>
      </c>
      <c r="O151">
        <v>3089</v>
      </c>
      <c r="P151">
        <v>4276376.5</v>
      </c>
      <c r="Q151" t="s">
        <v>16</v>
      </c>
    </row>
    <row r="152" spans="1:17" x14ac:dyDescent="0.35">
      <c r="A152" t="s">
        <v>26</v>
      </c>
      <c r="B152" t="s">
        <v>294</v>
      </c>
      <c r="C152" t="s">
        <v>300</v>
      </c>
      <c r="D152">
        <v>4.4458588829999997</v>
      </c>
      <c r="E152" s="1">
        <v>1.1600000000000001E-16</v>
      </c>
      <c r="F152" t="s">
        <v>294</v>
      </c>
      <c r="M152">
        <v>4277979</v>
      </c>
      <c r="N152">
        <v>4278551</v>
      </c>
      <c r="O152">
        <v>572</v>
      </c>
      <c r="P152">
        <v>4278265</v>
      </c>
      <c r="Q152" t="s">
        <v>16</v>
      </c>
    </row>
    <row r="153" spans="1:17" x14ac:dyDescent="0.35">
      <c r="A153" t="s">
        <v>82</v>
      </c>
      <c r="B153" t="s">
        <v>294</v>
      </c>
      <c r="C153" t="s">
        <v>302</v>
      </c>
      <c r="D153">
        <v>4.3590403000000002</v>
      </c>
      <c r="E153" s="1">
        <v>6.9899999999999999E-11</v>
      </c>
      <c r="F153" t="s">
        <v>294</v>
      </c>
      <c r="M153">
        <v>4278561</v>
      </c>
      <c r="N153">
        <v>4279325</v>
      </c>
      <c r="O153">
        <v>764</v>
      </c>
      <c r="P153">
        <v>4278943</v>
      </c>
      <c r="Q153" t="s">
        <v>16</v>
      </c>
    </row>
    <row r="154" spans="1:17" x14ac:dyDescent="0.35">
      <c r="A154" t="s">
        <v>26</v>
      </c>
      <c r="B154" t="s">
        <v>294</v>
      </c>
      <c r="C154" t="s">
        <v>304</v>
      </c>
      <c r="D154">
        <v>4.0162241160000001</v>
      </c>
      <c r="E154" s="1">
        <v>3.1000000000000001E-12</v>
      </c>
      <c r="F154" t="s">
        <v>294</v>
      </c>
      <c r="M154">
        <v>4279328</v>
      </c>
      <c r="N154">
        <v>4280011</v>
      </c>
      <c r="O154">
        <v>683</v>
      </c>
      <c r="P154">
        <v>4279669.5</v>
      </c>
      <c r="Q154" t="s">
        <v>16</v>
      </c>
    </row>
    <row r="155" spans="1:17" x14ac:dyDescent="0.35">
      <c r="A155" t="s">
        <v>26</v>
      </c>
      <c r="B155" t="s">
        <v>294</v>
      </c>
      <c r="C155" t="s">
        <v>306</v>
      </c>
      <c r="D155">
        <v>3.0886508180000001</v>
      </c>
      <c r="E155" s="1">
        <v>1.23E-14</v>
      </c>
      <c r="F155" t="s">
        <v>294</v>
      </c>
      <c r="M155">
        <v>4280063</v>
      </c>
      <c r="N155">
        <v>4280476</v>
      </c>
      <c r="O155">
        <v>413</v>
      </c>
      <c r="P155">
        <v>4280269.5</v>
      </c>
      <c r="Q155" t="s">
        <v>16</v>
      </c>
    </row>
    <row r="156" spans="1:17" x14ac:dyDescent="0.35">
      <c r="A156" t="s">
        <v>52</v>
      </c>
      <c r="B156" t="s">
        <v>294</v>
      </c>
      <c r="C156" t="s">
        <v>308</v>
      </c>
      <c r="D156">
        <v>3.5319979340000001</v>
      </c>
      <c r="E156" s="1">
        <v>2.5499999999999999E-18</v>
      </c>
      <c r="F156" t="s">
        <v>294</v>
      </c>
      <c r="M156">
        <v>4280463</v>
      </c>
      <c r="N156">
        <v>4281674</v>
      </c>
      <c r="O156">
        <v>1211</v>
      </c>
      <c r="P156">
        <v>4281068.5</v>
      </c>
      <c r="Q156" t="s">
        <v>16</v>
      </c>
    </row>
    <row r="157" spans="1:17" x14ac:dyDescent="0.35">
      <c r="A157" t="s">
        <v>26</v>
      </c>
      <c r="B157" t="s">
        <v>294</v>
      </c>
      <c r="C157" t="s">
        <v>310</v>
      </c>
      <c r="D157">
        <v>3.9041179640000001</v>
      </c>
      <c r="E157" s="1">
        <v>4.3299999999999998E-15</v>
      </c>
      <c r="F157" t="s">
        <v>294</v>
      </c>
      <c r="M157">
        <v>4281671</v>
      </c>
      <c r="N157">
        <v>4282009</v>
      </c>
      <c r="O157">
        <v>338</v>
      </c>
      <c r="P157">
        <v>4281840</v>
      </c>
      <c r="Q157" t="s">
        <v>16</v>
      </c>
    </row>
    <row r="158" spans="1:17" x14ac:dyDescent="0.35">
      <c r="A158" t="s">
        <v>26</v>
      </c>
      <c r="B158" t="s">
        <v>294</v>
      </c>
      <c r="C158" t="s">
        <v>312</v>
      </c>
      <c r="D158">
        <v>2.052884508</v>
      </c>
      <c r="E158" s="1">
        <v>3.3599999999999997E-14</v>
      </c>
      <c r="F158" t="s">
        <v>294</v>
      </c>
      <c r="M158">
        <v>4282056</v>
      </c>
      <c r="N158">
        <v>4285316</v>
      </c>
      <c r="O158">
        <v>3260</v>
      </c>
      <c r="P158">
        <v>4283686</v>
      </c>
      <c r="Q158" t="s">
        <v>16</v>
      </c>
    </row>
    <row r="159" spans="1:17" x14ac:dyDescent="0.35">
      <c r="A159" t="s">
        <v>26</v>
      </c>
      <c r="B159" t="s">
        <v>294</v>
      </c>
      <c r="C159" t="s">
        <v>314</v>
      </c>
      <c r="D159">
        <v>2.997705844</v>
      </c>
      <c r="E159" s="1">
        <v>3.34E-16</v>
      </c>
      <c r="F159" t="s">
        <v>294</v>
      </c>
      <c r="M159">
        <v>4285934</v>
      </c>
      <c r="N159">
        <v>4286749</v>
      </c>
      <c r="O159">
        <v>815</v>
      </c>
      <c r="P159">
        <v>4286341.5</v>
      </c>
      <c r="Q159" t="s">
        <v>16</v>
      </c>
    </row>
    <row r="160" spans="1:17" x14ac:dyDescent="0.35">
      <c r="A160" t="s">
        <v>71</v>
      </c>
      <c r="B160" t="s">
        <v>294</v>
      </c>
      <c r="C160" t="s">
        <v>317</v>
      </c>
      <c r="D160">
        <v>2.8171020950000001</v>
      </c>
      <c r="E160" s="1">
        <v>3.7299999999999997E-17</v>
      </c>
      <c r="F160" t="s">
        <v>294</v>
      </c>
      <c r="M160">
        <v>4286746</v>
      </c>
      <c r="N160">
        <v>4287669</v>
      </c>
      <c r="O160">
        <v>923</v>
      </c>
      <c r="P160">
        <v>4287207.5</v>
      </c>
      <c r="Q160" t="s">
        <v>16</v>
      </c>
    </row>
    <row r="161" spans="1:17" x14ac:dyDescent="0.35">
      <c r="A161" t="s">
        <v>26</v>
      </c>
      <c r="B161" t="s">
        <v>294</v>
      </c>
      <c r="C161" t="s">
        <v>319</v>
      </c>
      <c r="D161">
        <v>3.8898936630000001</v>
      </c>
      <c r="E161" s="1">
        <v>1.7500000000000001E-8</v>
      </c>
      <c r="F161" t="s">
        <v>294</v>
      </c>
      <c r="M161">
        <v>4288855</v>
      </c>
      <c r="N161">
        <v>4289235</v>
      </c>
      <c r="O161">
        <v>380</v>
      </c>
      <c r="P161">
        <v>4289045</v>
      </c>
      <c r="Q161" t="s">
        <v>16</v>
      </c>
    </row>
    <row r="162" spans="1:17" x14ac:dyDescent="0.35">
      <c r="A162" t="s">
        <v>87</v>
      </c>
      <c r="B162" t="s">
        <v>294</v>
      </c>
      <c r="C162" t="s">
        <v>321</v>
      </c>
      <c r="D162">
        <v>3.932016408</v>
      </c>
      <c r="E162" s="1">
        <v>7.1600000000000005E-14</v>
      </c>
      <c r="F162" t="s">
        <v>294</v>
      </c>
      <c r="M162">
        <v>4289239</v>
      </c>
      <c r="N162">
        <v>4289892</v>
      </c>
      <c r="O162">
        <v>653</v>
      </c>
      <c r="P162">
        <v>4289565.5</v>
      </c>
      <c r="Q162" t="s">
        <v>16</v>
      </c>
    </row>
    <row r="163" spans="1:17" x14ac:dyDescent="0.35">
      <c r="A163" t="s">
        <v>26</v>
      </c>
      <c r="B163" t="s">
        <v>294</v>
      </c>
      <c r="C163" t="s">
        <v>323</v>
      </c>
      <c r="D163">
        <v>3.8450399220000002</v>
      </c>
      <c r="E163" s="1">
        <v>5.83E-12</v>
      </c>
      <c r="F163" t="s">
        <v>294</v>
      </c>
      <c r="M163">
        <v>4289966</v>
      </c>
      <c r="N163">
        <v>4290382</v>
      </c>
      <c r="O163">
        <v>416</v>
      </c>
      <c r="P163">
        <v>4290174</v>
      </c>
      <c r="Q163" t="s">
        <v>16</v>
      </c>
    </row>
    <row r="164" spans="1:17" x14ac:dyDescent="0.35">
      <c r="A164" t="s">
        <v>52</v>
      </c>
      <c r="B164" t="s">
        <v>294</v>
      </c>
      <c r="C164" t="s">
        <v>325</v>
      </c>
      <c r="D164">
        <v>3.8248683849999998</v>
      </c>
      <c r="E164" s="1">
        <v>2.1599999999999998E-11</v>
      </c>
      <c r="F164" t="s">
        <v>294</v>
      </c>
      <c r="M164">
        <v>4290379</v>
      </c>
      <c r="N164">
        <v>4291032</v>
      </c>
      <c r="O164">
        <v>653</v>
      </c>
      <c r="P164">
        <v>4290705.5</v>
      </c>
      <c r="Q164" t="s">
        <v>16</v>
      </c>
    </row>
    <row r="165" spans="1:17" x14ac:dyDescent="0.35">
      <c r="A165" t="s">
        <v>26</v>
      </c>
      <c r="B165" t="s">
        <v>294</v>
      </c>
      <c r="C165" t="s">
        <v>328</v>
      </c>
      <c r="D165">
        <v>3.8004794890000002</v>
      </c>
      <c r="E165" s="1">
        <v>3.1299999999999998E-13</v>
      </c>
      <c r="F165" t="s">
        <v>294</v>
      </c>
      <c r="M165">
        <v>4291029</v>
      </c>
      <c r="N165">
        <v>4291397</v>
      </c>
      <c r="O165">
        <v>368</v>
      </c>
      <c r="P165">
        <v>4291213</v>
      </c>
      <c r="Q165" t="s">
        <v>16</v>
      </c>
    </row>
    <row r="166" spans="1:17" x14ac:dyDescent="0.35">
      <c r="A166" t="s">
        <v>52</v>
      </c>
      <c r="B166" t="s">
        <v>294</v>
      </c>
      <c r="C166" t="s">
        <v>330</v>
      </c>
      <c r="D166">
        <v>3.2709270460000002</v>
      </c>
      <c r="E166" s="1">
        <v>4.5500000000000002E-15</v>
      </c>
      <c r="F166" t="s">
        <v>294</v>
      </c>
      <c r="M166">
        <v>4291414</v>
      </c>
      <c r="N166">
        <v>4291917</v>
      </c>
      <c r="O166">
        <v>503</v>
      </c>
      <c r="P166">
        <v>4291665.5</v>
      </c>
      <c r="Q166" t="s">
        <v>16</v>
      </c>
    </row>
    <row r="167" spans="1:17" x14ac:dyDescent="0.35">
      <c r="A167" t="s">
        <v>52</v>
      </c>
      <c r="B167" t="s">
        <v>294</v>
      </c>
      <c r="C167" t="s">
        <v>332</v>
      </c>
      <c r="D167">
        <v>3.2612653819999999</v>
      </c>
      <c r="E167" s="1">
        <v>1.92E-15</v>
      </c>
      <c r="F167" t="s">
        <v>294</v>
      </c>
      <c r="M167">
        <v>4291921</v>
      </c>
      <c r="N167">
        <v>4292229</v>
      </c>
      <c r="O167">
        <v>308</v>
      </c>
      <c r="P167">
        <v>4292075</v>
      </c>
      <c r="Q167" t="s">
        <v>16</v>
      </c>
    </row>
    <row r="168" spans="1:17" x14ac:dyDescent="0.35">
      <c r="A168" t="s">
        <v>87</v>
      </c>
      <c r="B168" t="s">
        <v>294</v>
      </c>
      <c r="C168" t="s">
        <v>333</v>
      </c>
      <c r="D168">
        <v>3.6747985089999999</v>
      </c>
      <c r="E168" s="1">
        <v>5.8300000000000001E-16</v>
      </c>
      <c r="F168" t="s">
        <v>294</v>
      </c>
      <c r="M168">
        <v>4292281</v>
      </c>
      <c r="N168">
        <v>4293228</v>
      </c>
      <c r="O168">
        <v>947</v>
      </c>
      <c r="P168">
        <v>4292754.5</v>
      </c>
      <c r="Q168" t="s">
        <v>16</v>
      </c>
    </row>
    <row r="169" spans="1:17" x14ac:dyDescent="0.35">
      <c r="A169" t="s">
        <v>52</v>
      </c>
      <c r="B169" t="s">
        <v>294</v>
      </c>
      <c r="C169" t="s">
        <v>334</v>
      </c>
      <c r="D169">
        <v>3.6963070629999999</v>
      </c>
      <c r="E169" s="1">
        <v>1.2200000000000001E-12</v>
      </c>
      <c r="F169" t="s">
        <v>294</v>
      </c>
      <c r="M169">
        <v>4293240</v>
      </c>
      <c r="N169">
        <v>4293956</v>
      </c>
      <c r="O169">
        <v>716</v>
      </c>
      <c r="P169">
        <v>4293598</v>
      </c>
      <c r="Q169" t="s">
        <v>16</v>
      </c>
    </row>
    <row r="170" spans="1:17" x14ac:dyDescent="0.35">
      <c r="A170" t="s">
        <v>26</v>
      </c>
      <c r="B170" t="s">
        <v>294</v>
      </c>
      <c r="C170" t="s">
        <v>335</v>
      </c>
      <c r="D170">
        <v>3.3565469050000001</v>
      </c>
      <c r="E170" s="1">
        <v>2.94E-14</v>
      </c>
      <c r="F170" t="s">
        <v>294</v>
      </c>
      <c r="M170">
        <v>4294547</v>
      </c>
      <c r="N170">
        <v>4295635</v>
      </c>
      <c r="O170">
        <v>1088</v>
      </c>
      <c r="P170">
        <v>4295091</v>
      </c>
      <c r="Q170" t="s">
        <v>16</v>
      </c>
    </row>
    <row r="171" spans="1:17" x14ac:dyDescent="0.35">
      <c r="A171" t="s">
        <v>52</v>
      </c>
      <c r="B171" t="s">
        <v>294</v>
      </c>
      <c r="C171" t="s">
        <v>336</v>
      </c>
      <c r="D171">
        <v>3.147128903</v>
      </c>
      <c r="E171" s="1">
        <v>5.1100000000000002E-16</v>
      </c>
      <c r="F171" t="s">
        <v>294</v>
      </c>
      <c r="M171">
        <v>4295610</v>
      </c>
      <c r="N171">
        <v>4297073</v>
      </c>
      <c r="O171">
        <v>1463</v>
      </c>
      <c r="P171">
        <v>4296341.5</v>
      </c>
      <c r="Q171" t="s">
        <v>16</v>
      </c>
    </row>
    <row r="172" spans="1:17" x14ac:dyDescent="0.35">
      <c r="A172" t="s">
        <v>26</v>
      </c>
      <c r="B172" t="s">
        <v>294</v>
      </c>
      <c r="C172" t="s">
        <v>337</v>
      </c>
      <c r="D172">
        <v>3.735827037</v>
      </c>
      <c r="E172" s="1">
        <v>6.3800000000000003E-15</v>
      </c>
      <c r="F172" t="s">
        <v>294</v>
      </c>
      <c r="M172">
        <v>4297070</v>
      </c>
      <c r="N172">
        <v>4298371</v>
      </c>
      <c r="O172">
        <v>1301</v>
      </c>
      <c r="P172">
        <v>4297720.5</v>
      </c>
      <c r="Q172" t="s">
        <v>16</v>
      </c>
    </row>
    <row r="173" spans="1:17" x14ac:dyDescent="0.35">
      <c r="A173" t="s">
        <v>26</v>
      </c>
      <c r="B173" t="s">
        <v>294</v>
      </c>
      <c r="C173" t="s">
        <v>338</v>
      </c>
      <c r="D173">
        <v>3.6539229679999998</v>
      </c>
      <c r="E173" s="1">
        <v>1.7199999999999999E-12</v>
      </c>
      <c r="F173" t="s">
        <v>294</v>
      </c>
      <c r="M173">
        <v>4298358</v>
      </c>
      <c r="N173">
        <v>4298819</v>
      </c>
      <c r="O173">
        <v>461</v>
      </c>
      <c r="P173">
        <v>4298588.5</v>
      </c>
      <c r="Q173" t="s">
        <v>16</v>
      </c>
    </row>
    <row r="174" spans="1:17" x14ac:dyDescent="0.35">
      <c r="A174" t="s">
        <v>52</v>
      </c>
      <c r="B174" t="s">
        <v>294</v>
      </c>
      <c r="C174" t="s">
        <v>339</v>
      </c>
      <c r="D174">
        <v>3.5579582269999999</v>
      </c>
      <c r="E174" s="1">
        <v>2.8000000000000002E-12</v>
      </c>
      <c r="F174" t="s">
        <v>294</v>
      </c>
      <c r="M174">
        <v>4298851</v>
      </c>
      <c r="N174">
        <v>4299474</v>
      </c>
      <c r="O174">
        <v>623</v>
      </c>
      <c r="P174">
        <v>4299162.5</v>
      </c>
      <c r="Q174" t="s">
        <v>16</v>
      </c>
    </row>
    <row r="175" spans="1:17" x14ac:dyDescent="0.35">
      <c r="A175" t="s">
        <v>26</v>
      </c>
      <c r="B175" t="s">
        <v>294</v>
      </c>
      <c r="C175" t="s">
        <v>340</v>
      </c>
      <c r="D175">
        <v>3.3294051530000002</v>
      </c>
      <c r="E175" s="1">
        <v>7.7799999999999996E-12</v>
      </c>
      <c r="F175" t="s">
        <v>294</v>
      </c>
      <c r="M175">
        <v>4300237</v>
      </c>
      <c r="N175">
        <v>4300560</v>
      </c>
      <c r="O175">
        <v>323</v>
      </c>
      <c r="P175">
        <v>4300398.5</v>
      </c>
      <c r="Q175" t="s">
        <v>16</v>
      </c>
    </row>
    <row r="176" spans="1:17" x14ac:dyDescent="0.35">
      <c r="A176" t="s">
        <v>26</v>
      </c>
      <c r="B176" t="s">
        <v>294</v>
      </c>
      <c r="C176" t="s">
        <v>341</v>
      </c>
      <c r="D176">
        <v>2.400353671</v>
      </c>
      <c r="E176" s="1">
        <v>1.0099999999999999E-12</v>
      </c>
      <c r="F176" t="s">
        <v>294</v>
      </c>
      <c r="M176">
        <v>4303441</v>
      </c>
      <c r="N176">
        <v>4304055</v>
      </c>
      <c r="O176">
        <v>614</v>
      </c>
      <c r="P176">
        <v>4303748</v>
      </c>
      <c r="Q176" t="s">
        <v>16</v>
      </c>
    </row>
    <row r="177" spans="1:17" x14ac:dyDescent="0.35">
      <c r="A177" t="s">
        <v>26</v>
      </c>
      <c r="B177" t="s">
        <v>294</v>
      </c>
      <c r="C177" t="s">
        <v>342</v>
      </c>
      <c r="D177">
        <v>2.3969744309999998</v>
      </c>
      <c r="E177" s="1">
        <v>6.6799999999999998E-12</v>
      </c>
      <c r="F177" t="s">
        <v>294</v>
      </c>
      <c r="M177">
        <v>4304052</v>
      </c>
      <c r="N177">
        <v>4304639</v>
      </c>
      <c r="O177">
        <v>587</v>
      </c>
      <c r="P177">
        <v>4304345.5</v>
      </c>
      <c r="Q177" t="s">
        <v>16</v>
      </c>
    </row>
    <row r="178" spans="1:17" x14ac:dyDescent="0.35">
      <c r="A178" t="s">
        <v>26</v>
      </c>
      <c r="B178" t="s">
        <v>294</v>
      </c>
      <c r="C178" t="s">
        <v>343</v>
      </c>
      <c r="D178">
        <v>2.1524372330000001</v>
      </c>
      <c r="E178" s="1">
        <v>4.7099999999999997E-9</v>
      </c>
      <c r="F178" t="s">
        <v>294</v>
      </c>
      <c r="M178">
        <v>4304632</v>
      </c>
      <c r="N178">
        <v>4304919</v>
      </c>
      <c r="O178">
        <v>287</v>
      </c>
      <c r="P178">
        <v>4304775.5</v>
      </c>
      <c r="Q178" t="s">
        <v>16</v>
      </c>
    </row>
    <row r="179" spans="1:17" x14ac:dyDescent="0.35">
      <c r="A179" t="s">
        <v>78</v>
      </c>
      <c r="B179" t="s">
        <v>294</v>
      </c>
      <c r="C179" t="s">
        <v>344</v>
      </c>
      <c r="D179">
        <v>2.6251483329999998</v>
      </c>
      <c r="E179" s="1">
        <v>3.8799999999999996E-12</v>
      </c>
      <c r="F179" t="s">
        <v>294</v>
      </c>
      <c r="M179">
        <v>4304919</v>
      </c>
      <c r="N179">
        <v>4305716</v>
      </c>
      <c r="O179">
        <v>797</v>
      </c>
      <c r="P179">
        <v>4305317.5</v>
      </c>
      <c r="Q179" t="s">
        <v>16</v>
      </c>
    </row>
    <row r="180" spans="1:17" x14ac:dyDescent="0.35">
      <c r="A180" t="s">
        <v>52</v>
      </c>
      <c r="B180" t="s">
        <v>294</v>
      </c>
      <c r="C180" t="s">
        <v>345</v>
      </c>
      <c r="D180">
        <v>2.4149858759999998</v>
      </c>
      <c r="E180" s="1">
        <v>1.04E-16</v>
      </c>
      <c r="F180" t="s">
        <v>294</v>
      </c>
      <c r="M180">
        <v>4305713</v>
      </c>
      <c r="N180">
        <v>4306606</v>
      </c>
      <c r="O180">
        <v>893</v>
      </c>
      <c r="P180">
        <v>4306159.5</v>
      </c>
      <c r="Q180" t="s">
        <v>16</v>
      </c>
    </row>
    <row r="181" spans="1:17" x14ac:dyDescent="0.35">
      <c r="A181" t="s">
        <v>26</v>
      </c>
      <c r="B181" t="s">
        <v>294</v>
      </c>
      <c r="C181" t="s">
        <v>346</v>
      </c>
      <c r="D181">
        <v>2.7179839399999999</v>
      </c>
      <c r="E181" s="1">
        <v>1.21E-14</v>
      </c>
      <c r="F181" t="s">
        <v>294</v>
      </c>
      <c r="M181">
        <v>4306606</v>
      </c>
      <c r="N181">
        <v>4307397</v>
      </c>
      <c r="O181">
        <v>791</v>
      </c>
      <c r="P181">
        <v>4307001.5</v>
      </c>
      <c r="Q181" t="s">
        <v>16</v>
      </c>
    </row>
    <row r="182" spans="1:17" x14ac:dyDescent="0.35">
      <c r="A182" t="s">
        <v>26</v>
      </c>
      <c r="B182" t="s">
        <v>294</v>
      </c>
      <c r="C182" t="s">
        <v>347</v>
      </c>
      <c r="D182">
        <v>2.620519126</v>
      </c>
      <c r="E182" s="1">
        <v>9.2799999999999993E-15</v>
      </c>
      <c r="F182" t="s">
        <v>294</v>
      </c>
      <c r="M182">
        <v>4307463</v>
      </c>
      <c r="N182">
        <v>4308080</v>
      </c>
      <c r="O182">
        <v>617</v>
      </c>
      <c r="P182">
        <v>4307771.5</v>
      </c>
      <c r="Q182" t="s">
        <v>16</v>
      </c>
    </row>
    <row r="183" spans="1:17" x14ac:dyDescent="0.35">
      <c r="A183" t="s">
        <v>52</v>
      </c>
      <c r="B183" t="s">
        <v>294</v>
      </c>
      <c r="C183" t="s">
        <v>348</v>
      </c>
      <c r="D183">
        <v>2.3401242729999998</v>
      </c>
      <c r="E183" s="1">
        <v>1.19E-14</v>
      </c>
      <c r="F183" t="s">
        <v>294</v>
      </c>
      <c r="M183">
        <v>4313467</v>
      </c>
      <c r="N183">
        <v>4314318</v>
      </c>
      <c r="O183">
        <v>851</v>
      </c>
      <c r="P183">
        <v>4313892.5</v>
      </c>
      <c r="Q183" t="s">
        <v>16</v>
      </c>
    </row>
    <row r="184" spans="1:17" x14ac:dyDescent="0.35">
      <c r="A184" t="s">
        <v>26</v>
      </c>
      <c r="B184" t="s">
        <v>294</v>
      </c>
      <c r="C184" t="s">
        <v>349</v>
      </c>
      <c r="D184">
        <v>2.0379785770000001</v>
      </c>
      <c r="E184" s="1">
        <v>1.4E-14</v>
      </c>
      <c r="F184" t="s">
        <v>294</v>
      </c>
      <c r="M184">
        <v>4317307</v>
      </c>
      <c r="N184">
        <v>4317870</v>
      </c>
      <c r="O184">
        <v>563</v>
      </c>
      <c r="P184">
        <v>4317588.5</v>
      </c>
      <c r="Q184" t="s">
        <v>16</v>
      </c>
    </row>
    <row r="185" spans="1:17" x14ac:dyDescent="0.35">
      <c r="A185" t="s">
        <v>26</v>
      </c>
      <c r="B185" t="s">
        <v>294</v>
      </c>
      <c r="C185" t="s">
        <v>350</v>
      </c>
      <c r="D185">
        <v>2.1989847889999998</v>
      </c>
      <c r="E185" s="1">
        <v>5.9199999999999998E-12</v>
      </c>
      <c r="F185" t="s">
        <v>294</v>
      </c>
      <c r="M185">
        <v>4317878</v>
      </c>
      <c r="N185">
        <v>4318396</v>
      </c>
      <c r="O185">
        <v>518</v>
      </c>
      <c r="P185">
        <v>4318137</v>
      </c>
      <c r="Q185" t="s">
        <v>16</v>
      </c>
    </row>
    <row r="186" spans="1:17" x14ac:dyDescent="0.35">
      <c r="A186" t="s">
        <v>78</v>
      </c>
      <c r="B186" t="s">
        <v>294</v>
      </c>
      <c r="C186" t="s">
        <v>351</v>
      </c>
      <c r="D186">
        <v>2.3240345969999998</v>
      </c>
      <c r="E186" s="1">
        <v>3.9400000000000001E-14</v>
      </c>
      <c r="F186" t="s">
        <v>294</v>
      </c>
      <c r="M186">
        <v>4320266</v>
      </c>
      <c r="N186">
        <v>4322335</v>
      </c>
      <c r="O186">
        <v>2069</v>
      </c>
      <c r="P186">
        <v>4321300.5</v>
      </c>
      <c r="Q186" t="s">
        <v>16</v>
      </c>
    </row>
    <row r="187" spans="1:17" x14ac:dyDescent="0.35">
      <c r="A187" t="s">
        <v>78</v>
      </c>
      <c r="B187" t="s">
        <v>294</v>
      </c>
      <c r="C187" t="s">
        <v>352</v>
      </c>
      <c r="D187">
        <v>2.3481784760000002</v>
      </c>
      <c r="E187" s="1">
        <v>4.3099999999999998E-13</v>
      </c>
      <c r="F187" t="s">
        <v>294</v>
      </c>
      <c r="M187">
        <v>4322435</v>
      </c>
      <c r="N187">
        <v>4322860</v>
      </c>
      <c r="O187">
        <v>425</v>
      </c>
      <c r="P187">
        <v>4322647.5</v>
      </c>
      <c r="Q187" t="s">
        <v>16</v>
      </c>
    </row>
    <row r="188" spans="1:17" x14ac:dyDescent="0.35">
      <c r="A188" t="s">
        <v>26</v>
      </c>
      <c r="B188" t="s">
        <v>294</v>
      </c>
      <c r="C188" t="s">
        <v>353</v>
      </c>
      <c r="D188">
        <v>2.4222571089999998</v>
      </c>
      <c r="E188" s="1">
        <v>2.5699999999999999E-11</v>
      </c>
      <c r="F188" t="s">
        <v>294</v>
      </c>
      <c r="M188">
        <v>4322826</v>
      </c>
      <c r="N188">
        <v>4323302</v>
      </c>
      <c r="O188">
        <v>476</v>
      </c>
      <c r="P188">
        <v>4323064</v>
      </c>
      <c r="Q188" t="s">
        <v>16</v>
      </c>
    </row>
    <row r="189" spans="1:17" x14ac:dyDescent="0.35">
      <c r="A189" t="s">
        <v>26</v>
      </c>
      <c r="B189" t="s">
        <v>294</v>
      </c>
      <c r="C189" t="s">
        <v>354</v>
      </c>
      <c r="D189">
        <v>2.5964315249999999</v>
      </c>
      <c r="E189" s="1">
        <v>6.2399999999999996E-15</v>
      </c>
      <c r="F189" t="s">
        <v>294</v>
      </c>
      <c r="M189">
        <v>4323447</v>
      </c>
      <c r="N189">
        <v>4324199</v>
      </c>
      <c r="O189">
        <v>752</v>
      </c>
      <c r="P189">
        <v>4323823</v>
      </c>
      <c r="Q189" t="s">
        <v>16</v>
      </c>
    </row>
    <row r="190" spans="1:17" x14ac:dyDescent="0.35">
      <c r="A190" t="s">
        <v>52</v>
      </c>
      <c r="B190" t="s">
        <v>294</v>
      </c>
      <c r="C190" t="s">
        <v>355</v>
      </c>
      <c r="D190">
        <v>2.107539176</v>
      </c>
      <c r="E190" s="1">
        <v>6.4500000000000003E-16</v>
      </c>
      <c r="F190" t="s">
        <v>294</v>
      </c>
      <c r="M190">
        <v>4324258</v>
      </c>
      <c r="N190">
        <v>4324905</v>
      </c>
      <c r="O190">
        <v>647</v>
      </c>
      <c r="P190">
        <v>4324581.5</v>
      </c>
      <c r="Q190" t="s">
        <v>16</v>
      </c>
    </row>
    <row r="191" spans="1:17" x14ac:dyDescent="0.35">
      <c r="A191" t="s">
        <v>52</v>
      </c>
      <c r="B191" t="s">
        <v>294</v>
      </c>
      <c r="C191" t="s">
        <v>356</v>
      </c>
      <c r="D191">
        <v>2.1562007799999998</v>
      </c>
      <c r="E191" s="1">
        <v>5.1600000000000002E-13</v>
      </c>
      <c r="F191" t="s">
        <v>294</v>
      </c>
      <c r="M191">
        <v>4324949</v>
      </c>
      <c r="N191">
        <v>4325191</v>
      </c>
      <c r="O191">
        <v>242</v>
      </c>
      <c r="P191">
        <v>4325070</v>
      </c>
      <c r="Q191" t="s">
        <v>16</v>
      </c>
    </row>
    <row r="192" spans="1:17" x14ac:dyDescent="0.35">
      <c r="A192" t="s">
        <v>30</v>
      </c>
      <c r="B192" t="s">
        <v>294</v>
      </c>
      <c r="C192" t="s">
        <v>357</v>
      </c>
      <c r="D192">
        <v>2.231660567</v>
      </c>
      <c r="E192" s="1">
        <v>5.8399999999999997E-17</v>
      </c>
      <c r="F192" t="s">
        <v>294</v>
      </c>
      <c r="M192">
        <v>4336184</v>
      </c>
      <c r="N192">
        <v>4338136</v>
      </c>
      <c r="O192">
        <v>1952</v>
      </c>
      <c r="P192">
        <v>4337160</v>
      </c>
      <c r="Q192" t="s">
        <v>16</v>
      </c>
    </row>
    <row r="193" spans="1:17" x14ac:dyDescent="0.35">
      <c r="A193" t="s">
        <v>26</v>
      </c>
      <c r="C193" t="s">
        <v>358</v>
      </c>
      <c r="D193">
        <v>2.0520087060000001</v>
      </c>
      <c r="E193">
        <v>1.4973093999999999E-2</v>
      </c>
      <c r="M193">
        <v>4360327</v>
      </c>
      <c r="N193">
        <v>4360848</v>
      </c>
      <c r="O193">
        <v>521</v>
      </c>
      <c r="P193">
        <v>4360587.5</v>
      </c>
      <c r="Q193" t="s">
        <v>16</v>
      </c>
    </row>
    <row r="194" spans="1:17" x14ac:dyDescent="0.35">
      <c r="A194" t="s">
        <v>26</v>
      </c>
      <c r="C194" t="s">
        <v>359</v>
      </c>
      <c r="D194">
        <v>2.2131578059999999</v>
      </c>
      <c r="E194" s="1">
        <v>9.7500000000000006E-8</v>
      </c>
      <c r="M194">
        <v>4370523</v>
      </c>
      <c r="N194">
        <v>4370924</v>
      </c>
      <c r="O194">
        <v>401</v>
      </c>
      <c r="P194">
        <v>4370723.5</v>
      </c>
      <c r="Q194" t="s">
        <v>16</v>
      </c>
    </row>
    <row r="195" spans="1:17" x14ac:dyDescent="0.35">
      <c r="A195" t="s">
        <v>30</v>
      </c>
      <c r="C195" t="s">
        <v>242</v>
      </c>
      <c r="D195">
        <v>-2.317291354</v>
      </c>
      <c r="E195">
        <v>1.00585E-4</v>
      </c>
      <c r="M195">
        <v>4396075</v>
      </c>
      <c r="N195">
        <v>4396620</v>
      </c>
      <c r="O195">
        <v>545</v>
      </c>
      <c r="P195">
        <v>4396347.5</v>
      </c>
      <c r="Q195" t="s">
        <v>15</v>
      </c>
    </row>
    <row r="196" spans="1:17" x14ac:dyDescent="0.35">
      <c r="A196" t="s">
        <v>51</v>
      </c>
      <c r="B196" t="s">
        <v>361</v>
      </c>
      <c r="C196" t="s">
        <v>360</v>
      </c>
      <c r="D196">
        <v>2.3066922320000001</v>
      </c>
      <c r="E196" s="1">
        <v>3.1400000000000001E-20</v>
      </c>
      <c r="M196">
        <v>4436171</v>
      </c>
      <c r="N196">
        <v>4437541</v>
      </c>
      <c r="O196">
        <v>1370</v>
      </c>
      <c r="P196">
        <v>4436856</v>
      </c>
      <c r="Q196" t="s">
        <v>16</v>
      </c>
    </row>
    <row r="197" spans="1:17" x14ac:dyDescent="0.35">
      <c r="A197" t="s">
        <v>82</v>
      </c>
      <c r="C197" t="s">
        <v>362</v>
      </c>
      <c r="D197">
        <v>2.863298066</v>
      </c>
      <c r="E197" s="1">
        <v>8.4699999999999997E-8</v>
      </c>
      <c r="K197" t="s">
        <v>614</v>
      </c>
      <c r="L197" t="s">
        <v>556</v>
      </c>
      <c r="M197">
        <v>4474065</v>
      </c>
      <c r="N197">
        <v>4476416</v>
      </c>
      <c r="O197">
        <v>2351</v>
      </c>
      <c r="P197">
        <v>4475240.5</v>
      </c>
      <c r="Q197" t="s">
        <v>16</v>
      </c>
    </row>
    <row r="198" spans="1:17" x14ac:dyDescent="0.35">
      <c r="A198" t="s">
        <v>26</v>
      </c>
      <c r="C198" t="s">
        <v>244</v>
      </c>
      <c r="D198">
        <v>-2.4168654780000001</v>
      </c>
      <c r="E198" s="1">
        <v>5.1700000000000002E-19</v>
      </c>
      <c r="M198">
        <v>4555268</v>
      </c>
      <c r="N198">
        <v>4555438</v>
      </c>
      <c r="O198">
        <v>170</v>
      </c>
      <c r="P198">
        <v>4555353</v>
      </c>
      <c r="Q198" t="s">
        <v>15</v>
      </c>
    </row>
    <row r="199" spans="1:17" x14ac:dyDescent="0.35">
      <c r="A199" t="s">
        <v>12</v>
      </c>
      <c r="C199" t="s">
        <v>363</v>
      </c>
      <c r="D199">
        <v>2.2340807520000001</v>
      </c>
      <c r="E199" s="1">
        <v>2.31E-20</v>
      </c>
      <c r="M199">
        <v>4569125</v>
      </c>
      <c r="N199">
        <v>4570450</v>
      </c>
      <c r="O199">
        <v>1325</v>
      </c>
      <c r="P199">
        <v>4569787.5</v>
      </c>
      <c r="Q199" t="s">
        <v>16</v>
      </c>
    </row>
    <row r="200" spans="1:17" x14ac:dyDescent="0.35">
      <c r="A200" t="s">
        <v>26</v>
      </c>
      <c r="C200" t="s">
        <v>364</v>
      </c>
      <c r="D200">
        <v>2.5018052609999999</v>
      </c>
      <c r="E200" s="1">
        <v>2.77E-8</v>
      </c>
      <c r="H200" t="s">
        <v>613</v>
      </c>
      <c r="M200">
        <v>4572470</v>
      </c>
      <c r="N200">
        <v>4573789</v>
      </c>
      <c r="O200">
        <v>1319</v>
      </c>
      <c r="P200">
        <v>4573129.5</v>
      </c>
      <c r="Q200" t="s">
        <v>16</v>
      </c>
    </row>
    <row r="201" spans="1:17" x14ac:dyDescent="0.35">
      <c r="A201" t="s">
        <v>71</v>
      </c>
      <c r="C201" t="s">
        <v>365</v>
      </c>
      <c r="D201">
        <v>2.4068717739999999</v>
      </c>
      <c r="E201" s="1">
        <v>1.7400000000000001E-6</v>
      </c>
      <c r="I201" t="s">
        <v>612</v>
      </c>
      <c r="M201">
        <v>4600828</v>
      </c>
      <c r="N201">
        <v>4601328</v>
      </c>
      <c r="O201">
        <v>500</v>
      </c>
      <c r="P201">
        <v>4601078</v>
      </c>
      <c r="Q201" t="s">
        <v>16</v>
      </c>
    </row>
    <row r="202" spans="1:17" x14ac:dyDescent="0.35">
      <c r="A202" t="s">
        <v>71</v>
      </c>
      <c r="C202" t="s">
        <v>247</v>
      </c>
      <c r="D202">
        <v>-2.0498011429999998</v>
      </c>
      <c r="E202">
        <v>1.1234968E-2</v>
      </c>
      <c r="M202">
        <v>4604868</v>
      </c>
      <c r="N202">
        <v>4604984</v>
      </c>
      <c r="O202">
        <v>116</v>
      </c>
      <c r="P202">
        <v>4604926</v>
      </c>
      <c r="Q202" t="s">
        <v>15</v>
      </c>
    </row>
    <row r="203" spans="1:17" x14ac:dyDescent="0.35">
      <c r="A203" t="s">
        <v>52</v>
      </c>
      <c r="C203" t="s">
        <v>250</v>
      </c>
      <c r="D203">
        <v>-2.2791554070000002</v>
      </c>
      <c r="E203" s="1">
        <v>2.1299999999999999E-5</v>
      </c>
      <c r="M203">
        <v>4605272</v>
      </c>
      <c r="N203">
        <v>4605589</v>
      </c>
      <c r="O203">
        <v>317</v>
      </c>
      <c r="P203">
        <v>4605430.5</v>
      </c>
      <c r="Q203" t="s">
        <v>15</v>
      </c>
    </row>
    <row r="204" spans="1:17" x14ac:dyDescent="0.35">
      <c r="A204" t="s">
        <v>65</v>
      </c>
      <c r="C204" t="s">
        <v>253</v>
      </c>
      <c r="D204">
        <v>-2.0128347010000001</v>
      </c>
      <c r="E204" s="1">
        <v>1.44E-20</v>
      </c>
      <c r="M204">
        <v>4632744</v>
      </c>
      <c r="N204">
        <v>4633655</v>
      </c>
      <c r="O204">
        <v>911</v>
      </c>
      <c r="P204">
        <v>4633199.5</v>
      </c>
      <c r="Q204" t="s">
        <v>15</v>
      </c>
    </row>
    <row r="205" spans="1:17" x14ac:dyDescent="0.35">
      <c r="A205" t="s">
        <v>97</v>
      </c>
      <c r="C205" t="s">
        <v>256</v>
      </c>
      <c r="D205">
        <v>-2.048349258</v>
      </c>
      <c r="E205" s="1">
        <v>4.8699999999999998E-21</v>
      </c>
      <c r="M205">
        <v>4638896</v>
      </c>
      <c r="N205">
        <v>4639522</v>
      </c>
      <c r="O205">
        <v>626</v>
      </c>
      <c r="P205">
        <v>4639209</v>
      </c>
      <c r="Q205" t="s">
        <v>15</v>
      </c>
    </row>
    <row r="206" spans="1:17" x14ac:dyDescent="0.35">
      <c r="A206" t="s">
        <v>123</v>
      </c>
      <c r="B206" t="s">
        <v>367</v>
      </c>
      <c r="C206" t="s">
        <v>366</v>
      </c>
      <c r="D206">
        <v>2.2807494149999998</v>
      </c>
      <c r="E206">
        <v>5.5900399999999999E-4</v>
      </c>
      <c r="K206" t="s">
        <v>614</v>
      </c>
      <c r="L206" t="s">
        <v>562</v>
      </c>
      <c r="M206">
        <v>4649956</v>
      </c>
      <c r="N206">
        <v>4651128</v>
      </c>
      <c r="O206">
        <v>1172</v>
      </c>
      <c r="P206">
        <v>4650542</v>
      </c>
      <c r="Q206" t="s">
        <v>16</v>
      </c>
    </row>
    <row r="207" spans="1:17" x14ac:dyDescent="0.35">
      <c r="A207" t="s">
        <v>59</v>
      </c>
      <c r="B207" t="s">
        <v>369</v>
      </c>
      <c r="C207" t="s">
        <v>368</v>
      </c>
      <c r="D207">
        <v>2.3551035859999998</v>
      </c>
      <c r="E207" s="1">
        <v>2.55E-5</v>
      </c>
      <c r="K207" t="s">
        <v>614</v>
      </c>
      <c r="L207" t="s">
        <v>562</v>
      </c>
      <c r="M207">
        <v>4651129</v>
      </c>
      <c r="N207">
        <v>4653102</v>
      </c>
      <c r="O207">
        <v>1973</v>
      </c>
      <c r="P207">
        <v>4652115.5</v>
      </c>
      <c r="Q207" t="s">
        <v>16</v>
      </c>
    </row>
    <row r="208" spans="1:17" x14ac:dyDescent="0.35">
      <c r="A208" t="s">
        <v>82</v>
      </c>
      <c r="B208" t="s">
        <v>371</v>
      </c>
      <c r="C208" t="s">
        <v>370</v>
      </c>
      <c r="D208">
        <v>3.1976708409999999</v>
      </c>
      <c r="E208">
        <v>1.4284200000000001E-4</v>
      </c>
      <c r="K208" t="s">
        <v>614</v>
      </c>
      <c r="L208" t="s">
        <v>562</v>
      </c>
      <c r="M208">
        <v>4653110</v>
      </c>
      <c r="N208">
        <v>4654501</v>
      </c>
      <c r="O208">
        <v>1391</v>
      </c>
      <c r="P208">
        <v>4653805.5</v>
      </c>
      <c r="Q208" t="s">
        <v>16</v>
      </c>
    </row>
    <row r="209" spans="1:17" x14ac:dyDescent="0.35">
      <c r="A209" t="s">
        <v>71</v>
      </c>
      <c r="C209" t="s">
        <v>259</v>
      </c>
      <c r="D209">
        <v>-3.1649793119999998</v>
      </c>
      <c r="E209" s="1">
        <v>1.48E-6</v>
      </c>
      <c r="M209">
        <v>4712343</v>
      </c>
      <c r="N209">
        <v>4713029</v>
      </c>
      <c r="O209">
        <v>686</v>
      </c>
      <c r="P209">
        <v>4712686</v>
      </c>
      <c r="Q209" t="s">
        <v>15</v>
      </c>
    </row>
    <row r="210" spans="1:17" x14ac:dyDescent="0.35">
      <c r="A210" t="s">
        <v>26</v>
      </c>
      <c r="C210" t="s">
        <v>262</v>
      </c>
      <c r="D210">
        <v>-2.210390388</v>
      </c>
      <c r="E210" s="1">
        <v>1.6699999999999999E-22</v>
      </c>
      <c r="M210">
        <v>4716976</v>
      </c>
      <c r="N210">
        <v>4717434</v>
      </c>
      <c r="O210">
        <v>458</v>
      </c>
      <c r="P210">
        <v>4717205</v>
      </c>
      <c r="Q210" t="s">
        <v>15</v>
      </c>
    </row>
    <row r="211" spans="1:17" x14ac:dyDescent="0.35">
      <c r="A211" t="s">
        <v>78</v>
      </c>
      <c r="B211" t="s">
        <v>373</v>
      </c>
      <c r="C211" t="s">
        <v>372</v>
      </c>
      <c r="D211">
        <v>3.7743841059999998</v>
      </c>
      <c r="E211" s="1">
        <v>6.7500000000000005E-23</v>
      </c>
      <c r="M211">
        <v>4892978</v>
      </c>
      <c r="N211">
        <v>4894651</v>
      </c>
      <c r="O211">
        <v>1673</v>
      </c>
      <c r="P211">
        <v>4893814.5</v>
      </c>
      <c r="Q211" t="s">
        <v>16</v>
      </c>
    </row>
    <row r="212" spans="1:17" x14ac:dyDescent="0.35">
      <c r="A212" t="s">
        <v>26</v>
      </c>
      <c r="C212" t="s">
        <v>264</v>
      </c>
      <c r="D212">
        <v>-3.4769819050000002</v>
      </c>
      <c r="E212" s="1">
        <v>3.5500000000000001E-25</v>
      </c>
      <c r="M212">
        <v>4914695</v>
      </c>
      <c r="N212">
        <v>4914970</v>
      </c>
      <c r="O212">
        <v>275</v>
      </c>
      <c r="P212">
        <v>4914832.5</v>
      </c>
      <c r="Q212" t="s">
        <v>15</v>
      </c>
    </row>
    <row r="213" spans="1:17" x14ac:dyDescent="0.35">
      <c r="A213" t="s">
        <v>68</v>
      </c>
      <c r="B213" t="s">
        <v>375</v>
      </c>
      <c r="C213" t="s">
        <v>374</v>
      </c>
      <c r="D213">
        <v>2.2374911819999999</v>
      </c>
      <c r="E213" s="1">
        <v>4.9399999999999998E-25</v>
      </c>
      <c r="J213" t="s">
        <v>611</v>
      </c>
      <c r="M213">
        <v>4959029</v>
      </c>
      <c r="N213">
        <v>4960723</v>
      </c>
      <c r="O213">
        <v>1694</v>
      </c>
      <c r="P213">
        <v>4959876</v>
      </c>
      <c r="Q213" t="s">
        <v>16</v>
      </c>
    </row>
    <row r="214" spans="1:17" x14ac:dyDescent="0.35">
      <c r="A214" t="s">
        <v>26</v>
      </c>
      <c r="C214" t="s">
        <v>267</v>
      </c>
      <c r="D214">
        <v>-2.097359661</v>
      </c>
      <c r="E214" s="1">
        <v>4.3999999999999998E-12</v>
      </c>
      <c r="M214">
        <v>5014969</v>
      </c>
      <c r="N214">
        <v>5016327</v>
      </c>
      <c r="O214">
        <v>1358</v>
      </c>
      <c r="P214">
        <v>5015648</v>
      </c>
      <c r="Q214" t="s">
        <v>15</v>
      </c>
    </row>
    <row r="215" spans="1:17" x14ac:dyDescent="0.35">
      <c r="A215" t="s">
        <v>26</v>
      </c>
      <c r="C215" t="s">
        <v>376</v>
      </c>
      <c r="D215">
        <v>3.539761226</v>
      </c>
      <c r="E215" s="1">
        <v>1.44E-16</v>
      </c>
      <c r="M215">
        <v>5079288</v>
      </c>
      <c r="N215">
        <v>5079512</v>
      </c>
      <c r="O215">
        <v>224</v>
      </c>
      <c r="P215">
        <v>5079400</v>
      </c>
      <c r="Q215" t="s">
        <v>16</v>
      </c>
    </row>
    <row r="216" spans="1:17" x14ac:dyDescent="0.35">
      <c r="A216" t="s">
        <v>65</v>
      </c>
      <c r="C216" t="s">
        <v>377</v>
      </c>
      <c r="D216">
        <v>2.1087278949999999</v>
      </c>
      <c r="E216" s="1">
        <v>4.2300000000000002E-8</v>
      </c>
      <c r="M216">
        <v>5120756</v>
      </c>
      <c r="N216">
        <v>5121421</v>
      </c>
      <c r="O216">
        <v>665</v>
      </c>
      <c r="P216">
        <v>5121088.5</v>
      </c>
      <c r="Q216" t="s">
        <v>16</v>
      </c>
    </row>
    <row r="217" spans="1:17" x14ac:dyDescent="0.35">
      <c r="A217" t="s">
        <v>30</v>
      </c>
      <c r="B217" t="s">
        <v>270</v>
      </c>
      <c r="C217" t="s">
        <v>269</v>
      </c>
      <c r="D217">
        <v>-3.1895498259999999</v>
      </c>
      <c r="E217" s="1">
        <v>3.3000000000000001E-22</v>
      </c>
      <c r="H217" t="s">
        <v>613</v>
      </c>
      <c r="M217">
        <v>5128838</v>
      </c>
      <c r="N217">
        <v>5130169</v>
      </c>
      <c r="O217">
        <v>1331</v>
      </c>
      <c r="P217">
        <v>5129503.5</v>
      </c>
      <c r="Q217" t="s">
        <v>15</v>
      </c>
    </row>
    <row r="218" spans="1:17" x14ac:dyDescent="0.35">
      <c r="A218" t="s">
        <v>63</v>
      </c>
      <c r="C218" t="s">
        <v>378</v>
      </c>
      <c r="D218">
        <v>5.3632271119999997</v>
      </c>
      <c r="E218" s="1">
        <v>1.47E-16</v>
      </c>
      <c r="M218">
        <v>5188803</v>
      </c>
      <c r="N218">
        <v>5189066</v>
      </c>
      <c r="O218">
        <v>263</v>
      </c>
      <c r="P218">
        <v>5188934.5</v>
      </c>
      <c r="Q218" t="s">
        <v>16</v>
      </c>
    </row>
    <row r="219" spans="1:17" x14ac:dyDescent="0.35">
      <c r="A219" t="s">
        <v>26</v>
      </c>
      <c r="C219" t="s">
        <v>272</v>
      </c>
      <c r="D219">
        <v>-4.5307745199999996</v>
      </c>
      <c r="E219" s="1">
        <v>1.3100000000000001E-29</v>
      </c>
      <c r="M219">
        <v>5203337</v>
      </c>
      <c r="N219">
        <v>5203672</v>
      </c>
      <c r="O219">
        <v>335</v>
      </c>
      <c r="P219">
        <v>5203504.5</v>
      </c>
      <c r="Q219" t="s">
        <v>15</v>
      </c>
    </row>
    <row r="220" spans="1:17" x14ac:dyDescent="0.35">
      <c r="A220" t="s">
        <v>36</v>
      </c>
      <c r="B220" t="s">
        <v>380</v>
      </c>
      <c r="C220" t="s">
        <v>379</v>
      </c>
      <c r="D220">
        <v>2.013051967</v>
      </c>
      <c r="E220" s="1">
        <v>2.6200000000000002E-16</v>
      </c>
      <c r="H220" t="s">
        <v>613</v>
      </c>
      <c r="M220">
        <v>5240933</v>
      </c>
      <c r="N220">
        <v>5242285</v>
      </c>
      <c r="O220">
        <v>1352</v>
      </c>
      <c r="P220">
        <v>5241609</v>
      </c>
      <c r="Q220" t="s">
        <v>16</v>
      </c>
    </row>
    <row r="221" spans="1:17" x14ac:dyDescent="0.35">
      <c r="A221" t="s">
        <v>17</v>
      </c>
      <c r="B221" t="s">
        <v>382</v>
      </c>
      <c r="C221" t="s">
        <v>381</v>
      </c>
      <c r="D221">
        <v>2.8274418130000001</v>
      </c>
      <c r="E221" s="1">
        <v>7.0300000000000003E-17</v>
      </c>
      <c r="H221" t="s">
        <v>613</v>
      </c>
      <c r="M221">
        <v>5242370</v>
      </c>
      <c r="N221">
        <v>5242903</v>
      </c>
      <c r="O221">
        <v>533</v>
      </c>
      <c r="P221">
        <v>5242636.5</v>
      </c>
      <c r="Q221" t="s">
        <v>16</v>
      </c>
    </row>
    <row r="222" spans="1:17" x14ac:dyDescent="0.35">
      <c r="A222" t="s">
        <v>26</v>
      </c>
      <c r="C222" t="s">
        <v>383</v>
      </c>
      <c r="D222">
        <v>2.076418748</v>
      </c>
      <c r="E222" s="1">
        <v>1.22E-8</v>
      </c>
      <c r="M222">
        <v>5246816</v>
      </c>
      <c r="N222">
        <v>5247247</v>
      </c>
      <c r="O222">
        <v>431</v>
      </c>
      <c r="P222">
        <v>5247031.5</v>
      </c>
      <c r="Q222" t="s">
        <v>16</v>
      </c>
    </row>
    <row r="223" spans="1:17" x14ac:dyDescent="0.35">
      <c r="A223" t="s">
        <v>26</v>
      </c>
      <c r="C223" t="s">
        <v>274</v>
      </c>
      <c r="D223">
        <v>-2.2357351040000002</v>
      </c>
      <c r="E223" s="1">
        <v>4.3300000000000002E-13</v>
      </c>
      <c r="M223">
        <v>5256878</v>
      </c>
      <c r="N223">
        <v>5257069</v>
      </c>
      <c r="O223">
        <v>191</v>
      </c>
      <c r="P223">
        <v>5256973.5</v>
      </c>
      <c r="Q223" t="s">
        <v>15</v>
      </c>
    </row>
    <row r="224" spans="1:17" x14ac:dyDescent="0.35">
      <c r="A224" t="s">
        <v>36</v>
      </c>
      <c r="B224" t="s">
        <v>385</v>
      </c>
      <c r="C224" t="s">
        <v>384</v>
      </c>
      <c r="D224">
        <v>3.5688132800000001</v>
      </c>
      <c r="E224" s="1">
        <v>3.4300000000000001E-12</v>
      </c>
      <c r="M224">
        <v>5289572</v>
      </c>
      <c r="N224">
        <v>5292190</v>
      </c>
      <c r="O224">
        <v>2618</v>
      </c>
      <c r="P224">
        <v>5290881</v>
      </c>
      <c r="Q224" t="s">
        <v>16</v>
      </c>
    </row>
    <row r="225" spans="1:17" x14ac:dyDescent="0.35">
      <c r="A225" t="s">
        <v>36</v>
      </c>
      <c r="B225" t="s">
        <v>387</v>
      </c>
      <c r="C225" t="s">
        <v>386</v>
      </c>
      <c r="D225">
        <v>3.768837794</v>
      </c>
      <c r="E225" s="1">
        <v>7.1100000000000005E-11</v>
      </c>
      <c r="M225">
        <v>5292303</v>
      </c>
      <c r="N225">
        <v>5292911</v>
      </c>
      <c r="O225">
        <v>608</v>
      </c>
      <c r="P225">
        <v>5292607</v>
      </c>
      <c r="Q225" t="s">
        <v>16</v>
      </c>
    </row>
    <row r="226" spans="1:17" x14ac:dyDescent="0.35">
      <c r="A226" t="s">
        <v>24</v>
      </c>
      <c r="B226" t="s">
        <v>277</v>
      </c>
      <c r="C226" t="s">
        <v>276</v>
      </c>
      <c r="D226">
        <v>-2.303462057</v>
      </c>
      <c r="E226" s="1">
        <v>1.64E-19</v>
      </c>
      <c r="M226">
        <v>5301468</v>
      </c>
      <c r="N226">
        <v>5302724</v>
      </c>
      <c r="O226">
        <v>1256</v>
      </c>
      <c r="P226">
        <v>5302096</v>
      </c>
      <c r="Q226" t="s">
        <v>15</v>
      </c>
    </row>
    <row r="227" spans="1:17" x14ac:dyDescent="0.35">
      <c r="A227" t="s">
        <v>24</v>
      </c>
      <c r="B227" t="s">
        <v>280</v>
      </c>
      <c r="C227" t="s">
        <v>279</v>
      </c>
      <c r="D227">
        <v>-2.7802245920000002</v>
      </c>
      <c r="E227" s="1">
        <v>7.1900000000000007E-21</v>
      </c>
      <c r="M227">
        <v>5302809</v>
      </c>
      <c r="N227">
        <v>5303819</v>
      </c>
      <c r="O227">
        <v>1010</v>
      </c>
      <c r="P227">
        <v>5303314</v>
      </c>
      <c r="Q227" t="s">
        <v>15</v>
      </c>
    </row>
    <row r="228" spans="1:17" x14ac:dyDescent="0.35">
      <c r="A228" t="s">
        <v>24</v>
      </c>
      <c r="B228" t="s">
        <v>283</v>
      </c>
      <c r="C228" t="s">
        <v>282</v>
      </c>
      <c r="D228">
        <v>-3.093982182</v>
      </c>
      <c r="E228" s="1">
        <v>1.07E-21</v>
      </c>
      <c r="M228">
        <v>5303882</v>
      </c>
      <c r="N228">
        <v>5304811</v>
      </c>
      <c r="O228">
        <v>929</v>
      </c>
      <c r="P228">
        <v>5304346.5</v>
      </c>
      <c r="Q228" t="s">
        <v>15</v>
      </c>
    </row>
    <row r="229" spans="1:17" x14ac:dyDescent="0.35">
      <c r="A229" t="s">
        <v>24</v>
      </c>
      <c r="C229" t="s">
        <v>286</v>
      </c>
      <c r="D229">
        <v>-2.3020979179999999</v>
      </c>
      <c r="E229" s="1">
        <v>3.77E-18</v>
      </c>
      <c r="M229">
        <v>5304884</v>
      </c>
      <c r="N229">
        <v>5305243</v>
      </c>
      <c r="O229">
        <v>359</v>
      </c>
      <c r="P229">
        <v>5305063.5</v>
      </c>
      <c r="Q229" t="s">
        <v>15</v>
      </c>
    </row>
    <row r="230" spans="1:17" x14ac:dyDescent="0.35">
      <c r="A230" t="s">
        <v>26</v>
      </c>
      <c r="C230" t="s">
        <v>289</v>
      </c>
      <c r="D230">
        <v>-2.8986621619999999</v>
      </c>
      <c r="E230" s="1">
        <v>5.1600000000000004E-9</v>
      </c>
      <c r="M230">
        <v>5316181</v>
      </c>
      <c r="N230">
        <v>5316948</v>
      </c>
      <c r="O230">
        <v>767</v>
      </c>
      <c r="P230">
        <v>5316564.5</v>
      </c>
      <c r="Q230" t="s">
        <v>15</v>
      </c>
    </row>
    <row r="231" spans="1:17" x14ac:dyDescent="0.35">
      <c r="A231" t="s">
        <v>26</v>
      </c>
      <c r="C231" t="s">
        <v>292</v>
      </c>
      <c r="D231">
        <v>-3.980106379</v>
      </c>
      <c r="E231" s="1">
        <v>5.7199999999999998E-17</v>
      </c>
      <c r="M231">
        <v>5317048</v>
      </c>
      <c r="N231">
        <v>5317683</v>
      </c>
      <c r="O231">
        <v>635</v>
      </c>
      <c r="P231">
        <v>5317365.5</v>
      </c>
      <c r="Q231" t="s">
        <v>15</v>
      </c>
    </row>
    <row r="232" spans="1:17" x14ac:dyDescent="0.35">
      <c r="A232" t="s">
        <v>97</v>
      </c>
      <c r="C232" t="s">
        <v>295</v>
      </c>
      <c r="D232">
        <v>-3.5037145459999999</v>
      </c>
      <c r="E232" s="1">
        <v>1.0900000000000001E-23</v>
      </c>
      <c r="M232">
        <v>5317680</v>
      </c>
      <c r="N232">
        <v>5320745</v>
      </c>
      <c r="O232">
        <v>3065</v>
      </c>
      <c r="P232">
        <v>5319212.5</v>
      </c>
      <c r="Q232" t="s">
        <v>15</v>
      </c>
    </row>
    <row r="233" spans="1:17" x14ac:dyDescent="0.35">
      <c r="A233" t="s">
        <v>24</v>
      </c>
      <c r="C233" t="s">
        <v>297</v>
      </c>
      <c r="D233">
        <v>-3.8169263629999999</v>
      </c>
      <c r="E233" s="1">
        <v>1.14E-22</v>
      </c>
      <c r="M233">
        <v>5320750</v>
      </c>
      <c r="N233">
        <v>5321760</v>
      </c>
      <c r="O233">
        <v>1010</v>
      </c>
      <c r="P233">
        <v>5321255</v>
      </c>
      <c r="Q233" t="s">
        <v>15</v>
      </c>
    </row>
    <row r="234" spans="1:17" x14ac:dyDescent="0.35">
      <c r="A234" t="s">
        <v>24</v>
      </c>
      <c r="C234" t="s">
        <v>299</v>
      </c>
      <c r="D234">
        <v>-3.8364886419999999</v>
      </c>
      <c r="E234" s="1">
        <v>3.3000000000000001E-22</v>
      </c>
      <c r="M234">
        <v>5321760</v>
      </c>
      <c r="N234">
        <v>5323103</v>
      </c>
      <c r="O234">
        <v>1343</v>
      </c>
      <c r="P234">
        <v>5322431.5</v>
      </c>
      <c r="Q234" t="s">
        <v>15</v>
      </c>
    </row>
    <row r="235" spans="1:17" x14ac:dyDescent="0.35">
      <c r="A235" t="s">
        <v>30</v>
      </c>
      <c r="C235" t="s">
        <v>301</v>
      </c>
      <c r="D235">
        <v>-3.870666613</v>
      </c>
      <c r="E235" s="1">
        <v>8.0300000000000004E-22</v>
      </c>
      <c r="M235">
        <v>5323100</v>
      </c>
      <c r="N235">
        <v>5324317</v>
      </c>
      <c r="O235">
        <v>1217</v>
      </c>
      <c r="P235">
        <v>5323708.5</v>
      </c>
      <c r="Q235" t="s">
        <v>15</v>
      </c>
    </row>
    <row r="236" spans="1:17" x14ac:dyDescent="0.35">
      <c r="A236" t="s">
        <v>71</v>
      </c>
      <c r="C236" t="s">
        <v>303</v>
      </c>
      <c r="D236">
        <v>-3.4118863890000002</v>
      </c>
      <c r="E236" s="1">
        <v>1.1500000000000001E-24</v>
      </c>
      <c r="M236">
        <v>5324422</v>
      </c>
      <c r="N236">
        <v>5324889</v>
      </c>
      <c r="O236">
        <v>467</v>
      </c>
      <c r="P236">
        <v>5324655.5</v>
      </c>
      <c r="Q236" t="s">
        <v>15</v>
      </c>
    </row>
    <row r="237" spans="1:17" x14ac:dyDescent="0.35">
      <c r="A237" t="s">
        <v>26</v>
      </c>
      <c r="C237" t="s">
        <v>305</v>
      </c>
      <c r="D237">
        <v>-3.273584998</v>
      </c>
      <c r="E237" s="1">
        <v>6.5099999999999994E-23</v>
      </c>
      <c r="M237">
        <v>5324890</v>
      </c>
      <c r="N237">
        <v>5325825</v>
      </c>
      <c r="O237">
        <v>935</v>
      </c>
      <c r="P237">
        <v>5325357.5</v>
      </c>
      <c r="Q237" t="s">
        <v>15</v>
      </c>
    </row>
    <row r="238" spans="1:17" x14ac:dyDescent="0.35">
      <c r="A238" t="s">
        <v>97</v>
      </c>
      <c r="C238" t="s">
        <v>307</v>
      </c>
      <c r="D238">
        <v>-3.0419548490000001</v>
      </c>
      <c r="E238" s="1">
        <v>1.8599999999999999E-26</v>
      </c>
      <c r="M238">
        <v>5325836</v>
      </c>
      <c r="N238">
        <v>5328709</v>
      </c>
      <c r="O238">
        <v>2873</v>
      </c>
      <c r="P238">
        <v>5327272.5</v>
      </c>
      <c r="Q238" t="s">
        <v>15</v>
      </c>
    </row>
    <row r="239" spans="1:17" x14ac:dyDescent="0.35">
      <c r="A239" t="s">
        <v>24</v>
      </c>
      <c r="C239" t="s">
        <v>309</v>
      </c>
      <c r="D239">
        <v>-2.229241714</v>
      </c>
      <c r="E239" s="1">
        <v>1.5099999999999999E-24</v>
      </c>
      <c r="M239">
        <v>5328731</v>
      </c>
      <c r="N239">
        <v>5329969</v>
      </c>
      <c r="O239">
        <v>1238</v>
      </c>
      <c r="P239">
        <v>5329350</v>
      </c>
      <c r="Q239" t="s">
        <v>15</v>
      </c>
    </row>
    <row r="240" spans="1:17" x14ac:dyDescent="0.35">
      <c r="A240" t="s">
        <v>36</v>
      </c>
      <c r="C240" t="s">
        <v>311</v>
      </c>
      <c r="D240">
        <v>-2.584186173</v>
      </c>
      <c r="E240" s="1">
        <v>3.74E-25</v>
      </c>
      <c r="M240">
        <v>5343188</v>
      </c>
      <c r="N240">
        <v>5343661</v>
      </c>
      <c r="O240">
        <v>473</v>
      </c>
      <c r="P240">
        <v>5343424.5</v>
      </c>
      <c r="Q240" t="s">
        <v>15</v>
      </c>
    </row>
    <row r="241" spans="1:17" x14ac:dyDescent="0.35">
      <c r="A241" t="s">
        <v>51</v>
      </c>
      <c r="B241" t="s">
        <v>389</v>
      </c>
      <c r="C241" t="s">
        <v>388</v>
      </c>
      <c r="D241">
        <v>2.0021742869999999</v>
      </c>
      <c r="E241" s="1">
        <v>2.29E-17</v>
      </c>
      <c r="M241">
        <v>5363055</v>
      </c>
      <c r="N241">
        <v>5363903</v>
      </c>
      <c r="O241">
        <v>848</v>
      </c>
      <c r="P241">
        <v>5363479</v>
      </c>
      <c r="Q241" t="s">
        <v>16</v>
      </c>
    </row>
    <row r="242" spans="1:17" x14ac:dyDescent="0.35">
      <c r="A242" t="s">
        <v>71</v>
      </c>
      <c r="C242" t="s">
        <v>313</v>
      </c>
      <c r="D242">
        <v>-4.1929708029999997</v>
      </c>
      <c r="E242" s="1">
        <v>8.5799999999999999E-21</v>
      </c>
      <c r="M242">
        <v>5396744</v>
      </c>
      <c r="N242">
        <v>5396920</v>
      </c>
      <c r="O242">
        <v>176</v>
      </c>
      <c r="P242">
        <v>5396832</v>
      </c>
      <c r="Q242" t="s">
        <v>15</v>
      </c>
    </row>
    <row r="243" spans="1:17" x14ac:dyDescent="0.35">
      <c r="A243" t="s">
        <v>24</v>
      </c>
      <c r="B243" t="s">
        <v>316</v>
      </c>
      <c r="C243" t="s">
        <v>315</v>
      </c>
      <c r="D243">
        <v>-2.0542594869999999</v>
      </c>
      <c r="E243" s="1">
        <v>1.65E-17</v>
      </c>
      <c r="H243" t="s">
        <v>613</v>
      </c>
      <c r="M243">
        <v>5454895</v>
      </c>
      <c r="N243">
        <v>5455629</v>
      </c>
      <c r="O243">
        <v>734</v>
      </c>
      <c r="P243">
        <v>5455262</v>
      </c>
      <c r="Q243" t="s">
        <v>15</v>
      </c>
    </row>
    <row r="244" spans="1:17" x14ac:dyDescent="0.35">
      <c r="A244" t="s">
        <v>82</v>
      </c>
      <c r="B244" t="s">
        <v>391</v>
      </c>
      <c r="C244" t="s">
        <v>390</v>
      </c>
      <c r="D244">
        <v>5.6174926889999997</v>
      </c>
      <c r="E244" s="1">
        <v>2.9800000000000001E-16</v>
      </c>
      <c r="H244" t="s">
        <v>613</v>
      </c>
      <c r="M244">
        <v>5497941</v>
      </c>
      <c r="N244">
        <v>5499314</v>
      </c>
      <c r="O244">
        <v>1373</v>
      </c>
      <c r="P244">
        <v>5498627.5</v>
      </c>
      <c r="Q244" t="s">
        <v>16</v>
      </c>
    </row>
    <row r="245" spans="1:17" x14ac:dyDescent="0.35">
      <c r="A245" t="s">
        <v>17</v>
      </c>
      <c r="B245" t="s">
        <v>393</v>
      </c>
      <c r="C245" t="s">
        <v>392</v>
      </c>
      <c r="D245">
        <v>2.8521215440000001</v>
      </c>
      <c r="E245" s="1">
        <v>8.4199999999999997E-22</v>
      </c>
      <c r="M245">
        <v>5559702</v>
      </c>
      <c r="N245">
        <v>5560517</v>
      </c>
      <c r="O245">
        <v>815</v>
      </c>
      <c r="P245">
        <v>5560109.5</v>
      </c>
      <c r="Q245" t="s">
        <v>16</v>
      </c>
    </row>
    <row r="246" spans="1:17" x14ac:dyDescent="0.35">
      <c r="A246" t="s">
        <v>26</v>
      </c>
      <c r="C246" t="s">
        <v>394</v>
      </c>
      <c r="D246">
        <v>2.016414476</v>
      </c>
      <c r="E246" s="1">
        <v>2.03E-12</v>
      </c>
      <c r="M246">
        <v>5607786</v>
      </c>
      <c r="N246">
        <v>5608487</v>
      </c>
      <c r="O246">
        <v>701</v>
      </c>
      <c r="P246">
        <v>5608136.5</v>
      </c>
      <c r="Q246" t="s">
        <v>16</v>
      </c>
    </row>
    <row r="247" spans="1:17" x14ac:dyDescent="0.35">
      <c r="A247" t="s">
        <v>12</v>
      </c>
      <c r="B247" t="s">
        <v>396</v>
      </c>
      <c r="C247" t="s">
        <v>395</v>
      </c>
      <c r="D247">
        <v>2.0631102600000002</v>
      </c>
      <c r="E247" s="1">
        <v>4.3800000000000002E-15</v>
      </c>
      <c r="M247">
        <v>5613569</v>
      </c>
      <c r="N247">
        <v>5614456</v>
      </c>
      <c r="O247">
        <v>887</v>
      </c>
      <c r="P247">
        <v>5614012.5</v>
      </c>
      <c r="Q247" t="s">
        <v>16</v>
      </c>
    </row>
    <row r="248" spans="1:17" x14ac:dyDescent="0.35">
      <c r="A248" t="s">
        <v>30</v>
      </c>
      <c r="B248" t="s">
        <v>398</v>
      </c>
      <c r="C248" t="s">
        <v>397</v>
      </c>
      <c r="D248">
        <v>2.2162669429999999</v>
      </c>
      <c r="E248" s="1">
        <v>2.03E-11</v>
      </c>
      <c r="M248">
        <v>5614467</v>
      </c>
      <c r="N248">
        <v>5614796</v>
      </c>
      <c r="O248">
        <v>329</v>
      </c>
      <c r="P248">
        <v>5614631.5</v>
      </c>
      <c r="Q248" t="s">
        <v>16</v>
      </c>
    </row>
    <row r="249" spans="1:17" x14ac:dyDescent="0.35">
      <c r="A249" t="s">
        <v>30</v>
      </c>
      <c r="B249" t="s">
        <v>400</v>
      </c>
      <c r="C249" t="s">
        <v>399</v>
      </c>
      <c r="D249">
        <v>2.3442078190000002</v>
      </c>
      <c r="E249" s="1">
        <v>6.8200000000000004E-15</v>
      </c>
      <c r="M249">
        <v>5614797</v>
      </c>
      <c r="N249">
        <v>5615423</v>
      </c>
      <c r="O249">
        <v>626</v>
      </c>
      <c r="P249">
        <v>5615110</v>
      </c>
      <c r="Q249" t="s">
        <v>16</v>
      </c>
    </row>
    <row r="250" spans="1:17" x14ac:dyDescent="0.35">
      <c r="A250" t="s">
        <v>30</v>
      </c>
      <c r="B250" t="s">
        <v>402</v>
      </c>
      <c r="C250" t="s">
        <v>401</v>
      </c>
      <c r="D250">
        <v>2.4172624950000001</v>
      </c>
      <c r="E250" s="1">
        <v>5.6799999999999998E-18</v>
      </c>
      <c r="M250">
        <v>5615427</v>
      </c>
      <c r="N250">
        <v>5617445</v>
      </c>
      <c r="O250">
        <v>2018</v>
      </c>
      <c r="P250">
        <v>5616436</v>
      </c>
      <c r="Q250" t="s">
        <v>16</v>
      </c>
    </row>
    <row r="251" spans="1:17" x14ac:dyDescent="0.35">
      <c r="A251" t="s">
        <v>30</v>
      </c>
      <c r="B251" t="s">
        <v>404</v>
      </c>
      <c r="C251" t="s">
        <v>403</v>
      </c>
      <c r="D251">
        <v>3.0868776489999998</v>
      </c>
      <c r="E251" s="1">
        <v>4.3200000000000003E-21</v>
      </c>
      <c r="M251">
        <v>5617449</v>
      </c>
      <c r="N251">
        <v>5618393</v>
      </c>
      <c r="O251">
        <v>944</v>
      </c>
      <c r="P251">
        <v>5617921</v>
      </c>
      <c r="Q251" t="s">
        <v>16</v>
      </c>
    </row>
    <row r="252" spans="1:17" x14ac:dyDescent="0.35">
      <c r="A252" t="s">
        <v>65</v>
      </c>
      <c r="C252" t="s">
        <v>405</v>
      </c>
      <c r="D252">
        <v>2.2006604209999998</v>
      </c>
      <c r="E252" s="1">
        <v>1.5599999999999999E-13</v>
      </c>
      <c r="M252">
        <v>5634522</v>
      </c>
      <c r="N252">
        <v>5634746</v>
      </c>
      <c r="O252">
        <v>224</v>
      </c>
      <c r="P252">
        <v>5634634</v>
      </c>
      <c r="Q252" t="s">
        <v>16</v>
      </c>
    </row>
    <row r="253" spans="1:17" x14ac:dyDescent="0.35">
      <c r="A253" t="s">
        <v>68</v>
      </c>
      <c r="B253" t="s">
        <v>407</v>
      </c>
      <c r="C253" t="s">
        <v>406</v>
      </c>
      <c r="D253">
        <v>2.0567053820000001</v>
      </c>
      <c r="E253" s="1">
        <v>7.54E-24</v>
      </c>
      <c r="J253" t="s">
        <v>611</v>
      </c>
      <c r="M253">
        <v>5665158</v>
      </c>
      <c r="N253">
        <v>5665550</v>
      </c>
      <c r="O253">
        <v>392</v>
      </c>
      <c r="P253">
        <v>5665354</v>
      </c>
      <c r="Q253" t="s">
        <v>16</v>
      </c>
    </row>
    <row r="254" spans="1:17" x14ac:dyDescent="0.35">
      <c r="A254" t="s">
        <v>68</v>
      </c>
      <c r="B254" t="s">
        <v>409</v>
      </c>
      <c r="C254" t="s">
        <v>408</v>
      </c>
      <c r="D254">
        <v>2.050567671</v>
      </c>
      <c r="E254" s="1">
        <v>5.3800000000000002E-24</v>
      </c>
      <c r="J254" t="s">
        <v>611</v>
      </c>
      <c r="M254">
        <v>5665565</v>
      </c>
      <c r="N254">
        <v>5665993</v>
      </c>
      <c r="O254">
        <v>428</v>
      </c>
      <c r="P254">
        <v>5665779</v>
      </c>
      <c r="Q254" t="s">
        <v>16</v>
      </c>
    </row>
    <row r="255" spans="1:17" x14ac:dyDescent="0.35">
      <c r="A255" t="s">
        <v>51</v>
      </c>
      <c r="B255" t="s">
        <v>411</v>
      </c>
      <c r="C255" t="s">
        <v>410</v>
      </c>
      <c r="D255">
        <v>2.1079604320000001</v>
      </c>
      <c r="E255" s="1">
        <v>3.7000000000000002E-21</v>
      </c>
      <c r="J255" t="s">
        <v>611</v>
      </c>
      <c r="M255">
        <v>5728790</v>
      </c>
      <c r="N255">
        <v>5729722</v>
      </c>
      <c r="O255">
        <v>932</v>
      </c>
      <c r="P255">
        <v>5729256</v>
      </c>
      <c r="Q255" t="s">
        <v>16</v>
      </c>
    </row>
    <row r="256" spans="1:17" x14ac:dyDescent="0.35">
      <c r="A256" t="s">
        <v>68</v>
      </c>
      <c r="B256" t="s">
        <v>413</v>
      </c>
      <c r="C256" t="s">
        <v>412</v>
      </c>
      <c r="D256">
        <v>2.1291902239999998</v>
      </c>
      <c r="E256" s="1">
        <v>2.2799999999999999E-17</v>
      </c>
      <c r="M256">
        <v>5731237</v>
      </c>
      <c r="N256">
        <v>5732337</v>
      </c>
      <c r="O256">
        <v>1100</v>
      </c>
      <c r="P256">
        <v>5731787</v>
      </c>
      <c r="Q256" t="s">
        <v>16</v>
      </c>
    </row>
    <row r="257" spans="1:17" x14ac:dyDescent="0.35">
      <c r="A257" t="s">
        <v>52</v>
      </c>
      <c r="C257" t="s">
        <v>414</v>
      </c>
      <c r="D257">
        <v>2.1529779900000001</v>
      </c>
      <c r="E257" s="1">
        <v>5.3700000000000004E-22</v>
      </c>
      <c r="M257">
        <v>5753366</v>
      </c>
      <c r="N257">
        <v>5755093</v>
      </c>
      <c r="O257">
        <v>1727</v>
      </c>
      <c r="P257">
        <v>5754229.5</v>
      </c>
      <c r="Q257" t="s">
        <v>16</v>
      </c>
    </row>
    <row r="258" spans="1:17" x14ac:dyDescent="0.35">
      <c r="A258" t="s">
        <v>52</v>
      </c>
      <c r="C258" t="s">
        <v>318</v>
      </c>
      <c r="D258">
        <v>-2.0351236400000001</v>
      </c>
      <c r="E258" s="1">
        <v>6.9700000000000003E-23</v>
      </c>
      <c r="M258">
        <v>5816486</v>
      </c>
      <c r="N258">
        <v>5817658</v>
      </c>
      <c r="O258">
        <v>1172</v>
      </c>
      <c r="P258">
        <v>5817072</v>
      </c>
      <c r="Q258" t="s">
        <v>15</v>
      </c>
    </row>
    <row r="259" spans="1:17" x14ac:dyDescent="0.35">
      <c r="A259" t="s">
        <v>63</v>
      </c>
      <c r="C259" t="s">
        <v>320</v>
      </c>
      <c r="D259">
        <v>-2.2866032559999998</v>
      </c>
      <c r="E259" s="1">
        <v>8.1199999999999993E-21</v>
      </c>
      <c r="M259">
        <v>6050305</v>
      </c>
      <c r="N259">
        <v>6050760</v>
      </c>
      <c r="O259">
        <v>455</v>
      </c>
      <c r="P259">
        <v>6050532.5</v>
      </c>
      <c r="Q259" t="s">
        <v>15</v>
      </c>
    </row>
    <row r="260" spans="1:17" x14ac:dyDescent="0.35">
      <c r="A260" t="s">
        <v>30</v>
      </c>
      <c r="C260" t="s">
        <v>415</v>
      </c>
      <c r="D260">
        <v>2.3020869369999999</v>
      </c>
      <c r="E260">
        <v>1.3048500000000001E-4</v>
      </c>
      <c r="M260">
        <v>6070574</v>
      </c>
      <c r="N260">
        <v>6070909</v>
      </c>
      <c r="O260">
        <v>335</v>
      </c>
      <c r="P260">
        <v>6070741.5</v>
      </c>
      <c r="Q260" t="s">
        <v>16</v>
      </c>
    </row>
    <row r="261" spans="1:17" x14ac:dyDescent="0.35">
      <c r="A261" t="s">
        <v>68</v>
      </c>
      <c r="B261" t="s">
        <v>417</v>
      </c>
      <c r="C261" t="s">
        <v>416</v>
      </c>
      <c r="D261">
        <v>2.0660081250000002</v>
      </c>
      <c r="E261" s="1">
        <v>3.4500000000000002E-20</v>
      </c>
      <c r="J261" t="s">
        <v>611</v>
      </c>
      <c r="M261">
        <v>6147279</v>
      </c>
      <c r="N261">
        <v>6147779</v>
      </c>
      <c r="O261">
        <v>500</v>
      </c>
      <c r="P261">
        <v>6147529</v>
      </c>
      <c r="Q261" t="s">
        <v>16</v>
      </c>
    </row>
    <row r="262" spans="1:17" x14ac:dyDescent="0.35">
      <c r="A262" t="s">
        <v>68</v>
      </c>
      <c r="B262" t="s">
        <v>419</v>
      </c>
      <c r="C262" t="s">
        <v>418</v>
      </c>
      <c r="D262">
        <v>2.0345857239999998</v>
      </c>
      <c r="E262" s="1">
        <v>2.0599999999999999E-21</v>
      </c>
      <c r="J262" t="s">
        <v>611</v>
      </c>
      <c r="M262">
        <v>6147783</v>
      </c>
      <c r="N262">
        <v>6148133</v>
      </c>
      <c r="O262">
        <v>350</v>
      </c>
      <c r="P262">
        <v>6147958</v>
      </c>
      <c r="Q262" t="s">
        <v>16</v>
      </c>
    </row>
    <row r="263" spans="1:17" x14ac:dyDescent="0.35">
      <c r="A263" t="s">
        <v>68</v>
      </c>
      <c r="B263" t="s">
        <v>421</v>
      </c>
      <c r="C263" t="s">
        <v>420</v>
      </c>
      <c r="D263">
        <v>2.0238901760000001</v>
      </c>
      <c r="E263" s="1">
        <v>8.1400000000000006E-21</v>
      </c>
      <c r="J263" t="s">
        <v>611</v>
      </c>
      <c r="M263">
        <v>6148144</v>
      </c>
      <c r="N263">
        <v>6148677</v>
      </c>
      <c r="O263">
        <v>533</v>
      </c>
      <c r="P263">
        <v>6148410.5</v>
      </c>
      <c r="Q263" t="s">
        <v>16</v>
      </c>
    </row>
    <row r="264" spans="1:17" x14ac:dyDescent="0.35">
      <c r="A264" t="s">
        <v>68</v>
      </c>
      <c r="B264" t="s">
        <v>423</v>
      </c>
      <c r="C264" t="s">
        <v>422</v>
      </c>
      <c r="D264">
        <v>2.1795119120000002</v>
      </c>
      <c r="E264" s="1">
        <v>1.04E-19</v>
      </c>
      <c r="J264" t="s">
        <v>611</v>
      </c>
      <c r="M264">
        <v>6159435</v>
      </c>
      <c r="N264">
        <v>6159905</v>
      </c>
      <c r="O264">
        <v>470</v>
      </c>
      <c r="P264">
        <v>6159670</v>
      </c>
      <c r="Q264" t="s">
        <v>16</v>
      </c>
    </row>
    <row r="265" spans="1:17" x14ac:dyDescent="0.35">
      <c r="A265" t="s">
        <v>68</v>
      </c>
      <c r="B265" t="s">
        <v>425</v>
      </c>
      <c r="C265" t="s">
        <v>424</v>
      </c>
      <c r="D265">
        <v>2.2842850879999999</v>
      </c>
      <c r="E265" s="1">
        <v>2.2600000000000001E-20</v>
      </c>
      <c r="J265" t="s">
        <v>611</v>
      </c>
      <c r="M265">
        <v>6160017</v>
      </c>
      <c r="N265">
        <v>6160388</v>
      </c>
      <c r="O265">
        <v>371</v>
      </c>
      <c r="P265">
        <v>6160202.5</v>
      </c>
      <c r="Q265" t="s">
        <v>16</v>
      </c>
    </row>
    <row r="266" spans="1:17" x14ac:dyDescent="0.35">
      <c r="A266" t="s">
        <v>68</v>
      </c>
      <c r="B266" t="s">
        <v>427</v>
      </c>
      <c r="C266" t="s">
        <v>426</v>
      </c>
      <c r="D266">
        <v>2.0291395419999998</v>
      </c>
      <c r="E266" s="1">
        <v>1.12E-21</v>
      </c>
      <c r="J266" t="s">
        <v>611</v>
      </c>
      <c r="M266">
        <v>6170294</v>
      </c>
      <c r="N266">
        <v>6170989</v>
      </c>
      <c r="O266">
        <v>695</v>
      </c>
      <c r="P266">
        <v>6170641.5</v>
      </c>
      <c r="Q266" t="s">
        <v>16</v>
      </c>
    </row>
    <row r="267" spans="1:17" x14ac:dyDescent="0.35">
      <c r="A267" t="s">
        <v>68</v>
      </c>
      <c r="B267" t="s">
        <v>429</v>
      </c>
      <c r="C267" t="s">
        <v>428</v>
      </c>
      <c r="D267">
        <v>2.0141132000000002</v>
      </c>
      <c r="E267" s="1">
        <v>1.3299999999999999E-21</v>
      </c>
      <c r="J267" t="s">
        <v>611</v>
      </c>
      <c r="M267">
        <v>6170989</v>
      </c>
      <c r="N267">
        <v>6171420</v>
      </c>
      <c r="O267">
        <v>431</v>
      </c>
      <c r="P267">
        <v>6171204.5</v>
      </c>
      <c r="Q267" t="s">
        <v>16</v>
      </c>
    </row>
    <row r="268" spans="1:17" x14ac:dyDescent="0.35">
      <c r="A268" t="s">
        <v>51</v>
      </c>
      <c r="C268" t="s">
        <v>430</v>
      </c>
      <c r="D268">
        <v>2.0049993179999999</v>
      </c>
      <c r="E268" s="1">
        <v>1.5400000000000002E-5</v>
      </c>
      <c r="M268">
        <v>6266020</v>
      </c>
      <c r="N268">
        <v>6266745</v>
      </c>
      <c r="O268">
        <v>725</v>
      </c>
      <c r="P268">
        <v>6266382.5</v>
      </c>
      <c r="Q268" t="s">
        <v>16</v>
      </c>
    </row>
    <row r="269" spans="1:17" x14ac:dyDescent="0.35">
      <c r="A269" t="s">
        <v>26</v>
      </c>
      <c r="B269" t="s">
        <v>432</v>
      </c>
      <c r="C269" t="s">
        <v>431</v>
      </c>
      <c r="D269">
        <v>2.3005741959999999</v>
      </c>
      <c r="E269" s="1">
        <v>4.1600000000000002E-8</v>
      </c>
      <c r="M269">
        <v>6268025</v>
      </c>
      <c r="N269">
        <v>6268723</v>
      </c>
      <c r="O269">
        <v>698</v>
      </c>
      <c r="P269">
        <v>6268374</v>
      </c>
      <c r="Q269" t="s">
        <v>16</v>
      </c>
    </row>
    <row r="270" spans="1:17" x14ac:dyDescent="0.35">
      <c r="A270" t="s">
        <v>65</v>
      </c>
      <c r="C270" t="s">
        <v>322</v>
      </c>
      <c r="D270">
        <v>-2.0265307140000002</v>
      </c>
      <c r="E270" s="1">
        <v>1.6300000000000001E-16</v>
      </c>
      <c r="M270">
        <v>6292591</v>
      </c>
      <c r="N270">
        <v>6294525</v>
      </c>
      <c r="O270">
        <v>1934</v>
      </c>
      <c r="P270">
        <v>6293558</v>
      </c>
      <c r="Q270" t="s">
        <v>15</v>
      </c>
    </row>
    <row r="271" spans="1:17" x14ac:dyDescent="0.35">
      <c r="A271" t="s">
        <v>78</v>
      </c>
      <c r="C271" t="s">
        <v>324</v>
      </c>
      <c r="D271">
        <v>-2.0687467900000001</v>
      </c>
      <c r="E271" s="1">
        <v>2.39E-11</v>
      </c>
      <c r="M271">
        <v>6294522</v>
      </c>
      <c r="N271">
        <v>6295229</v>
      </c>
      <c r="O271">
        <v>707</v>
      </c>
      <c r="P271">
        <v>6294875.5</v>
      </c>
      <c r="Q271" t="s">
        <v>15</v>
      </c>
    </row>
    <row r="272" spans="1:17" x14ac:dyDescent="0.35">
      <c r="A272" t="s">
        <v>36</v>
      </c>
      <c r="C272" t="s">
        <v>433</v>
      </c>
      <c r="D272">
        <v>2.5116924369999998</v>
      </c>
      <c r="E272" s="1">
        <v>3.6700000000000001E-15</v>
      </c>
      <c r="H272" t="s">
        <v>613</v>
      </c>
      <c r="M272">
        <v>6359826</v>
      </c>
      <c r="N272">
        <v>6361835</v>
      </c>
      <c r="O272">
        <v>2009</v>
      </c>
      <c r="P272">
        <v>6360830.5</v>
      </c>
      <c r="Q272" t="s">
        <v>16</v>
      </c>
    </row>
    <row r="273" spans="1:17" x14ac:dyDescent="0.35">
      <c r="A273" t="s">
        <v>78</v>
      </c>
      <c r="B273" t="s">
        <v>435</v>
      </c>
      <c r="C273" t="s">
        <v>434</v>
      </c>
      <c r="D273">
        <v>2.0122592240000001</v>
      </c>
      <c r="E273" s="1">
        <v>1.1600000000000001E-22</v>
      </c>
      <c r="M273">
        <v>6402867</v>
      </c>
      <c r="N273">
        <v>6404735</v>
      </c>
      <c r="O273">
        <v>1868</v>
      </c>
      <c r="P273">
        <v>6403801</v>
      </c>
      <c r="Q273" t="s">
        <v>16</v>
      </c>
    </row>
    <row r="274" spans="1:17" x14ac:dyDescent="0.35">
      <c r="A274" t="s">
        <v>26</v>
      </c>
      <c r="B274" t="s">
        <v>327</v>
      </c>
      <c r="C274" t="s">
        <v>326</v>
      </c>
      <c r="D274">
        <v>-2.0245067899999998</v>
      </c>
      <c r="E274" s="1">
        <v>2.03E-11</v>
      </c>
      <c r="I274" t="s">
        <v>612</v>
      </c>
      <c r="M274">
        <v>6422316</v>
      </c>
      <c r="N274">
        <v>6422765</v>
      </c>
      <c r="O274">
        <v>449</v>
      </c>
      <c r="P274">
        <v>6422540.5</v>
      </c>
      <c r="Q274" t="s">
        <v>15</v>
      </c>
    </row>
    <row r="275" spans="1:17" x14ac:dyDescent="0.35">
      <c r="A275" t="s">
        <v>52</v>
      </c>
      <c r="C275" t="s">
        <v>329</v>
      </c>
      <c r="D275">
        <v>-2.0768893230000001</v>
      </c>
      <c r="E275" s="1">
        <v>1.54E-15</v>
      </c>
      <c r="M275">
        <v>6465425</v>
      </c>
      <c r="N275">
        <v>6465970</v>
      </c>
      <c r="O275">
        <v>545</v>
      </c>
      <c r="P275">
        <v>6465697.5</v>
      </c>
      <c r="Q275" t="s">
        <v>15</v>
      </c>
    </row>
    <row r="276" spans="1:17" x14ac:dyDescent="0.35">
      <c r="A276" t="s">
        <v>26</v>
      </c>
      <c r="C276" t="s">
        <v>436</v>
      </c>
      <c r="D276">
        <v>2.0687640709999999</v>
      </c>
      <c r="E276" s="1">
        <v>1.44E-16</v>
      </c>
      <c r="M276">
        <v>6470670</v>
      </c>
      <c r="N276">
        <v>6471866</v>
      </c>
      <c r="O276">
        <v>1196</v>
      </c>
      <c r="P276">
        <v>6471268</v>
      </c>
      <c r="Q276" t="s">
        <v>16</v>
      </c>
    </row>
    <row r="277" spans="1:17" x14ac:dyDescent="0.35">
      <c r="A277" t="s">
        <v>24</v>
      </c>
      <c r="C277" t="s">
        <v>331</v>
      </c>
      <c r="D277">
        <v>-2.5742100219999999</v>
      </c>
      <c r="E277" s="1">
        <v>4.5399999999999999E-23</v>
      </c>
      <c r="M277">
        <v>6532178</v>
      </c>
      <c r="N277">
        <v>6533542</v>
      </c>
      <c r="O277">
        <v>1364</v>
      </c>
      <c r="P277">
        <v>6532860</v>
      </c>
      <c r="Q277" t="s">
        <v>15</v>
      </c>
    </row>
    <row r="278" spans="1:17" x14ac:dyDescent="0.35">
      <c r="A278" t="s">
        <v>71</v>
      </c>
      <c r="B278" t="s">
        <v>438</v>
      </c>
      <c r="C278" t="s">
        <v>437</v>
      </c>
      <c r="D278">
        <v>2.122056213</v>
      </c>
      <c r="E278" s="1">
        <v>2.0199999999999999E-12</v>
      </c>
      <c r="K278" t="s">
        <v>614</v>
      </c>
      <c r="L278" t="s">
        <v>604</v>
      </c>
      <c r="M278">
        <v>6559308</v>
      </c>
      <c r="N278">
        <v>6559910</v>
      </c>
      <c r="O278">
        <v>602</v>
      </c>
      <c r="P278">
        <v>6559609</v>
      </c>
      <c r="Q278" t="s">
        <v>16</v>
      </c>
    </row>
    <row r="279" spans="1:17" x14ac:dyDescent="0.35">
      <c r="A279" t="s">
        <v>17</v>
      </c>
      <c r="B279" t="s">
        <v>440</v>
      </c>
      <c r="C279" t="s">
        <v>439</v>
      </c>
      <c r="D279">
        <v>2.03763893</v>
      </c>
      <c r="E279" s="1">
        <v>3.3299999999999999E-9</v>
      </c>
      <c r="K279" t="s">
        <v>614</v>
      </c>
      <c r="L279" t="s">
        <v>604</v>
      </c>
      <c r="M279">
        <v>6564507</v>
      </c>
      <c r="N279">
        <v>6565772</v>
      </c>
      <c r="O279">
        <v>1265</v>
      </c>
      <c r="P279">
        <v>6565139.5</v>
      </c>
      <c r="Q279" t="s">
        <v>16</v>
      </c>
    </row>
    <row r="280" spans="1:17" x14ac:dyDescent="0.35">
      <c r="A280" t="s">
        <v>71</v>
      </c>
      <c r="B280" t="s">
        <v>442</v>
      </c>
      <c r="C280" t="s">
        <v>441</v>
      </c>
      <c r="D280">
        <v>2.0902616030000001</v>
      </c>
      <c r="E280" s="1">
        <v>1.21E-23</v>
      </c>
      <c r="I280" t="s">
        <v>612</v>
      </c>
      <c r="M280">
        <v>6593019</v>
      </c>
      <c r="N280">
        <v>6594278</v>
      </c>
      <c r="O280">
        <v>1259</v>
      </c>
      <c r="P280">
        <v>6593648.5</v>
      </c>
      <c r="Q280" t="s">
        <v>16</v>
      </c>
    </row>
    <row r="281" spans="1:17" x14ac:dyDescent="0.35">
      <c r="A281" t="s">
        <v>46</v>
      </c>
      <c r="B281" t="s">
        <v>444</v>
      </c>
      <c r="C281" t="s">
        <v>443</v>
      </c>
      <c r="D281">
        <v>2.7782015850000001</v>
      </c>
      <c r="E281" s="1">
        <v>7.3099999999999993E-15</v>
      </c>
      <c r="H281" t="s">
        <v>613</v>
      </c>
      <c r="M281">
        <v>6681792</v>
      </c>
      <c r="N281">
        <v>6682796</v>
      </c>
      <c r="O281">
        <v>1004</v>
      </c>
      <c r="P281">
        <v>6682294</v>
      </c>
      <c r="Q281" t="s">
        <v>16</v>
      </c>
    </row>
    <row r="282" spans="1:17" x14ac:dyDescent="0.35">
      <c r="A282" t="s">
        <v>46</v>
      </c>
      <c r="B282" t="s">
        <v>446</v>
      </c>
      <c r="C282" t="s">
        <v>445</v>
      </c>
      <c r="D282">
        <v>2.2117511109999999</v>
      </c>
      <c r="E282" s="1">
        <v>5.25E-11</v>
      </c>
      <c r="H282" t="s">
        <v>613</v>
      </c>
      <c r="M282">
        <v>6682803</v>
      </c>
      <c r="N282">
        <v>6683231</v>
      </c>
      <c r="O282">
        <v>428</v>
      </c>
      <c r="P282">
        <v>6683017</v>
      </c>
      <c r="Q282" t="s">
        <v>16</v>
      </c>
    </row>
    <row r="283" spans="1:17" x14ac:dyDescent="0.35">
      <c r="A283" t="s">
        <v>82</v>
      </c>
      <c r="C283" t="s">
        <v>447</v>
      </c>
      <c r="D283">
        <v>2.3219989650000001</v>
      </c>
      <c r="E283" s="1">
        <v>8.9200000000000001E-14</v>
      </c>
      <c r="H283" t="s">
        <v>613</v>
      </c>
      <c r="M283">
        <v>6683228</v>
      </c>
      <c r="N283">
        <v>6683980</v>
      </c>
      <c r="O283">
        <v>752</v>
      </c>
      <c r="P283">
        <v>6683604</v>
      </c>
      <c r="Q283" t="s">
        <v>16</v>
      </c>
    </row>
    <row r="284" spans="1:17" x14ac:dyDescent="0.35">
      <c r="A284" t="s">
        <v>24</v>
      </c>
      <c r="B284" t="s">
        <v>449</v>
      </c>
      <c r="C284" t="s">
        <v>448</v>
      </c>
      <c r="D284">
        <v>3.5688925139999998</v>
      </c>
      <c r="E284" s="1">
        <v>8.6599999999999996E-19</v>
      </c>
      <c r="M284">
        <v>6763852</v>
      </c>
      <c r="N284">
        <v>6765291</v>
      </c>
      <c r="O284">
        <v>1439</v>
      </c>
      <c r="P284">
        <v>6764571.5</v>
      </c>
      <c r="Q284" t="s">
        <v>16</v>
      </c>
    </row>
    <row r="285" spans="1:17" x14ac:dyDescent="0.35">
      <c r="A285" t="s">
        <v>71</v>
      </c>
      <c r="B285" t="s">
        <v>451</v>
      </c>
      <c r="C285" t="s">
        <v>450</v>
      </c>
      <c r="D285">
        <v>2.4806772079999999</v>
      </c>
      <c r="E285" s="1">
        <v>1.6700000000000001E-11</v>
      </c>
      <c r="I285" t="s">
        <v>612</v>
      </c>
      <c r="M285">
        <v>6846888</v>
      </c>
      <c r="N285">
        <v>6847655</v>
      </c>
      <c r="O285">
        <v>767</v>
      </c>
      <c r="P285">
        <v>6847271.5</v>
      </c>
      <c r="Q285" t="s">
        <v>16</v>
      </c>
    </row>
  </sheetData>
  <autoFilter ref="A1:Q285" xr:uid="{CBD1A757-B263-4B90-A1AD-246691EF068C}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FE45F362-9763-4F1C-8F60-BC1B1FF8EAB5}">
            <x14:iconSet custom="1">
              <x14:cfvo type="percent">
                <xm:f>0</xm:f>
              </x14:cfvo>
              <x14:cfvo type="num">
                <xm:f>-2</xm:f>
              </x14:cfvo>
              <x14:cfvo type="num">
                <xm:f>2</xm:f>
              </x14:cfvo>
              <x14:cfIcon iconSet="3Arrows" iconId="0"/>
              <x14:cfIcon iconSet="3TrafficLights1" iconId="1"/>
              <x14:cfIcon iconSet="3Arrows" iconId="2"/>
            </x14:iconSet>
          </x14:cfRule>
          <xm:sqref>D1:D1048576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324F8-876D-4BDF-B3CC-25095C74439B}">
  <dimension ref="A1:Z184"/>
  <sheetViews>
    <sheetView workbookViewId="0">
      <selection activeCell="B1" sqref="B1:E1048576"/>
    </sheetView>
  </sheetViews>
  <sheetFormatPr defaultRowHeight="14.5" x14ac:dyDescent="0.35"/>
  <cols>
    <col min="3" max="3" width="13.6328125" bestFit="1" customWidth="1"/>
    <col min="6" max="6" width="73.36328125" bestFit="1" customWidth="1"/>
  </cols>
  <sheetData>
    <row r="1" spans="1:26" x14ac:dyDescent="0.35">
      <c r="A1" t="s">
        <v>0</v>
      </c>
      <c r="B1" t="s">
        <v>4</v>
      </c>
      <c r="C1" t="s">
        <v>1</v>
      </c>
      <c r="D1" t="s">
        <v>2</v>
      </c>
      <c r="E1" t="s">
        <v>3</v>
      </c>
      <c r="F1" t="s">
        <v>452</v>
      </c>
      <c r="G1" t="s">
        <v>5</v>
      </c>
      <c r="H1" t="s">
        <v>6</v>
      </c>
      <c r="I1" t="s">
        <v>613</v>
      </c>
      <c r="J1" t="s">
        <v>612</v>
      </c>
      <c r="K1" t="s">
        <v>611</v>
      </c>
      <c r="L1" t="s">
        <v>614</v>
      </c>
      <c r="M1" t="s">
        <v>615</v>
      </c>
      <c r="N1" t="s">
        <v>7</v>
      </c>
      <c r="O1" t="s">
        <v>8</v>
      </c>
      <c r="P1" t="s">
        <v>9</v>
      </c>
      <c r="Q1" t="s">
        <v>10</v>
      </c>
      <c r="R1" t="s">
        <v>11</v>
      </c>
    </row>
    <row r="2" spans="1:26" x14ac:dyDescent="0.35">
      <c r="A2" t="s">
        <v>17</v>
      </c>
      <c r="C2" t="s">
        <v>18</v>
      </c>
      <c r="D2">
        <v>3.0945156190000001</v>
      </c>
      <c r="E2" s="1">
        <v>3.8099999999999998E-16</v>
      </c>
      <c r="F2" t="s">
        <v>454</v>
      </c>
      <c r="N2">
        <v>50905</v>
      </c>
      <c r="O2">
        <v>51660</v>
      </c>
      <c r="P2">
        <v>755</v>
      </c>
      <c r="Q2">
        <v>51282.5</v>
      </c>
      <c r="R2" t="s">
        <v>16</v>
      </c>
      <c r="X2" t="s">
        <v>19</v>
      </c>
      <c r="Y2" t="s">
        <v>20</v>
      </c>
      <c r="Z2" t="s">
        <v>21</v>
      </c>
    </row>
    <row r="3" spans="1:26" x14ac:dyDescent="0.35">
      <c r="A3" t="s">
        <v>24</v>
      </c>
      <c r="C3" t="s">
        <v>25</v>
      </c>
      <c r="D3">
        <v>2.842971049</v>
      </c>
      <c r="E3" s="1">
        <v>4.4699999999999998E-22</v>
      </c>
      <c r="F3" t="s">
        <v>455</v>
      </c>
      <c r="N3">
        <v>51663</v>
      </c>
      <c r="O3">
        <v>53447</v>
      </c>
      <c r="P3">
        <v>1784</v>
      </c>
      <c r="Q3">
        <v>52555</v>
      </c>
      <c r="R3" t="s">
        <v>16</v>
      </c>
      <c r="W3" t="s">
        <v>28</v>
      </c>
      <c r="X3" t="s">
        <v>29</v>
      </c>
      <c r="Y3">
        <f>COUNTIF(Differences_UP_H2O2!$A$2:$A$184,"*A*")</f>
        <v>0</v>
      </c>
      <c r="Z3">
        <f t="shared" ref="Z3:Z26" si="0">(Y3/$Y$29)*100</f>
        <v>0</v>
      </c>
    </row>
    <row r="4" spans="1:26" x14ac:dyDescent="0.35">
      <c r="A4" t="s">
        <v>30</v>
      </c>
      <c r="C4" t="s">
        <v>31</v>
      </c>
      <c r="D4">
        <v>2.872562394</v>
      </c>
      <c r="E4" s="1">
        <v>1.9500000000000001E-15</v>
      </c>
      <c r="F4" t="s">
        <v>456</v>
      </c>
      <c r="N4">
        <v>53460</v>
      </c>
      <c r="O4">
        <v>54764</v>
      </c>
      <c r="P4">
        <v>1304</v>
      </c>
      <c r="Q4">
        <v>54112</v>
      </c>
      <c r="R4" t="s">
        <v>16</v>
      </c>
      <c r="W4" t="s">
        <v>33</v>
      </c>
      <c r="X4" t="s">
        <v>34</v>
      </c>
      <c r="Y4">
        <f>COUNTIF(Differences_UP_H2O2!$A$2:$A$184,"*B*")</f>
        <v>0</v>
      </c>
      <c r="Z4">
        <f t="shared" si="0"/>
        <v>0</v>
      </c>
    </row>
    <row r="5" spans="1:26" x14ac:dyDescent="0.35">
      <c r="A5" t="s">
        <v>17</v>
      </c>
      <c r="B5" s="10"/>
      <c r="C5" s="10" t="s">
        <v>35</v>
      </c>
      <c r="D5">
        <v>2.8935940599999999</v>
      </c>
      <c r="E5" s="1">
        <v>7.18E-11</v>
      </c>
      <c r="F5" t="s">
        <v>457</v>
      </c>
      <c r="I5" t="s">
        <v>613</v>
      </c>
      <c r="N5">
        <v>165970</v>
      </c>
      <c r="O5">
        <v>167514</v>
      </c>
      <c r="P5">
        <v>1544</v>
      </c>
      <c r="Q5">
        <v>166742</v>
      </c>
      <c r="R5" t="s">
        <v>16</v>
      </c>
      <c r="W5" t="s">
        <v>38</v>
      </c>
      <c r="X5" t="s">
        <v>30</v>
      </c>
      <c r="Y5">
        <f>COUNTIF(Differences_UP_H2O2!$A$2:$A$184,"*C*")</f>
        <v>10</v>
      </c>
      <c r="Z5">
        <f t="shared" si="0"/>
        <v>5.4347826086956523</v>
      </c>
    </row>
    <row r="6" spans="1:26" x14ac:dyDescent="0.35">
      <c r="A6" t="s">
        <v>36</v>
      </c>
      <c r="C6" t="s">
        <v>39</v>
      </c>
      <c r="D6">
        <v>2.1623494829999999</v>
      </c>
      <c r="E6" s="1">
        <v>3.8E-6</v>
      </c>
      <c r="F6" t="s">
        <v>458</v>
      </c>
      <c r="N6">
        <v>171706</v>
      </c>
      <c r="O6">
        <v>174171</v>
      </c>
      <c r="P6">
        <v>2465</v>
      </c>
      <c r="Q6">
        <v>172938.5</v>
      </c>
      <c r="R6" t="s">
        <v>16</v>
      </c>
      <c r="W6" t="s">
        <v>41</v>
      </c>
      <c r="X6" t="s">
        <v>42</v>
      </c>
      <c r="Y6">
        <f>COUNTIF(Differences_UP_H2O2!$A$2:$A$184,"*D*")</f>
        <v>0</v>
      </c>
      <c r="Z6">
        <f t="shared" si="0"/>
        <v>0</v>
      </c>
    </row>
    <row r="7" spans="1:26" x14ac:dyDescent="0.35">
      <c r="A7" t="s">
        <v>26</v>
      </c>
      <c r="C7" t="s">
        <v>43</v>
      </c>
      <c r="D7">
        <v>2.0758717259999999</v>
      </c>
      <c r="E7">
        <v>6.4239060000000001E-3</v>
      </c>
      <c r="N7">
        <v>184094</v>
      </c>
      <c r="O7">
        <v>184303</v>
      </c>
      <c r="P7">
        <v>209</v>
      </c>
      <c r="Q7">
        <v>184198.5</v>
      </c>
      <c r="R7" t="s">
        <v>16</v>
      </c>
      <c r="W7" t="s">
        <v>45</v>
      </c>
      <c r="X7" t="s">
        <v>24</v>
      </c>
      <c r="Y7">
        <f>COUNTIF(Differences_UP_H2O2!$A$2:$A$184,"*E*")</f>
        <v>5</v>
      </c>
      <c r="Z7">
        <f t="shared" si="0"/>
        <v>2.7173913043478262</v>
      </c>
    </row>
    <row r="8" spans="1:26" x14ac:dyDescent="0.35">
      <c r="A8" t="s">
        <v>46</v>
      </c>
      <c r="C8" t="s">
        <v>47</v>
      </c>
      <c r="D8">
        <v>2.4089473689999998</v>
      </c>
      <c r="E8" s="1">
        <v>1.4600000000000001E-7</v>
      </c>
      <c r="N8">
        <v>196229</v>
      </c>
      <c r="O8">
        <v>196546</v>
      </c>
      <c r="P8">
        <v>317</v>
      </c>
      <c r="Q8">
        <v>196387.5</v>
      </c>
      <c r="R8" t="s">
        <v>16</v>
      </c>
      <c r="W8" t="s">
        <v>50</v>
      </c>
      <c r="X8" t="s">
        <v>51</v>
      </c>
      <c r="Y8">
        <f>COUNTIF(Differences_UP_H2O2!$A$2:$A$184,"*F*")</f>
        <v>9</v>
      </c>
      <c r="Z8">
        <f t="shared" si="0"/>
        <v>4.8913043478260869</v>
      </c>
    </row>
    <row r="9" spans="1:26" x14ac:dyDescent="0.35">
      <c r="A9" t="s">
        <v>52</v>
      </c>
      <c r="C9" t="s">
        <v>53</v>
      </c>
      <c r="D9">
        <v>3.002843946</v>
      </c>
      <c r="E9" s="1">
        <v>1.9799999999999999E-11</v>
      </c>
      <c r="N9">
        <v>257868</v>
      </c>
      <c r="O9">
        <v>258539</v>
      </c>
      <c r="P9">
        <v>671</v>
      </c>
      <c r="Q9">
        <v>258203.5</v>
      </c>
      <c r="R9" t="s">
        <v>16</v>
      </c>
      <c r="W9" t="s">
        <v>55</v>
      </c>
      <c r="X9" t="s">
        <v>17</v>
      </c>
      <c r="Y9">
        <f>COUNTIF(Differences_UP_H2O2!$A$2:$A$184,"*G*")</f>
        <v>11</v>
      </c>
      <c r="Z9">
        <f t="shared" si="0"/>
        <v>5.9782608695652177</v>
      </c>
    </row>
    <row r="10" spans="1:26" x14ac:dyDescent="0.35">
      <c r="A10" t="s">
        <v>26</v>
      </c>
      <c r="C10" t="s">
        <v>56</v>
      </c>
      <c r="D10">
        <v>2.5999358099999998</v>
      </c>
      <c r="E10" s="1">
        <v>4.7499999999999998E-12</v>
      </c>
      <c r="N10">
        <v>258840</v>
      </c>
      <c r="O10">
        <v>259418</v>
      </c>
      <c r="P10">
        <v>578</v>
      </c>
      <c r="Q10">
        <v>259129</v>
      </c>
      <c r="R10" t="s">
        <v>16</v>
      </c>
      <c r="W10" t="s">
        <v>58</v>
      </c>
      <c r="X10" t="s">
        <v>59</v>
      </c>
      <c r="Y10">
        <f>COUNTIF(Differences_UP_H2O2!$A$2:$A$184,"*H*")</f>
        <v>2</v>
      </c>
      <c r="Z10">
        <f t="shared" si="0"/>
        <v>1.0869565217391304</v>
      </c>
    </row>
    <row r="11" spans="1:26" x14ac:dyDescent="0.35">
      <c r="A11" t="s">
        <v>36</v>
      </c>
      <c r="C11" t="s">
        <v>60</v>
      </c>
      <c r="D11">
        <v>3.470768396</v>
      </c>
      <c r="E11" s="1">
        <v>2.0200000000000001E-15</v>
      </c>
      <c r="F11" t="s">
        <v>461</v>
      </c>
      <c r="N11">
        <v>362336</v>
      </c>
      <c r="O11">
        <v>364435</v>
      </c>
      <c r="P11">
        <v>2099</v>
      </c>
      <c r="Q11">
        <v>363385.5</v>
      </c>
      <c r="R11" t="s">
        <v>16</v>
      </c>
      <c r="W11" t="s">
        <v>62</v>
      </c>
      <c r="X11" t="s">
        <v>63</v>
      </c>
      <c r="Y11">
        <f>COUNTIF(Differences_UP_H2O2!$A$2:$A$184,"*I*")</f>
        <v>3</v>
      </c>
      <c r="Z11">
        <f t="shared" si="0"/>
        <v>1.6304347826086956</v>
      </c>
    </row>
    <row r="12" spans="1:26" x14ac:dyDescent="0.35">
      <c r="A12" t="s">
        <v>17</v>
      </c>
      <c r="B12" s="10"/>
      <c r="C12" s="10" t="s">
        <v>64</v>
      </c>
      <c r="D12">
        <v>2.4113584119999998</v>
      </c>
      <c r="E12" s="1">
        <v>1.9100000000000001E-19</v>
      </c>
      <c r="F12" t="s">
        <v>457</v>
      </c>
      <c r="I12" t="s">
        <v>613</v>
      </c>
      <c r="N12">
        <v>416758</v>
      </c>
      <c r="O12">
        <v>418419</v>
      </c>
      <c r="P12">
        <v>1661</v>
      </c>
      <c r="Q12">
        <v>417588.5</v>
      </c>
      <c r="R12" t="s">
        <v>16</v>
      </c>
      <c r="W12" t="s">
        <v>67</v>
      </c>
      <c r="X12" t="s">
        <v>68</v>
      </c>
      <c r="Y12">
        <f>COUNTIF(Differences_UP_H2O2!$A$2:$A$184,"*J*")</f>
        <v>17</v>
      </c>
      <c r="Z12">
        <f t="shared" si="0"/>
        <v>9.2391304347826075</v>
      </c>
    </row>
    <row r="13" spans="1:26" x14ac:dyDescent="0.35">
      <c r="A13" t="s">
        <v>65</v>
      </c>
      <c r="B13" t="s">
        <v>70</v>
      </c>
      <c r="C13" t="s">
        <v>69</v>
      </c>
      <c r="D13">
        <v>2.4754091069999999</v>
      </c>
      <c r="E13" s="1">
        <v>5.8100000000000001E-25</v>
      </c>
      <c r="F13" t="s">
        <v>464</v>
      </c>
      <c r="N13">
        <v>446038</v>
      </c>
      <c r="O13">
        <v>447858</v>
      </c>
      <c r="P13">
        <v>1820</v>
      </c>
      <c r="Q13">
        <v>446948</v>
      </c>
      <c r="R13" t="s">
        <v>16</v>
      </c>
      <c r="W13" t="s">
        <v>74</v>
      </c>
      <c r="X13" t="s">
        <v>71</v>
      </c>
      <c r="Y13">
        <f>COUNTIF(Differences_UP_H2O2!$A$2:$A$184,"*K*")</f>
        <v>7</v>
      </c>
      <c r="Z13">
        <f t="shared" si="0"/>
        <v>3.804347826086957</v>
      </c>
    </row>
    <row r="14" spans="1:26" x14ac:dyDescent="0.35">
      <c r="A14" t="s">
        <v>26</v>
      </c>
      <c r="C14" t="s">
        <v>75</v>
      </c>
      <c r="D14">
        <v>2.0525654850000001</v>
      </c>
      <c r="E14" s="1">
        <v>1.9400000000000001E-6</v>
      </c>
      <c r="N14">
        <v>448128</v>
      </c>
      <c r="O14">
        <v>448568</v>
      </c>
      <c r="P14">
        <v>440</v>
      </c>
      <c r="Q14">
        <v>448348</v>
      </c>
      <c r="R14" t="s">
        <v>16</v>
      </c>
      <c r="W14" t="s">
        <v>77</v>
      </c>
      <c r="X14" t="s">
        <v>78</v>
      </c>
      <c r="Y14">
        <f>COUNTIF(Differences_UP_H2O2!$A$2:$A$184,"*L*")</f>
        <v>6</v>
      </c>
      <c r="Z14">
        <f t="shared" si="0"/>
        <v>3.2608695652173911</v>
      </c>
    </row>
    <row r="15" spans="1:26" x14ac:dyDescent="0.35">
      <c r="A15" t="s">
        <v>26</v>
      </c>
      <c r="C15" t="s">
        <v>79</v>
      </c>
      <c r="D15">
        <v>2.4342143479999998</v>
      </c>
      <c r="E15" s="1">
        <v>2.99E-10</v>
      </c>
      <c r="N15">
        <v>550638</v>
      </c>
      <c r="O15">
        <v>551183</v>
      </c>
      <c r="P15">
        <v>545</v>
      </c>
      <c r="Q15">
        <v>550910.5</v>
      </c>
      <c r="R15" t="s">
        <v>16</v>
      </c>
      <c r="W15" t="s">
        <v>81</v>
      </c>
      <c r="X15" t="s">
        <v>82</v>
      </c>
      <c r="Y15">
        <f>COUNTIF(Differences_UP_H2O2!$A$2:$A$184,"*M*")</f>
        <v>17</v>
      </c>
      <c r="Z15">
        <f t="shared" si="0"/>
        <v>9.2391304347826075</v>
      </c>
    </row>
    <row r="16" spans="1:26" x14ac:dyDescent="0.35">
      <c r="A16" t="s">
        <v>51</v>
      </c>
      <c r="B16" t="s">
        <v>84</v>
      </c>
      <c r="C16" t="s">
        <v>83</v>
      </c>
      <c r="D16">
        <v>2.3376753880000001</v>
      </c>
      <c r="E16" s="1">
        <v>1.21E-21</v>
      </c>
      <c r="F16" t="s">
        <v>466</v>
      </c>
      <c r="N16">
        <v>779476</v>
      </c>
      <c r="O16">
        <v>781083</v>
      </c>
      <c r="P16">
        <v>1607</v>
      </c>
      <c r="Q16">
        <v>780279.5</v>
      </c>
      <c r="R16" t="s">
        <v>16</v>
      </c>
      <c r="W16" t="s">
        <v>86</v>
      </c>
      <c r="X16" t="s">
        <v>87</v>
      </c>
      <c r="Y16">
        <f>COUNTIF(Differences_UP_H2O2!$A$2:$A$184,"*N*")</f>
        <v>2</v>
      </c>
      <c r="Z16">
        <f t="shared" si="0"/>
        <v>1.0869565217391304</v>
      </c>
    </row>
    <row r="17" spans="1:26" x14ac:dyDescent="0.35">
      <c r="A17" t="s">
        <v>36</v>
      </c>
      <c r="C17" t="s">
        <v>88</v>
      </c>
      <c r="D17">
        <v>2.5568679300000001</v>
      </c>
      <c r="E17" s="1">
        <v>1.52E-11</v>
      </c>
      <c r="F17" t="s">
        <v>475</v>
      </c>
      <c r="N17">
        <v>1003434</v>
      </c>
      <c r="O17">
        <v>1005965</v>
      </c>
      <c r="P17">
        <v>2531</v>
      </c>
      <c r="Q17">
        <v>1004699.5</v>
      </c>
      <c r="R17" t="s">
        <v>16</v>
      </c>
      <c r="W17" t="s">
        <v>91</v>
      </c>
      <c r="X17" t="s">
        <v>12</v>
      </c>
      <c r="Y17">
        <f>COUNTIF(Differences_UP_H2O2!$A$2:$A$184,"*O*")</f>
        <v>2</v>
      </c>
      <c r="Z17">
        <f t="shared" si="0"/>
        <v>1.0869565217391304</v>
      </c>
    </row>
    <row r="18" spans="1:26" x14ac:dyDescent="0.35">
      <c r="A18" t="s">
        <v>36</v>
      </c>
      <c r="C18" t="s">
        <v>92</v>
      </c>
      <c r="D18">
        <v>3.6906787639999998</v>
      </c>
      <c r="E18" s="1">
        <v>1.0199999999999999E-13</v>
      </c>
      <c r="F18" t="s">
        <v>461</v>
      </c>
      <c r="N18">
        <v>1006122</v>
      </c>
      <c r="O18">
        <v>1008407</v>
      </c>
      <c r="P18">
        <v>2285</v>
      </c>
      <c r="Q18">
        <v>1007264.5</v>
      </c>
      <c r="R18" t="s">
        <v>16</v>
      </c>
      <c r="W18" t="s">
        <v>94</v>
      </c>
      <c r="X18" t="s">
        <v>36</v>
      </c>
      <c r="Y18">
        <f>COUNTIF(Differences_UP_H2O2!$A$2:$A$184,"*P*")</f>
        <v>16</v>
      </c>
      <c r="Z18">
        <f t="shared" si="0"/>
        <v>8.695652173913043</v>
      </c>
    </row>
    <row r="19" spans="1:26" x14ac:dyDescent="0.35">
      <c r="A19" t="s">
        <v>68</v>
      </c>
      <c r="B19" t="s">
        <v>96</v>
      </c>
      <c r="C19" t="s">
        <v>95</v>
      </c>
      <c r="D19">
        <v>2.0481673050000002</v>
      </c>
      <c r="E19" s="1">
        <v>1.95E-19</v>
      </c>
      <c r="F19" t="s">
        <v>476</v>
      </c>
      <c r="N19">
        <v>1015865</v>
      </c>
      <c r="O19">
        <v>1017448</v>
      </c>
      <c r="P19">
        <v>1583</v>
      </c>
      <c r="Q19">
        <v>1016656.5</v>
      </c>
      <c r="R19" t="s">
        <v>16</v>
      </c>
      <c r="W19" t="s">
        <v>100</v>
      </c>
      <c r="X19" t="s">
        <v>97</v>
      </c>
      <c r="Y19">
        <f>COUNTIF(Differences_UP_H2O2!$A$2:$A$184,"*Q*")</f>
        <v>3</v>
      </c>
      <c r="Z19">
        <f t="shared" si="0"/>
        <v>1.6304347826086956</v>
      </c>
    </row>
    <row r="20" spans="1:26" x14ac:dyDescent="0.35">
      <c r="A20" t="s">
        <v>26</v>
      </c>
      <c r="B20" s="3"/>
      <c r="C20" s="3" t="s">
        <v>101</v>
      </c>
      <c r="D20">
        <v>2.0132984889999999</v>
      </c>
      <c r="E20">
        <v>8.2507339999999992E-3</v>
      </c>
      <c r="F20" t="s">
        <v>479</v>
      </c>
      <c r="J20" t="s">
        <v>612</v>
      </c>
      <c r="N20">
        <v>1134266</v>
      </c>
      <c r="O20">
        <v>1134844</v>
      </c>
      <c r="P20">
        <v>578</v>
      </c>
      <c r="Q20">
        <v>1134555</v>
      </c>
      <c r="R20" t="s">
        <v>16</v>
      </c>
      <c r="W20" t="s">
        <v>104</v>
      </c>
      <c r="X20" t="s">
        <v>105</v>
      </c>
      <c r="Y20">
        <f>COUNTIF(Differences_UP_H2O2!$A$2:$A$184,"*R*")</f>
        <v>0</v>
      </c>
      <c r="Z20">
        <f t="shared" si="0"/>
        <v>0</v>
      </c>
    </row>
    <row r="21" spans="1:26" x14ac:dyDescent="0.35">
      <c r="A21" t="s">
        <v>26</v>
      </c>
      <c r="B21" s="3"/>
      <c r="C21" s="3" t="s">
        <v>106</v>
      </c>
      <c r="D21">
        <v>2.0490540180000001</v>
      </c>
      <c r="E21" s="1">
        <v>4.46E-5</v>
      </c>
      <c r="F21" t="s">
        <v>480</v>
      </c>
      <c r="J21" t="s">
        <v>612</v>
      </c>
      <c r="N21">
        <v>1134841</v>
      </c>
      <c r="O21">
        <v>1135830</v>
      </c>
      <c r="P21">
        <v>989</v>
      </c>
      <c r="Q21">
        <v>1135335.5</v>
      </c>
      <c r="R21" t="s">
        <v>16</v>
      </c>
      <c r="W21" t="s">
        <v>108</v>
      </c>
      <c r="X21" t="s">
        <v>26</v>
      </c>
      <c r="Y21">
        <f>COUNTIF(Differences_UP_H2O2!$A$2:$A$184,"*S*")</f>
        <v>47</v>
      </c>
      <c r="Z21">
        <f t="shared" si="0"/>
        <v>25.543478260869566</v>
      </c>
    </row>
    <row r="22" spans="1:26" x14ac:dyDescent="0.35">
      <c r="A22" t="s">
        <v>36</v>
      </c>
      <c r="C22" t="s">
        <v>109</v>
      </c>
      <c r="D22">
        <v>2.0433600269999999</v>
      </c>
      <c r="E22" s="1">
        <v>3.1999999999999999E-6</v>
      </c>
      <c r="F22" t="s">
        <v>461</v>
      </c>
      <c r="N22">
        <v>1142274</v>
      </c>
      <c r="O22">
        <v>1144709</v>
      </c>
      <c r="P22">
        <v>2435</v>
      </c>
      <c r="Q22">
        <v>1143491.5</v>
      </c>
      <c r="R22" t="s">
        <v>16</v>
      </c>
      <c r="W22" t="s">
        <v>112</v>
      </c>
      <c r="X22" t="s">
        <v>65</v>
      </c>
      <c r="Y22">
        <f>COUNTIF(Differences_UP_H2O2!$A$2:$A$184,"*T*")</f>
        <v>4</v>
      </c>
      <c r="Z22">
        <f t="shared" si="0"/>
        <v>2.1739130434782608</v>
      </c>
    </row>
    <row r="23" spans="1:26" x14ac:dyDescent="0.35">
      <c r="A23" t="s">
        <v>82</v>
      </c>
      <c r="B23" t="s">
        <v>114</v>
      </c>
      <c r="C23" t="s">
        <v>113</v>
      </c>
      <c r="D23">
        <v>2.029437084</v>
      </c>
      <c r="E23" s="1">
        <v>8.9600000000000001E-10</v>
      </c>
      <c r="F23" t="s">
        <v>481</v>
      </c>
      <c r="N23">
        <v>1152897</v>
      </c>
      <c r="O23">
        <v>1154408</v>
      </c>
      <c r="P23">
        <v>1511</v>
      </c>
      <c r="Q23">
        <v>1153652.5</v>
      </c>
      <c r="R23" t="s">
        <v>16</v>
      </c>
      <c r="W23" t="s">
        <v>117</v>
      </c>
      <c r="X23" t="s">
        <v>46</v>
      </c>
      <c r="Y23">
        <f>COUNTIF(Differences_UP_H2O2!$A$2:$A$184,"*U*")</f>
        <v>4</v>
      </c>
      <c r="Z23">
        <f t="shared" si="0"/>
        <v>2.1739130434782608</v>
      </c>
    </row>
    <row r="24" spans="1:26" x14ac:dyDescent="0.35">
      <c r="A24" t="s">
        <v>26</v>
      </c>
      <c r="B24" t="s">
        <v>119</v>
      </c>
      <c r="C24" t="s">
        <v>118</v>
      </c>
      <c r="D24">
        <v>2.423387999</v>
      </c>
      <c r="E24" s="1">
        <v>4.9100000000000004E-6</v>
      </c>
      <c r="F24" t="s">
        <v>482</v>
      </c>
      <c r="N24">
        <v>1154420</v>
      </c>
      <c r="O24">
        <v>1156627</v>
      </c>
      <c r="P24">
        <v>2207</v>
      </c>
      <c r="Q24">
        <v>1155523.5</v>
      </c>
      <c r="R24" t="s">
        <v>16</v>
      </c>
      <c r="W24" t="s">
        <v>122</v>
      </c>
      <c r="X24" t="s">
        <v>123</v>
      </c>
      <c r="Y24">
        <f>COUNTIF(Differences_UP_H2O2!$A$2:$A$184,"*V*")</f>
        <v>3</v>
      </c>
      <c r="Z24">
        <f t="shared" si="0"/>
        <v>1.6304347826086956</v>
      </c>
    </row>
    <row r="25" spans="1:26" x14ac:dyDescent="0.35">
      <c r="A25" t="s">
        <v>123</v>
      </c>
      <c r="C25" t="s">
        <v>124</v>
      </c>
      <c r="D25">
        <v>2.712074753</v>
      </c>
      <c r="E25" s="1">
        <v>4.7500000000000001E-17</v>
      </c>
      <c r="N25">
        <v>1157874</v>
      </c>
      <c r="O25">
        <v>1158938</v>
      </c>
      <c r="P25">
        <v>1064</v>
      </c>
      <c r="Q25">
        <v>1158406</v>
      </c>
      <c r="R25" t="s">
        <v>16</v>
      </c>
      <c r="W25" t="s">
        <v>126</v>
      </c>
      <c r="X25" t="s">
        <v>127</v>
      </c>
      <c r="Y25">
        <f>COUNTIF(Differences_UP_H2O2!$A$2:$A$184,"*Z*")</f>
        <v>0</v>
      </c>
      <c r="Z25">
        <f t="shared" si="0"/>
        <v>0</v>
      </c>
    </row>
    <row r="26" spans="1:26" x14ac:dyDescent="0.35">
      <c r="A26" t="s">
        <v>68</v>
      </c>
      <c r="B26" t="s">
        <v>129</v>
      </c>
      <c r="C26" t="s">
        <v>128</v>
      </c>
      <c r="D26">
        <v>2.0334903830000002</v>
      </c>
      <c r="E26" s="1">
        <v>3.9900000000000001E-20</v>
      </c>
      <c r="F26" t="s">
        <v>487</v>
      </c>
      <c r="N26">
        <v>1255868</v>
      </c>
      <c r="O26">
        <v>1256404</v>
      </c>
      <c r="P26">
        <v>536</v>
      </c>
      <c r="Q26">
        <v>1256136</v>
      </c>
      <c r="R26" t="s">
        <v>16</v>
      </c>
      <c r="X26" t="s">
        <v>616</v>
      </c>
      <c r="Y26">
        <f>COUNTIF(Differences_UP_H2O2!$A$2:$A$184,"*-*")</f>
        <v>16</v>
      </c>
      <c r="Z26">
        <f t="shared" si="0"/>
        <v>8.695652173913043</v>
      </c>
    </row>
    <row r="27" spans="1:26" x14ac:dyDescent="0.35">
      <c r="A27" t="s">
        <v>63</v>
      </c>
      <c r="C27" t="s">
        <v>131</v>
      </c>
      <c r="D27">
        <v>2.2909178589999999</v>
      </c>
      <c r="E27" s="1">
        <v>4.4799999999999999E-7</v>
      </c>
      <c r="F27" t="s">
        <v>488</v>
      </c>
      <c r="N27">
        <v>1260066</v>
      </c>
      <c r="O27">
        <v>1260479</v>
      </c>
      <c r="P27">
        <v>413</v>
      </c>
      <c r="Q27">
        <v>1260272.5</v>
      </c>
      <c r="R27" t="s">
        <v>16</v>
      </c>
    </row>
    <row r="28" spans="1:26" x14ac:dyDescent="0.35">
      <c r="A28" t="s">
        <v>97</v>
      </c>
      <c r="B28" s="9" t="s">
        <v>135</v>
      </c>
      <c r="C28" s="9" t="s">
        <v>134</v>
      </c>
      <c r="D28">
        <v>2.1263423189999999</v>
      </c>
      <c r="E28" s="1">
        <v>3.0700000000000001E-11</v>
      </c>
      <c r="F28" t="s">
        <v>489</v>
      </c>
      <c r="K28" t="s">
        <v>611</v>
      </c>
      <c r="N28">
        <v>1337710</v>
      </c>
      <c r="O28">
        <v>1338519</v>
      </c>
      <c r="P28">
        <v>809</v>
      </c>
      <c r="Q28">
        <v>1338114.5</v>
      </c>
      <c r="R28" t="s">
        <v>16</v>
      </c>
    </row>
    <row r="29" spans="1:26" x14ac:dyDescent="0.35">
      <c r="A29" t="s">
        <v>68</v>
      </c>
      <c r="B29" s="9" t="s">
        <v>138</v>
      </c>
      <c r="C29" s="9" t="s">
        <v>137</v>
      </c>
      <c r="D29">
        <v>2.6315980269999999</v>
      </c>
      <c r="E29" s="1">
        <v>1.9499999999999999E-26</v>
      </c>
      <c r="F29" t="s">
        <v>490</v>
      </c>
      <c r="K29" t="s">
        <v>611</v>
      </c>
      <c r="N29">
        <v>1353801</v>
      </c>
      <c r="O29">
        <v>1354538</v>
      </c>
      <c r="P29">
        <v>737</v>
      </c>
      <c r="Q29">
        <v>1354169.5</v>
      </c>
      <c r="R29" t="s">
        <v>16</v>
      </c>
      <c r="Y29">
        <f>SUM(Y3:Y26)</f>
        <v>184</v>
      </c>
    </row>
    <row r="30" spans="1:26" x14ac:dyDescent="0.35">
      <c r="A30" t="s">
        <v>68</v>
      </c>
      <c r="B30" t="s">
        <v>142</v>
      </c>
      <c r="C30" t="s">
        <v>141</v>
      </c>
      <c r="D30">
        <v>2.0861845909999999</v>
      </c>
      <c r="E30" s="1">
        <v>1.33E-22</v>
      </c>
      <c r="F30" t="s">
        <v>491</v>
      </c>
      <c r="N30">
        <v>1354742</v>
      </c>
      <c r="O30">
        <v>1355608</v>
      </c>
      <c r="P30">
        <v>866</v>
      </c>
      <c r="Q30">
        <v>1355175</v>
      </c>
      <c r="R30" t="s">
        <v>16</v>
      </c>
    </row>
    <row r="31" spans="1:26" x14ac:dyDescent="0.35">
      <c r="A31" t="s">
        <v>68</v>
      </c>
      <c r="B31" s="9" t="s">
        <v>145</v>
      </c>
      <c r="C31" s="9" t="s">
        <v>144</v>
      </c>
      <c r="D31">
        <v>2.136532984</v>
      </c>
      <c r="E31" s="1">
        <v>1.77E-13</v>
      </c>
      <c r="F31" t="s">
        <v>492</v>
      </c>
      <c r="K31" t="s">
        <v>611</v>
      </c>
      <c r="N31">
        <v>1434111</v>
      </c>
      <c r="O31">
        <v>1435448</v>
      </c>
      <c r="P31">
        <v>1337</v>
      </c>
      <c r="Q31">
        <v>1434779.5</v>
      </c>
      <c r="R31" t="s">
        <v>16</v>
      </c>
    </row>
    <row r="32" spans="1:26" x14ac:dyDescent="0.35">
      <c r="A32" t="s">
        <v>36</v>
      </c>
      <c r="B32" s="10" t="s">
        <v>148</v>
      </c>
      <c r="C32" s="10" t="s">
        <v>147</v>
      </c>
      <c r="D32">
        <v>2.0721909090000001</v>
      </c>
      <c r="E32" s="1">
        <v>2.2599999999999999E-19</v>
      </c>
      <c r="F32" t="s">
        <v>493</v>
      </c>
      <c r="I32" t="s">
        <v>613</v>
      </c>
      <c r="N32">
        <v>1504269</v>
      </c>
      <c r="O32">
        <v>1505744</v>
      </c>
      <c r="P32">
        <v>1475</v>
      </c>
      <c r="Q32">
        <v>1505006.5</v>
      </c>
      <c r="R32" t="s">
        <v>16</v>
      </c>
    </row>
    <row r="33" spans="1:18" x14ac:dyDescent="0.35">
      <c r="A33" t="s">
        <v>63</v>
      </c>
      <c r="C33" t="s">
        <v>150</v>
      </c>
      <c r="D33">
        <v>2.1047486869999998</v>
      </c>
      <c r="E33" s="1">
        <v>9.3700000000000001E-5</v>
      </c>
      <c r="F33" t="s">
        <v>498</v>
      </c>
      <c r="N33">
        <v>2061263</v>
      </c>
      <c r="O33">
        <v>2061985</v>
      </c>
      <c r="P33">
        <v>722</v>
      </c>
      <c r="Q33">
        <v>2061624</v>
      </c>
      <c r="R33" t="s">
        <v>16</v>
      </c>
    </row>
    <row r="34" spans="1:18" x14ac:dyDescent="0.35">
      <c r="A34" t="s">
        <v>51</v>
      </c>
      <c r="C34" t="s">
        <v>152</v>
      </c>
      <c r="D34">
        <v>2.1596906840000001</v>
      </c>
      <c r="E34" s="1">
        <v>7.3000000000000005E-8</v>
      </c>
      <c r="N34">
        <v>2139982</v>
      </c>
      <c r="O34">
        <v>2140485</v>
      </c>
      <c r="P34">
        <v>503</v>
      </c>
      <c r="Q34">
        <v>2140233.5</v>
      </c>
      <c r="R34" t="s">
        <v>16</v>
      </c>
    </row>
    <row r="35" spans="1:18" x14ac:dyDescent="0.35">
      <c r="A35" t="s">
        <v>82</v>
      </c>
      <c r="B35" s="8"/>
      <c r="C35" s="8" t="s">
        <v>155</v>
      </c>
      <c r="D35">
        <v>2.8125947770000002</v>
      </c>
      <c r="E35" s="1">
        <v>1.28E-24</v>
      </c>
      <c r="F35" t="s">
        <v>502</v>
      </c>
      <c r="H35" t="s">
        <v>156</v>
      </c>
      <c r="N35">
        <v>2176553</v>
      </c>
      <c r="O35">
        <v>2177296</v>
      </c>
      <c r="P35">
        <v>743</v>
      </c>
      <c r="Q35">
        <v>2176924.5</v>
      </c>
      <c r="R35" t="s">
        <v>16</v>
      </c>
    </row>
    <row r="36" spans="1:18" x14ac:dyDescent="0.35">
      <c r="A36" t="s">
        <v>82</v>
      </c>
      <c r="B36" s="8" t="s">
        <v>160</v>
      </c>
      <c r="C36" s="8" t="s">
        <v>159</v>
      </c>
      <c r="D36">
        <v>2.71172199</v>
      </c>
      <c r="E36" s="1">
        <v>3.1099999999999998E-26</v>
      </c>
      <c r="H36" t="s">
        <v>156</v>
      </c>
      <c r="N36">
        <v>2177297</v>
      </c>
      <c r="O36">
        <v>2178190</v>
      </c>
      <c r="P36">
        <v>893</v>
      </c>
      <c r="Q36">
        <v>2177743.5</v>
      </c>
      <c r="R36" t="s">
        <v>16</v>
      </c>
    </row>
    <row r="37" spans="1:18" x14ac:dyDescent="0.35">
      <c r="A37" t="s">
        <v>78</v>
      </c>
      <c r="B37" s="8"/>
      <c r="C37" s="8" t="s">
        <v>163</v>
      </c>
      <c r="D37">
        <v>2.047628129</v>
      </c>
      <c r="E37" s="1">
        <v>3.8299999999999999E-8</v>
      </c>
      <c r="H37" t="s">
        <v>156</v>
      </c>
      <c r="N37">
        <v>2189483</v>
      </c>
      <c r="O37">
        <v>2190214</v>
      </c>
      <c r="P37">
        <v>731</v>
      </c>
      <c r="Q37">
        <v>2189848.5</v>
      </c>
      <c r="R37" t="s">
        <v>16</v>
      </c>
    </row>
    <row r="38" spans="1:18" x14ac:dyDescent="0.35">
      <c r="A38" t="s">
        <v>17</v>
      </c>
      <c r="B38" t="s">
        <v>167</v>
      </c>
      <c r="C38" t="s">
        <v>166</v>
      </c>
      <c r="D38">
        <v>2.2290679330000001</v>
      </c>
      <c r="E38" s="1">
        <v>7.1700000000000002E-19</v>
      </c>
      <c r="F38" t="s">
        <v>503</v>
      </c>
      <c r="N38">
        <v>2233192</v>
      </c>
      <c r="O38">
        <v>2234814</v>
      </c>
      <c r="P38">
        <v>1622</v>
      </c>
      <c r="Q38">
        <v>2234003</v>
      </c>
      <c r="R38" t="s">
        <v>16</v>
      </c>
    </row>
    <row r="39" spans="1:18" x14ac:dyDescent="0.35">
      <c r="A39" t="s">
        <v>82</v>
      </c>
      <c r="C39" t="s">
        <v>169</v>
      </c>
      <c r="D39">
        <v>2.2614941690000001</v>
      </c>
      <c r="E39" s="1">
        <v>4.8299999999999995E-19</v>
      </c>
      <c r="N39">
        <v>2441226</v>
      </c>
      <c r="O39">
        <v>2442440</v>
      </c>
      <c r="P39">
        <v>1214</v>
      </c>
      <c r="Q39">
        <v>2441833</v>
      </c>
      <c r="R39" t="s">
        <v>16</v>
      </c>
    </row>
    <row r="40" spans="1:18" x14ac:dyDescent="0.35">
      <c r="A40" t="s">
        <v>24</v>
      </c>
      <c r="C40" t="s">
        <v>172</v>
      </c>
      <c r="D40">
        <v>2.6380255560000001</v>
      </c>
      <c r="E40" s="1">
        <v>3.9599999999999999E-17</v>
      </c>
      <c r="F40" t="s">
        <v>506</v>
      </c>
      <c r="N40">
        <v>2486481</v>
      </c>
      <c r="O40">
        <v>2487719</v>
      </c>
      <c r="P40">
        <v>1238</v>
      </c>
      <c r="Q40">
        <v>2487100</v>
      </c>
      <c r="R40" t="s">
        <v>16</v>
      </c>
    </row>
    <row r="41" spans="1:18" x14ac:dyDescent="0.35">
      <c r="A41" t="s">
        <v>17</v>
      </c>
      <c r="C41" t="s">
        <v>175</v>
      </c>
      <c r="D41">
        <v>2.5351382079999998</v>
      </c>
      <c r="E41" s="1">
        <v>1.09E-16</v>
      </c>
      <c r="N41">
        <v>2487697</v>
      </c>
      <c r="O41">
        <v>2489484</v>
      </c>
      <c r="P41">
        <v>1787</v>
      </c>
      <c r="Q41">
        <v>2488590.5</v>
      </c>
      <c r="R41" t="s">
        <v>16</v>
      </c>
    </row>
    <row r="42" spans="1:18" x14ac:dyDescent="0.35">
      <c r="A42" t="s">
        <v>26</v>
      </c>
      <c r="C42" t="s">
        <v>177</v>
      </c>
      <c r="D42">
        <v>3.0419524720000002</v>
      </c>
      <c r="E42" s="1">
        <v>7.0199999999999995E-20</v>
      </c>
      <c r="N42">
        <v>2490419</v>
      </c>
      <c r="O42">
        <v>2491042</v>
      </c>
      <c r="P42">
        <v>623</v>
      </c>
      <c r="Q42">
        <v>2490730.5</v>
      </c>
      <c r="R42" t="s">
        <v>16</v>
      </c>
    </row>
    <row r="43" spans="1:18" x14ac:dyDescent="0.35">
      <c r="A43" t="s">
        <v>26</v>
      </c>
      <c r="C43" t="s">
        <v>179</v>
      </c>
      <c r="D43">
        <v>2.9342614189999998</v>
      </c>
      <c r="E43" s="1">
        <v>1.8899999999999999E-19</v>
      </c>
      <c r="F43" t="s">
        <v>507</v>
      </c>
      <c r="N43">
        <v>2491049</v>
      </c>
      <c r="O43">
        <v>2491834</v>
      </c>
      <c r="P43">
        <v>785</v>
      </c>
      <c r="Q43">
        <v>2491441.5</v>
      </c>
      <c r="R43" t="s">
        <v>16</v>
      </c>
    </row>
    <row r="44" spans="1:18" x14ac:dyDescent="0.35">
      <c r="A44" t="s">
        <v>26</v>
      </c>
      <c r="C44" t="s">
        <v>182</v>
      </c>
      <c r="D44">
        <v>2.8319220029999999</v>
      </c>
      <c r="E44" s="1">
        <v>8.9099999999999997E-21</v>
      </c>
      <c r="F44" t="s">
        <v>508</v>
      </c>
      <c r="N44">
        <v>2491853</v>
      </c>
      <c r="O44">
        <v>2492878</v>
      </c>
      <c r="P44">
        <v>1025</v>
      </c>
      <c r="Q44">
        <v>2492365.5</v>
      </c>
      <c r="R44" t="s">
        <v>16</v>
      </c>
    </row>
    <row r="45" spans="1:18" x14ac:dyDescent="0.35">
      <c r="A45" t="s">
        <v>17</v>
      </c>
      <c r="C45" t="s">
        <v>184</v>
      </c>
      <c r="D45">
        <v>2.9679073200000001</v>
      </c>
      <c r="E45" s="1">
        <v>1.1900000000000001E-22</v>
      </c>
      <c r="N45">
        <v>2492916</v>
      </c>
      <c r="O45">
        <v>2494178</v>
      </c>
      <c r="P45">
        <v>1262</v>
      </c>
      <c r="Q45">
        <v>2493547</v>
      </c>
      <c r="R45" t="s">
        <v>16</v>
      </c>
    </row>
    <row r="46" spans="1:18" x14ac:dyDescent="0.35">
      <c r="A46" t="s">
        <v>71</v>
      </c>
      <c r="B46" s="3"/>
      <c r="C46" s="3" t="s">
        <v>186</v>
      </c>
      <c r="D46">
        <v>3.2166529829999999</v>
      </c>
      <c r="E46" s="1">
        <v>1.01E-13</v>
      </c>
      <c r="F46" t="s">
        <v>509</v>
      </c>
      <c r="J46" t="s">
        <v>612</v>
      </c>
      <c r="N46">
        <v>2558322</v>
      </c>
      <c r="O46">
        <v>2559176</v>
      </c>
      <c r="P46">
        <v>854</v>
      </c>
      <c r="Q46">
        <v>2558749</v>
      </c>
      <c r="R46" t="s">
        <v>16</v>
      </c>
    </row>
    <row r="47" spans="1:18" x14ac:dyDescent="0.35">
      <c r="A47" t="s">
        <v>26</v>
      </c>
      <c r="C47" t="s">
        <v>189</v>
      </c>
      <c r="D47">
        <v>3.1026922039999998</v>
      </c>
      <c r="E47" s="1">
        <v>3.5500000000000004E-18</v>
      </c>
      <c r="F47" t="s">
        <v>511</v>
      </c>
      <c r="N47">
        <v>2612414</v>
      </c>
      <c r="O47">
        <v>2613958</v>
      </c>
      <c r="P47">
        <v>1544</v>
      </c>
      <c r="Q47">
        <v>2613186</v>
      </c>
      <c r="R47" t="s">
        <v>16</v>
      </c>
    </row>
    <row r="48" spans="1:18" x14ac:dyDescent="0.35">
      <c r="A48" t="s">
        <v>26</v>
      </c>
      <c r="C48" t="s">
        <v>191</v>
      </c>
      <c r="D48">
        <v>2.9715194559999998</v>
      </c>
      <c r="E48" s="1">
        <v>1.59E-16</v>
      </c>
      <c r="F48" t="s">
        <v>512</v>
      </c>
      <c r="N48">
        <v>2614731</v>
      </c>
      <c r="O48">
        <v>2615957</v>
      </c>
      <c r="P48">
        <v>1226</v>
      </c>
      <c r="Q48">
        <v>2615344</v>
      </c>
      <c r="R48" t="s">
        <v>16</v>
      </c>
    </row>
    <row r="49" spans="1:18" x14ac:dyDescent="0.35">
      <c r="A49" t="s">
        <v>30</v>
      </c>
      <c r="B49" t="s">
        <v>194</v>
      </c>
      <c r="C49" t="s">
        <v>193</v>
      </c>
      <c r="D49">
        <v>2.9797071709999998</v>
      </c>
      <c r="E49" s="1">
        <v>3.1700000000000002E-25</v>
      </c>
      <c r="F49" t="s">
        <v>517</v>
      </c>
      <c r="N49">
        <v>2737398</v>
      </c>
      <c r="O49">
        <v>2739035</v>
      </c>
      <c r="P49">
        <v>1637</v>
      </c>
      <c r="Q49">
        <v>2738216.5</v>
      </c>
      <c r="R49" t="s">
        <v>16</v>
      </c>
    </row>
    <row r="50" spans="1:18" x14ac:dyDescent="0.35">
      <c r="A50" t="s">
        <v>30</v>
      </c>
      <c r="C50" t="s">
        <v>197</v>
      </c>
      <c r="D50">
        <v>2.459745222</v>
      </c>
      <c r="E50" s="1">
        <v>4.8799999999999997E-21</v>
      </c>
      <c r="N50">
        <v>2764095</v>
      </c>
      <c r="O50">
        <v>2764964</v>
      </c>
      <c r="P50">
        <v>869</v>
      </c>
      <c r="Q50">
        <v>2764529.5</v>
      </c>
      <c r="R50" t="s">
        <v>16</v>
      </c>
    </row>
    <row r="51" spans="1:18" x14ac:dyDescent="0.35">
      <c r="A51" t="s">
        <v>51</v>
      </c>
      <c r="B51" t="s">
        <v>201</v>
      </c>
      <c r="C51" t="s">
        <v>200</v>
      </c>
      <c r="D51">
        <v>2.5319579390000002</v>
      </c>
      <c r="E51" s="1">
        <v>2.0900000000000001E-17</v>
      </c>
      <c r="F51" t="s">
        <v>518</v>
      </c>
      <c r="N51">
        <v>2863997</v>
      </c>
      <c r="O51">
        <v>2865436</v>
      </c>
      <c r="P51">
        <v>1439</v>
      </c>
      <c r="Q51">
        <v>2864716.5</v>
      </c>
      <c r="R51" t="s">
        <v>16</v>
      </c>
    </row>
    <row r="52" spans="1:18" x14ac:dyDescent="0.35">
      <c r="A52" t="s">
        <v>65</v>
      </c>
      <c r="C52" t="s">
        <v>203</v>
      </c>
      <c r="D52">
        <v>2.6391484479999998</v>
      </c>
      <c r="E52" s="1">
        <v>1.0000000000000001E-17</v>
      </c>
      <c r="F52" t="s">
        <v>520</v>
      </c>
      <c r="N52">
        <v>2920438</v>
      </c>
      <c r="O52">
        <v>2920842</v>
      </c>
      <c r="P52">
        <v>404</v>
      </c>
      <c r="Q52">
        <v>2920640</v>
      </c>
      <c r="R52" t="s">
        <v>16</v>
      </c>
    </row>
    <row r="53" spans="1:18" x14ac:dyDescent="0.35">
      <c r="A53" t="s">
        <v>205</v>
      </c>
      <c r="B53" t="s">
        <v>207</v>
      </c>
      <c r="C53" t="s">
        <v>206</v>
      </c>
      <c r="D53">
        <v>2.1190982269999998</v>
      </c>
      <c r="E53" s="1">
        <v>7.9799999999999993E-9</v>
      </c>
      <c r="F53" t="s">
        <v>521</v>
      </c>
      <c r="N53">
        <v>2964691</v>
      </c>
      <c r="O53">
        <v>2965296</v>
      </c>
      <c r="P53">
        <v>605</v>
      </c>
      <c r="Q53">
        <v>2964993.5</v>
      </c>
      <c r="R53" t="s">
        <v>16</v>
      </c>
    </row>
    <row r="54" spans="1:18" x14ac:dyDescent="0.35">
      <c r="A54" t="s">
        <v>36</v>
      </c>
      <c r="C54" t="s">
        <v>210</v>
      </c>
      <c r="D54">
        <v>2.5621586939999998</v>
      </c>
      <c r="E54" s="1">
        <v>1.88E-8</v>
      </c>
      <c r="F54" t="s">
        <v>461</v>
      </c>
      <c r="N54">
        <v>3117551</v>
      </c>
      <c r="O54">
        <v>3119677</v>
      </c>
      <c r="P54">
        <v>2126</v>
      </c>
      <c r="Q54">
        <v>3118614</v>
      </c>
      <c r="R54" t="s">
        <v>16</v>
      </c>
    </row>
    <row r="55" spans="1:18" x14ac:dyDescent="0.35">
      <c r="A55" t="s">
        <v>52</v>
      </c>
      <c r="B55" s="4"/>
      <c r="C55" s="4" t="s">
        <v>212</v>
      </c>
      <c r="D55">
        <v>2.6798874769999999</v>
      </c>
      <c r="E55" s="1">
        <v>2.8900000000000001E-23</v>
      </c>
      <c r="F55" t="s">
        <v>523</v>
      </c>
      <c r="L55" t="s">
        <v>614</v>
      </c>
      <c r="M55" t="s">
        <v>523</v>
      </c>
      <c r="N55">
        <v>3173047</v>
      </c>
      <c r="O55">
        <v>3173688</v>
      </c>
      <c r="P55">
        <v>641</v>
      </c>
      <c r="Q55">
        <v>3173367.5</v>
      </c>
      <c r="R55" t="s">
        <v>16</v>
      </c>
    </row>
    <row r="56" spans="1:18" x14ac:dyDescent="0.35">
      <c r="A56" t="s">
        <v>26</v>
      </c>
      <c r="C56" t="s">
        <v>214</v>
      </c>
      <c r="D56">
        <v>2.8510411420000001</v>
      </c>
      <c r="E56" s="1">
        <v>5.48E-6</v>
      </c>
      <c r="N56">
        <v>3176333</v>
      </c>
      <c r="O56">
        <v>3176653</v>
      </c>
      <c r="P56">
        <v>320</v>
      </c>
      <c r="Q56">
        <v>3176493</v>
      </c>
      <c r="R56" t="s">
        <v>16</v>
      </c>
    </row>
    <row r="57" spans="1:18" x14ac:dyDescent="0.35">
      <c r="A57" t="s">
        <v>17</v>
      </c>
      <c r="B57" t="s">
        <v>217</v>
      </c>
      <c r="C57" t="s">
        <v>216</v>
      </c>
      <c r="D57">
        <v>2.2914797409999998</v>
      </c>
      <c r="E57">
        <v>1.459307E-2</v>
      </c>
      <c r="F57" t="s">
        <v>524</v>
      </c>
      <c r="N57">
        <v>3178577</v>
      </c>
      <c r="O57">
        <v>3179188</v>
      </c>
      <c r="P57">
        <v>611</v>
      </c>
      <c r="Q57">
        <v>3178882.5</v>
      </c>
      <c r="R57" t="s">
        <v>16</v>
      </c>
    </row>
    <row r="58" spans="1:18" x14ac:dyDescent="0.35">
      <c r="A58" t="s">
        <v>26</v>
      </c>
      <c r="C58" t="s">
        <v>219</v>
      </c>
      <c r="D58">
        <v>2.194812679</v>
      </c>
      <c r="E58">
        <v>6.0444199999999996E-4</v>
      </c>
      <c r="F58" t="s">
        <v>531</v>
      </c>
      <c r="N58">
        <v>3339277</v>
      </c>
      <c r="O58">
        <v>3339618</v>
      </c>
      <c r="P58">
        <v>341</v>
      </c>
      <c r="Q58">
        <v>3339447.5</v>
      </c>
      <c r="R58" t="s">
        <v>16</v>
      </c>
    </row>
    <row r="59" spans="1:18" x14ac:dyDescent="0.35">
      <c r="A59" t="s">
        <v>46</v>
      </c>
      <c r="B59" s="4" t="s">
        <v>222</v>
      </c>
      <c r="C59" s="4" t="s">
        <v>221</v>
      </c>
      <c r="D59">
        <v>2.159089926</v>
      </c>
      <c r="E59">
        <v>2.1706423999999998E-2</v>
      </c>
      <c r="F59" t="s">
        <v>532</v>
      </c>
      <c r="L59" t="s">
        <v>614</v>
      </c>
      <c r="M59" t="s">
        <v>532</v>
      </c>
      <c r="N59">
        <v>3372407</v>
      </c>
      <c r="O59">
        <v>3373864</v>
      </c>
      <c r="P59">
        <v>1457</v>
      </c>
      <c r="Q59">
        <v>3373135.5</v>
      </c>
      <c r="R59" t="s">
        <v>16</v>
      </c>
    </row>
    <row r="60" spans="1:18" x14ac:dyDescent="0.35">
      <c r="A60" t="s">
        <v>82</v>
      </c>
      <c r="C60" t="s">
        <v>224</v>
      </c>
      <c r="D60">
        <v>2.1779489550000002</v>
      </c>
      <c r="E60" s="1">
        <v>1.53E-15</v>
      </c>
      <c r="F60" t="s">
        <v>533</v>
      </c>
      <c r="N60">
        <v>3466074</v>
      </c>
      <c r="O60">
        <v>3467375</v>
      </c>
      <c r="P60">
        <v>1301</v>
      </c>
      <c r="Q60">
        <v>3466724.5</v>
      </c>
      <c r="R60" t="s">
        <v>16</v>
      </c>
    </row>
    <row r="61" spans="1:18" x14ac:dyDescent="0.35">
      <c r="A61" t="s">
        <v>82</v>
      </c>
      <c r="B61" s="7"/>
      <c r="C61" s="7" t="s">
        <v>226</v>
      </c>
      <c r="D61">
        <v>2.571156459</v>
      </c>
      <c r="E61" s="1">
        <v>2.6100000000000001E-5</v>
      </c>
      <c r="F61" t="s">
        <v>227</v>
      </c>
      <c r="H61" t="s">
        <v>227</v>
      </c>
      <c r="N61">
        <v>3474501</v>
      </c>
      <c r="O61">
        <v>3475601</v>
      </c>
      <c r="P61">
        <v>1100</v>
      </c>
      <c r="Q61">
        <v>3475051</v>
      </c>
      <c r="R61" t="s">
        <v>16</v>
      </c>
    </row>
    <row r="62" spans="1:18" x14ac:dyDescent="0.35">
      <c r="A62" t="s">
        <v>82</v>
      </c>
      <c r="B62" s="7"/>
      <c r="C62" s="7" t="s">
        <v>229</v>
      </c>
      <c r="D62">
        <v>2.7683698030000001</v>
      </c>
      <c r="E62" s="1">
        <v>1.06E-6</v>
      </c>
      <c r="F62" t="s">
        <v>227</v>
      </c>
      <c r="H62" t="s">
        <v>227</v>
      </c>
      <c r="N62">
        <v>3475598</v>
      </c>
      <c r="O62">
        <v>3476968</v>
      </c>
      <c r="P62">
        <v>1370</v>
      </c>
      <c r="Q62">
        <v>3476283</v>
      </c>
      <c r="R62" t="s">
        <v>16</v>
      </c>
    </row>
    <row r="63" spans="1:18" x14ac:dyDescent="0.35">
      <c r="A63" t="s">
        <v>82</v>
      </c>
      <c r="B63" s="7"/>
      <c r="C63" s="7" t="s">
        <v>231</v>
      </c>
      <c r="D63">
        <v>2.0532786289999998</v>
      </c>
      <c r="E63" s="1">
        <v>9.7199999999999997E-8</v>
      </c>
      <c r="F63" t="s">
        <v>227</v>
      </c>
      <c r="H63" t="s">
        <v>227</v>
      </c>
      <c r="N63">
        <v>3477113</v>
      </c>
      <c r="O63">
        <v>3478078</v>
      </c>
      <c r="P63">
        <v>965</v>
      </c>
      <c r="Q63">
        <v>3477595.5</v>
      </c>
      <c r="R63" t="s">
        <v>16</v>
      </c>
    </row>
    <row r="64" spans="1:18" x14ac:dyDescent="0.35">
      <c r="A64" t="s">
        <v>82</v>
      </c>
      <c r="B64" s="7"/>
      <c r="C64" s="7" t="s">
        <v>235</v>
      </c>
      <c r="D64">
        <v>2.036406173</v>
      </c>
      <c r="E64" s="1">
        <v>7.5099999999999999E-7</v>
      </c>
      <c r="F64" t="s">
        <v>227</v>
      </c>
      <c r="H64" t="s">
        <v>227</v>
      </c>
      <c r="N64">
        <v>3478071</v>
      </c>
      <c r="O64">
        <v>3479207</v>
      </c>
      <c r="P64">
        <v>1136</v>
      </c>
      <c r="Q64">
        <v>3478639</v>
      </c>
      <c r="R64" t="s">
        <v>16</v>
      </c>
    </row>
    <row r="65" spans="1:18" x14ac:dyDescent="0.35">
      <c r="A65" t="s">
        <v>17</v>
      </c>
      <c r="B65" s="7"/>
      <c r="C65" s="7" t="s">
        <v>238</v>
      </c>
      <c r="D65">
        <v>2.1976114689999999</v>
      </c>
      <c r="E65" s="1">
        <v>2.52E-6</v>
      </c>
      <c r="F65" t="s">
        <v>227</v>
      </c>
      <c r="H65" t="s">
        <v>227</v>
      </c>
      <c r="N65">
        <v>3479209</v>
      </c>
      <c r="O65">
        <v>3480207</v>
      </c>
      <c r="P65">
        <v>998</v>
      </c>
      <c r="Q65">
        <v>3479708</v>
      </c>
      <c r="R65" t="s">
        <v>16</v>
      </c>
    </row>
    <row r="66" spans="1:18" x14ac:dyDescent="0.35">
      <c r="A66" t="s">
        <v>82</v>
      </c>
      <c r="B66" s="7"/>
      <c r="C66" s="7" t="s">
        <v>241</v>
      </c>
      <c r="D66">
        <v>2.2698091059999999</v>
      </c>
      <c r="E66" s="1">
        <v>4.0599999999999998E-5</v>
      </c>
      <c r="F66" t="s">
        <v>227</v>
      </c>
      <c r="H66" t="s">
        <v>227</v>
      </c>
      <c r="N66">
        <v>3480204</v>
      </c>
      <c r="O66">
        <v>3481514</v>
      </c>
      <c r="P66">
        <v>1310</v>
      </c>
      <c r="Q66">
        <v>3480859</v>
      </c>
      <c r="R66" t="s">
        <v>16</v>
      </c>
    </row>
    <row r="67" spans="1:18" x14ac:dyDescent="0.35">
      <c r="A67" t="s">
        <v>26</v>
      </c>
      <c r="B67" s="10"/>
      <c r="C67" s="10" t="s">
        <v>243</v>
      </c>
      <c r="D67">
        <v>2.7071153539999999</v>
      </c>
      <c r="E67" s="1">
        <v>3.3199999999999999E-22</v>
      </c>
      <c r="F67" t="s">
        <v>534</v>
      </c>
      <c r="I67" t="s">
        <v>613</v>
      </c>
      <c r="N67">
        <v>3497598</v>
      </c>
      <c r="O67">
        <v>3499160</v>
      </c>
      <c r="P67">
        <v>1562</v>
      </c>
      <c r="Q67">
        <v>3498379</v>
      </c>
      <c r="R67" t="s">
        <v>16</v>
      </c>
    </row>
    <row r="68" spans="1:18" x14ac:dyDescent="0.35">
      <c r="A68" t="s">
        <v>51</v>
      </c>
      <c r="B68" s="10" t="s">
        <v>246</v>
      </c>
      <c r="C68" s="10" t="s">
        <v>245</v>
      </c>
      <c r="D68">
        <v>2.162753946</v>
      </c>
      <c r="E68" s="1">
        <v>8.7899999999999996E-10</v>
      </c>
      <c r="F68" t="s">
        <v>535</v>
      </c>
      <c r="I68" t="s">
        <v>613</v>
      </c>
      <c r="N68">
        <v>3552119</v>
      </c>
      <c r="O68">
        <v>3553558</v>
      </c>
      <c r="P68">
        <v>1439</v>
      </c>
      <c r="Q68">
        <v>3552838.5</v>
      </c>
      <c r="R68" t="s">
        <v>16</v>
      </c>
    </row>
    <row r="69" spans="1:18" x14ac:dyDescent="0.35">
      <c r="A69" t="s">
        <v>82</v>
      </c>
      <c r="B69" s="10" t="s">
        <v>249</v>
      </c>
      <c r="C69" s="10" t="s">
        <v>248</v>
      </c>
      <c r="D69">
        <v>2.943043522</v>
      </c>
      <c r="E69" s="1">
        <v>5.3600000000000003E-16</v>
      </c>
      <c r="F69" t="s">
        <v>538</v>
      </c>
      <c r="I69" t="s">
        <v>613</v>
      </c>
      <c r="N69">
        <v>3655096</v>
      </c>
      <c r="O69">
        <v>3656343</v>
      </c>
      <c r="P69">
        <v>1247</v>
      </c>
      <c r="Q69">
        <v>3655719.5</v>
      </c>
      <c r="R69" t="s">
        <v>16</v>
      </c>
    </row>
    <row r="70" spans="1:18" x14ac:dyDescent="0.35">
      <c r="A70" t="s">
        <v>123</v>
      </c>
      <c r="B70" s="10" t="s">
        <v>252</v>
      </c>
      <c r="C70" s="10" t="s">
        <v>251</v>
      </c>
      <c r="D70">
        <v>3.268145332</v>
      </c>
      <c r="E70" s="1">
        <v>2.6299999999999999E-18</v>
      </c>
      <c r="F70" t="s">
        <v>539</v>
      </c>
      <c r="I70" t="s">
        <v>613</v>
      </c>
      <c r="N70">
        <v>3656359</v>
      </c>
      <c r="O70">
        <v>3659538</v>
      </c>
      <c r="P70">
        <v>3179</v>
      </c>
      <c r="Q70">
        <v>3657948.5</v>
      </c>
      <c r="R70" t="s">
        <v>16</v>
      </c>
    </row>
    <row r="71" spans="1:18" x14ac:dyDescent="0.35">
      <c r="A71" t="s">
        <v>82</v>
      </c>
      <c r="B71" s="10" t="s">
        <v>255</v>
      </c>
      <c r="C71" s="10" t="s">
        <v>254</v>
      </c>
      <c r="D71">
        <v>2.877362325</v>
      </c>
      <c r="E71" s="1">
        <v>2.5800000000000001E-13</v>
      </c>
      <c r="F71" t="s">
        <v>540</v>
      </c>
      <c r="I71" t="s">
        <v>613</v>
      </c>
      <c r="N71">
        <v>3659535</v>
      </c>
      <c r="O71">
        <v>3660956</v>
      </c>
      <c r="P71">
        <v>1421</v>
      </c>
      <c r="Q71">
        <v>3660245.5</v>
      </c>
      <c r="R71" t="s">
        <v>16</v>
      </c>
    </row>
    <row r="72" spans="1:18" x14ac:dyDescent="0.35">
      <c r="A72" t="s">
        <v>36</v>
      </c>
      <c r="B72" t="s">
        <v>258</v>
      </c>
      <c r="C72" t="s">
        <v>257</v>
      </c>
      <c r="D72">
        <v>2.9751489480000002</v>
      </c>
      <c r="E72" s="1">
        <v>5.8799999999999997E-8</v>
      </c>
      <c r="F72" t="s">
        <v>541</v>
      </c>
      <c r="N72">
        <v>3677710</v>
      </c>
      <c r="O72">
        <v>3678909</v>
      </c>
      <c r="P72">
        <v>1199</v>
      </c>
      <c r="Q72">
        <v>3678309.5</v>
      </c>
      <c r="R72" t="s">
        <v>16</v>
      </c>
    </row>
    <row r="73" spans="1:18" x14ac:dyDescent="0.35">
      <c r="A73" t="s">
        <v>36</v>
      </c>
      <c r="B73" t="s">
        <v>261</v>
      </c>
      <c r="C73" t="s">
        <v>260</v>
      </c>
      <c r="D73">
        <v>2.8207313009999999</v>
      </c>
      <c r="E73" s="1">
        <v>1.4E-8</v>
      </c>
      <c r="F73" t="s">
        <v>542</v>
      </c>
      <c r="N73">
        <v>3678925</v>
      </c>
      <c r="O73">
        <v>3680235</v>
      </c>
      <c r="P73">
        <v>1310</v>
      </c>
      <c r="Q73">
        <v>3679580</v>
      </c>
      <c r="R73" t="s">
        <v>16</v>
      </c>
    </row>
    <row r="74" spans="1:18" x14ac:dyDescent="0.35">
      <c r="A74" t="s">
        <v>36</v>
      </c>
      <c r="C74" t="s">
        <v>263</v>
      </c>
      <c r="D74">
        <v>2.5243566890000002</v>
      </c>
      <c r="E74" s="1">
        <v>1.8400000000000001E-9</v>
      </c>
      <c r="N74">
        <v>3680271</v>
      </c>
      <c r="O74">
        <v>3681095</v>
      </c>
      <c r="P74">
        <v>824</v>
      </c>
      <c r="Q74">
        <v>3680683</v>
      </c>
      <c r="R74" t="s">
        <v>16</v>
      </c>
    </row>
    <row r="75" spans="1:18" x14ac:dyDescent="0.35">
      <c r="A75" t="s">
        <v>36</v>
      </c>
      <c r="B75" s="10" t="s">
        <v>266</v>
      </c>
      <c r="C75" s="10" t="s">
        <v>265</v>
      </c>
      <c r="D75">
        <v>2.3473488869999999</v>
      </c>
      <c r="E75">
        <v>1.8177133000000002E-2</v>
      </c>
      <c r="F75" t="s">
        <v>543</v>
      </c>
      <c r="I75" t="s">
        <v>613</v>
      </c>
      <c r="N75">
        <v>3792049</v>
      </c>
      <c r="O75">
        <v>3792399</v>
      </c>
      <c r="P75">
        <v>350</v>
      </c>
      <c r="Q75">
        <v>3792224</v>
      </c>
      <c r="R75" t="s">
        <v>16</v>
      </c>
    </row>
    <row r="76" spans="1:18" x14ac:dyDescent="0.35">
      <c r="A76" t="s">
        <v>36</v>
      </c>
      <c r="B76" t="s">
        <v>266</v>
      </c>
      <c r="C76" t="s">
        <v>268</v>
      </c>
      <c r="D76">
        <v>2.5628820330000002</v>
      </c>
      <c r="E76">
        <v>7.7102900000000001E-4</v>
      </c>
      <c r="N76">
        <v>3792476</v>
      </c>
      <c r="O76">
        <v>3793261</v>
      </c>
      <c r="P76">
        <v>785</v>
      </c>
      <c r="Q76">
        <v>3792868.5</v>
      </c>
      <c r="R76" t="s">
        <v>16</v>
      </c>
    </row>
    <row r="77" spans="1:18" x14ac:dyDescent="0.35">
      <c r="A77" t="s">
        <v>26</v>
      </c>
      <c r="B77" s="6"/>
      <c r="C77" s="6" t="s">
        <v>271</v>
      </c>
      <c r="D77">
        <v>2.350394928</v>
      </c>
      <c r="E77" s="1">
        <v>1.1499999999999999E-19</v>
      </c>
      <c r="F77" t="s">
        <v>544</v>
      </c>
      <c r="G77" t="s">
        <v>544</v>
      </c>
      <c r="N77">
        <v>3863062</v>
      </c>
      <c r="O77">
        <v>3863445</v>
      </c>
      <c r="P77">
        <v>383</v>
      </c>
      <c r="Q77">
        <v>3863253.5</v>
      </c>
      <c r="R77" t="s">
        <v>16</v>
      </c>
    </row>
    <row r="78" spans="1:18" x14ac:dyDescent="0.35">
      <c r="A78" t="s">
        <v>52</v>
      </c>
      <c r="B78" s="6"/>
      <c r="C78" s="6" t="s">
        <v>273</v>
      </c>
      <c r="D78">
        <v>2.2339539039999998</v>
      </c>
      <c r="E78" s="1">
        <v>2.79E-6</v>
      </c>
      <c r="F78" t="s">
        <v>544</v>
      </c>
      <c r="G78" t="s">
        <v>544</v>
      </c>
      <c r="N78">
        <v>3880065</v>
      </c>
      <c r="O78">
        <v>3880538</v>
      </c>
      <c r="P78">
        <v>473</v>
      </c>
      <c r="Q78">
        <v>3880301.5</v>
      </c>
      <c r="R78" t="s">
        <v>16</v>
      </c>
    </row>
    <row r="79" spans="1:18" x14ac:dyDescent="0.35">
      <c r="A79" t="s">
        <v>52</v>
      </c>
      <c r="C79" t="s">
        <v>275</v>
      </c>
      <c r="D79">
        <v>2.7828644389999999</v>
      </c>
      <c r="E79" s="1">
        <v>6.3800000000000003E-14</v>
      </c>
      <c r="N79">
        <v>3888362</v>
      </c>
      <c r="O79">
        <v>3888721</v>
      </c>
      <c r="P79">
        <v>359</v>
      </c>
      <c r="Q79">
        <v>3888541.5</v>
      </c>
      <c r="R79" t="s">
        <v>16</v>
      </c>
    </row>
    <row r="80" spans="1:18" x14ac:dyDescent="0.35">
      <c r="A80" t="s">
        <v>71</v>
      </c>
      <c r="B80" s="3"/>
      <c r="C80" s="3" t="s">
        <v>278</v>
      </c>
      <c r="D80">
        <v>2.1681941930000002</v>
      </c>
      <c r="E80">
        <v>2.1623685E-2</v>
      </c>
      <c r="F80" t="s">
        <v>545</v>
      </c>
      <c r="J80" t="s">
        <v>612</v>
      </c>
      <c r="N80">
        <v>3934505</v>
      </c>
      <c r="O80">
        <v>3935488</v>
      </c>
      <c r="P80">
        <v>983</v>
      </c>
      <c r="Q80">
        <v>3934996.5</v>
      </c>
      <c r="R80" t="s">
        <v>16</v>
      </c>
    </row>
    <row r="81" spans="1:18" x14ac:dyDescent="0.35">
      <c r="A81" t="s">
        <v>24</v>
      </c>
      <c r="C81" t="s">
        <v>281</v>
      </c>
      <c r="D81">
        <v>2.301700173</v>
      </c>
      <c r="E81">
        <v>1.13683E-2</v>
      </c>
      <c r="N81">
        <v>3980250</v>
      </c>
      <c r="O81">
        <v>3980411</v>
      </c>
      <c r="P81">
        <v>161</v>
      </c>
      <c r="Q81">
        <v>3980330.5</v>
      </c>
      <c r="R81" t="s">
        <v>16</v>
      </c>
    </row>
    <row r="82" spans="1:18" x14ac:dyDescent="0.35">
      <c r="A82" t="s">
        <v>24</v>
      </c>
      <c r="B82" t="s">
        <v>285</v>
      </c>
      <c r="C82" t="s">
        <v>284</v>
      </c>
      <c r="D82">
        <v>2.016588627</v>
      </c>
      <c r="E82" s="1">
        <v>6.6500000000000005E-20</v>
      </c>
      <c r="F82" t="s">
        <v>546</v>
      </c>
      <c r="N82">
        <v>4010885</v>
      </c>
      <c r="O82">
        <v>4012084</v>
      </c>
      <c r="P82">
        <v>1199</v>
      </c>
      <c r="Q82">
        <v>4011484.5</v>
      </c>
      <c r="R82" t="s">
        <v>16</v>
      </c>
    </row>
    <row r="83" spans="1:18" x14ac:dyDescent="0.35">
      <c r="A83" t="s">
        <v>59</v>
      </c>
      <c r="B83" t="s">
        <v>288</v>
      </c>
      <c r="C83" t="s">
        <v>287</v>
      </c>
      <c r="D83">
        <v>2.7419045089999998</v>
      </c>
      <c r="E83">
        <v>3.3660800000000001E-4</v>
      </c>
      <c r="F83" t="s">
        <v>552</v>
      </c>
      <c r="N83">
        <v>4255506</v>
      </c>
      <c r="O83">
        <v>4255757</v>
      </c>
      <c r="P83">
        <v>251</v>
      </c>
      <c r="Q83">
        <v>4255631.5</v>
      </c>
      <c r="R83" t="s">
        <v>16</v>
      </c>
    </row>
    <row r="84" spans="1:18" x14ac:dyDescent="0.35">
      <c r="A84" t="s">
        <v>30</v>
      </c>
      <c r="B84" t="s">
        <v>291</v>
      </c>
      <c r="C84" t="s">
        <v>290</v>
      </c>
      <c r="D84">
        <v>2.186589723</v>
      </c>
      <c r="E84" s="1">
        <v>6.8999999999999996E-8</v>
      </c>
      <c r="F84" t="s">
        <v>553</v>
      </c>
      <c r="N84">
        <v>4262554</v>
      </c>
      <c r="O84">
        <v>4263570</v>
      </c>
      <c r="P84">
        <v>1016</v>
      </c>
      <c r="Q84">
        <v>4263062</v>
      </c>
      <c r="R84" t="s">
        <v>16</v>
      </c>
    </row>
    <row r="85" spans="1:18" x14ac:dyDescent="0.35">
      <c r="A85" t="s">
        <v>97</v>
      </c>
      <c r="B85" s="5" t="s">
        <v>294</v>
      </c>
      <c r="C85" s="5" t="s">
        <v>293</v>
      </c>
      <c r="D85">
        <v>4.2651360189999998</v>
      </c>
      <c r="E85" s="1">
        <v>6.4099999999999999E-14</v>
      </c>
      <c r="F85" t="s">
        <v>294</v>
      </c>
      <c r="G85" t="s">
        <v>294</v>
      </c>
      <c r="N85">
        <v>4273154</v>
      </c>
      <c r="O85">
        <v>4273780</v>
      </c>
      <c r="P85">
        <v>626</v>
      </c>
      <c r="Q85">
        <v>4273467</v>
      </c>
      <c r="R85" t="s">
        <v>16</v>
      </c>
    </row>
    <row r="86" spans="1:18" x14ac:dyDescent="0.35">
      <c r="A86" t="s">
        <v>97</v>
      </c>
      <c r="B86" s="5" t="s">
        <v>294</v>
      </c>
      <c r="C86" s="5" t="s">
        <v>296</v>
      </c>
      <c r="D86">
        <v>2.3597367579999999</v>
      </c>
      <c r="E86" s="1">
        <v>3.19E-13</v>
      </c>
      <c r="F86" t="s">
        <v>294</v>
      </c>
      <c r="G86" t="s">
        <v>294</v>
      </c>
      <c r="N86">
        <v>4273856</v>
      </c>
      <c r="O86">
        <v>4274335</v>
      </c>
      <c r="P86">
        <v>479</v>
      </c>
      <c r="Q86">
        <v>4274095.5</v>
      </c>
      <c r="R86" t="s">
        <v>16</v>
      </c>
    </row>
    <row r="87" spans="1:18" x14ac:dyDescent="0.35">
      <c r="A87" t="s">
        <v>26</v>
      </c>
      <c r="B87" s="5" t="s">
        <v>294</v>
      </c>
      <c r="C87" s="5" t="s">
        <v>298</v>
      </c>
      <c r="D87">
        <v>3.9210412369999998</v>
      </c>
      <c r="E87" s="1">
        <v>7.6100000000000003E-18</v>
      </c>
      <c r="F87" t="s">
        <v>294</v>
      </c>
      <c r="G87" t="s">
        <v>294</v>
      </c>
      <c r="N87">
        <v>4274832</v>
      </c>
      <c r="O87">
        <v>4277921</v>
      </c>
      <c r="P87">
        <v>3089</v>
      </c>
      <c r="Q87">
        <v>4276376.5</v>
      </c>
      <c r="R87" t="s">
        <v>16</v>
      </c>
    </row>
    <row r="88" spans="1:18" x14ac:dyDescent="0.35">
      <c r="A88" t="s">
        <v>26</v>
      </c>
      <c r="B88" s="5" t="s">
        <v>294</v>
      </c>
      <c r="C88" s="5" t="s">
        <v>300</v>
      </c>
      <c r="D88">
        <v>4.4458588829999997</v>
      </c>
      <c r="E88" s="1">
        <v>1.1600000000000001E-16</v>
      </c>
      <c r="F88" t="s">
        <v>294</v>
      </c>
      <c r="G88" t="s">
        <v>294</v>
      </c>
      <c r="N88">
        <v>4277979</v>
      </c>
      <c r="O88">
        <v>4278551</v>
      </c>
      <c r="P88">
        <v>572</v>
      </c>
      <c r="Q88">
        <v>4278265</v>
      </c>
      <c r="R88" t="s">
        <v>16</v>
      </c>
    </row>
    <row r="89" spans="1:18" x14ac:dyDescent="0.35">
      <c r="A89" t="s">
        <v>82</v>
      </c>
      <c r="B89" s="5" t="s">
        <v>294</v>
      </c>
      <c r="C89" s="5" t="s">
        <v>302</v>
      </c>
      <c r="D89">
        <v>4.3590403000000002</v>
      </c>
      <c r="E89" s="1">
        <v>6.9899999999999999E-11</v>
      </c>
      <c r="F89" t="s">
        <v>294</v>
      </c>
      <c r="G89" t="s">
        <v>294</v>
      </c>
      <c r="N89">
        <v>4278561</v>
      </c>
      <c r="O89">
        <v>4279325</v>
      </c>
      <c r="P89">
        <v>764</v>
      </c>
      <c r="Q89">
        <v>4278943</v>
      </c>
      <c r="R89" t="s">
        <v>16</v>
      </c>
    </row>
    <row r="90" spans="1:18" x14ac:dyDescent="0.35">
      <c r="A90" t="s">
        <v>26</v>
      </c>
      <c r="B90" s="5" t="s">
        <v>294</v>
      </c>
      <c r="C90" s="5" t="s">
        <v>304</v>
      </c>
      <c r="D90">
        <v>4.0162241160000001</v>
      </c>
      <c r="E90" s="1">
        <v>3.1000000000000001E-12</v>
      </c>
      <c r="F90" t="s">
        <v>294</v>
      </c>
      <c r="G90" t="s">
        <v>294</v>
      </c>
      <c r="N90">
        <v>4279328</v>
      </c>
      <c r="O90">
        <v>4280011</v>
      </c>
      <c r="P90">
        <v>683</v>
      </c>
      <c r="Q90">
        <v>4279669.5</v>
      </c>
      <c r="R90" t="s">
        <v>16</v>
      </c>
    </row>
    <row r="91" spans="1:18" x14ac:dyDescent="0.35">
      <c r="A91" t="s">
        <v>26</v>
      </c>
      <c r="B91" s="5" t="s">
        <v>294</v>
      </c>
      <c r="C91" s="5" t="s">
        <v>306</v>
      </c>
      <c r="D91">
        <v>3.0886508180000001</v>
      </c>
      <c r="E91" s="1">
        <v>1.23E-14</v>
      </c>
      <c r="F91" t="s">
        <v>294</v>
      </c>
      <c r="G91" t="s">
        <v>294</v>
      </c>
      <c r="N91">
        <v>4280063</v>
      </c>
      <c r="O91">
        <v>4280476</v>
      </c>
      <c r="P91">
        <v>413</v>
      </c>
      <c r="Q91">
        <v>4280269.5</v>
      </c>
      <c r="R91" t="s">
        <v>16</v>
      </c>
    </row>
    <row r="92" spans="1:18" x14ac:dyDescent="0.35">
      <c r="A92" t="s">
        <v>52</v>
      </c>
      <c r="B92" s="5" t="s">
        <v>294</v>
      </c>
      <c r="C92" s="5" t="s">
        <v>308</v>
      </c>
      <c r="D92">
        <v>3.5319979340000001</v>
      </c>
      <c r="E92" s="1">
        <v>2.5499999999999999E-18</v>
      </c>
      <c r="F92" t="s">
        <v>294</v>
      </c>
      <c r="G92" t="s">
        <v>294</v>
      </c>
      <c r="N92">
        <v>4280463</v>
      </c>
      <c r="O92">
        <v>4281674</v>
      </c>
      <c r="P92">
        <v>1211</v>
      </c>
      <c r="Q92">
        <v>4281068.5</v>
      </c>
      <c r="R92" t="s">
        <v>16</v>
      </c>
    </row>
    <row r="93" spans="1:18" x14ac:dyDescent="0.35">
      <c r="A93" t="s">
        <v>26</v>
      </c>
      <c r="B93" s="5" t="s">
        <v>294</v>
      </c>
      <c r="C93" s="5" t="s">
        <v>310</v>
      </c>
      <c r="D93">
        <v>3.9041179640000001</v>
      </c>
      <c r="E93" s="1">
        <v>4.3299999999999998E-15</v>
      </c>
      <c r="F93" t="s">
        <v>294</v>
      </c>
      <c r="G93" t="s">
        <v>294</v>
      </c>
      <c r="N93">
        <v>4281671</v>
      </c>
      <c r="O93">
        <v>4282009</v>
      </c>
      <c r="P93">
        <v>338</v>
      </c>
      <c r="Q93">
        <v>4281840</v>
      </c>
      <c r="R93" t="s">
        <v>16</v>
      </c>
    </row>
    <row r="94" spans="1:18" x14ac:dyDescent="0.35">
      <c r="A94" t="s">
        <v>26</v>
      </c>
      <c r="B94" s="5" t="s">
        <v>294</v>
      </c>
      <c r="C94" s="5" t="s">
        <v>312</v>
      </c>
      <c r="D94">
        <v>2.052884508</v>
      </c>
      <c r="E94" s="1">
        <v>3.3599999999999997E-14</v>
      </c>
      <c r="F94" t="s">
        <v>294</v>
      </c>
      <c r="G94" t="s">
        <v>294</v>
      </c>
      <c r="N94">
        <v>4282056</v>
      </c>
      <c r="O94">
        <v>4285316</v>
      </c>
      <c r="P94">
        <v>3260</v>
      </c>
      <c r="Q94">
        <v>4283686</v>
      </c>
      <c r="R94" t="s">
        <v>16</v>
      </c>
    </row>
    <row r="95" spans="1:18" x14ac:dyDescent="0.35">
      <c r="A95" t="s">
        <v>26</v>
      </c>
      <c r="B95" s="5" t="s">
        <v>294</v>
      </c>
      <c r="C95" s="5" t="s">
        <v>314</v>
      </c>
      <c r="D95">
        <v>2.997705844</v>
      </c>
      <c r="E95" s="1">
        <v>3.34E-16</v>
      </c>
      <c r="F95" t="s">
        <v>294</v>
      </c>
      <c r="G95" t="s">
        <v>294</v>
      </c>
      <c r="N95">
        <v>4285934</v>
      </c>
      <c r="O95">
        <v>4286749</v>
      </c>
      <c r="P95">
        <v>815</v>
      </c>
      <c r="Q95">
        <v>4286341.5</v>
      </c>
      <c r="R95" t="s">
        <v>16</v>
      </c>
    </row>
    <row r="96" spans="1:18" x14ac:dyDescent="0.35">
      <c r="A96" t="s">
        <v>71</v>
      </c>
      <c r="B96" s="5" t="s">
        <v>294</v>
      </c>
      <c r="C96" s="5" t="s">
        <v>317</v>
      </c>
      <c r="D96">
        <v>2.8171020950000001</v>
      </c>
      <c r="E96" s="1">
        <v>3.7299999999999997E-17</v>
      </c>
      <c r="F96" t="s">
        <v>294</v>
      </c>
      <c r="G96" t="s">
        <v>294</v>
      </c>
      <c r="N96">
        <v>4286746</v>
      </c>
      <c r="O96">
        <v>4287669</v>
      </c>
      <c r="P96">
        <v>923</v>
      </c>
      <c r="Q96">
        <v>4287207.5</v>
      </c>
      <c r="R96" t="s">
        <v>16</v>
      </c>
    </row>
    <row r="97" spans="1:18" x14ac:dyDescent="0.35">
      <c r="A97" t="s">
        <v>26</v>
      </c>
      <c r="B97" s="5" t="s">
        <v>294</v>
      </c>
      <c r="C97" s="5" t="s">
        <v>319</v>
      </c>
      <c r="D97">
        <v>3.8898936630000001</v>
      </c>
      <c r="E97" s="1">
        <v>1.7500000000000001E-8</v>
      </c>
      <c r="F97" t="s">
        <v>294</v>
      </c>
      <c r="G97" t="s">
        <v>294</v>
      </c>
      <c r="N97">
        <v>4288855</v>
      </c>
      <c r="O97">
        <v>4289235</v>
      </c>
      <c r="P97">
        <v>380</v>
      </c>
      <c r="Q97">
        <v>4289045</v>
      </c>
      <c r="R97" t="s">
        <v>16</v>
      </c>
    </row>
    <row r="98" spans="1:18" x14ac:dyDescent="0.35">
      <c r="A98" t="s">
        <v>87</v>
      </c>
      <c r="B98" s="5" t="s">
        <v>294</v>
      </c>
      <c r="C98" s="5" t="s">
        <v>321</v>
      </c>
      <c r="D98">
        <v>3.932016408</v>
      </c>
      <c r="E98" s="1">
        <v>7.1600000000000005E-14</v>
      </c>
      <c r="F98" t="s">
        <v>294</v>
      </c>
      <c r="G98" t="s">
        <v>294</v>
      </c>
      <c r="N98">
        <v>4289239</v>
      </c>
      <c r="O98">
        <v>4289892</v>
      </c>
      <c r="P98">
        <v>653</v>
      </c>
      <c r="Q98">
        <v>4289565.5</v>
      </c>
      <c r="R98" t="s">
        <v>16</v>
      </c>
    </row>
    <row r="99" spans="1:18" x14ac:dyDescent="0.35">
      <c r="A99" t="s">
        <v>26</v>
      </c>
      <c r="B99" s="5" t="s">
        <v>294</v>
      </c>
      <c r="C99" s="5" t="s">
        <v>323</v>
      </c>
      <c r="D99">
        <v>3.8450399220000002</v>
      </c>
      <c r="E99" s="1">
        <v>5.83E-12</v>
      </c>
      <c r="F99" t="s">
        <v>294</v>
      </c>
      <c r="G99" t="s">
        <v>294</v>
      </c>
      <c r="N99">
        <v>4289966</v>
      </c>
      <c r="O99">
        <v>4290382</v>
      </c>
      <c r="P99">
        <v>416</v>
      </c>
      <c r="Q99">
        <v>4290174</v>
      </c>
      <c r="R99" t="s">
        <v>16</v>
      </c>
    </row>
    <row r="100" spans="1:18" x14ac:dyDescent="0.35">
      <c r="A100" t="s">
        <v>52</v>
      </c>
      <c r="B100" s="5" t="s">
        <v>294</v>
      </c>
      <c r="C100" s="5" t="s">
        <v>325</v>
      </c>
      <c r="D100">
        <v>3.8248683849999998</v>
      </c>
      <c r="E100" s="1">
        <v>2.1599999999999998E-11</v>
      </c>
      <c r="F100" t="s">
        <v>294</v>
      </c>
      <c r="G100" t="s">
        <v>294</v>
      </c>
      <c r="N100">
        <v>4290379</v>
      </c>
      <c r="O100">
        <v>4291032</v>
      </c>
      <c r="P100">
        <v>653</v>
      </c>
      <c r="Q100">
        <v>4290705.5</v>
      </c>
      <c r="R100" t="s">
        <v>16</v>
      </c>
    </row>
    <row r="101" spans="1:18" x14ac:dyDescent="0.35">
      <c r="A101" t="s">
        <v>26</v>
      </c>
      <c r="B101" s="5" t="s">
        <v>294</v>
      </c>
      <c r="C101" s="5" t="s">
        <v>328</v>
      </c>
      <c r="D101">
        <v>3.8004794890000002</v>
      </c>
      <c r="E101" s="1">
        <v>3.1299999999999998E-13</v>
      </c>
      <c r="F101" t="s">
        <v>294</v>
      </c>
      <c r="G101" t="s">
        <v>294</v>
      </c>
      <c r="N101">
        <v>4291029</v>
      </c>
      <c r="O101">
        <v>4291397</v>
      </c>
      <c r="P101">
        <v>368</v>
      </c>
      <c r="Q101">
        <v>4291213</v>
      </c>
      <c r="R101" t="s">
        <v>16</v>
      </c>
    </row>
    <row r="102" spans="1:18" x14ac:dyDescent="0.35">
      <c r="A102" t="s">
        <v>52</v>
      </c>
      <c r="B102" s="5" t="s">
        <v>294</v>
      </c>
      <c r="C102" s="5" t="s">
        <v>330</v>
      </c>
      <c r="D102">
        <v>3.2709270460000002</v>
      </c>
      <c r="E102" s="1">
        <v>4.5500000000000002E-15</v>
      </c>
      <c r="F102" t="s">
        <v>294</v>
      </c>
      <c r="G102" t="s">
        <v>294</v>
      </c>
      <c r="N102">
        <v>4291414</v>
      </c>
      <c r="O102">
        <v>4291917</v>
      </c>
      <c r="P102">
        <v>503</v>
      </c>
      <c r="Q102">
        <v>4291665.5</v>
      </c>
      <c r="R102" t="s">
        <v>16</v>
      </c>
    </row>
    <row r="103" spans="1:18" x14ac:dyDescent="0.35">
      <c r="A103" t="s">
        <v>52</v>
      </c>
      <c r="B103" s="5" t="s">
        <v>294</v>
      </c>
      <c r="C103" s="5" t="s">
        <v>332</v>
      </c>
      <c r="D103">
        <v>3.2612653819999999</v>
      </c>
      <c r="E103" s="1">
        <v>1.92E-15</v>
      </c>
      <c r="F103" t="s">
        <v>294</v>
      </c>
      <c r="G103" t="s">
        <v>294</v>
      </c>
      <c r="N103">
        <v>4291921</v>
      </c>
      <c r="O103">
        <v>4292229</v>
      </c>
      <c r="P103">
        <v>308</v>
      </c>
      <c r="Q103">
        <v>4292075</v>
      </c>
      <c r="R103" t="s">
        <v>16</v>
      </c>
    </row>
    <row r="104" spans="1:18" x14ac:dyDescent="0.35">
      <c r="A104" t="s">
        <v>87</v>
      </c>
      <c r="B104" s="5" t="s">
        <v>294</v>
      </c>
      <c r="C104" s="5" t="s">
        <v>333</v>
      </c>
      <c r="D104">
        <v>3.6747985089999999</v>
      </c>
      <c r="E104" s="1">
        <v>5.8300000000000001E-16</v>
      </c>
      <c r="F104" t="s">
        <v>294</v>
      </c>
      <c r="G104" t="s">
        <v>294</v>
      </c>
      <c r="N104">
        <v>4292281</v>
      </c>
      <c r="O104">
        <v>4293228</v>
      </c>
      <c r="P104">
        <v>947</v>
      </c>
      <c r="Q104">
        <v>4292754.5</v>
      </c>
      <c r="R104" t="s">
        <v>16</v>
      </c>
    </row>
    <row r="105" spans="1:18" x14ac:dyDescent="0.35">
      <c r="A105" t="s">
        <v>52</v>
      </c>
      <c r="B105" s="5" t="s">
        <v>294</v>
      </c>
      <c r="C105" s="5" t="s">
        <v>334</v>
      </c>
      <c r="D105">
        <v>3.6963070629999999</v>
      </c>
      <c r="E105" s="1">
        <v>1.2200000000000001E-12</v>
      </c>
      <c r="F105" t="s">
        <v>294</v>
      </c>
      <c r="G105" t="s">
        <v>294</v>
      </c>
      <c r="N105">
        <v>4293240</v>
      </c>
      <c r="O105">
        <v>4293956</v>
      </c>
      <c r="P105">
        <v>716</v>
      </c>
      <c r="Q105">
        <v>4293598</v>
      </c>
      <c r="R105" t="s">
        <v>16</v>
      </c>
    </row>
    <row r="106" spans="1:18" x14ac:dyDescent="0.35">
      <c r="A106" t="s">
        <v>26</v>
      </c>
      <c r="B106" s="5" t="s">
        <v>294</v>
      </c>
      <c r="C106" s="5" t="s">
        <v>335</v>
      </c>
      <c r="D106">
        <v>3.3565469050000001</v>
      </c>
      <c r="E106" s="1">
        <v>2.94E-14</v>
      </c>
      <c r="F106" t="s">
        <v>294</v>
      </c>
      <c r="G106" t="s">
        <v>294</v>
      </c>
      <c r="N106">
        <v>4294547</v>
      </c>
      <c r="O106">
        <v>4295635</v>
      </c>
      <c r="P106">
        <v>1088</v>
      </c>
      <c r="Q106">
        <v>4295091</v>
      </c>
      <c r="R106" t="s">
        <v>16</v>
      </c>
    </row>
    <row r="107" spans="1:18" x14ac:dyDescent="0.35">
      <c r="A107" t="s">
        <v>52</v>
      </c>
      <c r="B107" s="5" t="s">
        <v>294</v>
      </c>
      <c r="C107" s="5" t="s">
        <v>336</v>
      </c>
      <c r="D107">
        <v>3.147128903</v>
      </c>
      <c r="E107" s="1">
        <v>5.1100000000000002E-16</v>
      </c>
      <c r="F107" t="s">
        <v>294</v>
      </c>
      <c r="G107" t="s">
        <v>294</v>
      </c>
      <c r="N107">
        <v>4295610</v>
      </c>
      <c r="O107">
        <v>4297073</v>
      </c>
      <c r="P107">
        <v>1463</v>
      </c>
      <c r="Q107">
        <v>4296341.5</v>
      </c>
      <c r="R107" t="s">
        <v>16</v>
      </c>
    </row>
    <row r="108" spans="1:18" x14ac:dyDescent="0.35">
      <c r="A108" t="s">
        <v>26</v>
      </c>
      <c r="B108" s="5" t="s">
        <v>294</v>
      </c>
      <c r="C108" s="5" t="s">
        <v>337</v>
      </c>
      <c r="D108">
        <v>3.735827037</v>
      </c>
      <c r="E108" s="1">
        <v>6.3800000000000003E-15</v>
      </c>
      <c r="F108" t="s">
        <v>294</v>
      </c>
      <c r="G108" t="s">
        <v>294</v>
      </c>
      <c r="N108">
        <v>4297070</v>
      </c>
      <c r="O108">
        <v>4298371</v>
      </c>
      <c r="P108">
        <v>1301</v>
      </c>
      <c r="Q108">
        <v>4297720.5</v>
      </c>
      <c r="R108" t="s">
        <v>16</v>
      </c>
    </row>
    <row r="109" spans="1:18" x14ac:dyDescent="0.35">
      <c r="A109" t="s">
        <v>26</v>
      </c>
      <c r="B109" s="5" t="s">
        <v>294</v>
      </c>
      <c r="C109" s="5" t="s">
        <v>338</v>
      </c>
      <c r="D109">
        <v>3.6539229679999998</v>
      </c>
      <c r="E109" s="1">
        <v>1.7199999999999999E-12</v>
      </c>
      <c r="F109" t="s">
        <v>294</v>
      </c>
      <c r="G109" t="s">
        <v>294</v>
      </c>
      <c r="N109">
        <v>4298358</v>
      </c>
      <c r="O109">
        <v>4298819</v>
      </c>
      <c r="P109">
        <v>461</v>
      </c>
      <c r="Q109">
        <v>4298588.5</v>
      </c>
      <c r="R109" t="s">
        <v>16</v>
      </c>
    </row>
    <row r="110" spans="1:18" x14ac:dyDescent="0.35">
      <c r="A110" t="s">
        <v>52</v>
      </c>
      <c r="B110" s="5" t="s">
        <v>294</v>
      </c>
      <c r="C110" s="5" t="s">
        <v>339</v>
      </c>
      <c r="D110">
        <v>3.5579582269999999</v>
      </c>
      <c r="E110" s="1">
        <v>2.8000000000000002E-12</v>
      </c>
      <c r="F110" t="s">
        <v>294</v>
      </c>
      <c r="G110" t="s">
        <v>294</v>
      </c>
      <c r="N110">
        <v>4298851</v>
      </c>
      <c r="O110">
        <v>4299474</v>
      </c>
      <c r="P110">
        <v>623</v>
      </c>
      <c r="Q110">
        <v>4299162.5</v>
      </c>
      <c r="R110" t="s">
        <v>16</v>
      </c>
    </row>
    <row r="111" spans="1:18" x14ac:dyDescent="0.35">
      <c r="A111" t="s">
        <v>26</v>
      </c>
      <c r="B111" s="5" t="s">
        <v>294</v>
      </c>
      <c r="C111" s="5" t="s">
        <v>340</v>
      </c>
      <c r="D111">
        <v>3.3294051530000002</v>
      </c>
      <c r="E111" s="1">
        <v>7.7799999999999996E-12</v>
      </c>
      <c r="F111" t="s">
        <v>294</v>
      </c>
      <c r="G111" t="s">
        <v>294</v>
      </c>
      <c r="N111">
        <v>4300237</v>
      </c>
      <c r="O111">
        <v>4300560</v>
      </c>
      <c r="P111">
        <v>323</v>
      </c>
      <c r="Q111">
        <v>4300398.5</v>
      </c>
      <c r="R111" t="s">
        <v>16</v>
      </c>
    </row>
    <row r="112" spans="1:18" x14ac:dyDescent="0.35">
      <c r="A112" t="s">
        <v>26</v>
      </c>
      <c r="B112" s="5" t="s">
        <v>294</v>
      </c>
      <c r="C112" s="5" t="s">
        <v>341</v>
      </c>
      <c r="D112">
        <v>2.400353671</v>
      </c>
      <c r="E112" s="1">
        <v>1.0099999999999999E-12</v>
      </c>
      <c r="F112" t="s">
        <v>294</v>
      </c>
      <c r="G112" t="s">
        <v>294</v>
      </c>
      <c r="N112">
        <v>4303441</v>
      </c>
      <c r="O112">
        <v>4304055</v>
      </c>
      <c r="P112">
        <v>614</v>
      </c>
      <c r="Q112">
        <v>4303748</v>
      </c>
      <c r="R112" t="s">
        <v>16</v>
      </c>
    </row>
    <row r="113" spans="1:18" x14ac:dyDescent="0.35">
      <c r="A113" t="s">
        <v>26</v>
      </c>
      <c r="B113" s="5" t="s">
        <v>294</v>
      </c>
      <c r="C113" s="5" t="s">
        <v>342</v>
      </c>
      <c r="D113">
        <v>2.3969744309999998</v>
      </c>
      <c r="E113" s="1">
        <v>6.6799999999999998E-12</v>
      </c>
      <c r="F113" t="s">
        <v>294</v>
      </c>
      <c r="G113" t="s">
        <v>294</v>
      </c>
      <c r="N113">
        <v>4304052</v>
      </c>
      <c r="O113">
        <v>4304639</v>
      </c>
      <c r="P113">
        <v>587</v>
      </c>
      <c r="Q113">
        <v>4304345.5</v>
      </c>
      <c r="R113" t="s">
        <v>16</v>
      </c>
    </row>
    <row r="114" spans="1:18" x14ac:dyDescent="0.35">
      <c r="A114" t="s">
        <v>26</v>
      </c>
      <c r="B114" s="5" t="s">
        <v>294</v>
      </c>
      <c r="C114" s="5" t="s">
        <v>343</v>
      </c>
      <c r="D114">
        <v>2.1524372330000001</v>
      </c>
      <c r="E114" s="1">
        <v>4.7099999999999997E-9</v>
      </c>
      <c r="F114" t="s">
        <v>294</v>
      </c>
      <c r="G114" t="s">
        <v>294</v>
      </c>
      <c r="N114">
        <v>4304632</v>
      </c>
      <c r="O114">
        <v>4304919</v>
      </c>
      <c r="P114">
        <v>287</v>
      </c>
      <c r="Q114">
        <v>4304775.5</v>
      </c>
      <c r="R114" t="s">
        <v>16</v>
      </c>
    </row>
    <row r="115" spans="1:18" x14ac:dyDescent="0.35">
      <c r="A115" t="s">
        <v>78</v>
      </c>
      <c r="B115" s="5" t="s">
        <v>294</v>
      </c>
      <c r="C115" s="5" t="s">
        <v>344</v>
      </c>
      <c r="D115">
        <v>2.6251483329999998</v>
      </c>
      <c r="E115" s="1">
        <v>3.8799999999999996E-12</v>
      </c>
      <c r="F115" t="s">
        <v>294</v>
      </c>
      <c r="G115" t="s">
        <v>294</v>
      </c>
      <c r="N115">
        <v>4304919</v>
      </c>
      <c r="O115">
        <v>4305716</v>
      </c>
      <c r="P115">
        <v>797</v>
      </c>
      <c r="Q115">
        <v>4305317.5</v>
      </c>
      <c r="R115" t="s">
        <v>16</v>
      </c>
    </row>
    <row r="116" spans="1:18" x14ac:dyDescent="0.35">
      <c r="A116" t="s">
        <v>52</v>
      </c>
      <c r="B116" s="5" t="s">
        <v>294</v>
      </c>
      <c r="C116" s="5" t="s">
        <v>345</v>
      </c>
      <c r="D116">
        <v>2.4149858759999998</v>
      </c>
      <c r="E116" s="1">
        <v>1.04E-16</v>
      </c>
      <c r="F116" t="s">
        <v>294</v>
      </c>
      <c r="G116" t="s">
        <v>294</v>
      </c>
      <c r="N116">
        <v>4305713</v>
      </c>
      <c r="O116">
        <v>4306606</v>
      </c>
      <c r="P116">
        <v>893</v>
      </c>
      <c r="Q116">
        <v>4306159.5</v>
      </c>
      <c r="R116" t="s">
        <v>16</v>
      </c>
    </row>
    <row r="117" spans="1:18" x14ac:dyDescent="0.35">
      <c r="A117" t="s">
        <v>26</v>
      </c>
      <c r="B117" s="5" t="s">
        <v>294</v>
      </c>
      <c r="C117" s="5" t="s">
        <v>346</v>
      </c>
      <c r="D117">
        <v>2.7179839399999999</v>
      </c>
      <c r="E117" s="1">
        <v>1.21E-14</v>
      </c>
      <c r="F117" t="s">
        <v>294</v>
      </c>
      <c r="G117" t="s">
        <v>294</v>
      </c>
      <c r="N117">
        <v>4306606</v>
      </c>
      <c r="O117">
        <v>4307397</v>
      </c>
      <c r="P117">
        <v>791</v>
      </c>
      <c r="Q117">
        <v>4307001.5</v>
      </c>
      <c r="R117" t="s">
        <v>16</v>
      </c>
    </row>
    <row r="118" spans="1:18" x14ac:dyDescent="0.35">
      <c r="A118" t="s">
        <v>26</v>
      </c>
      <c r="B118" s="5" t="s">
        <v>294</v>
      </c>
      <c r="C118" s="5" t="s">
        <v>347</v>
      </c>
      <c r="D118">
        <v>2.620519126</v>
      </c>
      <c r="E118" s="1">
        <v>9.2799999999999993E-15</v>
      </c>
      <c r="F118" t="s">
        <v>294</v>
      </c>
      <c r="G118" t="s">
        <v>294</v>
      </c>
      <c r="N118">
        <v>4307463</v>
      </c>
      <c r="O118">
        <v>4308080</v>
      </c>
      <c r="P118">
        <v>617</v>
      </c>
      <c r="Q118">
        <v>4307771.5</v>
      </c>
      <c r="R118" t="s">
        <v>16</v>
      </c>
    </row>
    <row r="119" spans="1:18" x14ac:dyDescent="0.35">
      <c r="A119" t="s">
        <v>52</v>
      </c>
      <c r="B119" s="5" t="s">
        <v>294</v>
      </c>
      <c r="C119" s="5" t="s">
        <v>348</v>
      </c>
      <c r="D119">
        <v>2.3401242729999998</v>
      </c>
      <c r="E119" s="1">
        <v>1.19E-14</v>
      </c>
      <c r="F119" t="s">
        <v>294</v>
      </c>
      <c r="G119" t="s">
        <v>294</v>
      </c>
      <c r="N119">
        <v>4313467</v>
      </c>
      <c r="O119">
        <v>4314318</v>
      </c>
      <c r="P119">
        <v>851</v>
      </c>
      <c r="Q119">
        <v>4313892.5</v>
      </c>
      <c r="R119" t="s">
        <v>16</v>
      </c>
    </row>
    <row r="120" spans="1:18" x14ac:dyDescent="0.35">
      <c r="A120" t="s">
        <v>26</v>
      </c>
      <c r="B120" s="5" t="s">
        <v>294</v>
      </c>
      <c r="C120" s="5" t="s">
        <v>349</v>
      </c>
      <c r="D120">
        <v>2.0379785770000001</v>
      </c>
      <c r="E120" s="1">
        <v>1.4E-14</v>
      </c>
      <c r="F120" t="s">
        <v>294</v>
      </c>
      <c r="G120" t="s">
        <v>294</v>
      </c>
      <c r="N120">
        <v>4317307</v>
      </c>
      <c r="O120">
        <v>4317870</v>
      </c>
      <c r="P120">
        <v>563</v>
      </c>
      <c r="Q120">
        <v>4317588.5</v>
      </c>
      <c r="R120" t="s">
        <v>16</v>
      </c>
    </row>
    <row r="121" spans="1:18" x14ac:dyDescent="0.35">
      <c r="A121" t="s">
        <v>26</v>
      </c>
      <c r="B121" s="5" t="s">
        <v>294</v>
      </c>
      <c r="C121" s="5" t="s">
        <v>350</v>
      </c>
      <c r="D121">
        <v>2.1989847889999998</v>
      </c>
      <c r="E121" s="1">
        <v>5.9199999999999998E-12</v>
      </c>
      <c r="F121" t="s">
        <v>294</v>
      </c>
      <c r="G121" t="s">
        <v>294</v>
      </c>
      <c r="N121">
        <v>4317878</v>
      </c>
      <c r="O121">
        <v>4318396</v>
      </c>
      <c r="P121">
        <v>518</v>
      </c>
      <c r="Q121">
        <v>4318137</v>
      </c>
      <c r="R121" t="s">
        <v>16</v>
      </c>
    </row>
    <row r="122" spans="1:18" x14ac:dyDescent="0.35">
      <c r="A122" t="s">
        <v>78</v>
      </c>
      <c r="B122" s="5" t="s">
        <v>294</v>
      </c>
      <c r="C122" s="5" t="s">
        <v>351</v>
      </c>
      <c r="D122">
        <v>2.3240345969999998</v>
      </c>
      <c r="E122" s="1">
        <v>3.9400000000000001E-14</v>
      </c>
      <c r="F122" t="s">
        <v>294</v>
      </c>
      <c r="G122" t="s">
        <v>294</v>
      </c>
      <c r="N122">
        <v>4320266</v>
      </c>
      <c r="O122">
        <v>4322335</v>
      </c>
      <c r="P122">
        <v>2069</v>
      </c>
      <c r="Q122">
        <v>4321300.5</v>
      </c>
      <c r="R122" t="s">
        <v>16</v>
      </c>
    </row>
    <row r="123" spans="1:18" x14ac:dyDescent="0.35">
      <c r="A123" t="s">
        <v>78</v>
      </c>
      <c r="B123" s="5" t="s">
        <v>294</v>
      </c>
      <c r="C123" s="5" t="s">
        <v>352</v>
      </c>
      <c r="D123">
        <v>2.3481784760000002</v>
      </c>
      <c r="E123" s="1">
        <v>4.3099999999999998E-13</v>
      </c>
      <c r="F123" t="s">
        <v>294</v>
      </c>
      <c r="G123" t="s">
        <v>294</v>
      </c>
      <c r="N123">
        <v>4322435</v>
      </c>
      <c r="O123">
        <v>4322860</v>
      </c>
      <c r="P123">
        <v>425</v>
      </c>
      <c r="Q123">
        <v>4322647.5</v>
      </c>
      <c r="R123" t="s">
        <v>16</v>
      </c>
    </row>
    <row r="124" spans="1:18" x14ac:dyDescent="0.35">
      <c r="A124" t="s">
        <v>26</v>
      </c>
      <c r="B124" s="5" t="s">
        <v>294</v>
      </c>
      <c r="C124" s="5" t="s">
        <v>353</v>
      </c>
      <c r="D124">
        <v>2.4222571089999998</v>
      </c>
      <c r="E124" s="1">
        <v>2.5699999999999999E-11</v>
      </c>
      <c r="F124" t="s">
        <v>294</v>
      </c>
      <c r="G124" t="s">
        <v>294</v>
      </c>
      <c r="N124">
        <v>4322826</v>
      </c>
      <c r="O124">
        <v>4323302</v>
      </c>
      <c r="P124">
        <v>476</v>
      </c>
      <c r="Q124">
        <v>4323064</v>
      </c>
      <c r="R124" t="s">
        <v>16</v>
      </c>
    </row>
    <row r="125" spans="1:18" x14ac:dyDescent="0.35">
      <c r="A125" t="s">
        <v>26</v>
      </c>
      <c r="B125" s="5" t="s">
        <v>294</v>
      </c>
      <c r="C125" s="5" t="s">
        <v>354</v>
      </c>
      <c r="D125">
        <v>2.5964315249999999</v>
      </c>
      <c r="E125" s="1">
        <v>6.2399999999999996E-15</v>
      </c>
      <c r="F125" t="s">
        <v>294</v>
      </c>
      <c r="G125" t="s">
        <v>294</v>
      </c>
      <c r="N125">
        <v>4323447</v>
      </c>
      <c r="O125">
        <v>4324199</v>
      </c>
      <c r="P125">
        <v>752</v>
      </c>
      <c r="Q125">
        <v>4323823</v>
      </c>
      <c r="R125" t="s">
        <v>16</v>
      </c>
    </row>
    <row r="126" spans="1:18" x14ac:dyDescent="0.35">
      <c r="A126" t="s">
        <v>52</v>
      </c>
      <c r="B126" s="5" t="s">
        <v>294</v>
      </c>
      <c r="C126" s="5" t="s">
        <v>355</v>
      </c>
      <c r="D126">
        <v>2.107539176</v>
      </c>
      <c r="E126" s="1">
        <v>6.4500000000000003E-16</v>
      </c>
      <c r="F126" t="s">
        <v>294</v>
      </c>
      <c r="G126" t="s">
        <v>294</v>
      </c>
      <c r="N126">
        <v>4324258</v>
      </c>
      <c r="O126">
        <v>4324905</v>
      </c>
      <c r="P126">
        <v>647</v>
      </c>
      <c r="Q126">
        <v>4324581.5</v>
      </c>
      <c r="R126" t="s">
        <v>16</v>
      </c>
    </row>
    <row r="127" spans="1:18" x14ac:dyDescent="0.35">
      <c r="A127" t="s">
        <v>52</v>
      </c>
      <c r="B127" s="5" t="s">
        <v>294</v>
      </c>
      <c r="C127" s="5" t="s">
        <v>356</v>
      </c>
      <c r="D127">
        <v>2.1562007799999998</v>
      </c>
      <c r="E127" s="1">
        <v>5.1600000000000002E-13</v>
      </c>
      <c r="F127" t="s">
        <v>294</v>
      </c>
      <c r="G127" t="s">
        <v>294</v>
      </c>
      <c r="N127">
        <v>4324949</v>
      </c>
      <c r="O127">
        <v>4325191</v>
      </c>
      <c r="P127">
        <v>242</v>
      </c>
      <c r="Q127">
        <v>4325070</v>
      </c>
      <c r="R127" t="s">
        <v>16</v>
      </c>
    </row>
    <row r="128" spans="1:18" x14ac:dyDescent="0.35">
      <c r="A128" t="s">
        <v>30</v>
      </c>
      <c r="B128" s="5" t="s">
        <v>294</v>
      </c>
      <c r="C128" s="5" t="s">
        <v>357</v>
      </c>
      <c r="D128">
        <v>2.231660567</v>
      </c>
      <c r="E128" s="1">
        <v>5.8399999999999997E-17</v>
      </c>
      <c r="F128" t="s">
        <v>294</v>
      </c>
      <c r="G128" t="s">
        <v>294</v>
      </c>
      <c r="N128">
        <v>4336184</v>
      </c>
      <c r="O128">
        <v>4338136</v>
      </c>
      <c r="P128">
        <v>1952</v>
      </c>
      <c r="Q128">
        <v>4337160</v>
      </c>
      <c r="R128" t="s">
        <v>16</v>
      </c>
    </row>
    <row r="129" spans="1:18" x14ac:dyDescent="0.35">
      <c r="A129" t="s">
        <v>26</v>
      </c>
      <c r="C129" t="s">
        <v>358</v>
      </c>
      <c r="D129">
        <v>2.0520087060000001</v>
      </c>
      <c r="E129">
        <v>1.4973093999999999E-2</v>
      </c>
      <c r="N129">
        <v>4360327</v>
      </c>
      <c r="O129">
        <v>4360848</v>
      </c>
      <c r="P129">
        <v>521</v>
      </c>
      <c r="Q129">
        <v>4360587.5</v>
      </c>
      <c r="R129" t="s">
        <v>16</v>
      </c>
    </row>
    <row r="130" spans="1:18" x14ac:dyDescent="0.35">
      <c r="A130" t="s">
        <v>26</v>
      </c>
      <c r="C130" t="s">
        <v>359</v>
      </c>
      <c r="D130">
        <v>2.2131578059999999</v>
      </c>
      <c r="E130" s="1">
        <v>9.7500000000000006E-8</v>
      </c>
      <c r="N130">
        <v>4370523</v>
      </c>
      <c r="O130">
        <v>4370924</v>
      </c>
      <c r="P130">
        <v>401</v>
      </c>
      <c r="Q130">
        <v>4370723.5</v>
      </c>
      <c r="R130" t="s">
        <v>16</v>
      </c>
    </row>
    <row r="131" spans="1:18" x14ac:dyDescent="0.35">
      <c r="A131" t="s">
        <v>51</v>
      </c>
      <c r="B131" t="s">
        <v>361</v>
      </c>
      <c r="C131" t="s">
        <v>360</v>
      </c>
      <c r="D131">
        <v>2.3066922320000001</v>
      </c>
      <c r="E131" s="1">
        <v>3.1400000000000001E-20</v>
      </c>
      <c r="F131" t="s">
        <v>555</v>
      </c>
      <c r="N131">
        <v>4436171</v>
      </c>
      <c r="O131">
        <v>4437541</v>
      </c>
      <c r="P131">
        <v>1370</v>
      </c>
      <c r="Q131">
        <v>4436856</v>
      </c>
      <c r="R131" t="s">
        <v>16</v>
      </c>
    </row>
    <row r="132" spans="1:18" x14ac:dyDescent="0.35">
      <c r="A132" t="s">
        <v>82</v>
      </c>
      <c r="B132" s="4"/>
      <c r="C132" s="4" t="s">
        <v>362</v>
      </c>
      <c r="D132">
        <v>2.863298066</v>
      </c>
      <c r="E132" s="1">
        <v>8.4699999999999997E-8</v>
      </c>
      <c r="F132" t="s">
        <v>556</v>
      </c>
      <c r="L132" t="s">
        <v>614</v>
      </c>
      <c r="M132" t="s">
        <v>556</v>
      </c>
      <c r="N132">
        <v>4474065</v>
      </c>
      <c r="O132">
        <v>4476416</v>
      </c>
      <c r="P132">
        <v>2351</v>
      </c>
      <c r="Q132">
        <v>4475240.5</v>
      </c>
      <c r="R132" t="s">
        <v>16</v>
      </c>
    </row>
    <row r="133" spans="1:18" x14ac:dyDescent="0.35">
      <c r="A133" t="s">
        <v>12</v>
      </c>
      <c r="C133" t="s">
        <v>363</v>
      </c>
      <c r="D133">
        <v>2.2340807520000001</v>
      </c>
      <c r="E133" s="1">
        <v>2.31E-20</v>
      </c>
      <c r="F133" t="s">
        <v>557</v>
      </c>
      <c r="N133">
        <v>4569125</v>
      </c>
      <c r="O133">
        <v>4570450</v>
      </c>
      <c r="P133">
        <v>1325</v>
      </c>
      <c r="Q133">
        <v>4569787.5</v>
      </c>
      <c r="R133" t="s">
        <v>16</v>
      </c>
    </row>
    <row r="134" spans="1:18" x14ac:dyDescent="0.35">
      <c r="A134" t="s">
        <v>26</v>
      </c>
      <c r="B134" s="10"/>
      <c r="C134" s="10" t="s">
        <v>364</v>
      </c>
      <c r="D134">
        <v>2.5018052609999999</v>
      </c>
      <c r="E134" s="1">
        <v>2.77E-8</v>
      </c>
      <c r="F134" t="s">
        <v>558</v>
      </c>
      <c r="I134" t="s">
        <v>613</v>
      </c>
      <c r="N134">
        <v>4572470</v>
      </c>
      <c r="O134">
        <v>4573789</v>
      </c>
      <c r="P134">
        <v>1319</v>
      </c>
      <c r="Q134">
        <v>4573129.5</v>
      </c>
      <c r="R134" t="s">
        <v>16</v>
      </c>
    </row>
    <row r="135" spans="1:18" x14ac:dyDescent="0.35">
      <c r="A135" t="s">
        <v>71</v>
      </c>
      <c r="B135" s="3"/>
      <c r="C135" s="3" t="s">
        <v>365</v>
      </c>
      <c r="D135">
        <v>2.4068717739999999</v>
      </c>
      <c r="E135" s="1">
        <v>1.7400000000000001E-6</v>
      </c>
      <c r="F135" t="s">
        <v>479</v>
      </c>
      <c r="J135" t="s">
        <v>612</v>
      </c>
      <c r="N135">
        <v>4600828</v>
      </c>
      <c r="O135">
        <v>4601328</v>
      </c>
      <c r="P135">
        <v>500</v>
      </c>
      <c r="Q135">
        <v>4601078</v>
      </c>
      <c r="R135" t="s">
        <v>16</v>
      </c>
    </row>
    <row r="136" spans="1:18" x14ac:dyDescent="0.35">
      <c r="A136" t="s">
        <v>123</v>
      </c>
      <c r="B136" s="4" t="s">
        <v>367</v>
      </c>
      <c r="C136" s="4" t="s">
        <v>366</v>
      </c>
      <c r="D136">
        <v>2.2807494149999998</v>
      </c>
      <c r="E136">
        <v>5.5900399999999999E-4</v>
      </c>
      <c r="F136" t="s">
        <v>562</v>
      </c>
      <c r="L136" t="s">
        <v>614</v>
      </c>
      <c r="M136" t="s">
        <v>562</v>
      </c>
      <c r="N136">
        <v>4649956</v>
      </c>
      <c r="O136">
        <v>4651128</v>
      </c>
      <c r="P136">
        <v>1172</v>
      </c>
      <c r="Q136">
        <v>4650542</v>
      </c>
      <c r="R136" t="s">
        <v>16</v>
      </c>
    </row>
    <row r="137" spans="1:18" x14ac:dyDescent="0.35">
      <c r="A137" t="s">
        <v>59</v>
      </c>
      <c r="B137" s="4" t="s">
        <v>369</v>
      </c>
      <c r="C137" s="4" t="s">
        <v>368</v>
      </c>
      <c r="D137">
        <v>2.3551035859999998</v>
      </c>
      <c r="E137" s="1">
        <v>2.55E-5</v>
      </c>
      <c r="F137" t="s">
        <v>562</v>
      </c>
      <c r="L137" t="s">
        <v>614</v>
      </c>
      <c r="M137" t="s">
        <v>562</v>
      </c>
      <c r="N137">
        <v>4651129</v>
      </c>
      <c r="O137">
        <v>4653102</v>
      </c>
      <c r="P137">
        <v>1973</v>
      </c>
      <c r="Q137">
        <v>4652115.5</v>
      </c>
      <c r="R137" t="s">
        <v>16</v>
      </c>
    </row>
    <row r="138" spans="1:18" x14ac:dyDescent="0.35">
      <c r="A138" t="s">
        <v>82</v>
      </c>
      <c r="B138" s="4" t="s">
        <v>371</v>
      </c>
      <c r="C138" s="4" t="s">
        <v>370</v>
      </c>
      <c r="D138">
        <v>3.1976708409999999</v>
      </c>
      <c r="E138">
        <v>1.4284200000000001E-4</v>
      </c>
      <c r="F138" t="s">
        <v>562</v>
      </c>
      <c r="L138" t="s">
        <v>614</v>
      </c>
      <c r="M138" t="s">
        <v>562</v>
      </c>
      <c r="N138">
        <v>4653110</v>
      </c>
      <c r="O138">
        <v>4654501</v>
      </c>
      <c r="P138">
        <v>1391</v>
      </c>
      <c r="Q138">
        <v>4653805.5</v>
      </c>
      <c r="R138" t="s">
        <v>16</v>
      </c>
    </row>
    <row r="139" spans="1:18" x14ac:dyDescent="0.35">
      <c r="A139" t="s">
        <v>78</v>
      </c>
      <c r="B139" t="s">
        <v>373</v>
      </c>
      <c r="C139" t="s">
        <v>372</v>
      </c>
      <c r="D139">
        <v>3.7743841059999998</v>
      </c>
      <c r="E139" s="1">
        <v>6.7500000000000005E-23</v>
      </c>
      <c r="F139" t="s">
        <v>564</v>
      </c>
      <c r="N139">
        <v>4892978</v>
      </c>
      <c r="O139">
        <v>4894651</v>
      </c>
      <c r="P139">
        <v>1673</v>
      </c>
      <c r="Q139">
        <v>4893814.5</v>
      </c>
      <c r="R139" t="s">
        <v>16</v>
      </c>
    </row>
    <row r="140" spans="1:18" x14ac:dyDescent="0.35">
      <c r="A140" t="s">
        <v>68</v>
      </c>
      <c r="B140" s="9" t="s">
        <v>375</v>
      </c>
      <c r="C140" s="9" t="s">
        <v>374</v>
      </c>
      <c r="D140">
        <v>2.2374911819999999</v>
      </c>
      <c r="E140" s="1">
        <v>4.9399999999999998E-25</v>
      </c>
      <c r="F140" t="s">
        <v>566</v>
      </c>
      <c r="K140" t="s">
        <v>611</v>
      </c>
      <c r="N140">
        <v>4959029</v>
      </c>
      <c r="O140">
        <v>4960723</v>
      </c>
      <c r="P140">
        <v>1694</v>
      </c>
      <c r="Q140">
        <v>4959876</v>
      </c>
      <c r="R140" t="s">
        <v>16</v>
      </c>
    </row>
    <row r="141" spans="1:18" x14ac:dyDescent="0.35">
      <c r="A141" t="s">
        <v>26</v>
      </c>
      <c r="C141" t="s">
        <v>376</v>
      </c>
      <c r="D141">
        <v>3.539761226</v>
      </c>
      <c r="E141" s="1">
        <v>1.44E-16</v>
      </c>
      <c r="N141">
        <v>5079288</v>
      </c>
      <c r="O141">
        <v>5079512</v>
      </c>
      <c r="P141">
        <v>224</v>
      </c>
      <c r="Q141">
        <v>5079400</v>
      </c>
      <c r="R141" t="s">
        <v>16</v>
      </c>
    </row>
    <row r="142" spans="1:18" x14ac:dyDescent="0.35">
      <c r="A142" t="s">
        <v>65</v>
      </c>
      <c r="C142" t="s">
        <v>377</v>
      </c>
      <c r="D142">
        <v>2.1087278949999999</v>
      </c>
      <c r="E142" s="1">
        <v>4.2300000000000002E-8</v>
      </c>
      <c r="F142" t="s">
        <v>567</v>
      </c>
      <c r="N142">
        <v>5120756</v>
      </c>
      <c r="O142">
        <v>5121421</v>
      </c>
      <c r="P142">
        <v>665</v>
      </c>
      <c r="Q142">
        <v>5121088.5</v>
      </c>
      <c r="R142" t="s">
        <v>16</v>
      </c>
    </row>
    <row r="143" spans="1:18" x14ac:dyDescent="0.35">
      <c r="A143" t="s">
        <v>63</v>
      </c>
      <c r="C143" t="s">
        <v>378</v>
      </c>
      <c r="D143">
        <v>5.3632271119999997</v>
      </c>
      <c r="E143" s="1">
        <v>1.47E-16</v>
      </c>
      <c r="N143">
        <v>5188803</v>
      </c>
      <c r="O143">
        <v>5189066</v>
      </c>
      <c r="P143">
        <v>263</v>
      </c>
      <c r="Q143">
        <v>5188934.5</v>
      </c>
      <c r="R143" t="s">
        <v>16</v>
      </c>
    </row>
    <row r="144" spans="1:18" x14ac:dyDescent="0.35">
      <c r="A144" t="s">
        <v>36</v>
      </c>
      <c r="B144" s="10" t="s">
        <v>380</v>
      </c>
      <c r="C144" s="10" t="s">
        <v>379</v>
      </c>
      <c r="D144">
        <v>2.013051967</v>
      </c>
      <c r="E144" s="1">
        <v>2.6200000000000002E-16</v>
      </c>
      <c r="F144" t="s">
        <v>569</v>
      </c>
      <c r="I144" t="s">
        <v>613</v>
      </c>
      <c r="N144">
        <v>5240933</v>
      </c>
      <c r="O144">
        <v>5242285</v>
      </c>
      <c r="P144">
        <v>1352</v>
      </c>
      <c r="Q144">
        <v>5241609</v>
      </c>
      <c r="R144" t="s">
        <v>16</v>
      </c>
    </row>
    <row r="145" spans="1:18" x14ac:dyDescent="0.35">
      <c r="A145" t="s">
        <v>17</v>
      </c>
      <c r="B145" s="10" t="s">
        <v>382</v>
      </c>
      <c r="C145" s="10" t="s">
        <v>381</v>
      </c>
      <c r="D145">
        <v>2.8274418130000001</v>
      </c>
      <c r="E145" s="1">
        <v>7.0300000000000003E-17</v>
      </c>
      <c r="F145" t="s">
        <v>570</v>
      </c>
      <c r="I145" t="s">
        <v>613</v>
      </c>
      <c r="N145">
        <v>5242370</v>
      </c>
      <c r="O145">
        <v>5242903</v>
      </c>
      <c r="P145">
        <v>533</v>
      </c>
      <c r="Q145">
        <v>5242636.5</v>
      </c>
      <c r="R145" t="s">
        <v>16</v>
      </c>
    </row>
    <row r="146" spans="1:18" x14ac:dyDescent="0.35">
      <c r="A146" t="s">
        <v>26</v>
      </c>
      <c r="C146" t="s">
        <v>383</v>
      </c>
      <c r="D146">
        <v>2.076418748</v>
      </c>
      <c r="E146" s="1">
        <v>1.22E-8</v>
      </c>
      <c r="F146" t="s">
        <v>571</v>
      </c>
      <c r="N146">
        <v>5246816</v>
      </c>
      <c r="O146">
        <v>5247247</v>
      </c>
      <c r="P146">
        <v>431</v>
      </c>
      <c r="Q146">
        <v>5247031.5</v>
      </c>
      <c r="R146" t="s">
        <v>16</v>
      </c>
    </row>
    <row r="147" spans="1:18" x14ac:dyDescent="0.35">
      <c r="A147" t="s">
        <v>36</v>
      </c>
      <c r="B147" t="s">
        <v>385</v>
      </c>
      <c r="C147" t="s">
        <v>384</v>
      </c>
      <c r="D147">
        <v>3.5688132800000001</v>
      </c>
      <c r="E147" s="1">
        <v>3.4300000000000001E-12</v>
      </c>
      <c r="F147" t="s">
        <v>573</v>
      </c>
      <c r="N147">
        <v>5289572</v>
      </c>
      <c r="O147">
        <v>5292190</v>
      </c>
      <c r="P147">
        <v>2618</v>
      </c>
      <c r="Q147">
        <v>5290881</v>
      </c>
      <c r="R147" t="s">
        <v>16</v>
      </c>
    </row>
    <row r="148" spans="1:18" x14ac:dyDescent="0.35">
      <c r="A148" t="s">
        <v>36</v>
      </c>
      <c r="B148" t="s">
        <v>387</v>
      </c>
      <c r="C148" t="s">
        <v>386</v>
      </c>
      <c r="D148">
        <v>3.768837794</v>
      </c>
      <c r="E148" s="1">
        <v>7.1100000000000005E-11</v>
      </c>
      <c r="F148" t="s">
        <v>573</v>
      </c>
      <c r="N148">
        <v>5292303</v>
      </c>
      <c r="O148">
        <v>5292911</v>
      </c>
      <c r="P148">
        <v>608</v>
      </c>
      <c r="Q148">
        <v>5292607</v>
      </c>
      <c r="R148" t="s">
        <v>16</v>
      </c>
    </row>
    <row r="149" spans="1:18" x14ac:dyDescent="0.35">
      <c r="A149" t="s">
        <v>51</v>
      </c>
      <c r="B149" t="s">
        <v>389</v>
      </c>
      <c r="C149" t="s">
        <v>388</v>
      </c>
      <c r="D149">
        <v>2.0021742869999999</v>
      </c>
      <c r="E149" s="1">
        <v>2.29E-17</v>
      </c>
      <c r="F149" t="s">
        <v>575</v>
      </c>
      <c r="N149">
        <v>5363055</v>
      </c>
      <c r="O149">
        <v>5363903</v>
      </c>
      <c r="P149">
        <v>848</v>
      </c>
      <c r="Q149">
        <v>5363479</v>
      </c>
      <c r="R149" t="s">
        <v>16</v>
      </c>
    </row>
    <row r="150" spans="1:18" x14ac:dyDescent="0.35">
      <c r="A150" t="s">
        <v>82</v>
      </c>
      <c r="B150" s="10" t="s">
        <v>391</v>
      </c>
      <c r="C150" s="10" t="s">
        <v>390</v>
      </c>
      <c r="D150">
        <v>5.6174926889999997</v>
      </c>
      <c r="E150" s="1">
        <v>2.9800000000000001E-16</v>
      </c>
      <c r="F150" t="s">
        <v>577</v>
      </c>
      <c r="I150" t="s">
        <v>613</v>
      </c>
      <c r="N150">
        <v>5497941</v>
      </c>
      <c r="O150">
        <v>5499314</v>
      </c>
      <c r="P150">
        <v>1373</v>
      </c>
      <c r="Q150">
        <v>5498627.5</v>
      </c>
      <c r="R150" t="s">
        <v>16</v>
      </c>
    </row>
    <row r="151" spans="1:18" x14ac:dyDescent="0.35">
      <c r="A151" t="s">
        <v>17</v>
      </c>
      <c r="B151" t="s">
        <v>393</v>
      </c>
      <c r="C151" t="s">
        <v>392</v>
      </c>
      <c r="D151">
        <v>2.8521215440000001</v>
      </c>
      <c r="E151" s="1">
        <v>8.4199999999999997E-22</v>
      </c>
      <c r="F151" t="s">
        <v>578</v>
      </c>
      <c r="N151">
        <v>5559702</v>
      </c>
      <c r="O151">
        <v>5560517</v>
      </c>
      <c r="P151">
        <v>815</v>
      </c>
      <c r="Q151">
        <v>5560109.5</v>
      </c>
      <c r="R151" t="s">
        <v>16</v>
      </c>
    </row>
    <row r="152" spans="1:18" x14ac:dyDescent="0.35">
      <c r="A152" t="s">
        <v>26</v>
      </c>
      <c r="C152" t="s">
        <v>394</v>
      </c>
      <c r="D152">
        <v>2.016414476</v>
      </c>
      <c r="E152" s="1">
        <v>2.03E-12</v>
      </c>
      <c r="N152">
        <v>5607786</v>
      </c>
      <c r="O152">
        <v>5608487</v>
      </c>
      <c r="P152">
        <v>701</v>
      </c>
      <c r="Q152">
        <v>5608136.5</v>
      </c>
      <c r="R152" t="s">
        <v>16</v>
      </c>
    </row>
    <row r="153" spans="1:18" x14ac:dyDescent="0.35">
      <c r="A153" t="s">
        <v>12</v>
      </c>
      <c r="B153" t="s">
        <v>396</v>
      </c>
      <c r="C153" t="s">
        <v>395</v>
      </c>
      <c r="D153">
        <v>2.0631102600000002</v>
      </c>
      <c r="E153" s="1">
        <v>4.3800000000000002E-15</v>
      </c>
      <c r="F153" t="s">
        <v>579</v>
      </c>
      <c r="N153">
        <v>5613569</v>
      </c>
      <c r="O153">
        <v>5614456</v>
      </c>
      <c r="P153">
        <v>887</v>
      </c>
      <c r="Q153">
        <v>5614012.5</v>
      </c>
      <c r="R153" t="s">
        <v>16</v>
      </c>
    </row>
    <row r="154" spans="1:18" x14ac:dyDescent="0.35">
      <c r="A154" t="s">
        <v>30</v>
      </c>
      <c r="B154" t="s">
        <v>398</v>
      </c>
      <c r="C154" t="s">
        <v>397</v>
      </c>
      <c r="D154">
        <v>2.2162669429999999</v>
      </c>
      <c r="E154" s="1">
        <v>2.03E-11</v>
      </c>
      <c r="F154" t="s">
        <v>580</v>
      </c>
      <c r="N154">
        <v>5614467</v>
      </c>
      <c r="O154">
        <v>5614796</v>
      </c>
      <c r="P154">
        <v>329</v>
      </c>
      <c r="Q154">
        <v>5614631.5</v>
      </c>
      <c r="R154" t="s">
        <v>16</v>
      </c>
    </row>
    <row r="155" spans="1:18" x14ac:dyDescent="0.35">
      <c r="A155" t="s">
        <v>30</v>
      </c>
      <c r="B155" t="s">
        <v>400</v>
      </c>
      <c r="C155" t="s">
        <v>399</v>
      </c>
      <c r="D155">
        <v>2.3442078190000002</v>
      </c>
      <c r="E155" s="1">
        <v>6.8200000000000004E-15</v>
      </c>
      <c r="F155" t="s">
        <v>581</v>
      </c>
      <c r="N155">
        <v>5614797</v>
      </c>
      <c r="O155">
        <v>5615423</v>
      </c>
      <c r="P155">
        <v>626</v>
      </c>
      <c r="Q155">
        <v>5615110</v>
      </c>
      <c r="R155" t="s">
        <v>16</v>
      </c>
    </row>
    <row r="156" spans="1:18" x14ac:dyDescent="0.35">
      <c r="A156" t="s">
        <v>30</v>
      </c>
      <c r="B156" t="s">
        <v>402</v>
      </c>
      <c r="C156" t="s">
        <v>401</v>
      </c>
      <c r="D156">
        <v>2.4172624950000001</v>
      </c>
      <c r="E156" s="1">
        <v>5.6799999999999998E-18</v>
      </c>
      <c r="F156" t="s">
        <v>582</v>
      </c>
      <c r="N156">
        <v>5615427</v>
      </c>
      <c r="O156">
        <v>5617445</v>
      </c>
      <c r="P156">
        <v>2018</v>
      </c>
      <c r="Q156">
        <v>5616436</v>
      </c>
      <c r="R156" t="s">
        <v>16</v>
      </c>
    </row>
    <row r="157" spans="1:18" x14ac:dyDescent="0.35">
      <c r="A157" t="s">
        <v>30</v>
      </c>
      <c r="B157" t="s">
        <v>404</v>
      </c>
      <c r="C157" t="s">
        <v>403</v>
      </c>
      <c r="D157">
        <v>3.0868776489999998</v>
      </c>
      <c r="E157" s="1">
        <v>4.3200000000000003E-21</v>
      </c>
      <c r="F157" t="s">
        <v>583</v>
      </c>
      <c r="N157">
        <v>5617449</v>
      </c>
      <c r="O157">
        <v>5618393</v>
      </c>
      <c r="P157">
        <v>944</v>
      </c>
      <c r="Q157">
        <v>5617921</v>
      </c>
      <c r="R157" t="s">
        <v>16</v>
      </c>
    </row>
    <row r="158" spans="1:18" x14ac:dyDescent="0.35">
      <c r="A158" t="s">
        <v>65</v>
      </c>
      <c r="C158" t="s">
        <v>405</v>
      </c>
      <c r="D158">
        <v>2.2006604209999998</v>
      </c>
      <c r="E158" s="1">
        <v>1.5599999999999999E-13</v>
      </c>
      <c r="N158">
        <v>5634522</v>
      </c>
      <c r="O158">
        <v>5634746</v>
      </c>
      <c r="P158">
        <v>224</v>
      </c>
      <c r="Q158">
        <v>5634634</v>
      </c>
      <c r="R158" t="s">
        <v>16</v>
      </c>
    </row>
    <row r="159" spans="1:18" x14ac:dyDescent="0.35">
      <c r="A159" t="s">
        <v>68</v>
      </c>
      <c r="B159" s="9" t="s">
        <v>407</v>
      </c>
      <c r="C159" s="9" t="s">
        <v>406</v>
      </c>
      <c r="D159">
        <v>2.0567053820000001</v>
      </c>
      <c r="E159" s="1">
        <v>7.54E-24</v>
      </c>
      <c r="F159" t="s">
        <v>584</v>
      </c>
      <c r="K159" t="s">
        <v>611</v>
      </c>
      <c r="N159">
        <v>5665158</v>
      </c>
      <c r="O159">
        <v>5665550</v>
      </c>
      <c r="P159">
        <v>392</v>
      </c>
      <c r="Q159">
        <v>5665354</v>
      </c>
      <c r="R159" t="s">
        <v>16</v>
      </c>
    </row>
    <row r="160" spans="1:18" x14ac:dyDescent="0.35">
      <c r="A160" t="s">
        <v>68</v>
      </c>
      <c r="B160" s="9" t="s">
        <v>409</v>
      </c>
      <c r="C160" s="9" t="s">
        <v>408</v>
      </c>
      <c r="D160">
        <v>2.050567671</v>
      </c>
      <c r="E160" s="1">
        <v>5.3800000000000002E-24</v>
      </c>
      <c r="F160" t="s">
        <v>585</v>
      </c>
      <c r="K160" t="s">
        <v>611</v>
      </c>
      <c r="N160">
        <v>5665565</v>
      </c>
      <c r="O160">
        <v>5665993</v>
      </c>
      <c r="P160">
        <v>428</v>
      </c>
      <c r="Q160">
        <v>5665779</v>
      </c>
      <c r="R160" t="s">
        <v>16</v>
      </c>
    </row>
    <row r="161" spans="1:18" x14ac:dyDescent="0.35">
      <c r="A161" t="s">
        <v>51</v>
      </c>
      <c r="B161" s="9" t="s">
        <v>411</v>
      </c>
      <c r="C161" s="9" t="s">
        <v>410</v>
      </c>
      <c r="D161">
        <v>2.1079604320000001</v>
      </c>
      <c r="E161" s="1">
        <v>3.7000000000000002E-21</v>
      </c>
      <c r="F161" t="s">
        <v>586</v>
      </c>
      <c r="K161" t="s">
        <v>611</v>
      </c>
      <c r="N161">
        <v>5728790</v>
      </c>
      <c r="O161">
        <v>5729722</v>
      </c>
      <c r="P161">
        <v>932</v>
      </c>
      <c r="Q161">
        <v>5729256</v>
      </c>
      <c r="R161" t="s">
        <v>16</v>
      </c>
    </row>
    <row r="162" spans="1:18" x14ac:dyDescent="0.35">
      <c r="A162" t="s">
        <v>68</v>
      </c>
      <c r="B162" t="s">
        <v>413</v>
      </c>
      <c r="C162" t="s">
        <v>412</v>
      </c>
      <c r="D162">
        <v>2.1291902239999998</v>
      </c>
      <c r="E162" s="1">
        <v>2.2799999999999999E-17</v>
      </c>
      <c r="F162" t="s">
        <v>587</v>
      </c>
      <c r="N162">
        <v>5731237</v>
      </c>
      <c r="O162">
        <v>5732337</v>
      </c>
      <c r="P162">
        <v>1100</v>
      </c>
      <c r="Q162">
        <v>5731787</v>
      </c>
      <c r="R162" t="s">
        <v>16</v>
      </c>
    </row>
    <row r="163" spans="1:18" x14ac:dyDescent="0.35">
      <c r="A163" t="s">
        <v>52</v>
      </c>
      <c r="C163" t="s">
        <v>414</v>
      </c>
      <c r="D163">
        <v>2.1529779900000001</v>
      </c>
      <c r="E163" s="1">
        <v>5.3700000000000004E-22</v>
      </c>
      <c r="N163">
        <v>5753366</v>
      </c>
      <c r="O163">
        <v>5755093</v>
      </c>
      <c r="P163">
        <v>1727</v>
      </c>
      <c r="Q163">
        <v>5754229.5</v>
      </c>
      <c r="R163" t="s">
        <v>16</v>
      </c>
    </row>
    <row r="164" spans="1:18" x14ac:dyDescent="0.35">
      <c r="A164" t="s">
        <v>30</v>
      </c>
      <c r="C164" t="s">
        <v>415</v>
      </c>
      <c r="D164">
        <v>2.3020869369999999</v>
      </c>
      <c r="E164">
        <v>1.3048500000000001E-4</v>
      </c>
      <c r="N164">
        <v>6070574</v>
      </c>
      <c r="O164">
        <v>6070909</v>
      </c>
      <c r="P164">
        <v>335</v>
      </c>
      <c r="Q164">
        <v>6070741.5</v>
      </c>
      <c r="R164" t="s">
        <v>16</v>
      </c>
    </row>
    <row r="165" spans="1:18" x14ac:dyDescent="0.35">
      <c r="A165" t="s">
        <v>68</v>
      </c>
      <c r="B165" s="9" t="s">
        <v>417</v>
      </c>
      <c r="C165" s="9" t="s">
        <v>416</v>
      </c>
      <c r="D165">
        <v>2.0660081250000002</v>
      </c>
      <c r="E165" s="1">
        <v>3.4500000000000002E-20</v>
      </c>
      <c r="F165" t="s">
        <v>589</v>
      </c>
      <c r="K165" t="s">
        <v>611</v>
      </c>
      <c r="N165">
        <v>6147279</v>
      </c>
      <c r="O165">
        <v>6147779</v>
      </c>
      <c r="P165">
        <v>500</v>
      </c>
      <c r="Q165">
        <v>6147529</v>
      </c>
      <c r="R165" t="s">
        <v>16</v>
      </c>
    </row>
    <row r="166" spans="1:18" x14ac:dyDescent="0.35">
      <c r="A166" t="s">
        <v>68</v>
      </c>
      <c r="B166" s="9" t="s">
        <v>419</v>
      </c>
      <c r="C166" s="9" t="s">
        <v>418</v>
      </c>
      <c r="D166">
        <v>2.0345857239999998</v>
      </c>
      <c r="E166" s="1">
        <v>2.0599999999999999E-21</v>
      </c>
      <c r="F166" t="s">
        <v>590</v>
      </c>
      <c r="K166" t="s">
        <v>611</v>
      </c>
      <c r="N166">
        <v>6147783</v>
      </c>
      <c r="O166">
        <v>6148133</v>
      </c>
      <c r="P166">
        <v>350</v>
      </c>
      <c r="Q166">
        <v>6147958</v>
      </c>
      <c r="R166" t="s">
        <v>16</v>
      </c>
    </row>
    <row r="167" spans="1:18" x14ac:dyDescent="0.35">
      <c r="A167" t="s">
        <v>68</v>
      </c>
      <c r="B167" s="9" t="s">
        <v>421</v>
      </c>
      <c r="C167" s="9" t="s">
        <v>420</v>
      </c>
      <c r="D167">
        <v>2.0238901760000001</v>
      </c>
      <c r="E167" s="1">
        <v>8.1400000000000006E-21</v>
      </c>
      <c r="F167" t="s">
        <v>591</v>
      </c>
      <c r="K167" t="s">
        <v>611</v>
      </c>
      <c r="N167">
        <v>6148144</v>
      </c>
      <c r="O167">
        <v>6148677</v>
      </c>
      <c r="P167">
        <v>533</v>
      </c>
      <c r="Q167">
        <v>6148410.5</v>
      </c>
      <c r="R167" t="s">
        <v>16</v>
      </c>
    </row>
    <row r="168" spans="1:18" x14ac:dyDescent="0.35">
      <c r="A168" t="s">
        <v>68</v>
      </c>
      <c r="B168" s="9" t="s">
        <v>423</v>
      </c>
      <c r="C168" s="9" t="s">
        <v>422</v>
      </c>
      <c r="D168">
        <v>2.1795119120000002</v>
      </c>
      <c r="E168" s="1">
        <v>1.04E-19</v>
      </c>
      <c r="F168" t="s">
        <v>592</v>
      </c>
      <c r="K168" t="s">
        <v>611</v>
      </c>
      <c r="N168">
        <v>6159435</v>
      </c>
      <c r="O168">
        <v>6159905</v>
      </c>
      <c r="P168">
        <v>470</v>
      </c>
      <c r="Q168">
        <v>6159670</v>
      </c>
      <c r="R168" t="s">
        <v>16</v>
      </c>
    </row>
    <row r="169" spans="1:18" x14ac:dyDescent="0.35">
      <c r="A169" t="s">
        <v>68</v>
      </c>
      <c r="B169" s="9" t="s">
        <v>425</v>
      </c>
      <c r="C169" s="9" t="s">
        <v>424</v>
      </c>
      <c r="D169">
        <v>2.2842850879999999</v>
      </c>
      <c r="E169" s="1">
        <v>2.2600000000000001E-20</v>
      </c>
      <c r="F169" t="s">
        <v>593</v>
      </c>
      <c r="K169" t="s">
        <v>611</v>
      </c>
      <c r="N169">
        <v>6160017</v>
      </c>
      <c r="O169">
        <v>6160388</v>
      </c>
      <c r="P169">
        <v>371</v>
      </c>
      <c r="Q169">
        <v>6160202.5</v>
      </c>
      <c r="R169" t="s">
        <v>16</v>
      </c>
    </row>
    <row r="170" spans="1:18" x14ac:dyDescent="0.35">
      <c r="A170" t="s">
        <v>68</v>
      </c>
      <c r="B170" s="9" t="s">
        <v>427</v>
      </c>
      <c r="C170" s="9" t="s">
        <v>426</v>
      </c>
      <c r="D170">
        <v>2.0291395419999998</v>
      </c>
      <c r="E170" s="1">
        <v>1.12E-21</v>
      </c>
      <c r="F170" t="s">
        <v>594</v>
      </c>
      <c r="K170" t="s">
        <v>611</v>
      </c>
      <c r="N170">
        <v>6170294</v>
      </c>
      <c r="O170">
        <v>6170989</v>
      </c>
      <c r="P170">
        <v>695</v>
      </c>
      <c r="Q170">
        <v>6170641.5</v>
      </c>
      <c r="R170" t="s">
        <v>16</v>
      </c>
    </row>
    <row r="171" spans="1:18" x14ac:dyDescent="0.35">
      <c r="A171" t="s">
        <v>68</v>
      </c>
      <c r="B171" s="9" t="s">
        <v>429</v>
      </c>
      <c r="C171" s="9" t="s">
        <v>428</v>
      </c>
      <c r="D171">
        <v>2.0141132000000002</v>
      </c>
      <c r="E171" s="1">
        <v>1.3299999999999999E-21</v>
      </c>
      <c r="F171" t="s">
        <v>595</v>
      </c>
      <c r="K171" t="s">
        <v>611</v>
      </c>
      <c r="N171">
        <v>6170989</v>
      </c>
      <c r="O171">
        <v>6171420</v>
      </c>
      <c r="P171">
        <v>431</v>
      </c>
      <c r="Q171">
        <v>6171204.5</v>
      </c>
      <c r="R171" t="s">
        <v>16</v>
      </c>
    </row>
    <row r="172" spans="1:18" x14ac:dyDescent="0.35">
      <c r="A172" t="s">
        <v>51</v>
      </c>
      <c r="C172" t="s">
        <v>430</v>
      </c>
      <c r="D172">
        <v>2.0049993179999999</v>
      </c>
      <c r="E172" s="1">
        <v>1.5400000000000002E-5</v>
      </c>
      <c r="F172" t="s">
        <v>596</v>
      </c>
      <c r="N172">
        <v>6266020</v>
      </c>
      <c r="O172">
        <v>6266745</v>
      </c>
      <c r="P172">
        <v>725</v>
      </c>
      <c r="Q172">
        <v>6266382.5</v>
      </c>
      <c r="R172" t="s">
        <v>16</v>
      </c>
    </row>
    <row r="173" spans="1:18" x14ac:dyDescent="0.35">
      <c r="A173" t="s">
        <v>26</v>
      </c>
      <c r="B173" t="s">
        <v>432</v>
      </c>
      <c r="C173" t="s">
        <v>431</v>
      </c>
      <c r="D173">
        <v>2.3005741959999999</v>
      </c>
      <c r="E173" s="1">
        <v>4.1600000000000002E-8</v>
      </c>
      <c r="F173" t="s">
        <v>596</v>
      </c>
      <c r="N173">
        <v>6268025</v>
      </c>
      <c r="O173">
        <v>6268723</v>
      </c>
      <c r="P173">
        <v>698</v>
      </c>
      <c r="Q173">
        <v>6268374</v>
      </c>
      <c r="R173" t="s">
        <v>16</v>
      </c>
    </row>
    <row r="174" spans="1:18" x14ac:dyDescent="0.35">
      <c r="A174" t="s">
        <v>36</v>
      </c>
      <c r="B174" s="10"/>
      <c r="C174" s="10" t="s">
        <v>433</v>
      </c>
      <c r="D174">
        <v>2.5116924369999998</v>
      </c>
      <c r="E174" s="1">
        <v>3.6700000000000001E-15</v>
      </c>
      <c r="F174" t="s">
        <v>599</v>
      </c>
      <c r="I174" t="s">
        <v>613</v>
      </c>
      <c r="N174">
        <v>6359826</v>
      </c>
      <c r="O174">
        <v>6361835</v>
      </c>
      <c r="P174">
        <v>2009</v>
      </c>
      <c r="Q174">
        <v>6360830.5</v>
      </c>
      <c r="R174" t="s">
        <v>16</v>
      </c>
    </row>
    <row r="175" spans="1:18" x14ac:dyDescent="0.35">
      <c r="A175" t="s">
        <v>78</v>
      </c>
      <c r="B175" t="s">
        <v>435</v>
      </c>
      <c r="C175" t="s">
        <v>434</v>
      </c>
      <c r="D175">
        <v>2.0122592240000001</v>
      </c>
      <c r="E175" s="1">
        <v>1.1600000000000001E-22</v>
      </c>
      <c r="F175" t="s">
        <v>600</v>
      </c>
      <c r="N175">
        <v>6402867</v>
      </c>
      <c r="O175">
        <v>6404735</v>
      </c>
      <c r="P175">
        <v>1868</v>
      </c>
      <c r="Q175">
        <v>6403801</v>
      </c>
      <c r="R175" t="s">
        <v>16</v>
      </c>
    </row>
    <row r="176" spans="1:18" x14ac:dyDescent="0.35">
      <c r="A176" t="s">
        <v>26</v>
      </c>
      <c r="C176" t="s">
        <v>436</v>
      </c>
      <c r="D176">
        <v>2.0687640709999999</v>
      </c>
      <c r="E176" s="1">
        <v>1.44E-16</v>
      </c>
      <c r="F176" t="s">
        <v>602</v>
      </c>
      <c r="N176">
        <v>6470670</v>
      </c>
      <c r="O176">
        <v>6471866</v>
      </c>
      <c r="P176">
        <v>1196</v>
      </c>
      <c r="Q176">
        <v>6471268</v>
      </c>
      <c r="R176" t="s">
        <v>16</v>
      </c>
    </row>
    <row r="177" spans="1:18" x14ac:dyDescent="0.35">
      <c r="A177" t="s">
        <v>71</v>
      </c>
      <c r="B177" s="4" t="s">
        <v>438</v>
      </c>
      <c r="C177" s="4" t="s">
        <v>437</v>
      </c>
      <c r="D177">
        <v>2.122056213</v>
      </c>
      <c r="E177" s="1">
        <v>2.0199999999999999E-12</v>
      </c>
      <c r="F177" t="s">
        <v>604</v>
      </c>
      <c r="L177" t="s">
        <v>614</v>
      </c>
      <c r="M177" t="s">
        <v>604</v>
      </c>
      <c r="N177">
        <v>6559308</v>
      </c>
      <c r="O177">
        <v>6559910</v>
      </c>
      <c r="P177">
        <v>602</v>
      </c>
      <c r="Q177">
        <v>6559609</v>
      </c>
      <c r="R177" t="s">
        <v>16</v>
      </c>
    </row>
    <row r="178" spans="1:18" x14ac:dyDescent="0.35">
      <c r="A178" t="s">
        <v>17</v>
      </c>
      <c r="B178" s="4" t="s">
        <v>440</v>
      </c>
      <c r="C178" s="4" t="s">
        <v>439</v>
      </c>
      <c r="D178">
        <v>2.03763893</v>
      </c>
      <c r="E178" s="1">
        <v>3.3299999999999999E-9</v>
      </c>
      <c r="F178" t="s">
        <v>604</v>
      </c>
      <c r="L178" t="s">
        <v>614</v>
      </c>
      <c r="M178" t="s">
        <v>604</v>
      </c>
      <c r="N178">
        <v>6564507</v>
      </c>
      <c r="O178">
        <v>6565772</v>
      </c>
      <c r="P178">
        <v>1265</v>
      </c>
      <c r="Q178">
        <v>6565139.5</v>
      </c>
      <c r="R178" t="s">
        <v>16</v>
      </c>
    </row>
    <row r="179" spans="1:18" x14ac:dyDescent="0.35">
      <c r="A179" t="s">
        <v>71</v>
      </c>
      <c r="B179" s="3" t="s">
        <v>442</v>
      </c>
      <c r="C179" s="3" t="s">
        <v>441</v>
      </c>
      <c r="D179">
        <v>2.0902616030000001</v>
      </c>
      <c r="E179" s="1">
        <v>1.21E-23</v>
      </c>
      <c r="F179" t="s">
        <v>605</v>
      </c>
      <c r="J179" t="s">
        <v>612</v>
      </c>
      <c r="N179">
        <v>6593019</v>
      </c>
      <c r="O179">
        <v>6594278</v>
      </c>
      <c r="P179">
        <v>1259</v>
      </c>
      <c r="Q179">
        <v>6593648.5</v>
      </c>
      <c r="R179" t="s">
        <v>16</v>
      </c>
    </row>
    <row r="180" spans="1:18" x14ac:dyDescent="0.35">
      <c r="A180" t="s">
        <v>46</v>
      </c>
      <c r="B180" s="10" t="s">
        <v>444</v>
      </c>
      <c r="C180" s="10" t="s">
        <v>443</v>
      </c>
      <c r="D180">
        <v>2.7782015850000001</v>
      </c>
      <c r="E180" s="1">
        <v>7.3099999999999993E-15</v>
      </c>
      <c r="F180" t="s">
        <v>606</v>
      </c>
      <c r="I180" t="s">
        <v>613</v>
      </c>
      <c r="N180">
        <v>6681792</v>
      </c>
      <c r="O180">
        <v>6682796</v>
      </c>
      <c r="P180">
        <v>1004</v>
      </c>
      <c r="Q180">
        <v>6682294</v>
      </c>
      <c r="R180" t="s">
        <v>16</v>
      </c>
    </row>
    <row r="181" spans="1:18" x14ac:dyDescent="0.35">
      <c r="A181" t="s">
        <v>46</v>
      </c>
      <c r="B181" s="10" t="s">
        <v>446</v>
      </c>
      <c r="C181" s="10" t="s">
        <v>445</v>
      </c>
      <c r="D181">
        <v>2.2117511109999999</v>
      </c>
      <c r="E181" s="1">
        <v>5.25E-11</v>
      </c>
      <c r="F181" t="s">
        <v>607</v>
      </c>
      <c r="I181" t="s">
        <v>613</v>
      </c>
      <c r="N181">
        <v>6682803</v>
      </c>
      <c r="O181">
        <v>6683231</v>
      </c>
      <c r="P181">
        <v>428</v>
      </c>
      <c r="Q181">
        <v>6683017</v>
      </c>
      <c r="R181" t="s">
        <v>16</v>
      </c>
    </row>
    <row r="182" spans="1:18" x14ac:dyDescent="0.35">
      <c r="A182" t="s">
        <v>82</v>
      </c>
      <c r="B182" s="10"/>
      <c r="C182" s="10" t="s">
        <v>447</v>
      </c>
      <c r="D182">
        <v>2.3219989650000001</v>
      </c>
      <c r="E182" s="1">
        <v>8.9200000000000001E-14</v>
      </c>
      <c r="F182" t="s">
        <v>608</v>
      </c>
      <c r="I182" t="s">
        <v>613</v>
      </c>
      <c r="N182">
        <v>6683228</v>
      </c>
      <c r="O182">
        <v>6683980</v>
      </c>
      <c r="P182">
        <v>752</v>
      </c>
      <c r="Q182">
        <v>6683604</v>
      </c>
      <c r="R182" t="s">
        <v>16</v>
      </c>
    </row>
    <row r="183" spans="1:18" x14ac:dyDescent="0.35">
      <c r="A183" t="s">
        <v>24</v>
      </c>
      <c r="B183" t="s">
        <v>449</v>
      </c>
      <c r="C183" t="s">
        <v>448</v>
      </c>
      <c r="D183">
        <v>3.5688925139999998</v>
      </c>
      <c r="E183" s="1">
        <v>8.6599999999999996E-19</v>
      </c>
      <c r="F183" t="s">
        <v>609</v>
      </c>
      <c r="N183">
        <v>6763852</v>
      </c>
      <c r="O183">
        <v>6765291</v>
      </c>
      <c r="P183">
        <v>1439</v>
      </c>
      <c r="Q183">
        <v>6764571.5</v>
      </c>
      <c r="R183" t="s">
        <v>16</v>
      </c>
    </row>
    <row r="184" spans="1:18" x14ac:dyDescent="0.35">
      <c r="A184" t="s">
        <v>71</v>
      </c>
      <c r="B184" s="3" t="s">
        <v>451</v>
      </c>
      <c r="C184" s="3" t="s">
        <v>450</v>
      </c>
      <c r="D184">
        <v>2.4806772079999999</v>
      </c>
      <c r="E184" s="1">
        <v>1.6700000000000001E-11</v>
      </c>
      <c r="F184" t="s">
        <v>610</v>
      </c>
      <c r="J184" t="s">
        <v>612</v>
      </c>
      <c r="N184">
        <v>6846888</v>
      </c>
      <c r="O184">
        <v>6847655</v>
      </c>
      <c r="P184">
        <v>767</v>
      </c>
      <c r="Q184">
        <v>6847271.5</v>
      </c>
      <c r="R184" t="s">
        <v>16</v>
      </c>
    </row>
  </sheetData>
  <autoFilter ref="A1:R184" xr:uid="{9F5324F8-876D-4BDF-B3CC-25095C74439B}">
    <sortState xmlns:xlrd2="http://schemas.microsoft.com/office/spreadsheetml/2017/richdata2" ref="A2:R184">
      <sortCondition ref="C1:C184"/>
    </sortState>
  </autoFilter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515CAA68-D91D-4E68-A6F5-260C76EF0E03}">
            <x14:iconSet custom="1">
              <x14:cfvo type="percent">
                <xm:f>0</xm:f>
              </x14:cfvo>
              <x14:cfvo type="num">
                <xm:f>-2</xm:f>
              </x14:cfvo>
              <x14:cfvo type="num">
                <xm:f>2</xm:f>
              </x14:cfvo>
              <x14:cfIcon iconSet="3Arrows" iconId="0"/>
              <x14:cfIcon iconSet="3TrafficLights1" iconId="1"/>
              <x14:cfIcon iconSet="3Arrows" iconId="2"/>
            </x14:iconSet>
          </x14:cfRule>
          <xm:sqref>D1:D184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D9FCA-29DC-46BE-AE08-56E67CC67215}">
  <dimension ref="A1:Z102"/>
  <sheetViews>
    <sheetView tabSelected="1" topLeftCell="A22" workbookViewId="0">
      <selection activeCell="B1" sqref="B1:E1048576"/>
    </sheetView>
  </sheetViews>
  <sheetFormatPr defaultRowHeight="14.5" x14ac:dyDescent="0.35"/>
  <cols>
    <col min="3" max="3" width="13.6328125" bestFit="1" customWidth="1"/>
    <col min="6" max="6" width="85.7265625" bestFit="1" customWidth="1"/>
  </cols>
  <sheetData>
    <row r="1" spans="1:26" x14ac:dyDescent="0.35">
      <c r="A1" t="s">
        <v>0</v>
      </c>
      <c r="B1" t="s">
        <v>4</v>
      </c>
      <c r="C1" t="s">
        <v>1</v>
      </c>
      <c r="D1" t="s">
        <v>2</v>
      </c>
      <c r="E1" t="s">
        <v>3</v>
      </c>
      <c r="F1" t="s">
        <v>452</v>
      </c>
      <c r="G1" t="s">
        <v>5</v>
      </c>
      <c r="H1" t="s">
        <v>6</v>
      </c>
      <c r="I1" t="s">
        <v>613</v>
      </c>
      <c r="J1" t="s">
        <v>612</v>
      </c>
      <c r="K1" t="s">
        <v>611</v>
      </c>
      <c r="L1" t="s">
        <v>614</v>
      </c>
      <c r="M1" t="s">
        <v>615</v>
      </c>
      <c r="N1" t="s">
        <v>7</v>
      </c>
      <c r="O1" t="s">
        <v>8</v>
      </c>
      <c r="P1" t="s">
        <v>9</v>
      </c>
      <c r="Q1" t="s">
        <v>10</v>
      </c>
      <c r="R1" t="s">
        <v>11</v>
      </c>
    </row>
    <row r="2" spans="1:26" x14ac:dyDescent="0.35">
      <c r="A2" t="s">
        <v>12</v>
      </c>
      <c r="B2" t="s">
        <v>14</v>
      </c>
      <c r="C2" t="s">
        <v>13</v>
      </c>
      <c r="D2">
        <v>-2.184227183</v>
      </c>
      <c r="E2" s="1">
        <v>2.6799999999999999E-20</v>
      </c>
      <c r="F2" t="s">
        <v>453</v>
      </c>
      <c r="N2">
        <v>43280</v>
      </c>
      <c r="O2">
        <v>43711</v>
      </c>
      <c r="P2">
        <v>431</v>
      </c>
      <c r="Q2">
        <v>43495.5</v>
      </c>
      <c r="R2" t="s">
        <v>15</v>
      </c>
      <c r="X2" t="s">
        <v>19</v>
      </c>
      <c r="Y2" t="s">
        <v>22</v>
      </c>
      <c r="Z2" t="s">
        <v>23</v>
      </c>
    </row>
    <row r="3" spans="1:26" x14ac:dyDescent="0.35">
      <c r="A3" t="s">
        <v>26</v>
      </c>
      <c r="C3" t="s">
        <v>27</v>
      </c>
      <c r="D3">
        <v>-2.4467123439999998</v>
      </c>
      <c r="E3" s="1">
        <v>4.3200000000000001E-18</v>
      </c>
      <c r="F3" t="s">
        <v>459</v>
      </c>
      <c r="N3">
        <v>180113</v>
      </c>
      <c r="O3">
        <v>180574</v>
      </c>
      <c r="P3">
        <v>461</v>
      </c>
      <c r="Q3">
        <v>180343.5</v>
      </c>
      <c r="R3" t="s">
        <v>15</v>
      </c>
      <c r="W3" t="s">
        <v>28</v>
      </c>
      <c r="X3" t="s">
        <v>29</v>
      </c>
      <c r="Y3">
        <f>COUNTIF(Differences_DW_H2O2!$A$2:$A$102,"*A*")</f>
        <v>0</v>
      </c>
      <c r="Z3">
        <f>(Y3/$Y$29)*100</f>
        <v>0</v>
      </c>
    </row>
    <row r="4" spans="1:26" x14ac:dyDescent="0.35">
      <c r="A4" t="s">
        <v>26</v>
      </c>
      <c r="C4" t="s">
        <v>32</v>
      </c>
      <c r="D4">
        <v>-3.4788787449999998</v>
      </c>
      <c r="E4" s="1">
        <v>1.02E-22</v>
      </c>
      <c r="N4">
        <v>235346</v>
      </c>
      <c r="O4">
        <v>235870</v>
      </c>
      <c r="P4">
        <v>524</v>
      </c>
      <c r="Q4">
        <v>235608</v>
      </c>
      <c r="R4" t="s">
        <v>15</v>
      </c>
      <c r="W4" t="s">
        <v>33</v>
      </c>
      <c r="X4" t="s">
        <v>34</v>
      </c>
      <c r="Y4">
        <f>COUNTIF(Differences_DW_H2O2!$A$2:$A$102,"*B*")</f>
        <v>1</v>
      </c>
      <c r="Z4">
        <f t="shared" ref="Z4:Z26" si="0">(Y4/$Y$29)*100</f>
        <v>0.96153846153846156</v>
      </c>
    </row>
    <row r="5" spans="1:26" x14ac:dyDescent="0.35">
      <c r="A5" t="s">
        <v>36</v>
      </c>
      <c r="C5" t="s">
        <v>37</v>
      </c>
      <c r="D5">
        <v>-2.0727237380000001</v>
      </c>
      <c r="E5" s="1">
        <v>1.6999999999999999E-9</v>
      </c>
      <c r="N5">
        <v>294949</v>
      </c>
      <c r="O5">
        <v>295206</v>
      </c>
      <c r="P5">
        <v>257</v>
      </c>
      <c r="Q5">
        <v>295077.5</v>
      </c>
      <c r="R5" t="s">
        <v>15</v>
      </c>
      <c r="W5" t="s">
        <v>38</v>
      </c>
      <c r="X5" t="s">
        <v>30</v>
      </c>
      <c r="Y5">
        <f>COUNTIF(Differences_DW_H2O2!$A$2:$A$102,"*C*")</f>
        <v>13</v>
      </c>
      <c r="Z5">
        <f t="shared" si="0"/>
        <v>12.5</v>
      </c>
    </row>
    <row r="6" spans="1:26" x14ac:dyDescent="0.35">
      <c r="A6" t="s">
        <v>26</v>
      </c>
      <c r="C6" t="s">
        <v>40</v>
      </c>
      <c r="D6">
        <v>-2.197157335</v>
      </c>
      <c r="E6" s="1">
        <v>1.45E-21</v>
      </c>
      <c r="F6" t="s">
        <v>460</v>
      </c>
      <c r="N6">
        <v>346257</v>
      </c>
      <c r="O6">
        <v>346697</v>
      </c>
      <c r="P6">
        <v>440</v>
      </c>
      <c r="Q6">
        <v>346477</v>
      </c>
      <c r="R6" t="s">
        <v>15</v>
      </c>
      <c r="W6" t="s">
        <v>41</v>
      </c>
      <c r="X6" t="s">
        <v>42</v>
      </c>
      <c r="Y6">
        <f>COUNTIF(Differences_DW_H2O2!$A$2:$A$102,"*D*")</f>
        <v>0</v>
      </c>
      <c r="Z6">
        <f t="shared" si="0"/>
        <v>0</v>
      </c>
    </row>
    <row r="7" spans="1:26" x14ac:dyDescent="0.35">
      <c r="A7" t="s">
        <v>30</v>
      </c>
      <c r="C7" t="s">
        <v>44</v>
      </c>
      <c r="D7">
        <v>-4.3725826430000003</v>
      </c>
      <c r="E7" s="1">
        <v>2.1800000000000001E-26</v>
      </c>
      <c r="F7" t="s">
        <v>462</v>
      </c>
      <c r="N7">
        <v>379231</v>
      </c>
      <c r="O7">
        <v>379452</v>
      </c>
      <c r="P7">
        <v>221</v>
      </c>
      <c r="Q7">
        <v>379341.5</v>
      </c>
      <c r="R7" t="s">
        <v>15</v>
      </c>
      <c r="W7" t="s">
        <v>45</v>
      </c>
      <c r="X7" t="s">
        <v>24</v>
      </c>
      <c r="Y7">
        <f>COUNTIF(Differences_DW_H2O2!$A$2:$A$102,"*E*")</f>
        <v>19</v>
      </c>
      <c r="Z7">
        <f t="shared" si="0"/>
        <v>18.269230769230766</v>
      </c>
    </row>
    <row r="8" spans="1:26" x14ac:dyDescent="0.35">
      <c r="A8" t="s">
        <v>30</v>
      </c>
      <c r="B8" t="s">
        <v>49</v>
      </c>
      <c r="C8" t="s">
        <v>48</v>
      </c>
      <c r="D8">
        <v>-3.0684198509999998</v>
      </c>
      <c r="E8" s="1">
        <v>1.7399999999999999E-25</v>
      </c>
      <c r="F8" t="s">
        <v>463</v>
      </c>
      <c r="N8">
        <v>379449</v>
      </c>
      <c r="O8">
        <v>382346</v>
      </c>
      <c r="P8">
        <v>2897</v>
      </c>
      <c r="Q8">
        <v>380897.5</v>
      </c>
      <c r="R8" t="s">
        <v>15</v>
      </c>
      <c r="W8" t="s">
        <v>50</v>
      </c>
      <c r="X8" t="s">
        <v>51</v>
      </c>
      <c r="Y8">
        <f>COUNTIF(Differences_DW_H2O2!$A$2:$A$102,"*F*")</f>
        <v>0</v>
      </c>
      <c r="Z8">
        <f t="shared" si="0"/>
        <v>0</v>
      </c>
    </row>
    <row r="9" spans="1:26" x14ac:dyDescent="0.35">
      <c r="A9" t="s">
        <v>26</v>
      </c>
      <c r="C9" t="s">
        <v>54</v>
      </c>
      <c r="D9">
        <v>-2.0509790360000002</v>
      </c>
      <c r="E9" s="1">
        <v>1.1800000000000001E-25</v>
      </c>
      <c r="F9" t="s">
        <v>465</v>
      </c>
      <c r="N9">
        <v>495910</v>
      </c>
      <c r="O9">
        <v>496782</v>
      </c>
      <c r="P9">
        <v>872</v>
      </c>
      <c r="Q9">
        <v>496346</v>
      </c>
      <c r="R9" t="s">
        <v>15</v>
      </c>
      <c r="W9" t="s">
        <v>55</v>
      </c>
      <c r="X9" t="s">
        <v>17</v>
      </c>
      <c r="Y9">
        <f>COUNTIF(Differences_DW_H2O2!$A$2:$A$102,"*G*")</f>
        <v>6</v>
      </c>
      <c r="Z9">
        <f t="shared" si="0"/>
        <v>5.7692307692307692</v>
      </c>
    </row>
    <row r="10" spans="1:26" x14ac:dyDescent="0.35">
      <c r="A10" t="s">
        <v>26</v>
      </c>
      <c r="C10" t="s">
        <v>57</v>
      </c>
      <c r="D10">
        <v>-2.1175716549999999</v>
      </c>
      <c r="E10">
        <v>6.7588399999999997E-4</v>
      </c>
      <c r="N10">
        <v>761386</v>
      </c>
      <c r="O10">
        <v>761796</v>
      </c>
      <c r="P10">
        <v>410</v>
      </c>
      <c r="Q10">
        <v>761591</v>
      </c>
      <c r="R10" t="s">
        <v>15</v>
      </c>
      <c r="W10" t="s">
        <v>58</v>
      </c>
      <c r="X10" t="s">
        <v>59</v>
      </c>
      <c r="Y10">
        <f>COUNTIF(Differences_DW_H2O2!$A$2:$A$102,"*H*")</f>
        <v>0</v>
      </c>
      <c r="Z10">
        <f t="shared" si="0"/>
        <v>0</v>
      </c>
    </row>
    <row r="11" spans="1:26" x14ac:dyDescent="0.35">
      <c r="A11" t="s">
        <v>46</v>
      </c>
      <c r="C11" t="s">
        <v>61</v>
      </c>
      <c r="D11">
        <v>-2.412090767</v>
      </c>
      <c r="E11" s="1">
        <v>1.0999999999999999E-15</v>
      </c>
      <c r="F11" t="s">
        <v>467</v>
      </c>
      <c r="N11">
        <v>805148</v>
      </c>
      <c r="O11">
        <v>805585</v>
      </c>
      <c r="P11">
        <v>437</v>
      </c>
      <c r="Q11">
        <v>805366.5</v>
      </c>
      <c r="R11" t="s">
        <v>15</v>
      </c>
      <c r="W11" t="s">
        <v>62</v>
      </c>
      <c r="X11" t="s">
        <v>63</v>
      </c>
      <c r="Y11">
        <f>COUNTIF(Differences_DW_H2O2!$A$2:$A$102,"*I*")</f>
        <v>4</v>
      </c>
      <c r="Z11">
        <f t="shared" si="0"/>
        <v>3.8461538461538463</v>
      </c>
    </row>
    <row r="12" spans="1:26" x14ac:dyDescent="0.35">
      <c r="A12" t="s">
        <v>65</v>
      </c>
      <c r="B12" s="3"/>
      <c r="C12" s="3" t="s">
        <v>66</v>
      </c>
      <c r="D12">
        <v>-2.0072950810000001</v>
      </c>
      <c r="E12" s="1">
        <v>8.7100000000000002E-22</v>
      </c>
      <c r="F12" t="s">
        <v>468</v>
      </c>
      <c r="J12" t="s">
        <v>612</v>
      </c>
      <c r="N12">
        <v>806254</v>
      </c>
      <c r="O12">
        <v>807045</v>
      </c>
      <c r="P12">
        <v>791</v>
      </c>
      <c r="Q12">
        <v>806649.5</v>
      </c>
      <c r="R12" t="s">
        <v>15</v>
      </c>
      <c r="W12" t="s">
        <v>67</v>
      </c>
      <c r="X12" t="s">
        <v>68</v>
      </c>
      <c r="Y12">
        <f>COUNTIF(Differences_DW_H2O2!$A$2:$A$102,"*J*")</f>
        <v>1</v>
      </c>
      <c r="Z12">
        <f t="shared" si="0"/>
        <v>0.96153846153846156</v>
      </c>
    </row>
    <row r="13" spans="1:26" x14ac:dyDescent="0.35">
      <c r="A13" t="s">
        <v>71</v>
      </c>
      <c r="B13" s="3" t="s">
        <v>73</v>
      </c>
      <c r="C13" s="3" t="s">
        <v>72</v>
      </c>
      <c r="D13">
        <v>-3.0951463850000001</v>
      </c>
      <c r="E13" s="1">
        <v>2.1299999999999999E-22</v>
      </c>
      <c r="F13" t="s">
        <v>469</v>
      </c>
      <c r="J13" t="s">
        <v>612</v>
      </c>
      <c r="N13">
        <v>827326</v>
      </c>
      <c r="O13">
        <v>827730</v>
      </c>
      <c r="P13">
        <v>404</v>
      </c>
      <c r="Q13">
        <v>827528</v>
      </c>
      <c r="R13" t="s">
        <v>15</v>
      </c>
      <c r="W13" t="s">
        <v>74</v>
      </c>
      <c r="X13" t="s">
        <v>71</v>
      </c>
      <c r="Y13">
        <f>COUNTIF(Differences_DW_H2O2!$A$2:$A$102,"*K*")</f>
        <v>8</v>
      </c>
      <c r="Z13">
        <f t="shared" si="0"/>
        <v>7.6923076923076925</v>
      </c>
    </row>
    <row r="14" spans="1:26" x14ac:dyDescent="0.35">
      <c r="A14" t="s">
        <v>36</v>
      </c>
      <c r="C14" t="s">
        <v>76</v>
      </c>
      <c r="D14">
        <v>-3.2165544239999999</v>
      </c>
      <c r="E14" s="1">
        <v>1.34E-21</v>
      </c>
      <c r="F14" t="s">
        <v>470</v>
      </c>
      <c r="N14">
        <v>827727</v>
      </c>
      <c r="O14">
        <v>830123</v>
      </c>
      <c r="P14">
        <v>2396</v>
      </c>
      <c r="Q14">
        <v>828925</v>
      </c>
      <c r="R14" t="s">
        <v>15</v>
      </c>
      <c r="W14" t="s">
        <v>77</v>
      </c>
      <c r="X14" t="s">
        <v>78</v>
      </c>
      <c r="Y14">
        <f>COUNTIF(Differences_DW_H2O2!$A$2:$A$102,"*L*")</f>
        <v>1</v>
      </c>
      <c r="Z14">
        <f t="shared" si="0"/>
        <v>0.96153846153846156</v>
      </c>
    </row>
    <row r="15" spans="1:26" x14ac:dyDescent="0.35">
      <c r="A15" t="s">
        <v>36</v>
      </c>
      <c r="B15" s="10"/>
      <c r="C15" s="10" t="s">
        <v>80</v>
      </c>
      <c r="D15">
        <v>-3.2408661250000002</v>
      </c>
      <c r="E15" s="1">
        <v>1.18E-8</v>
      </c>
      <c r="F15" t="s">
        <v>471</v>
      </c>
      <c r="I15" t="s">
        <v>613</v>
      </c>
      <c r="N15">
        <v>830801</v>
      </c>
      <c r="O15">
        <v>830998</v>
      </c>
      <c r="P15">
        <v>197</v>
      </c>
      <c r="Q15">
        <v>830899.5</v>
      </c>
      <c r="R15" t="s">
        <v>15</v>
      </c>
      <c r="W15" t="s">
        <v>81</v>
      </c>
      <c r="X15" t="s">
        <v>82</v>
      </c>
      <c r="Y15">
        <f>COUNTIF(Differences_DW_H2O2!$A$2:$A$102,"*M*")</f>
        <v>0</v>
      </c>
      <c r="Z15">
        <f t="shared" si="0"/>
        <v>0</v>
      </c>
    </row>
    <row r="16" spans="1:26" x14ac:dyDescent="0.35">
      <c r="A16" t="s">
        <v>24</v>
      </c>
      <c r="C16" t="s">
        <v>85</v>
      </c>
      <c r="D16">
        <v>-3.3482809910000002</v>
      </c>
      <c r="E16" s="1">
        <v>5.9200000000000003E-20</v>
      </c>
      <c r="F16" t="s">
        <v>472</v>
      </c>
      <c r="N16">
        <v>853376</v>
      </c>
      <c r="O16">
        <v>854725</v>
      </c>
      <c r="P16">
        <v>1349</v>
      </c>
      <c r="Q16">
        <v>854050.5</v>
      </c>
      <c r="R16" t="s">
        <v>15</v>
      </c>
      <c r="W16" t="s">
        <v>86</v>
      </c>
      <c r="X16" t="s">
        <v>87</v>
      </c>
      <c r="Y16">
        <f>COUNTIF(Differences_DW_H2O2!$A$2:$A$102,"*N*")</f>
        <v>2</v>
      </c>
      <c r="Z16">
        <f t="shared" si="0"/>
        <v>1.9230769230769231</v>
      </c>
    </row>
    <row r="17" spans="1:26" x14ac:dyDescent="0.35">
      <c r="A17" t="s">
        <v>30</v>
      </c>
      <c r="B17" t="s">
        <v>90</v>
      </c>
      <c r="C17" t="s">
        <v>89</v>
      </c>
      <c r="D17">
        <v>-3.330794671</v>
      </c>
      <c r="E17" s="1">
        <v>2.3300000000000001E-17</v>
      </c>
      <c r="F17" t="s">
        <v>473</v>
      </c>
      <c r="N17">
        <v>854799</v>
      </c>
      <c r="O17">
        <v>856292</v>
      </c>
      <c r="P17">
        <v>1493</v>
      </c>
      <c r="Q17">
        <v>855545.5</v>
      </c>
      <c r="R17" t="s">
        <v>15</v>
      </c>
      <c r="W17" t="s">
        <v>91</v>
      </c>
      <c r="X17" t="s">
        <v>12</v>
      </c>
      <c r="Y17">
        <f>COUNTIF(Differences_DW_H2O2!$A$2:$A$102,"*O*")</f>
        <v>2</v>
      </c>
      <c r="Z17">
        <f t="shared" si="0"/>
        <v>1.9230769230769231</v>
      </c>
    </row>
    <row r="18" spans="1:26" x14ac:dyDescent="0.35">
      <c r="A18" t="s">
        <v>68</v>
      </c>
      <c r="C18" t="s">
        <v>93</v>
      </c>
      <c r="D18">
        <v>-2.0482794019999999</v>
      </c>
      <c r="E18">
        <v>4.5462289999999997E-3</v>
      </c>
      <c r="F18" t="s">
        <v>474</v>
      </c>
      <c r="N18">
        <v>923851</v>
      </c>
      <c r="O18">
        <v>924222</v>
      </c>
      <c r="P18">
        <v>371</v>
      </c>
      <c r="Q18">
        <v>924036.5</v>
      </c>
      <c r="R18" t="s">
        <v>15</v>
      </c>
      <c r="W18" t="s">
        <v>94</v>
      </c>
      <c r="X18" t="s">
        <v>36</v>
      </c>
      <c r="Y18">
        <f>COUNTIF(Differences_DW_H2O2!$A$2:$A$102,"*P*")</f>
        <v>7</v>
      </c>
      <c r="Z18">
        <f t="shared" si="0"/>
        <v>6.7307692307692308</v>
      </c>
    </row>
    <row r="19" spans="1:26" x14ac:dyDescent="0.35">
      <c r="A19" t="s">
        <v>97</v>
      </c>
      <c r="B19" t="s">
        <v>99</v>
      </c>
      <c r="C19" t="s">
        <v>98</v>
      </c>
      <c r="D19">
        <v>-2.3939460719999999</v>
      </c>
      <c r="E19" s="1">
        <v>9.3399999999999996E-18</v>
      </c>
      <c r="F19" t="s">
        <v>477</v>
      </c>
      <c r="N19">
        <v>1112608</v>
      </c>
      <c r="O19">
        <v>1113912</v>
      </c>
      <c r="P19">
        <v>1304</v>
      </c>
      <c r="Q19">
        <v>1113260</v>
      </c>
      <c r="R19" t="s">
        <v>15</v>
      </c>
      <c r="W19" t="s">
        <v>100</v>
      </c>
      <c r="X19" t="s">
        <v>97</v>
      </c>
      <c r="Y19">
        <f>COUNTIF(Differences_DW_H2O2!$A$2:$A$102,"*Q*")</f>
        <v>5</v>
      </c>
      <c r="Z19">
        <f t="shared" si="0"/>
        <v>4.8076923076923084</v>
      </c>
    </row>
    <row r="20" spans="1:26" x14ac:dyDescent="0.35">
      <c r="A20" t="s">
        <v>24</v>
      </c>
      <c r="B20" t="s">
        <v>103</v>
      </c>
      <c r="C20" t="s">
        <v>102</v>
      </c>
      <c r="D20">
        <v>-2.934236072</v>
      </c>
      <c r="E20" s="1">
        <v>4.69E-23</v>
      </c>
      <c r="F20" t="s">
        <v>478</v>
      </c>
      <c r="N20">
        <v>1119787</v>
      </c>
      <c r="O20">
        <v>1120806</v>
      </c>
      <c r="P20">
        <v>1019</v>
      </c>
      <c r="Q20">
        <v>1120296.5</v>
      </c>
      <c r="R20" t="s">
        <v>15</v>
      </c>
      <c r="W20" t="s">
        <v>104</v>
      </c>
      <c r="X20" t="s">
        <v>105</v>
      </c>
      <c r="Y20">
        <f>COUNTIF(Differences_DW_H2O2!$A$2:$A$102,"*R*")</f>
        <v>0</v>
      </c>
      <c r="Z20">
        <f t="shared" si="0"/>
        <v>0</v>
      </c>
    </row>
    <row r="21" spans="1:26" x14ac:dyDescent="0.35">
      <c r="A21" t="s">
        <v>65</v>
      </c>
      <c r="B21" s="3"/>
      <c r="C21" s="3" t="s">
        <v>107</v>
      </c>
      <c r="D21">
        <v>-2.1474026949999998</v>
      </c>
      <c r="E21" s="1">
        <v>3.2100000000000001E-24</v>
      </c>
      <c r="F21" t="s">
        <v>483</v>
      </c>
      <c r="J21" t="s">
        <v>612</v>
      </c>
      <c r="N21">
        <v>1184106</v>
      </c>
      <c r="O21">
        <v>1185500</v>
      </c>
      <c r="P21">
        <v>1394</v>
      </c>
      <c r="Q21">
        <v>1184803</v>
      </c>
      <c r="R21" t="s">
        <v>15</v>
      </c>
      <c r="W21" t="s">
        <v>108</v>
      </c>
      <c r="X21" t="s">
        <v>26</v>
      </c>
      <c r="Y21">
        <f>COUNTIF(Differences_DW_H2O2!$A$2:$A$102,"*S*")</f>
        <v>24</v>
      </c>
      <c r="Z21">
        <f t="shared" si="0"/>
        <v>23.076923076923077</v>
      </c>
    </row>
    <row r="22" spans="1:26" x14ac:dyDescent="0.35">
      <c r="A22" t="s">
        <v>24</v>
      </c>
      <c r="B22" s="10" t="s">
        <v>111</v>
      </c>
      <c r="C22" s="10" t="s">
        <v>110</v>
      </c>
      <c r="D22">
        <v>-3.4367922919999998</v>
      </c>
      <c r="E22" s="1">
        <v>1.8800000000000001E-26</v>
      </c>
      <c r="F22" t="s">
        <v>484</v>
      </c>
      <c r="I22" t="s">
        <v>613</v>
      </c>
      <c r="N22">
        <v>1205240</v>
      </c>
      <c r="O22">
        <v>1206268</v>
      </c>
      <c r="P22">
        <v>1028</v>
      </c>
      <c r="Q22">
        <v>1205754</v>
      </c>
      <c r="R22" t="s">
        <v>15</v>
      </c>
      <c r="W22" t="s">
        <v>112</v>
      </c>
      <c r="X22" t="s">
        <v>65</v>
      </c>
      <c r="Y22">
        <f>COUNTIF(Differences_DW_H2O2!$A$2:$A$102,"*T*")</f>
        <v>6</v>
      </c>
      <c r="Z22">
        <f t="shared" si="0"/>
        <v>5.7692307692307692</v>
      </c>
    </row>
    <row r="23" spans="1:26" x14ac:dyDescent="0.35">
      <c r="A23" t="s">
        <v>24</v>
      </c>
      <c r="B23" s="10" t="s">
        <v>116</v>
      </c>
      <c r="C23" s="10" t="s">
        <v>115</v>
      </c>
      <c r="D23">
        <v>-2.3253540770000001</v>
      </c>
      <c r="E23" s="1">
        <v>9.9200000000000009E-10</v>
      </c>
      <c r="F23" t="s">
        <v>485</v>
      </c>
      <c r="I23" t="s">
        <v>613</v>
      </c>
      <c r="N23">
        <v>1206334</v>
      </c>
      <c r="O23">
        <v>1207515</v>
      </c>
      <c r="P23">
        <v>1181</v>
      </c>
      <c r="Q23">
        <v>1206924.5</v>
      </c>
      <c r="R23" t="s">
        <v>15</v>
      </c>
      <c r="W23" t="s">
        <v>117</v>
      </c>
      <c r="X23" t="s">
        <v>46</v>
      </c>
      <c r="Y23">
        <f>COUNTIF(Differences_DW_H2O2!$A$2:$A$102,"*U*")</f>
        <v>1</v>
      </c>
      <c r="Z23">
        <f t="shared" si="0"/>
        <v>0.96153846153846156</v>
      </c>
    </row>
    <row r="24" spans="1:26" x14ac:dyDescent="0.35">
      <c r="A24" t="s">
        <v>17</v>
      </c>
      <c r="B24" t="s">
        <v>121</v>
      </c>
      <c r="C24" t="s">
        <v>120</v>
      </c>
      <c r="D24">
        <v>-2.1412183460000001</v>
      </c>
      <c r="E24" s="1">
        <v>6.6199999999999999E-9</v>
      </c>
      <c r="F24" t="s">
        <v>486</v>
      </c>
      <c r="N24">
        <v>1238097</v>
      </c>
      <c r="O24">
        <v>1239803</v>
      </c>
      <c r="P24">
        <v>1706</v>
      </c>
      <c r="Q24">
        <v>1238950</v>
      </c>
      <c r="R24" t="s">
        <v>15</v>
      </c>
      <c r="W24" t="s">
        <v>122</v>
      </c>
      <c r="X24" t="s">
        <v>123</v>
      </c>
      <c r="Y24">
        <f>COUNTIF(Differences_DW_H2O2!$A$2:$A$102,"*V*")</f>
        <v>0</v>
      </c>
      <c r="Z24">
        <f t="shared" si="0"/>
        <v>0</v>
      </c>
    </row>
    <row r="25" spans="1:26" x14ac:dyDescent="0.35">
      <c r="A25" t="s">
        <v>26</v>
      </c>
      <c r="C25" t="s">
        <v>125</v>
      </c>
      <c r="D25">
        <v>-2.1308735900000002</v>
      </c>
      <c r="E25">
        <v>1.7209743999999999E-2</v>
      </c>
      <c r="F25" t="s">
        <v>494</v>
      </c>
      <c r="N25">
        <v>1637982</v>
      </c>
      <c r="O25">
        <v>1638440</v>
      </c>
      <c r="P25">
        <v>458</v>
      </c>
      <c r="Q25">
        <v>1638211</v>
      </c>
      <c r="R25" t="s">
        <v>15</v>
      </c>
      <c r="W25" t="s">
        <v>126</v>
      </c>
      <c r="X25" t="s">
        <v>127</v>
      </c>
      <c r="Y25">
        <f>COUNTIF(Differences_DW_H2O2!$A$2:$A$102,"*Z*")</f>
        <v>0</v>
      </c>
      <c r="Z25">
        <f t="shared" si="0"/>
        <v>0</v>
      </c>
    </row>
    <row r="26" spans="1:26" x14ac:dyDescent="0.35">
      <c r="A26" t="s">
        <v>26</v>
      </c>
      <c r="C26" t="s">
        <v>130</v>
      </c>
      <c r="D26">
        <v>-2.298948411</v>
      </c>
      <c r="E26" s="1">
        <v>1.5099999999999999E-16</v>
      </c>
      <c r="N26">
        <v>1935507</v>
      </c>
      <c r="O26">
        <v>1935818</v>
      </c>
      <c r="P26">
        <v>311</v>
      </c>
      <c r="Q26">
        <v>1935662.5</v>
      </c>
      <c r="R26" t="s">
        <v>15</v>
      </c>
      <c r="X26" t="s">
        <v>616</v>
      </c>
      <c r="Y26">
        <f>COUNTIF(Differences_DW_H2O2!$A$2:$A$102,"*-*")</f>
        <v>4</v>
      </c>
      <c r="Z26">
        <f t="shared" si="0"/>
        <v>3.8461538461538463</v>
      </c>
    </row>
    <row r="27" spans="1:26" x14ac:dyDescent="0.35">
      <c r="A27" t="s">
        <v>26</v>
      </c>
      <c r="B27" t="s">
        <v>133</v>
      </c>
      <c r="C27" t="s">
        <v>132</v>
      </c>
      <c r="D27">
        <v>-2.6438867570000002</v>
      </c>
      <c r="E27" s="1">
        <v>1.07E-19</v>
      </c>
      <c r="F27" t="s">
        <v>495</v>
      </c>
      <c r="N27">
        <v>1935815</v>
      </c>
      <c r="O27">
        <v>1937473</v>
      </c>
      <c r="P27">
        <v>1658</v>
      </c>
      <c r="Q27">
        <v>1936644</v>
      </c>
      <c r="R27" t="s">
        <v>15</v>
      </c>
    </row>
    <row r="28" spans="1:26" x14ac:dyDescent="0.35">
      <c r="A28" t="s">
        <v>12</v>
      </c>
      <c r="C28" t="s">
        <v>136</v>
      </c>
      <c r="D28">
        <v>-2.7892132169999999</v>
      </c>
      <c r="E28" s="1">
        <v>3.2400000000000001E-22</v>
      </c>
      <c r="F28" t="s">
        <v>496</v>
      </c>
      <c r="N28">
        <v>1959185</v>
      </c>
      <c r="O28">
        <v>1959601</v>
      </c>
      <c r="P28">
        <v>416</v>
      </c>
      <c r="Q28">
        <v>1959393</v>
      </c>
      <c r="R28" t="s">
        <v>15</v>
      </c>
    </row>
    <row r="29" spans="1:26" x14ac:dyDescent="0.35">
      <c r="A29" t="s">
        <v>139</v>
      </c>
      <c r="C29" t="s">
        <v>140</v>
      </c>
      <c r="D29">
        <v>-2.0480661229999999</v>
      </c>
      <c r="E29" s="1">
        <v>1.92E-17</v>
      </c>
      <c r="F29" t="s">
        <v>497</v>
      </c>
      <c r="N29">
        <v>1961444</v>
      </c>
      <c r="O29">
        <v>1963069</v>
      </c>
      <c r="P29">
        <v>1625</v>
      </c>
      <c r="Q29">
        <v>1962256.5</v>
      </c>
      <c r="R29" t="s">
        <v>15</v>
      </c>
      <c r="Y29">
        <f>SUM(Y3:Y26)</f>
        <v>104</v>
      </c>
    </row>
    <row r="30" spans="1:26" x14ac:dyDescent="0.35">
      <c r="A30" t="s">
        <v>17</v>
      </c>
      <c r="C30" t="s">
        <v>143</v>
      </c>
      <c r="D30">
        <v>-3.6485048359999999</v>
      </c>
      <c r="E30" s="1">
        <v>1.43E-14</v>
      </c>
      <c r="N30">
        <v>2035039</v>
      </c>
      <c r="O30">
        <v>2035419</v>
      </c>
      <c r="P30">
        <v>380</v>
      </c>
      <c r="Q30">
        <v>2035229</v>
      </c>
      <c r="R30" t="s">
        <v>15</v>
      </c>
    </row>
    <row r="31" spans="1:26" x14ac:dyDescent="0.35">
      <c r="A31" t="s">
        <v>26</v>
      </c>
      <c r="C31" t="s">
        <v>146</v>
      </c>
      <c r="D31">
        <v>-2.4480847880000001</v>
      </c>
      <c r="E31" s="1">
        <v>2.76E-11</v>
      </c>
      <c r="N31">
        <v>2035473</v>
      </c>
      <c r="O31">
        <v>2035799</v>
      </c>
      <c r="P31">
        <v>326</v>
      </c>
      <c r="Q31">
        <v>2035636</v>
      </c>
      <c r="R31" t="s">
        <v>15</v>
      </c>
    </row>
    <row r="32" spans="1:26" x14ac:dyDescent="0.35">
      <c r="A32" t="s">
        <v>17</v>
      </c>
      <c r="C32" t="s">
        <v>149</v>
      </c>
      <c r="D32">
        <v>-2.7304066890000001</v>
      </c>
      <c r="E32" s="1">
        <v>8.2900000000000006E-11</v>
      </c>
      <c r="N32">
        <v>2035884</v>
      </c>
      <c r="O32">
        <v>2037101</v>
      </c>
      <c r="P32">
        <v>1217</v>
      </c>
      <c r="Q32">
        <v>2036492.5</v>
      </c>
      <c r="R32" t="s">
        <v>15</v>
      </c>
    </row>
    <row r="33" spans="1:18" x14ac:dyDescent="0.35">
      <c r="A33" t="s">
        <v>26</v>
      </c>
      <c r="C33" t="s">
        <v>151</v>
      </c>
      <c r="D33">
        <v>-2.0099458819999998</v>
      </c>
      <c r="E33" s="1">
        <v>3.2299999999999999E-19</v>
      </c>
      <c r="N33">
        <v>2050044</v>
      </c>
      <c r="O33">
        <v>2050385</v>
      </c>
      <c r="P33">
        <v>341</v>
      </c>
      <c r="Q33">
        <v>2050214.5</v>
      </c>
      <c r="R33" t="s">
        <v>15</v>
      </c>
    </row>
    <row r="34" spans="1:18" x14ac:dyDescent="0.35">
      <c r="A34" t="s">
        <v>30</v>
      </c>
      <c r="B34" t="s">
        <v>154</v>
      </c>
      <c r="C34" t="s">
        <v>153</v>
      </c>
      <c r="D34">
        <v>-3.026430569</v>
      </c>
      <c r="E34" s="1">
        <v>4.6199999999999997E-27</v>
      </c>
      <c r="F34" t="s">
        <v>499</v>
      </c>
      <c r="N34">
        <v>2167715</v>
      </c>
      <c r="O34">
        <v>2168656</v>
      </c>
      <c r="P34">
        <v>941</v>
      </c>
      <c r="Q34">
        <v>2168185.5</v>
      </c>
      <c r="R34" t="s">
        <v>15</v>
      </c>
    </row>
    <row r="35" spans="1:18" x14ac:dyDescent="0.35">
      <c r="A35" t="s">
        <v>30</v>
      </c>
      <c r="B35" t="s">
        <v>158</v>
      </c>
      <c r="C35" t="s">
        <v>157</v>
      </c>
      <c r="D35">
        <v>-2.6330974220000001</v>
      </c>
      <c r="E35" s="1">
        <v>3.6299999999999998E-22</v>
      </c>
      <c r="F35" t="s">
        <v>500</v>
      </c>
      <c r="N35">
        <v>2168653</v>
      </c>
      <c r="O35">
        <v>2168883</v>
      </c>
      <c r="P35">
        <v>230</v>
      </c>
      <c r="Q35">
        <v>2168768</v>
      </c>
      <c r="R35" t="s">
        <v>15</v>
      </c>
    </row>
    <row r="36" spans="1:18" x14ac:dyDescent="0.35">
      <c r="A36" t="s">
        <v>30</v>
      </c>
      <c r="B36" t="s">
        <v>162</v>
      </c>
      <c r="C36" t="s">
        <v>161</v>
      </c>
      <c r="D36">
        <v>-2.4253972770000001</v>
      </c>
      <c r="E36" s="1">
        <v>1.27E-23</v>
      </c>
      <c r="F36" t="s">
        <v>501</v>
      </c>
      <c r="N36">
        <v>2168887</v>
      </c>
      <c r="O36">
        <v>2169495</v>
      </c>
      <c r="P36">
        <v>608</v>
      </c>
      <c r="Q36">
        <v>2169191</v>
      </c>
      <c r="R36" t="s">
        <v>15</v>
      </c>
    </row>
    <row r="37" spans="1:18" x14ac:dyDescent="0.35">
      <c r="A37" t="s">
        <v>71</v>
      </c>
      <c r="B37" s="3" t="s">
        <v>165</v>
      </c>
      <c r="C37" s="3" t="s">
        <v>164</v>
      </c>
      <c r="D37">
        <v>-2.205496074</v>
      </c>
      <c r="E37">
        <v>2.9686799999999999E-4</v>
      </c>
      <c r="F37" t="s">
        <v>504</v>
      </c>
      <c r="J37" t="s">
        <v>612</v>
      </c>
      <c r="N37">
        <v>2462759</v>
      </c>
      <c r="O37">
        <v>2463736</v>
      </c>
      <c r="P37">
        <v>977</v>
      </c>
      <c r="Q37">
        <v>2463247.5</v>
      </c>
      <c r="R37" t="s">
        <v>15</v>
      </c>
    </row>
    <row r="38" spans="1:18" x14ac:dyDescent="0.35">
      <c r="A38" t="s">
        <v>17</v>
      </c>
      <c r="B38" s="10"/>
      <c r="C38" s="10" t="s">
        <v>168</v>
      </c>
      <c r="D38">
        <v>-2.3109851950000002</v>
      </c>
      <c r="E38">
        <v>2.5039379999999998E-3</v>
      </c>
      <c r="F38" t="s">
        <v>505</v>
      </c>
      <c r="I38" t="s">
        <v>613</v>
      </c>
      <c r="N38">
        <v>2468037</v>
      </c>
      <c r="O38">
        <v>2469323</v>
      </c>
      <c r="P38">
        <v>1286</v>
      </c>
      <c r="Q38">
        <v>2468680</v>
      </c>
      <c r="R38" t="s">
        <v>15</v>
      </c>
    </row>
    <row r="39" spans="1:18" x14ac:dyDescent="0.35">
      <c r="A39" t="s">
        <v>30</v>
      </c>
      <c r="B39" t="s">
        <v>171</v>
      </c>
      <c r="C39" t="s">
        <v>170</v>
      </c>
      <c r="D39">
        <v>-2.3271775629999998</v>
      </c>
      <c r="E39" s="1">
        <v>5.12E-12</v>
      </c>
      <c r="F39" t="s">
        <v>510</v>
      </c>
      <c r="N39">
        <v>2576740</v>
      </c>
      <c r="O39">
        <v>2578239</v>
      </c>
      <c r="P39">
        <v>1499</v>
      </c>
      <c r="Q39">
        <v>2577489.5</v>
      </c>
      <c r="R39" t="s">
        <v>15</v>
      </c>
    </row>
    <row r="40" spans="1:18" x14ac:dyDescent="0.35">
      <c r="A40" t="s">
        <v>24</v>
      </c>
      <c r="B40" t="s">
        <v>174</v>
      </c>
      <c r="C40" t="s">
        <v>173</v>
      </c>
      <c r="D40">
        <v>-2.0331611660000002</v>
      </c>
      <c r="E40" s="1">
        <v>8.6599999999999995E-15</v>
      </c>
      <c r="F40" t="s">
        <v>513</v>
      </c>
      <c r="N40">
        <v>2628980</v>
      </c>
      <c r="O40">
        <v>2630212</v>
      </c>
      <c r="P40">
        <v>1232</v>
      </c>
      <c r="Q40">
        <v>2629596</v>
      </c>
      <c r="R40" t="s">
        <v>15</v>
      </c>
    </row>
    <row r="41" spans="1:18" x14ac:dyDescent="0.35">
      <c r="A41" t="s">
        <v>63</v>
      </c>
      <c r="C41" t="s">
        <v>176</v>
      </c>
      <c r="D41">
        <v>-2.9160561349999998</v>
      </c>
      <c r="E41" s="1">
        <v>3.0599999999999999E-20</v>
      </c>
      <c r="F41" t="s">
        <v>514</v>
      </c>
      <c r="N41">
        <v>2631915</v>
      </c>
      <c r="O41">
        <v>2633093</v>
      </c>
      <c r="P41">
        <v>1178</v>
      </c>
      <c r="Q41">
        <v>2632504</v>
      </c>
      <c r="R41" t="s">
        <v>15</v>
      </c>
    </row>
    <row r="42" spans="1:18" x14ac:dyDescent="0.35">
      <c r="A42" t="s">
        <v>63</v>
      </c>
      <c r="C42" t="s">
        <v>178</v>
      </c>
      <c r="D42">
        <v>-2.7819895219999999</v>
      </c>
      <c r="E42" s="1">
        <v>5.51E-19</v>
      </c>
      <c r="F42" t="s">
        <v>515</v>
      </c>
      <c r="N42">
        <v>2633105</v>
      </c>
      <c r="O42">
        <v>2633764</v>
      </c>
      <c r="P42">
        <v>659</v>
      </c>
      <c r="Q42">
        <v>2633434.5</v>
      </c>
      <c r="R42" t="s">
        <v>15</v>
      </c>
    </row>
    <row r="43" spans="1:18" x14ac:dyDescent="0.35">
      <c r="A43" t="s">
        <v>63</v>
      </c>
      <c r="B43" t="s">
        <v>181</v>
      </c>
      <c r="C43" t="s">
        <v>180</v>
      </c>
      <c r="D43">
        <v>-2.2081122909999999</v>
      </c>
      <c r="E43" s="1">
        <v>1.3999999999999999E-17</v>
      </c>
      <c r="F43" t="s">
        <v>516</v>
      </c>
      <c r="N43">
        <v>2633801</v>
      </c>
      <c r="O43">
        <v>2634499</v>
      </c>
      <c r="P43">
        <v>698</v>
      </c>
      <c r="Q43">
        <v>2634150</v>
      </c>
      <c r="R43" t="s">
        <v>15</v>
      </c>
    </row>
    <row r="44" spans="1:18" x14ac:dyDescent="0.35">
      <c r="A44" t="s">
        <v>139</v>
      </c>
      <c r="C44" t="s">
        <v>183</v>
      </c>
      <c r="D44">
        <v>-2.0853736299999999</v>
      </c>
      <c r="E44" s="1">
        <v>1.04E-22</v>
      </c>
      <c r="F44" t="s">
        <v>497</v>
      </c>
      <c r="N44">
        <v>2719371</v>
      </c>
      <c r="O44">
        <v>2720999</v>
      </c>
      <c r="P44">
        <v>1628</v>
      </c>
      <c r="Q44">
        <v>2720185</v>
      </c>
      <c r="R44" t="s">
        <v>15</v>
      </c>
    </row>
    <row r="45" spans="1:18" x14ac:dyDescent="0.35">
      <c r="A45" t="s">
        <v>52</v>
      </c>
      <c r="C45" t="s">
        <v>185</v>
      </c>
      <c r="D45">
        <v>-2.1571393990000001</v>
      </c>
      <c r="E45" s="1">
        <v>1.15E-16</v>
      </c>
      <c r="N45">
        <v>2729787</v>
      </c>
      <c r="O45">
        <v>2730461</v>
      </c>
      <c r="P45">
        <v>674</v>
      </c>
      <c r="Q45">
        <v>2730124</v>
      </c>
      <c r="R45" t="s">
        <v>15</v>
      </c>
    </row>
    <row r="46" spans="1:18" x14ac:dyDescent="0.35">
      <c r="A46" t="s">
        <v>24</v>
      </c>
      <c r="B46" s="4" t="s">
        <v>188</v>
      </c>
      <c r="C46" s="4" t="s">
        <v>187</v>
      </c>
      <c r="D46">
        <v>-2.617158184</v>
      </c>
      <c r="E46" s="1">
        <v>2.2500000000000001E-25</v>
      </c>
      <c r="F46" t="s">
        <v>519</v>
      </c>
      <c r="L46" t="s">
        <v>614</v>
      </c>
      <c r="M46" t="s">
        <v>519</v>
      </c>
      <c r="N46">
        <v>2900666</v>
      </c>
      <c r="O46">
        <v>2901919</v>
      </c>
      <c r="P46">
        <v>1253</v>
      </c>
      <c r="Q46">
        <v>2901292.5</v>
      </c>
      <c r="R46" t="s">
        <v>15</v>
      </c>
    </row>
    <row r="47" spans="1:18" x14ac:dyDescent="0.35">
      <c r="A47" t="s">
        <v>17</v>
      </c>
      <c r="C47" t="s">
        <v>190</v>
      </c>
      <c r="D47">
        <v>-2.1963938590000001</v>
      </c>
      <c r="E47" s="1">
        <v>1.9499999999999999E-17</v>
      </c>
      <c r="F47" t="s">
        <v>522</v>
      </c>
      <c r="N47">
        <v>3047931</v>
      </c>
      <c r="O47">
        <v>3048713</v>
      </c>
      <c r="P47">
        <v>782</v>
      </c>
      <c r="Q47">
        <v>3048322</v>
      </c>
      <c r="R47" t="s">
        <v>15</v>
      </c>
    </row>
    <row r="48" spans="1:18" x14ac:dyDescent="0.35">
      <c r="A48" t="s">
        <v>71</v>
      </c>
      <c r="C48" t="s">
        <v>192</v>
      </c>
      <c r="D48">
        <v>-6.2493589079999996</v>
      </c>
      <c r="E48" s="1">
        <v>4.3200000000000001E-18</v>
      </c>
      <c r="N48">
        <v>3194494</v>
      </c>
      <c r="O48">
        <v>3194712</v>
      </c>
      <c r="P48">
        <v>218</v>
      </c>
      <c r="Q48">
        <v>3194603</v>
      </c>
      <c r="R48" t="s">
        <v>15</v>
      </c>
    </row>
    <row r="49" spans="1:18" x14ac:dyDescent="0.35">
      <c r="A49" t="s">
        <v>30</v>
      </c>
      <c r="B49" t="s">
        <v>196</v>
      </c>
      <c r="C49" t="s">
        <v>195</v>
      </c>
      <c r="D49">
        <v>-6.1934519879999996</v>
      </c>
      <c r="E49" s="1">
        <v>1.36E-30</v>
      </c>
      <c r="F49" t="s">
        <v>525</v>
      </c>
      <c r="N49">
        <v>3194775</v>
      </c>
      <c r="O49">
        <v>3196202</v>
      </c>
      <c r="P49">
        <v>1427</v>
      </c>
      <c r="Q49">
        <v>3195488.5</v>
      </c>
      <c r="R49" t="s">
        <v>15</v>
      </c>
    </row>
    <row r="50" spans="1:18" x14ac:dyDescent="0.35">
      <c r="A50" t="s">
        <v>36</v>
      </c>
      <c r="B50" t="s">
        <v>199</v>
      </c>
      <c r="C50" t="s">
        <v>198</v>
      </c>
      <c r="D50">
        <v>-4.9634434829999998</v>
      </c>
      <c r="E50" s="1">
        <v>4.9199999999999997E-28</v>
      </c>
      <c r="F50" t="s">
        <v>526</v>
      </c>
      <c r="N50">
        <v>3196470</v>
      </c>
      <c r="O50">
        <v>3198143</v>
      </c>
      <c r="P50">
        <v>1673</v>
      </c>
      <c r="Q50">
        <v>3197306.5</v>
      </c>
      <c r="R50" t="s">
        <v>15</v>
      </c>
    </row>
    <row r="51" spans="1:18" x14ac:dyDescent="0.35">
      <c r="A51" t="s">
        <v>26</v>
      </c>
      <c r="C51" t="s">
        <v>202</v>
      </c>
      <c r="D51">
        <v>-5.3408015420000003</v>
      </c>
      <c r="E51" s="1">
        <v>3.3700000000000001E-25</v>
      </c>
      <c r="N51">
        <v>3198140</v>
      </c>
      <c r="O51">
        <v>3198634</v>
      </c>
      <c r="P51">
        <v>494</v>
      </c>
      <c r="Q51">
        <v>3198387</v>
      </c>
      <c r="R51" t="s">
        <v>15</v>
      </c>
    </row>
    <row r="52" spans="1:18" x14ac:dyDescent="0.35">
      <c r="A52" t="s">
        <v>71</v>
      </c>
      <c r="B52" s="3"/>
      <c r="C52" s="3" t="s">
        <v>204</v>
      </c>
      <c r="D52">
        <v>-3.184430463</v>
      </c>
      <c r="E52" s="1">
        <v>9.0299999999999997E-28</v>
      </c>
      <c r="F52" t="s">
        <v>527</v>
      </c>
      <c r="J52" t="s">
        <v>612</v>
      </c>
      <c r="N52">
        <v>3223360</v>
      </c>
      <c r="O52">
        <v>3224769</v>
      </c>
      <c r="P52">
        <v>1409</v>
      </c>
      <c r="Q52">
        <v>3224064.5</v>
      </c>
      <c r="R52" t="s">
        <v>15</v>
      </c>
    </row>
    <row r="53" spans="1:18" x14ac:dyDescent="0.35">
      <c r="A53" t="s">
        <v>30</v>
      </c>
      <c r="B53" t="s">
        <v>209</v>
      </c>
      <c r="C53" t="s">
        <v>208</v>
      </c>
      <c r="D53">
        <v>-3.8554636100000002</v>
      </c>
      <c r="E53" s="1">
        <v>1.1E-28</v>
      </c>
      <c r="F53" t="s">
        <v>528</v>
      </c>
      <c r="N53">
        <v>3224927</v>
      </c>
      <c r="O53">
        <v>3226342</v>
      </c>
      <c r="P53">
        <v>1415</v>
      </c>
      <c r="Q53">
        <v>3225634.5</v>
      </c>
      <c r="R53" t="s">
        <v>15</v>
      </c>
    </row>
    <row r="54" spans="1:18" x14ac:dyDescent="0.35">
      <c r="A54" t="s">
        <v>30</v>
      </c>
      <c r="B54" t="s">
        <v>209</v>
      </c>
      <c r="C54" t="s">
        <v>211</v>
      </c>
      <c r="D54">
        <v>-2.3257337179999999</v>
      </c>
      <c r="E54">
        <v>3.7450500000000002E-4</v>
      </c>
      <c r="N54">
        <v>3226551</v>
      </c>
      <c r="O54">
        <v>3226784</v>
      </c>
      <c r="P54">
        <v>233</v>
      </c>
      <c r="Q54">
        <v>3226667.5</v>
      </c>
      <c r="R54" t="s">
        <v>15</v>
      </c>
    </row>
    <row r="55" spans="1:18" x14ac:dyDescent="0.35">
      <c r="A55" t="s">
        <v>36</v>
      </c>
      <c r="C55" t="s">
        <v>213</v>
      </c>
      <c r="D55">
        <v>-2.5254668410000001</v>
      </c>
      <c r="E55" s="1">
        <v>9.9999999999999995E-7</v>
      </c>
      <c r="N55">
        <v>3227622</v>
      </c>
      <c r="O55">
        <v>3227786</v>
      </c>
      <c r="P55">
        <v>164</v>
      </c>
      <c r="Q55">
        <v>3227704</v>
      </c>
      <c r="R55" t="s">
        <v>15</v>
      </c>
    </row>
    <row r="56" spans="1:18" x14ac:dyDescent="0.35">
      <c r="A56" t="s">
        <v>26</v>
      </c>
      <c r="C56" t="s">
        <v>215</v>
      </c>
      <c r="D56">
        <v>-2.1728716299999999</v>
      </c>
      <c r="E56" s="1">
        <v>4.38E-13</v>
      </c>
      <c r="F56" t="s">
        <v>529</v>
      </c>
      <c r="N56">
        <v>3272584</v>
      </c>
      <c r="O56">
        <v>3273504</v>
      </c>
      <c r="P56">
        <v>920</v>
      </c>
      <c r="Q56">
        <v>3273044</v>
      </c>
      <c r="R56" t="s">
        <v>15</v>
      </c>
    </row>
    <row r="57" spans="1:18" x14ac:dyDescent="0.35">
      <c r="A57" t="s">
        <v>24</v>
      </c>
      <c r="C57" t="s">
        <v>218</v>
      </c>
      <c r="D57">
        <v>-2.2707486079999999</v>
      </c>
      <c r="E57" s="1">
        <v>1.8799999999999999E-11</v>
      </c>
      <c r="F57" t="s">
        <v>530</v>
      </c>
      <c r="N57">
        <v>3324126</v>
      </c>
      <c r="O57">
        <v>3325214</v>
      </c>
      <c r="P57">
        <v>1088</v>
      </c>
      <c r="Q57">
        <v>3324670</v>
      </c>
      <c r="R57" t="s">
        <v>15</v>
      </c>
    </row>
    <row r="58" spans="1:18" x14ac:dyDescent="0.35">
      <c r="A58" t="s">
        <v>36</v>
      </c>
      <c r="B58" s="10"/>
      <c r="C58" s="10" t="s">
        <v>220</v>
      </c>
      <c r="D58">
        <v>-2.5142825040000001</v>
      </c>
      <c r="E58" s="1">
        <v>7.5900000000000001E-16</v>
      </c>
      <c r="F58" t="s">
        <v>536</v>
      </c>
      <c r="I58" t="s">
        <v>613</v>
      </c>
      <c r="N58">
        <v>3581404</v>
      </c>
      <c r="O58">
        <v>3582168</v>
      </c>
      <c r="P58">
        <v>764</v>
      </c>
      <c r="Q58">
        <v>3581786</v>
      </c>
      <c r="R58" t="s">
        <v>15</v>
      </c>
    </row>
    <row r="59" spans="1:18" x14ac:dyDescent="0.35">
      <c r="A59" t="s">
        <v>26</v>
      </c>
      <c r="C59" t="s">
        <v>223</v>
      </c>
      <c r="D59">
        <v>-2.181121074</v>
      </c>
      <c r="E59" s="1">
        <v>2.0499999999999999E-19</v>
      </c>
      <c r="F59" t="s">
        <v>537</v>
      </c>
      <c r="N59">
        <v>3585289</v>
      </c>
      <c r="O59">
        <v>3585849</v>
      </c>
      <c r="P59">
        <v>560</v>
      </c>
      <c r="Q59">
        <v>3585569</v>
      </c>
      <c r="R59" t="s">
        <v>15</v>
      </c>
    </row>
    <row r="60" spans="1:18" x14ac:dyDescent="0.35">
      <c r="A60" t="s">
        <v>24</v>
      </c>
      <c r="C60" t="s">
        <v>225</v>
      </c>
      <c r="D60">
        <v>-2.0529167130000001</v>
      </c>
      <c r="E60" s="1">
        <v>2.01E-23</v>
      </c>
      <c r="F60" t="s">
        <v>547</v>
      </c>
      <c r="N60">
        <v>4012285</v>
      </c>
      <c r="O60">
        <v>4014024</v>
      </c>
      <c r="P60">
        <v>1739</v>
      </c>
      <c r="Q60">
        <v>4013154.5</v>
      </c>
      <c r="R60" t="s">
        <v>15</v>
      </c>
    </row>
    <row r="61" spans="1:18" x14ac:dyDescent="0.35">
      <c r="A61" t="s">
        <v>26</v>
      </c>
      <c r="C61" t="s">
        <v>228</v>
      </c>
      <c r="D61">
        <v>-3.120484759</v>
      </c>
      <c r="E61" s="1">
        <v>8.1499999999999998E-10</v>
      </c>
      <c r="N61">
        <v>4079958</v>
      </c>
      <c r="O61">
        <v>4080455</v>
      </c>
      <c r="P61">
        <v>497</v>
      </c>
      <c r="Q61">
        <v>4080206.5</v>
      </c>
      <c r="R61" t="s">
        <v>15</v>
      </c>
    </row>
    <row r="62" spans="1:18" x14ac:dyDescent="0.35">
      <c r="A62" t="s">
        <v>17</v>
      </c>
      <c r="B62" s="10"/>
      <c r="C62" s="10" t="s">
        <v>230</v>
      </c>
      <c r="D62">
        <v>-2.7607636819999999</v>
      </c>
      <c r="E62" s="1">
        <v>3.4800000000000001E-12</v>
      </c>
      <c r="F62" t="s">
        <v>548</v>
      </c>
      <c r="I62" t="s">
        <v>613</v>
      </c>
      <c r="N62">
        <v>4080452</v>
      </c>
      <c r="O62">
        <v>4081993</v>
      </c>
      <c r="P62">
        <v>1541</v>
      </c>
      <c r="Q62">
        <v>4081222.5</v>
      </c>
      <c r="R62" t="s">
        <v>15</v>
      </c>
    </row>
    <row r="63" spans="1:18" x14ac:dyDescent="0.35">
      <c r="A63" t="s">
        <v>232</v>
      </c>
      <c r="B63" t="s">
        <v>234</v>
      </c>
      <c r="C63" t="s">
        <v>233</v>
      </c>
      <c r="D63">
        <v>-2.265835263</v>
      </c>
      <c r="E63" s="1">
        <v>4.0500000000000001E-19</v>
      </c>
      <c r="F63" t="s">
        <v>549</v>
      </c>
      <c r="N63">
        <v>4134805</v>
      </c>
      <c r="O63">
        <v>4135848</v>
      </c>
      <c r="P63">
        <v>1043</v>
      </c>
      <c r="Q63">
        <v>4135326.5</v>
      </c>
      <c r="R63" t="s">
        <v>15</v>
      </c>
    </row>
    <row r="64" spans="1:18" x14ac:dyDescent="0.35">
      <c r="A64" t="s">
        <v>24</v>
      </c>
      <c r="B64" t="s">
        <v>237</v>
      </c>
      <c r="C64" t="s">
        <v>236</v>
      </c>
      <c r="D64">
        <v>-2.4914344349999999</v>
      </c>
      <c r="E64" s="1">
        <v>6.8899999999999995E-17</v>
      </c>
      <c r="F64" t="s">
        <v>550</v>
      </c>
      <c r="N64">
        <v>4135907</v>
      </c>
      <c r="O64">
        <v>4136968</v>
      </c>
      <c r="P64">
        <v>1061</v>
      </c>
      <c r="Q64">
        <v>4136437.5</v>
      </c>
      <c r="R64" t="s">
        <v>15</v>
      </c>
    </row>
    <row r="65" spans="1:18" x14ac:dyDescent="0.35">
      <c r="A65" t="s">
        <v>24</v>
      </c>
      <c r="B65" s="10" t="s">
        <v>240</v>
      </c>
      <c r="C65" s="10" t="s">
        <v>239</v>
      </c>
      <c r="D65">
        <v>-2.0578703819999999</v>
      </c>
      <c r="E65" s="1">
        <v>1.1800000000000001E-10</v>
      </c>
      <c r="F65" t="s">
        <v>551</v>
      </c>
      <c r="I65" t="s">
        <v>613</v>
      </c>
      <c r="N65">
        <v>4137129</v>
      </c>
      <c r="O65">
        <v>4138541</v>
      </c>
      <c r="P65">
        <v>1412</v>
      </c>
      <c r="Q65">
        <v>4137835</v>
      </c>
      <c r="R65" t="s">
        <v>15</v>
      </c>
    </row>
    <row r="66" spans="1:18" x14ac:dyDescent="0.35">
      <c r="A66" t="s">
        <v>30</v>
      </c>
      <c r="C66" t="s">
        <v>242</v>
      </c>
      <c r="D66">
        <v>-2.317291354</v>
      </c>
      <c r="E66">
        <v>1.00585E-4</v>
      </c>
      <c r="F66" t="s">
        <v>554</v>
      </c>
      <c r="N66">
        <v>4396075</v>
      </c>
      <c r="O66">
        <v>4396620</v>
      </c>
      <c r="P66">
        <v>545</v>
      </c>
      <c r="Q66">
        <v>4396347.5</v>
      </c>
      <c r="R66" t="s">
        <v>15</v>
      </c>
    </row>
    <row r="67" spans="1:18" x14ac:dyDescent="0.35">
      <c r="A67" t="s">
        <v>26</v>
      </c>
      <c r="C67" t="s">
        <v>244</v>
      </c>
      <c r="D67">
        <v>-2.4168654780000001</v>
      </c>
      <c r="E67" s="1">
        <v>5.1700000000000002E-19</v>
      </c>
      <c r="N67">
        <v>4555268</v>
      </c>
      <c r="O67">
        <v>4555438</v>
      </c>
      <c r="P67">
        <v>170</v>
      </c>
      <c r="Q67">
        <v>4555353</v>
      </c>
      <c r="R67" t="s">
        <v>15</v>
      </c>
    </row>
    <row r="68" spans="1:18" x14ac:dyDescent="0.35">
      <c r="A68" t="s">
        <v>71</v>
      </c>
      <c r="C68" t="s">
        <v>247</v>
      </c>
      <c r="D68">
        <v>-2.0498011429999998</v>
      </c>
      <c r="E68">
        <v>1.1234968E-2</v>
      </c>
      <c r="F68" t="s">
        <v>559</v>
      </c>
      <c r="N68">
        <v>4604868</v>
      </c>
      <c r="O68">
        <v>4604984</v>
      </c>
      <c r="P68">
        <v>116</v>
      </c>
      <c r="Q68">
        <v>4604926</v>
      </c>
      <c r="R68" t="s">
        <v>15</v>
      </c>
    </row>
    <row r="69" spans="1:18" x14ac:dyDescent="0.35">
      <c r="A69" t="s">
        <v>52</v>
      </c>
      <c r="C69" t="s">
        <v>250</v>
      </c>
      <c r="D69">
        <v>-2.2791554070000002</v>
      </c>
      <c r="E69" s="1">
        <v>2.1299999999999999E-5</v>
      </c>
      <c r="N69">
        <v>4605272</v>
      </c>
      <c r="O69">
        <v>4605589</v>
      </c>
      <c r="P69">
        <v>317</v>
      </c>
      <c r="Q69">
        <v>4605430.5</v>
      </c>
      <c r="R69" t="s">
        <v>15</v>
      </c>
    </row>
    <row r="70" spans="1:18" x14ac:dyDescent="0.35">
      <c r="A70" t="s">
        <v>65</v>
      </c>
      <c r="C70" t="s">
        <v>253</v>
      </c>
      <c r="D70">
        <v>-2.0128347010000001</v>
      </c>
      <c r="E70" s="1">
        <v>1.44E-20</v>
      </c>
      <c r="F70" t="s">
        <v>560</v>
      </c>
      <c r="N70">
        <v>4632744</v>
      </c>
      <c r="O70">
        <v>4633655</v>
      </c>
      <c r="P70">
        <v>911</v>
      </c>
      <c r="Q70">
        <v>4633199.5</v>
      </c>
      <c r="R70" t="s">
        <v>15</v>
      </c>
    </row>
    <row r="71" spans="1:18" x14ac:dyDescent="0.35">
      <c r="A71" t="s">
        <v>97</v>
      </c>
      <c r="C71" t="s">
        <v>256</v>
      </c>
      <c r="D71">
        <v>-2.048349258</v>
      </c>
      <c r="E71" s="1">
        <v>4.8699999999999998E-21</v>
      </c>
      <c r="F71" t="s">
        <v>561</v>
      </c>
      <c r="N71">
        <v>4638896</v>
      </c>
      <c r="O71">
        <v>4639522</v>
      </c>
      <c r="P71">
        <v>626</v>
      </c>
      <c r="Q71">
        <v>4639209</v>
      </c>
      <c r="R71" t="s">
        <v>15</v>
      </c>
    </row>
    <row r="72" spans="1:18" x14ac:dyDescent="0.35">
      <c r="A72" t="s">
        <v>71</v>
      </c>
      <c r="C72" t="s">
        <v>259</v>
      </c>
      <c r="D72">
        <v>-3.1649793119999998</v>
      </c>
      <c r="E72" s="1">
        <v>1.48E-6</v>
      </c>
      <c r="F72" t="s">
        <v>563</v>
      </c>
      <c r="N72">
        <v>4712343</v>
      </c>
      <c r="O72">
        <v>4713029</v>
      </c>
      <c r="P72">
        <v>686</v>
      </c>
      <c r="Q72">
        <v>4712686</v>
      </c>
      <c r="R72" t="s">
        <v>15</v>
      </c>
    </row>
    <row r="73" spans="1:18" x14ac:dyDescent="0.35">
      <c r="A73" t="s">
        <v>26</v>
      </c>
      <c r="C73" t="s">
        <v>262</v>
      </c>
      <c r="D73">
        <v>-2.210390388</v>
      </c>
      <c r="E73" s="1">
        <v>1.6699999999999999E-22</v>
      </c>
      <c r="N73">
        <v>4716976</v>
      </c>
      <c r="O73">
        <v>4717434</v>
      </c>
      <c r="P73">
        <v>458</v>
      </c>
      <c r="Q73">
        <v>4717205</v>
      </c>
      <c r="R73" t="s">
        <v>15</v>
      </c>
    </row>
    <row r="74" spans="1:18" x14ac:dyDescent="0.35">
      <c r="A74" t="s">
        <v>26</v>
      </c>
      <c r="C74" t="s">
        <v>264</v>
      </c>
      <c r="D74">
        <v>-3.4769819050000002</v>
      </c>
      <c r="E74" s="1">
        <v>3.5500000000000001E-25</v>
      </c>
      <c r="F74" t="s">
        <v>565</v>
      </c>
      <c r="N74">
        <v>4914695</v>
      </c>
      <c r="O74">
        <v>4914970</v>
      </c>
      <c r="P74">
        <v>275</v>
      </c>
      <c r="Q74">
        <v>4914832.5</v>
      </c>
      <c r="R74" t="s">
        <v>15</v>
      </c>
    </row>
    <row r="75" spans="1:18" x14ac:dyDescent="0.35">
      <c r="A75" t="s">
        <v>26</v>
      </c>
      <c r="C75" t="s">
        <v>267</v>
      </c>
      <c r="D75">
        <v>-2.097359661</v>
      </c>
      <c r="E75" s="1">
        <v>4.3999999999999998E-12</v>
      </c>
      <c r="N75">
        <v>5014969</v>
      </c>
      <c r="O75">
        <v>5016327</v>
      </c>
      <c r="P75">
        <v>1358</v>
      </c>
      <c r="Q75">
        <v>5015648</v>
      </c>
      <c r="R75" t="s">
        <v>15</v>
      </c>
    </row>
    <row r="76" spans="1:18" x14ac:dyDescent="0.35">
      <c r="A76" t="s">
        <v>30</v>
      </c>
      <c r="B76" s="10" t="s">
        <v>270</v>
      </c>
      <c r="C76" s="10" t="s">
        <v>269</v>
      </c>
      <c r="D76">
        <v>-3.1895498259999999</v>
      </c>
      <c r="E76" s="1">
        <v>3.3000000000000001E-22</v>
      </c>
      <c r="F76" t="s">
        <v>568</v>
      </c>
      <c r="I76" t="s">
        <v>613</v>
      </c>
      <c r="N76">
        <v>5128838</v>
      </c>
      <c r="O76">
        <v>5130169</v>
      </c>
      <c r="P76">
        <v>1331</v>
      </c>
      <c r="Q76">
        <v>5129503.5</v>
      </c>
      <c r="R76" t="s">
        <v>15</v>
      </c>
    </row>
    <row r="77" spans="1:18" x14ac:dyDescent="0.35">
      <c r="A77" t="s">
        <v>26</v>
      </c>
      <c r="C77" t="s">
        <v>272</v>
      </c>
      <c r="D77">
        <v>-4.5307745199999996</v>
      </c>
      <c r="E77" s="1">
        <v>1.3100000000000001E-29</v>
      </c>
      <c r="N77">
        <v>5203337</v>
      </c>
      <c r="O77">
        <v>5203672</v>
      </c>
      <c r="P77">
        <v>335</v>
      </c>
      <c r="Q77">
        <v>5203504.5</v>
      </c>
      <c r="R77" t="s">
        <v>15</v>
      </c>
    </row>
    <row r="78" spans="1:18" x14ac:dyDescent="0.35">
      <c r="A78" t="s">
        <v>26</v>
      </c>
      <c r="C78" t="s">
        <v>274</v>
      </c>
      <c r="D78">
        <v>-2.2357351040000002</v>
      </c>
      <c r="E78" s="1">
        <v>4.3300000000000002E-13</v>
      </c>
      <c r="F78" t="s">
        <v>572</v>
      </c>
      <c r="N78">
        <v>5256878</v>
      </c>
      <c r="O78">
        <v>5257069</v>
      </c>
      <c r="P78">
        <v>191</v>
      </c>
      <c r="Q78">
        <v>5256973.5</v>
      </c>
      <c r="R78" t="s">
        <v>15</v>
      </c>
    </row>
    <row r="79" spans="1:18" x14ac:dyDescent="0.35">
      <c r="A79" t="s">
        <v>24</v>
      </c>
      <c r="B79" t="s">
        <v>277</v>
      </c>
      <c r="C79" t="s">
        <v>276</v>
      </c>
      <c r="D79">
        <v>-2.303462057</v>
      </c>
      <c r="E79" s="1">
        <v>1.64E-19</v>
      </c>
      <c r="F79" t="s">
        <v>574</v>
      </c>
      <c r="N79">
        <v>5301468</v>
      </c>
      <c r="O79">
        <v>5302724</v>
      </c>
      <c r="P79">
        <v>1256</v>
      </c>
      <c r="Q79">
        <v>5302096</v>
      </c>
      <c r="R79" t="s">
        <v>15</v>
      </c>
    </row>
    <row r="80" spans="1:18" x14ac:dyDescent="0.35">
      <c r="A80" t="s">
        <v>24</v>
      </c>
      <c r="B80" t="s">
        <v>280</v>
      </c>
      <c r="C80" t="s">
        <v>279</v>
      </c>
      <c r="D80">
        <v>-2.7802245920000002</v>
      </c>
      <c r="E80" s="1">
        <v>7.1900000000000007E-21</v>
      </c>
      <c r="F80" t="s">
        <v>574</v>
      </c>
      <c r="N80">
        <v>5302809</v>
      </c>
      <c r="O80">
        <v>5303819</v>
      </c>
      <c r="P80">
        <v>1010</v>
      </c>
      <c r="Q80">
        <v>5303314</v>
      </c>
      <c r="R80" t="s">
        <v>15</v>
      </c>
    </row>
    <row r="81" spans="1:18" x14ac:dyDescent="0.35">
      <c r="A81" t="s">
        <v>24</v>
      </c>
      <c r="B81" t="s">
        <v>283</v>
      </c>
      <c r="C81" t="s">
        <v>282</v>
      </c>
      <c r="D81">
        <v>-3.093982182</v>
      </c>
      <c r="E81" s="1">
        <v>1.07E-21</v>
      </c>
      <c r="F81" t="s">
        <v>574</v>
      </c>
      <c r="N81">
        <v>5303882</v>
      </c>
      <c r="O81">
        <v>5304811</v>
      </c>
      <c r="P81">
        <v>929</v>
      </c>
      <c r="Q81">
        <v>5304346.5</v>
      </c>
      <c r="R81" t="s">
        <v>15</v>
      </c>
    </row>
    <row r="82" spans="1:18" x14ac:dyDescent="0.35">
      <c r="A82" t="s">
        <v>24</v>
      </c>
      <c r="C82" t="s">
        <v>286</v>
      </c>
      <c r="D82">
        <v>-2.3020979179999999</v>
      </c>
      <c r="E82" s="1">
        <v>3.77E-18</v>
      </c>
      <c r="F82" t="s">
        <v>574</v>
      </c>
      <c r="N82">
        <v>5304884</v>
      </c>
      <c r="O82">
        <v>5305243</v>
      </c>
      <c r="P82">
        <v>359</v>
      </c>
      <c r="Q82">
        <v>5305063.5</v>
      </c>
      <c r="R82" t="s">
        <v>15</v>
      </c>
    </row>
    <row r="83" spans="1:18" x14ac:dyDescent="0.35">
      <c r="A83" t="s">
        <v>26</v>
      </c>
      <c r="C83" t="s">
        <v>289</v>
      </c>
      <c r="D83">
        <v>-2.8986621619999999</v>
      </c>
      <c r="E83" s="1">
        <v>5.1600000000000004E-9</v>
      </c>
      <c r="F83" t="s">
        <v>574</v>
      </c>
      <c r="N83">
        <v>5316181</v>
      </c>
      <c r="O83">
        <v>5316948</v>
      </c>
      <c r="P83">
        <v>767</v>
      </c>
      <c r="Q83">
        <v>5316564.5</v>
      </c>
      <c r="R83" t="s">
        <v>15</v>
      </c>
    </row>
    <row r="84" spans="1:18" x14ac:dyDescent="0.35">
      <c r="A84" t="s">
        <v>26</v>
      </c>
      <c r="C84" t="s">
        <v>292</v>
      </c>
      <c r="D84">
        <v>-3.980106379</v>
      </c>
      <c r="E84" s="1">
        <v>5.7199999999999998E-17</v>
      </c>
      <c r="F84" t="s">
        <v>574</v>
      </c>
      <c r="N84">
        <v>5317048</v>
      </c>
      <c r="O84">
        <v>5317683</v>
      </c>
      <c r="P84">
        <v>635</v>
      </c>
      <c r="Q84">
        <v>5317365.5</v>
      </c>
      <c r="R84" t="s">
        <v>15</v>
      </c>
    </row>
    <row r="85" spans="1:18" x14ac:dyDescent="0.35">
      <c r="A85" t="s">
        <v>97</v>
      </c>
      <c r="C85" t="s">
        <v>295</v>
      </c>
      <c r="D85">
        <v>-3.5037145459999999</v>
      </c>
      <c r="E85" s="1">
        <v>1.0900000000000001E-23</v>
      </c>
      <c r="F85" t="s">
        <v>574</v>
      </c>
      <c r="N85">
        <v>5317680</v>
      </c>
      <c r="O85">
        <v>5320745</v>
      </c>
      <c r="P85">
        <v>3065</v>
      </c>
      <c r="Q85">
        <v>5319212.5</v>
      </c>
      <c r="R85" t="s">
        <v>15</v>
      </c>
    </row>
    <row r="86" spans="1:18" x14ac:dyDescent="0.35">
      <c r="A86" t="s">
        <v>24</v>
      </c>
      <c r="C86" t="s">
        <v>297</v>
      </c>
      <c r="D86">
        <v>-3.8169263629999999</v>
      </c>
      <c r="E86" s="1">
        <v>1.14E-22</v>
      </c>
      <c r="F86" t="s">
        <v>574</v>
      </c>
      <c r="N86">
        <v>5320750</v>
      </c>
      <c r="O86">
        <v>5321760</v>
      </c>
      <c r="P86">
        <v>1010</v>
      </c>
      <c r="Q86">
        <v>5321255</v>
      </c>
      <c r="R86" t="s">
        <v>15</v>
      </c>
    </row>
    <row r="87" spans="1:18" x14ac:dyDescent="0.35">
      <c r="A87" t="s">
        <v>24</v>
      </c>
      <c r="C87" t="s">
        <v>299</v>
      </c>
      <c r="D87">
        <v>-3.8364886419999999</v>
      </c>
      <c r="E87" s="1">
        <v>3.3000000000000001E-22</v>
      </c>
      <c r="F87" t="s">
        <v>574</v>
      </c>
      <c r="N87">
        <v>5321760</v>
      </c>
      <c r="O87">
        <v>5323103</v>
      </c>
      <c r="P87">
        <v>1343</v>
      </c>
      <c r="Q87">
        <v>5322431.5</v>
      </c>
      <c r="R87" t="s">
        <v>15</v>
      </c>
    </row>
    <row r="88" spans="1:18" x14ac:dyDescent="0.35">
      <c r="A88" t="s">
        <v>30</v>
      </c>
      <c r="C88" t="s">
        <v>301</v>
      </c>
      <c r="D88">
        <v>-3.870666613</v>
      </c>
      <c r="E88" s="1">
        <v>8.0300000000000004E-22</v>
      </c>
      <c r="F88" t="s">
        <v>574</v>
      </c>
      <c r="N88">
        <v>5323100</v>
      </c>
      <c r="O88">
        <v>5324317</v>
      </c>
      <c r="P88">
        <v>1217</v>
      </c>
      <c r="Q88">
        <v>5323708.5</v>
      </c>
      <c r="R88" t="s">
        <v>15</v>
      </c>
    </row>
    <row r="89" spans="1:18" x14ac:dyDescent="0.35">
      <c r="A89" t="s">
        <v>71</v>
      </c>
      <c r="C89" t="s">
        <v>303</v>
      </c>
      <c r="D89">
        <v>-3.4118863890000002</v>
      </c>
      <c r="E89" s="1">
        <v>1.1500000000000001E-24</v>
      </c>
      <c r="F89" t="s">
        <v>574</v>
      </c>
      <c r="N89">
        <v>5324422</v>
      </c>
      <c r="O89">
        <v>5324889</v>
      </c>
      <c r="P89">
        <v>467</v>
      </c>
      <c r="Q89">
        <v>5324655.5</v>
      </c>
      <c r="R89" t="s">
        <v>15</v>
      </c>
    </row>
    <row r="90" spans="1:18" x14ac:dyDescent="0.35">
      <c r="A90" t="s">
        <v>26</v>
      </c>
      <c r="C90" t="s">
        <v>305</v>
      </c>
      <c r="D90">
        <v>-3.273584998</v>
      </c>
      <c r="E90" s="1">
        <v>6.5099999999999994E-23</v>
      </c>
      <c r="F90" t="s">
        <v>574</v>
      </c>
      <c r="N90">
        <v>5324890</v>
      </c>
      <c r="O90">
        <v>5325825</v>
      </c>
      <c r="P90">
        <v>935</v>
      </c>
      <c r="Q90">
        <v>5325357.5</v>
      </c>
      <c r="R90" t="s">
        <v>15</v>
      </c>
    </row>
    <row r="91" spans="1:18" x14ac:dyDescent="0.35">
      <c r="A91" t="s">
        <v>97</v>
      </c>
      <c r="C91" t="s">
        <v>307</v>
      </c>
      <c r="D91">
        <v>-3.0419548490000001</v>
      </c>
      <c r="E91" s="1">
        <v>1.8599999999999999E-26</v>
      </c>
      <c r="F91" t="s">
        <v>574</v>
      </c>
      <c r="N91">
        <v>5325836</v>
      </c>
      <c r="O91">
        <v>5328709</v>
      </c>
      <c r="P91">
        <v>2873</v>
      </c>
      <c r="Q91">
        <v>5327272.5</v>
      </c>
      <c r="R91" t="s">
        <v>15</v>
      </c>
    </row>
    <row r="92" spans="1:18" x14ac:dyDescent="0.35">
      <c r="A92" t="s">
        <v>24</v>
      </c>
      <c r="C92" t="s">
        <v>309</v>
      </c>
      <c r="D92">
        <v>-2.229241714</v>
      </c>
      <c r="E92" s="1">
        <v>1.5099999999999999E-24</v>
      </c>
      <c r="F92" t="s">
        <v>574</v>
      </c>
      <c r="N92">
        <v>5328731</v>
      </c>
      <c r="O92">
        <v>5329969</v>
      </c>
      <c r="P92">
        <v>1238</v>
      </c>
      <c r="Q92">
        <v>5329350</v>
      </c>
      <c r="R92" t="s">
        <v>15</v>
      </c>
    </row>
    <row r="93" spans="1:18" x14ac:dyDescent="0.35">
      <c r="A93" t="s">
        <v>36</v>
      </c>
      <c r="C93" t="s">
        <v>311</v>
      </c>
      <c r="D93">
        <v>-2.584186173</v>
      </c>
      <c r="E93" s="1">
        <v>3.74E-25</v>
      </c>
      <c r="F93" t="s">
        <v>574</v>
      </c>
      <c r="N93">
        <v>5343188</v>
      </c>
      <c r="O93">
        <v>5343661</v>
      </c>
      <c r="P93">
        <v>473</v>
      </c>
      <c r="Q93">
        <v>5343424.5</v>
      </c>
      <c r="R93" t="s">
        <v>15</v>
      </c>
    </row>
    <row r="94" spans="1:18" x14ac:dyDescent="0.35">
      <c r="A94" t="s">
        <v>71</v>
      </c>
      <c r="C94" t="s">
        <v>313</v>
      </c>
      <c r="D94">
        <v>-4.1929708029999997</v>
      </c>
      <c r="E94" s="1">
        <v>8.5799999999999999E-21</v>
      </c>
      <c r="N94">
        <v>5396744</v>
      </c>
      <c r="O94">
        <v>5396920</v>
      </c>
      <c r="P94">
        <v>176</v>
      </c>
      <c r="Q94">
        <v>5396832</v>
      </c>
      <c r="R94" t="s">
        <v>15</v>
      </c>
    </row>
    <row r="95" spans="1:18" x14ac:dyDescent="0.35">
      <c r="A95" t="s">
        <v>24</v>
      </c>
      <c r="B95" s="10" t="s">
        <v>316</v>
      </c>
      <c r="C95" s="10" t="s">
        <v>315</v>
      </c>
      <c r="D95">
        <v>-2.0542594869999999</v>
      </c>
      <c r="E95" s="1">
        <v>1.65E-17</v>
      </c>
      <c r="F95" t="s">
        <v>576</v>
      </c>
      <c r="I95" t="s">
        <v>613</v>
      </c>
      <c r="N95">
        <v>5454895</v>
      </c>
      <c r="O95">
        <v>5455629</v>
      </c>
      <c r="P95">
        <v>734</v>
      </c>
      <c r="Q95">
        <v>5455262</v>
      </c>
      <c r="R95" t="s">
        <v>15</v>
      </c>
    </row>
    <row r="96" spans="1:18" x14ac:dyDescent="0.35">
      <c r="A96" t="s">
        <v>52</v>
      </c>
      <c r="C96" t="s">
        <v>318</v>
      </c>
      <c r="D96">
        <v>-2.0351236400000001</v>
      </c>
      <c r="E96" s="1">
        <v>6.9700000000000003E-23</v>
      </c>
      <c r="N96">
        <v>5816486</v>
      </c>
      <c r="O96">
        <v>5817658</v>
      </c>
      <c r="P96">
        <v>1172</v>
      </c>
      <c r="Q96">
        <v>5817072</v>
      </c>
      <c r="R96" t="s">
        <v>15</v>
      </c>
    </row>
    <row r="97" spans="1:18" x14ac:dyDescent="0.35">
      <c r="A97" t="s">
        <v>63</v>
      </c>
      <c r="C97" t="s">
        <v>320</v>
      </c>
      <c r="D97">
        <v>-2.2866032559999998</v>
      </c>
      <c r="E97" s="1">
        <v>8.1199999999999993E-21</v>
      </c>
      <c r="F97" t="s">
        <v>588</v>
      </c>
      <c r="N97">
        <v>6050305</v>
      </c>
      <c r="O97">
        <v>6050760</v>
      </c>
      <c r="P97">
        <v>455</v>
      </c>
      <c r="Q97">
        <v>6050532.5</v>
      </c>
      <c r="R97" t="s">
        <v>15</v>
      </c>
    </row>
    <row r="98" spans="1:18" x14ac:dyDescent="0.35">
      <c r="A98" t="s">
        <v>65</v>
      </c>
      <c r="C98" t="s">
        <v>322</v>
      </c>
      <c r="D98">
        <v>-2.0265307140000002</v>
      </c>
      <c r="E98" s="1">
        <v>1.6300000000000001E-16</v>
      </c>
      <c r="F98" t="s">
        <v>597</v>
      </c>
      <c r="N98">
        <v>6292591</v>
      </c>
      <c r="O98">
        <v>6294525</v>
      </c>
      <c r="P98">
        <v>1934</v>
      </c>
      <c r="Q98">
        <v>6293558</v>
      </c>
      <c r="R98" t="s">
        <v>15</v>
      </c>
    </row>
    <row r="99" spans="1:18" x14ac:dyDescent="0.35">
      <c r="A99" t="s">
        <v>78</v>
      </c>
      <c r="C99" t="s">
        <v>324</v>
      </c>
      <c r="D99">
        <v>-2.0687467900000001</v>
      </c>
      <c r="E99" s="1">
        <v>2.39E-11</v>
      </c>
      <c r="F99" t="s">
        <v>598</v>
      </c>
      <c r="N99">
        <v>6294522</v>
      </c>
      <c r="O99">
        <v>6295229</v>
      </c>
      <c r="P99">
        <v>707</v>
      </c>
      <c r="Q99">
        <v>6294875.5</v>
      </c>
      <c r="R99" t="s">
        <v>15</v>
      </c>
    </row>
    <row r="100" spans="1:18" x14ac:dyDescent="0.35">
      <c r="A100" t="s">
        <v>26</v>
      </c>
      <c r="B100" s="3" t="s">
        <v>327</v>
      </c>
      <c r="C100" s="3" t="s">
        <v>326</v>
      </c>
      <c r="D100">
        <v>-2.0245067899999998</v>
      </c>
      <c r="E100" s="1">
        <v>2.03E-11</v>
      </c>
      <c r="F100" t="s">
        <v>601</v>
      </c>
      <c r="J100" t="s">
        <v>612</v>
      </c>
      <c r="N100">
        <v>6422316</v>
      </c>
      <c r="O100">
        <v>6422765</v>
      </c>
      <c r="P100">
        <v>449</v>
      </c>
      <c r="Q100">
        <v>6422540.5</v>
      </c>
      <c r="R100" t="s">
        <v>15</v>
      </c>
    </row>
    <row r="101" spans="1:18" x14ac:dyDescent="0.35">
      <c r="A101" t="s">
        <v>52</v>
      </c>
      <c r="C101" t="s">
        <v>329</v>
      </c>
      <c r="D101">
        <v>-2.0768893230000001</v>
      </c>
      <c r="E101" s="1">
        <v>1.54E-15</v>
      </c>
      <c r="N101">
        <v>6465425</v>
      </c>
      <c r="O101">
        <v>6465970</v>
      </c>
      <c r="P101">
        <v>545</v>
      </c>
      <c r="Q101">
        <v>6465697.5</v>
      </c>
      <c r="R101" t="s">
        <v>15</v>
      </c>
    </row>
    <row r="102" spans="1:18" x14ac:dyDescent="0.35">
      <c r="A102" t="s">
        <v>24</v>
      </c>
      <c r="C102" t="s">
        <v>331</v>
      </c>
      <c r="D102">
        <v>-2.5742100219999999</v>
      </c>
      <c r="E102" s="1">
        <v>4.5399999999999999E-23</v>
      </c>
      <c r="F102" t="s">
        <v>603</v>
      </c>
      <c r="N102">
        <v>6532178</v>
      </c>
      <c r="O102">
        <v>6533542</v>
      </c>
      <c r="P102">
        <v>1364</v>
      </c>
      <c r="Q102">
        <v>6532860</v>
      </c>
      <c r="R102" t="s">
        <v>15</v>
      </c>
    </row>
  </sheetData>
  <autoFilter ref="A1:R102" xr:uid="{9A2D9FCA-29DC-46BE-AE08-56E67CC67215}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2D332174-2125-4C34-A48E-1B5A2CF9CCC7}">
            <x14:iconSet custom="1">
              <x14:cfvo type="percent">
                <xm:f>0</xm:f>
              </x14:cfvo>
              <x14:cfvo type="num">
                <xm:f>-2</xm:f>
              </x14:cfvo>
              <x14:cfvo type="num">
                <xm:f>2</xm:f>
              </x14:cfvo>
              <x14:cfIcon iconSet="3Arrows" iconId="0"/>
              <x14:cfIcon iconSet="3TrafficLights1" iconId="1"/>
              <x14:cfIcon iconSet="3Arrows" iconId="2"/>
            </x14:iconSet>
          </x14:cfRule>
          <xm:sqref>D1:D102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Difference_MvaTV_MMC</vt:lpstr>
      <vt:lpstr>Differences_UP_MMC</vt:lpstr>
      <vt:lpstr>Differences_DW_MMC</vt:lpstr>
      <vt:lpstr>Difference_MvaTV_H2O2</vt:lpstr>
      <vt:lpstr>Differences_UP_H2O2</vt:lpstr>
      <vt:lpstr>Differences_DW_H2O2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</dc:creator>
  <cp:lastModifiedBy>Clara Heiman</cp:lastModifiedBy>
  <dcterms:created xsi:type="dcterms:W3CDTF">2024-09-12T13:37:28Z</dcterms:created>
  <dcterms:modified xsi:type="dcterms:W3CDTF">2024-11-14T08:20:21Z</dcterms:modified>
</cp:coreProperties>
</file>