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ml.chartshap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gm\Downloads\"/>
    </mc:Choice>
  </mc:AlternateContent>
  <xr:revisionPtr revIDLastSave="0" documentId="13_ncr:1_{351702B6-50D3-49EE-A2C1-972F3E154532}" xr6:coauthVersionLast="36" xr6:coauthVersionMax="36" xr10:uidLastSave="{00000000-0000-0000-0000-000000000000}"/>
  <bookViews>
    <workbookView xWindow="-110" yWindow="-110" windowWidth="19430" windowHeight="10310" xr2:uid="{00000000-000D-0000-FFFF-FFFF00000000}"/>
  </bookViews>
  <sheets>
    <sheet name="Hoja1" sheetId="2" r:id="rId1"/>
  </sheets>
  <calcPr calcId="191029"/>
</workbook>
</file>

<file path=xl/calcChain.xml><?xml version="1.0" encoding="utf-8"?>
<calcChain xmlns="http://schemas.openxmlformats.org/spreadsheetml/2006/main">
  <c r="I81" i="2" l="1"/>
  <c r="J81" i="2" s="1"/>
  <c r="I181" i="2" l="1"/>
  <c r="H181" i="2"/>
  <c r="I180" i="2"/>
  <c r="H180" i="2"/>
  <c r="E180" i="2"/>
  <c r="I179" i="2"/>
  <c r="H179" i="2"/>
  <c r="J179" i="2" s="1"/>
  <c r="E179" i="2"/>
  <c r="I178" i="2"/>
  <c r="H178" i="2"/>
  <c r="E178" i="2"/>
  <c r="I177" i="2"/>
  <c r="H177" i="2"/>
  <c r="E177" i="2"/>
  <c r="I176" i="2"/>
  <c r="H176" i="2"/>
  <c r="J176" i="2" s="1"/>
  <c r="E176" i="2"/>
  <c r="I175" i="2"/>
  <c r="H175" i="2"/>
  <c r="E175" i="2"/>
  <c r="I174" i="2"/>
  <c r="H174" i="2"/>
  <c r="E174" i="2"/>
  <c r="I173" i="2"/>
  <c r="H173" i="2"/>
  <c r="E173" i="2"/>
  <c r="I172" i="2"/>
  <c r="H172" i="2"/>
  <c r="E172" i="2"/>
  <c r="I171" i="2"/>
  <c r="H171" i="2"/>
  <c r="J171" i="2" s="1"/>
  <c r="E171" i="2"/>
  <c r="I170" i="2"/>
  <c r="H170" i="2"/>
  <c r="E170" i="2"/>
  <c r="I169" i="2"/>
  <c r="H169" i="2"/>
  <c r="E169" i="2"/>
  <c r="I168" i="2"/>
  <c r="H168" i="2"/>
  <c r="J168" i="2" s="1"/>
  <c r="E168" i="2"/>
  <c r="J167" i="2"/>
  <c r="I167" i="2"/>
  <c r="E167" i="2"/>
  <c r="E166" i="2"/>
  <c r="J169" i="2" l="1"/>
  <c r="J175" i="2"/>
  <c r="J177" i="2"/>
  <c r="J172" i="2"/>
  <c r="J180" i="2"/>
  <c r="J173" i="2"/>
  <c r="J170" i="2"/>
  <c r="J174" i="2"/>
  <c r="J178" i="2"/>
  <c r="J181" i="2"/>
  <c r="E161" i="2"/>
  <c r="E160" i="2"/>
  <c r="E159" i="2"/>
  <c r="E158" i="2"/>
  <c r="E157" i="2"/>
  <c r="E156" i="2"/>
  <c r="I155" i="2"/>
  <c r="H155" i="2"/>
  <c r="E155" i="2"/>
  <c r="I154" i="2"/>
  <c r="H154" i="2"/>
  <c r="E154" i="2"/>
  <c r="I153" i="2"/>
  <c r="H153" i="2"/>
  <c r="J153" i="2" s="1"/>
  <c r="E153" i="2"/>
  <c r="I152" i="2"/>
  <c r="H152" i="2"/>
  <c r="E152" i="2"/>
  <c r="I151" i="2"/>
  <c r="H151" i="2"/>
  <c r="J151" i="2" s="1"/>
  <c r="E151" i="2"/>
  <c r="I150" i="2"/>
  <c r="H150" i="2"/>
  <c r="J150" i="2" s="1"/>
  <c r="E150" i="2"/>
  <c r="I149" i="2"/>
  <c r="H149" i="2"/>
  <c r="E149" i="2"/>
  <c r="I148" i="2"/>
  <c r="H148" i="2"/>
  <c r="E148" i="2"/>
  <c r="I147" i="2"/>
  <c r="H147" i="2"/>
  <c r="E147" i="2"/>
  <c r="I146" i="2"/>
  <c r="H146" i="2"/>
  <c r="E146" i="2"/>
  <c r="I145" i="2"/>
  <c r="H145" i="2"/>
  <c r="J145" i="2" s="1"/>
  <c r="E145" i="2"/>
  <c r="I144" i="2"/>
  <c r="H144" i="2"/>
  <c r="E144" i="2"/>
  <c r="I143" i="2"/>
  <c r="H143" i="2"/>
  <c r="J143" i="2" s="1"/>
  <c r="E143" i="2"/>
  <c r="I142" i="2"/>
  <c r="H142" i="2"/>
  <c r="J142" i="2" s="1"/>
  <c r="E142" i="2"/>
  <c r="I141" i="2"/>
  <c r="H141" i="2"/>
  <c r="E141" i="2"/>
  <c r="I140" i="2"/>
  <c r="H140" i="2"/>
  <c r="E140" i="2"/>
  <c r="I139" i="2"/>
  <c r="H139" i="2"/>
  <c r="E139" i="2"/>
  <c r="I138" i="2"/>
  <c r="H138" i="2"/>
  <c r="J138" i="2" s="1"/>
  <c r="E138" i="2"/>
  <c r="J137" i="2"/>
  <c r="I137" i="2"/>
  <c r="E137" i="2"/>
  <c r="J136" i="2"/>
  <c r="I136" i="2"/>
  <c r="E136" i="2"/>
  <c r="J135" i="2"/>
  <c r="I135" i="2"/>
  <c r="E135" i="2"/>
  <c r="E134" i="2"/>
  <c r="J146" i="2" l="1"/>
  <c r="J154" i="2"/>
  <c r="J141" i="2"/>
  <c r="J149" i="2"/>
  <c r="J139" i="2"/>
  <c r="J147" i="2"/>
  <c r="J155" i="2"/>
  <c r="J140" i="2"/>
  <c r="J144" i="2"/>
  <c r="J148" i="2"/>
  <c r="J152" i="2"/>
  <c r="I53" i="2"/>
  <c r="I34" i="2" l="1"/>
  <c r="J34" i="2" s="1"/>
  <c r="I35" i="2"/>
  <c r="J35" i="2" s="1"/>
  <c r="I36" i="2"/>
  <c r="J36" i="2" s="1"/>
  <c r="I37" i="2"/>
  <c r="J37" i="2" s="1"/>
  <c r="I38" i="2"/>
  <c r="J38" i="2" s="1"/>
  <c r="I39" i="2"/>
  <c r="J39" i="2" s="1"/>
  <c r="I40" i="2"/>
  <c r="J40" i="2" s="1"/>
  <c r="I41" i="2"/>
  <c r="J41" i="2" s="1"/>
  <c r="I42" i="2"/>
  <c r="J42" i="2" s="1"/>
  <c r="I43" i="2"/>
  <c r="J43" i="2" s="1"/>
  <c r="I44" i="2"/>
  <c r="J44" i="2" s="1"/>
  <c r="I45" i="2"/>
  <c r="J45" i="2" s="1"/>
  <c r="I46" i="2"/>
  <c r="J46" i="2" s="1"/>
  <c r="I47" i="2"/>
  <c r="J47" i="2" s="1"/>
  <c r="I48" i="2"/>
  <c r="J48" i="2" s="1"/>
  <c r="I49" i="2"/>
  <c r="J49" i="2" s="1"/>
  <c r="I33" i="2"/>
  <c r="J33" i="2" s="1"/>
  <c r="I78" i="2" l="1"/>
  <c r="J78" i="2" s="1"/>
  <c r="I79" i="2"/>
  <c r="J79" i="2" s="1"/>
  <c r="I80" i="2"/>
  <c r="J80" i="2" s="1"/>
  <c r="I54" i="2" l="1"/>
  <c r="J54" i="2" s="1"/>
  <c r="I55" i="2"/>
  <c r="J55" i="2" s="1"/>
  <c r="I56" i="2"/>
  <c r="J56" i="2" s="1"/>
  <c r="I57" i="2"/>
  <c r="J57" i="2" s="1"/>
  <c r="I58" i="2"/>
  <c r="J58" i="2" s="1"/>
  <c r="I59" i="2"/>
  <c r="J59" i="2" s="1"/>
  <c r="I60" i="2"/>
  <c r="J60" i="2" s="1"/>
  <c r="I61" i="2"/>
  <c r="J61" i="2" s="1"/>
  <c r="I62" i="2"/>
  <c r="J62" i="2" s="1"/>
  <c r="I63" i="2"/>
  <c r="J63" i="2" s="1"/>
  <c r="I64" i="2"/>
  <c r="J64" i="2"/>
  <c r="I65" i="2"/>
  <c r="J65" i="2" s="1"/>
  <c r="I66" i="2"/>
  <c r="J66" i="2" s="1"/>
  <c r="I67" i="2"/>
  <c r="J67" i="2" s="1"/>
  <c r="I68" i="2"/>
  <c r="J68" i="2" s="1"/>
  <c r="I69" i="2"/>
  <c r="J69" i="2" s="1"/>
  <c r="I70" i="2"/>
  <c r="J70" i="2" s="1"/>
  <c r="I71" i="2"/>
  <c r="J71" i="2" s="1"/>
  <c r="I72" i="2"/>
  <c r="J72" i="2" s="1"/>
  <c r="I73" i="2"/>
  <c r="J73" i="2" s="1"/>
  <c r="I74" i="2"/>
  <c r="J74" i="2" s="1"/>
  <c r="I75" i="2"/>
  <c r="J75" i="2" s="1"/>
  <c r="I76" i="2"/>
  <c r="J76" i="2" s="1"/>
  <c r="I77" i="2"/>
  <c r="J77" i="2" s="1"/>
  <c r="J53" i="2"/>
  <c r="I7" i="2" l="1"/>
  <c r="J7" i="2" s="1"/>
  <c r="I8" i="2"/>
  <c r="J8" i="2" s="1"/>
  <c r="I9" i="2"/>
  <c r="J9" i="2" s="1"/>
  <c r="I10" i="2"/>
  <c r="J10" i="2" s="1"/>
  <c r="I11" i="2"/>
  <c r="J11" i="2" s="1"/>
  <c r="I12" i="2"/>
  <c r="J12" i="2" s="1"/>
  <c r="I13" i="2"/>
  <c r="J13" i="2" s="1"/>
  <c r="I14" i="2"/>
  <c r="J14" i="2" s="1"/>
  <c r="I15" i="2"/>
  <c r="J15" i="2" s="1"/>
  <c r="I16" i="2"/>
  <c r="J16" i="2" s="1"/>
  <c r="I17" i="2"/>
  <c r="J17" i="2" s="1"/>
  <c r="I18" i="2"/>
  <c r="J18" i="2" s="1"/>
  <c r="I19" i="2"/>
  <c r="J19" i="2" s="1"/>
  <c r="I20" i="2"/>
  <c r="J20" i="2" s="1"/>
  <c r="I21" i="2"/>
  <c r="J21" i="2" s="1"/>
  <c r="I22" i="2"/>
  <c r="J22" i="2" s="1"/>
  <c r="I23" i="2"/>
  <c r="J23" i="2" s="1"/>
  <c r="I24" i="2"/>
  <c r="J24" i="2" s="1"/>
  <c r="I25" i="2"/>
  <c r="J25" i="2"/>
  <c r="I26" i="2"/>
  <c r="J26" i="2" s="1"/>
  <c r="I27" i="2"/>
  <c r="J27" i="2" s="1"/>
  <c r="I28" i="2"/>
  <c r="J28" i="2" s="1"/>
  <c r="I6" i="2"/>
  <c r="J6" i="2" s="1"/>
</calcChain>
</file>

<file path=xl/sharedStrings.xml><?xml version="1.0" encoding="utf-8"?>
<sst xmlns="http://schemas.openxmlformats.org/spreadsheetml/2006/main" count="64" uniqueCount="38">
  <si>
    <t>Δp (kPa)</t>
  </si>
  <si>
    <t>h (m)</t>
  </si>
  <si>
    <t>&lt;th&gt;</t>
  </si>
  <si>
    <t>Δp (daPa)</t>
  </si>
  <si>
    <t>h (mm)</t>
  </si>
  <si>
    <t>v (mm/s)</t>
  </si>
  <si>
    <t>tp (s)</t>
  </si>
  <si>
    <t>tT (s)</t>
  </si>
  <si>
    <t>T (°C)</t>
  </si>
  <si>
    <t>th (s)</t>
  </si>
  <si>
    <t>t</t>
  </si>
  <si>
    <t>h</t>
  </si>
  <si>
    <t xml:space="preserve"> </t>
  </si>
  <si>
    <t xml:space="preserve">h </t>
  </si>
  <si>
    <t>Vídeo 5639</t>
  </si>
  <si>
    <t xml:space="preserve">CANDIDATOS A FIGURA 6-dcha </t>
  </si>
  <si>
    <t>Caída suave de p seguida de caída abrupta</t>
  </si>
  <si>
    <t>Burbujeo-3</t>
  </si>
  <si>
    <t>Vídeo 5643</t>
  </si>
  <si>
    <t>Sin Burbujeo</t>
  </si>
  <si>
    <t>Caída suave con dos tramos diferenciados</t>
  </si>
  <si>
    <t>Joint measurement of temperature, pressure and water height as a function of time in the candle covered by a glass experiment</t>
  </si>
  <si>
    <t xml:space="preserve">EXPERIMENTAL DATA </t>
  </si>
  <si>
    <t xml:space="preserve">Figure 3 </t>
  </si>
  <si>
    <t xml:space="preserve">Figure 4 </t>
  </si>
  <si>
    <t xml:space="preserve">Figure 5 </t>
  </si>
  <si>
    <r>
      <t xml:space="preserve">Logistisc curve </t>
    </r>
    <r>
      <rPr>
        <sz val="11"/>
        <color theme="1"/>
        <rFont val="Calibri"/>
        <family val="2"/>
        <scheme val="minor"/>
      </rPr>
      <t>(</t>
    </r>
    <r>
      <rPr>
        <i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 xml:space="preserve"> = 52,0; </t>
    </r>
    <r>
      <rPr>
        <i/>
        <sz val="11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 xml:space="preserve"> = 1,58; </t>
    </r>
    <r>
      <rPr>
        <i/>
        <sz val="11"/>
        <color theme="1"/>
        <rFont val="Calibri"/>
        <family val="2"/>
        <scheme val="minor"/>
      </rPr>
      <t>t</t>
    </r>
    <r>
      <rPr>
        <sz val="8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= 8,87).</t>
    </r>
  </si>
  <si>
    <r>
      <rPr>
        <b/>
        <sz val="11"/>
        <color theme="1"/>
        <rFont val="Calibri"/>
        <family val="2"/>
        <scheme val="minor"/>
      </rPr>
      <t>Logistisc curve:</t>
    </r>
    <r>
      <rPr>
        <sz val="11"/>
        <color theme="1"/>
        <rFont val="Calibri"/>
        <family val="2"/>
        <scheme val="minor"/>
      </rPr>
      <t xml:space="preserve"> (</t>
    </r>
    <r>
      <rPr>
        <i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 xml:space="preserve"> = 57,49; </t>
    </r>
    <r>
      <rPr>
        <i/>
        <sz val="11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 xml:space="preserve"> =2,38; </t>
    </r>
    <r>
      <rPr>
        <i/>
        <sz val="11"/>
        <color theme="1"/>
        <rFont val="Calibri"/>
        <family val="2"/>
        <scheme val="minor"/>
      </rPr>
      <t>t</t>
    </r>
    <r>
      <rPr>
        <sz val="8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= 5,28).</t>
    </r>
  </si>
  <si>
    <r>
      <t xml:space="preserve">Logistisc curve: </t>
    </r>
    <r>
      <rPr>
        <sz val="11"/>
        <color theme="1"/>
        <rFont val="Calibri"/>
        <family val="2"/>
        <scheme val="minor"/>
      </rPr>
      <t>(</t>
    </r>
    <r>
      <rPr>
        <i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 xml:space="preserve"> = 61,0; </t>
    </r>
    <r>
      <rPr>
        <i/>
        <sz val="11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 xml:space="preserve"> = 0,597; </t>
    </r>
    <r>
      <rPr>
        <i/>
        <sz val="11"/>
        <color theme="1"/>
        <rFont val="Calibri"/>
        <family val="2"/>
        <scheme val="minor"/>
      </rPr>
      <t>t</t>
    </r>
    <r>
      <rPr>
        <sz val="8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= 8,74).</t>
    </r>
  </si>
  <si>
    <r>
      <rPr>
        <i/>
        <sz val="11"/>
        <color rgb="FFFF0000"/>
        <rFont val="Calibri"/>
        <family val="2"/>
        <scheme val="minor"/>
      </rPr>
      <t>T</t>
    </r>
    <r>
      <rPr>
        <sz val="11"/>
        <color rgb="FFFF0000"/>
        <rFont val="Calibri"/>
        <family val="2"/>
        <scheme val="minor"/>
      </rPr>
      <t xml:space="preserve"> (°C)</t>
    </r>
  </si>
  <si>
    <r>
      <t>Δ</t>
    </r>
    <r>
      <rPr>
        <i/>
        <sz val="11"/>
        <color rgb="FF0070C0"/>
        <rFont val="Calibri"/>
        <family val="2"/>
        <scheme val="minor"/>
      </rPr>
      <t>p</t>
    </r>
    <r>
      <rPr>
        <sz val="11"/>
        <color rgb="FF0070C0"/>
        <rFont val="Calibri"/>
        <family val="2"/>
        <scheme val="minor"/>
      </rPr>
      <t xml:space="preserve"> (daPa)</t>
    </r>
  </si>
  <si>
    <r>
      <rPr>
        <i/>
        <sz val="11"/>
        <color rgb="FF2D933E"/>
        <rFont val="Calibri"/>
        <family val="2"/>
        <scheme val="minor"/>
      </rPr>
      <t>h</t>
    </r>
    <r>
      <rPr>
        <sz val="11"/>
        <color rgb="FF2D933E"/>
        <rFont val="Calibri"/>
        <family val="2"/>
        <scheme val="minor"/>
      </rPr>
      <t xml:space="preserve"> (mm)</t>
    </r>
  </si>
  <si>
    <r>
      <rPr>
        <sz val="11"/>
        <color theme="9" tint="0.39997558519241921"/>
        <rFont val="Calibri"/>
        <family val="2"/>
        <scheme val="minor"/>
      </rPr>
      <t>d</t>
    </r>
    <r>
      <rPr>
        <i/>
        <sz val="11"/>
        <color theme="9" tint="0.39997558519241921"/>
        <rFont val="Calibri"/>
        <family val="2"/>
        <scheme val="minor"/>
      </rPr>
      <t>h/</t>
    </r>
    <r>
      <rPr>
        <sz val="11"/>
        <color theme="9" tint="0.39997558519241921"/>
        <rFont val="Calibri"/>
        <family val="2"/>
        <scheme val="minor"/>
      </rPr>
      <t>d</t>
    </r>
    <r>
      <rPr>
        <i/>
        <sz val="11"/>
        <color theme="9" tint="0.39997558519241921"/>
        <rFont val="Calibri"/>
        <family val="2"/>
        <scheme val="minor"/>
      </rPr>
      <t>t</t>
    </r>
  </si>
  <si>
    <r>
      <rPr>
        <i/>
        <sz val="11"/>
        <color rgb="FF0070C0"/>
        <rFont val="Calibri"/>
        <family val="2"/>
        <scheme val="minor"/>
      </rPr>
      <t>t</t>
    </r>
    <r>
      <rPr>
        <i/>
        <vertAlign val="subscript"/>
        <sz val="8"/>
        <color rgb="FF0070C0"/>
        <rFont val="Calibri"/>
        <family val="2"/>
        <scheme val="minor"/>
      </rPr>
      <t>p</t>
    </r>
    <r>
      <rPr>
        <sz val="11"/>
        <color rgb="FF0070C0"/>
        <rFont val="Calibri"/>
        <family val="2"/>
        <scheme val="minor"/>
      </rPr>
      <t xml:space="preserve"> (s)</t>
    </r>
  </si>
  <si>
    <r>
      <rPr>
        <i/>
        <sz val="11"/>
        <color rgb="FFFF0000"/>
        <rFont val="Calibri"/>
        <family val="2"/>
        <scheme val="minor"/>
      </rPr>
      <t>t</t>
    </r>
    <r>
      <rPr>
        <i/>
        <vertAlign val="subscript"/>
        <sz val="8"/>
        <color rgb="FFFF0000"/>
        <rFont val="Calibri"/>
        <family val="2"/>
        <scheme val="minor"/>
      </rPr>
      <t>T</t>
    </r>
    <r>
      <rPr>
        <sz val="11"/>
        <color rgb="FFFF0000"/>
        <rFont val="Calibri"/>
        <family val="2"/>
        <scheme val="minor"/>
      </rPr>
      <t xml:space="preserve"> (s)</t>
    </r>
  </si>
  <si>
    <r>
      <rPr>
        <i/>
        <sz val="11"/>
        <color rgb="FF2D933E"/>
        <rFont val="Calibri"/>
        <family val="2"/>
        <scheme val="minor"/>
      </rPr>
      <t>t</t>
    </r>
    <r>
      <rPr>
        <i/>
        <vertAlign val="subscript"/>
        <sz val="8"/>
        <color rgb="FF2D933E"/>
        <rFont val="Calibri"/>
        <family val="2"/>
        <scheme val="minor"/>
      </rPr>
      <t>h</t>
    </r>
    <r>
      <rPr>
        <sz val="11"/>
        <color rgb="FF2D933E"/>
        <rFont val="Calibri"/>
        <family val="2"/>
        <scheme val="minor"/>
      </rPr>
      <t xml:space="preserve"> (s)</t>
    </r>
  </si>
  <si>
    <t>Rafael Garcia-Molina, Antonio Tomás-Serrano</t>
  </si>
  <si>
    <r>
      <rPr>
        <i/>
        <sz val="11"/>
        <color rgb="FFFF0000"/>
        <rFont val="Calibri"/>
        <family val="2"/>
        <scheme val="minor"/>
      </rPr>
      <t>t</t>
    </r>
    <r>
      <rPr>
        <i/>
        <vertAlign val="subscript"/>
        <sz val="8"/>
        <color rgb="FFFF0000"/>
        <rFont val="Adobe Devanagari"/>
        <family val="1"/>
      </rPr>
      <t>T</t>
    </r>
    <r>
      <rPr>
        <sz val="11"/>
        <color rgb="FFFF0000"/>
        <rFont val="Calibri"/>
        <family val="2"/>
        <scheme val="minor"/>
      </rPr>
      <t xml:space="preserve"> (s)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</si>
</sst>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2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sz val="11"/>
      <color rgb="FF0070C0"/>
      <name val="Calibri"/>
      <family val="2"/>
      <scheme val="minor"/>
    </font>
    <font>
      <i/>
      <sz val="11"/>
      <color rgb="FF0070C0"/>
      <name val="Calibri"/>
      <family val="2"/>
      <scheme val="minor"/>
    </font>
    <font>
      <sz val="11"/>
      <color rgb="FF2D933E"/>
      <name val="Calibri"/>
      <family val="2"/>
      <scheme val="minor"/>
    </font>
    <font>
      <i/>
      <sz val="11"/>
      <color rgb="FF2D933E"/>
      <name val="Calibri"/>
      <family val="2"/>
      <scheme val="minor"/>
    </font>
    <font>
      <i/>
      <sz val="11"/>
      <color theme="9" tint="0.39997558519241921"/>
      <name val="Calibri"/>
      <family val="2"/>
      <scheme val="minor"/>
    </font>
    <font>
      <sz val="11"/>
      <color theme="9" tint="0.39997558519241921"/>
      <name val="Calibri"/>
      <family val="2"/>
      <scheme val="minor"/>
    </font>
    <font>
      <i/>
      <vertAlign val="subscript"/>
      <sz val="8"/>
      <color rgb="FF0070C0"/>
      <name val="Calibri"/>
      <family val="2"/>
      <scheme val="minor"/>
    </font>
    <font>
      <i/>
      <vertAlign val="subscript"/>
      <sz val="8"/>
      <color rgb="FFFF0000"/>
      <name val="Calibri"/>
      <family val="2"/>
      <scheme val="minor"/>
    </font>
    <font>
      <i/>
      <vertAlign val="subscript"/>
      <sz val="8"/>
      <color rgb="FF2D933E"/>
      <name val="Calibri"/>
      <family val="2"/>
      <scheme val="minor"/>
    </font>
    <font>
      <i/>
      <vertAlign val="subscript"/>
      <sz val="8"/>
      <color rgb="FFFF0000"/>
      <name val="Adobe Devanagari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0" fillId="2" borderId="0">
      <alignment horizontal="center"/>
    </xf>
  </cellStyleXfs>
  <cellXfs count="31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3" fillId="0" borderId="0" xfId="0" applyFont="1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2" fontId="0" fillId="0" borderId="0" xfId="0" applyNumberFormat="1"/>
    <xf numFmtId="0" fontId="2" fillId="0" borderId="0" xfId="0" applyFont="1"/>
    <xf numFmtId="165" fontId="0" fillId="0" borderId="0" xfId="0" applyNumberFormat="1" applyAlignment="1">
      <alignment horizontal="right"/>
    </xf>
    <xf numFmtId="0" fontId="5" fillId="0" borderId="0" xfId="0" applyFont="1"/>
    <xf numFmtId="0" fontId="6" fillId="0" borderId="0" xfId="0" applyFont="1"/>
    <xf numFmtId="164" fontId="1" fillId="0" borderId="0" xfId="0" applyNumberFormat="1" applyFont="1"/>
    <xf numFmtId="164" fontId="0" fillId="0" borderId="0" xfId="0" applyNumberFormat="1" applyFont="1" applyAlignment="1">
      <alignment horizontal="center"/>
    </xf>
    <xf numFmtId="0" fontId="7" fillId="0" borderId="0" xfId="0" applyFont="1"/>
    <xf numFmtId="0" fontId="8" fillId="0" borderId="0" xfId="0" applyFont="1"/>
    <xf numFmtId="164" fontId="0" fillId="0" borderId="0" xfId="0" applyNumberFormat="1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164" fontId="12" fillId="0" borderId="0" xfId="0" applyNumberFormat="1" applyFont="1" applyAlignment="1">
      <alignment horizontal="center"/>
    </xf>
    <xf numFmtId="164" fontId="8" fillId="0" borderId="0" xfId="0" applyNumberFormat="1" applyFont="1" applyAlignment="1">
      <alignment horizontal="center"/>
    </xf>
    <xf numFmtId="164" fontId="14" fillId="0" borderId="0" xfId="0" applyNumberFormat="1" applyFont="1" applyAlignment="1">
      <alignment horizontal="center"/>
    </xf>
    <xf numFmtId="0" fontId="16" fillId="0" borderId="0" xfId="0" applyFont="1" applyAlignment="1">
      <alignment horizontal="center"/>
    </xf>
    <xf numFmtId="1" fontId="17" fillId="0" borderId="0" xfId="0" applyNumberFormat="1" applyFont="1" applyAlignment="1">
      <alignment horizontal="center"/>
    </xf>
    <xf numFmtId="164" fontId="17" fillId="0" borderId="0" xfId="0" applyNumberFormat="1" applyFont="1" applyAlignment="1">
      <alignment horizontal="center"/>
    </xf>
    <xf numFmtId="164" fontId="16" fillId="0" borderId="0" xfId="0" applyNumberFormat="1" applyFont="1" applyAlignment="1">
      <alignment horizontal="center"/>
    </xf>
    <xf numFmtId="0" fontId="17" fillId="0" borderId="0" xfId="0" applyFont="1" applyAlignment="1">
      <alignment horizontal="center"/>
    </xf>
    <xf numFmtId="2" fontId="17" fillId="0" borderId="0" xfId="0" applyNumberFormat="1" applyFont="1" applyAlignment="1">
      <alignment horizontal="center"/>
    </xf>
  </cellXfs>
  <cellStyles count="2">
    <cellStyle name="Estilo 1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2D933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28839869281044"/>
          <c:y val="4.1626840696117801E-2"/>
          <c:w val="0.83289583333333339"/>
          <c:h val="0.90574438611840191"/>
        </c:manualLayout>
      </c:layout>
      <c:scatterChart>
        <c:scatterStyle val="smoothMarker"/>
        <c:varyColors val="0"/>
        <c:ser>
          <c:idx val="0"/>
          <c:order val="0"/>
          <c:tx>
            <c:v>T</c:v>
          </c:tx>
          <c:spPr>
            <a:ln w="19050">
              <a:solidFill>
                <a:srgbClr val="FF0000"/>
              </a:solidFill>
            </a:ln>
          </c:spPr>
          <c:marker>
            <c:symbol val="diamond"/>
            <c:size val="3"/>
            <c:spPr>
              <a:solidFill>
                <a:srgbClr val="FF0000"/>
              </a:solidFill>
              <a:ln w="19050">
                <a:solidFill>
                  <a:srgbClr val="FF0000"/>
                </a:solidFill>
              </a:ln>
            </c:spPr>
          </c:marker>
          <c:xVal>
            <c:numRef>
              <c:f>Hoja1!$A$6:$A$27</c:f>
              <c:numCache>
                <c:formatCode>0.0</c:formatCode>
                <c:ptCount val="22"/>
                <c:pt idx="0">
                  <c:v>0</c:v>
                </c:pt>
                <c:pt idx="1">
                  <c:v>1.2</c:v>
                </c:pt>
                <c:pt idx="2">
                  <c:v>2.1</c:v>
                </c:pt>
                <c:pt idx="3">
                  <c:v>2.8</c:v>
                </c:pt>
                <c:pt idx="4">
                  <c:v>3.5</c:v>
                </c:pt>
                <c:pt idx="5">
                  <c:v>4.5</c:v>
                </c:pt>
                <c:pt idx="6">
                  <c:v>5.5</c:v>
                </c:pt>
                <c:pt idx="7">
                  <c:v>5.9</c:v>
                </c:pt>
                <c:pt idx="8">
                  <c:v>6.6</c:v>
                </c:pt>
                <c:pt idx="9">
                  <c:v>7.2</c:v>
                </c:pt>
                <c:pt idx="10">
                  <c:v>8</c:v>
                </c:pt>
                <c:pt idx="11">
                  <c:v>9.4</c:v>
                </c:pt>
                <c:pt idx="12">
                  <c:v>10.4</c:v>
                </c:pt>
                <c:pt idx="13">
                  <c:v>11.4</c:v>
                </c:pt>
                <c:pt idx="14">
                  <c:v>12.7</c:v>
                </c:pt>
                <c:pt idx="15">
                  <c:v>14.1</c:v>
                </c:pt>
                <c:pt idx="16">
                  <c:v>15.5</c:v>
                </c:pt>
                <c:pt idx="17">
                  <c:v>17.899999999999999</c:v>
                </c:pt>
                <c:pt idx="18">
                  <c:v>20</c:v>
                </c:pt>
                <c:pt idx="19">
                  <c:v>22.4</c:v>
                </c:pt>
                <c:pt idx="20">
                  <c:v>25.4</c:v>
                </c:pt>
                <c:pt idx="21">
                  <c:v>28.8</c:v>
                </c:pt>
              </c:numCache>
            </c:numRef>
          </c:xVal>
          <c:yVal>
            <c:numRef>
              <c:f>Hoja1!$B$6:$B$27</c:f>
              <c:numCache>
                <c:formatCode>0.0</c:formatCode>
                <c:ptCount val="22"/>
                <c:pt idx="0">
                  <c:v>19</c:v>
                </c:pt>
                <c:pt idx="1">
                  <c:v>21</c:v>
                </c:pt>
                <c:pt idx="2">
                  <c:v>30</c:v>
                </c:pt>
                <c:pt idx="3">
                  <c:v>37</c:v>
                </c:pt>
                <c:pt idx="4">
                  <c:v>43</c:v>
                </c:pt>
                <c:pt idx="5">
                  <c:v>51</c:v>
                </c:pt>
                <c:pt idx="6">
                  <c:v>62</c:v>
                </c:pt>
                <c:pt idx="7">
                  <c:v>68</c:v>
                </c:pt>
                <c:pt idx="8">
                  <c:v>75</c:v>
                </c:pt>
                <c:pt idx="9">
                  <c:v>82</c:v>
                </c:pt>
                <c:pt idx="10">
                  <c:v>86</c:v>
                </c:pt>
                <c:pt idx="11">
                  <c:v>87</c:v>
                </c:pt>
                <c:pt idx="12">
                  <c:v>85</c:v>
                </c:pt>
                <c:pt idx="13">
                  <c:v>83</c:v>
                </c:pt>
                <c:pt idx="14">
                  <c:v>80</c:v>
                </c:pt>
                <c:pt idx="15">
                  <c:v>77</c:v>
                </c:pt>
                <c:pt idx="16">
                  <c:v>74</c:v>
                </c:pt>
                <c:pt idx="17">
                  <c:v>70</c:v>
                </c:pt>
                <c:pt idx="18">
                  <c:v>66</c:v>
                </c:pt>
                <c:pt idx="19">
                  <c:v>62</c:v>
                </c:pt>
                <c:pt idx="20">
                  <c:v>58</c:v>
                </c:pt>
                <c:pt idx="21">
                  <c:v>54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73D3-49C3-B60F-4A627F0A2058}"/>
            </c:ext>
          </c:extLst>
        </c:ser>
        <c:ser>
          <c:idx val="1"/>
          <c:order val="1"/>
          <c:tx>
            <c:v>h</c:v>
          </c:tx>
          <c:spPr>
            <a:ln w="19050">
              <a:solidFill>
                <a:srgbClr val="2D933E"/>
              </a:solidFill>
            </a:ln>
          </c:spPr>
          <c:marker>
            <c:symbol val="diamond"/>
            <c:size val="3"/>
            <c:spPr>
              <a:solidFill>
                <a:srgbClr val="2D933E"/>
              </a:solidFill>
              <a:ln w="19050">
                <a:solidFill>
                  <a:srgbClr val="2D933E"/>
                </a:solidFill>
              </a:ln>
            </c:spPr>
          </c:marker>
          <c:xVal>
            <c:numRef>
              <c:f>Hoja1!$E$6:$E$24</c:f>
              <c:numCache>
                <c:formatCode>0.0</c:formatCode>
                <c:ptCount val="19"/>
                <c:pt idx="0">
                  <c:v>0</c:v>
                </c:pt>
                <c:pt idx="1">
                  <c:v>3.24</c:v>
                </c:pt>
                <c:pt idx="2">
                  <c:v>6.88</c:v>
                </c:pt>
                <c:pt idx="3">
                  <c:v>7.72</c:v>
                </c:pt>
                <c:pt idx="4">
                  <c:v>7.8</c:v>
                </c:pt>
                <c:pt idx="5">
                  <c:v>8.24</c:v>
                </c:pt>
                <c:pt idx="6">
                  <c:v>8.44</c:v>
                </c:pt>
                <c:pt idx="7">
                  <c:v>8.52</c:v>
                </c:pt>
                <c:pt idx="8">
                  <c:v>8.6</c:v>
                </c:pt>
                <c:pt idx="9">
                  <c:v>8.76</c:v>
                </c:pt>
                <c:pt idx="10">
                  <c:v>8.92</c:v>
                </c:pt>
                <c:pt idx="11">
                  <c:v>9.16</c:v>
                </c:pt>
                <c:pt idx="12">
                  <c:v>9.52</c:v>
                </c:pt>
                <c:pt idx="13">
                  <c:v>10.08</c:v>
                </c:pt>
                <c:pt idx="14">
                  <c:v>12.56</c:v>
                </c:pt>
                <c:pt idx="15">
                  <c:v>15.32</c:v>
                </c:pt>
                <c:pt idx="16">
                  <c:v>20.41</c:v>
                </c:pt>
                <c:pt idx="17">
                  <c:v>26.64</c:v>
                </c:pt>
                <c:pt idx="18">
                  <c:v>29.6</c:v>
                </c:pt>
              </c:numCache>
            </c:numRef>
          </c:xVal>
          <c:yVal>
            <c:numRef>
              <c:f>Hoja1!$F$6:$F$24</c:f>
              <c:numCache>
                <c:formatCode>0.0</c:formatCode>
                <c:ptCount val="19"/>
                <c:pt idx="0">
                  <c:v>0</c:v>
                </c:pt>
                <c:pt idx="1">
                  <c:v>0</c:v>
                </c:pt>
                <c:pt idx="2">
                  <c:v>6.1534746229999993</c:v>
                </c:pt>
                <c:pt idx="3">
                  <c:v>9.4866067110000003</c:v>
                </c:pt>
                <c:pt idx="4">
                  <c:v>9.4866067110000003</c:v>
                </c:pt>
                <c:pt idx="5">
                  <c:v>11.28137014</c:v>
                </c:pt>
                <c:pt idx="6">
                  <c:v>14.10171268</c:v>
                </c:pt>
                <c:pt idx="7">
                  <c:v>17.178449990000001</c:v>
                </c:pt>
                <c:pt idx="8">
                  <c:v>20.255187300000003</c:v>
                </c:pt>
                <c:pt idx="9">
                  <c:v>24.870293270000001</c:v>
                </c:pt>
                <c:pt idx="10">
                  <c:v>29.74179401</c:v>
                </c:pt>
                <c:pt idx="11">
                  <c:v>33.844110430000001</c:v>
                </c:pt>
                <c:pt idx="12">
                  <c:v>38.459216400000003</c:v>
                </c:pt>
                <c:pt idx="13">
                  <c:v>43.330717140000004</c:v>
                </c:pt>
                <c:pt idx="14">
                  <c:v>49.740586540000002</c:v>
                </c:pt>
                <c:pt idx="15">
                  <c:v>51.535349969999999</c:v>
                </c:pt>
                <c:pt idx="16">
                  <c:v>51.9</c:v>
                </c:pt>
                <c:pt idx="17">
                  <c:v>52.817323850000001</c:v>
                </c:pt>
                <c:pt idx="18">
                  <c:v>52.817323850000001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73D3-49C3-B60F-4A627F0A2058}"/>
            </c:ext>
          </c:extLst>
        </c:ser>
        <c:ser>
          <c:idx val="2"/>
          <c:order val="2"/>
          <c:tx>
            <c:v>Δp</c:v>
          </c:tx>
          <c:spPr>
            <a:ln w="19050">
              <a:solidFill>
                <a:srgbClr val="0070C0"/>
              </a:solidFill>
            </a:ln>
          </c:spPr>
          <c:marker>
            <c:symbol val="diamond"/>
            <c:size val="3"/>
            <c:spPr>
              <a:solidFill>
                <a:srgbClr val="0070C0"/>
              </a:solidFill>
              <a:ln>
                <a:solidFill>
                  <a:srgbClr val="0070C0"/>
                </a:solidFill>
              </a:ln>
            </c:spPr>
          </c:marker>
          <c:xVal>
            <c:numRef>
              <c:f>Hoja1!$C$6:$C$27</c:f>
              <c:numCache>
                <c:formatCode>0.0</c:formatCode>
                <c:ptCount val="22"/>
                <c:pt idx="0">
                  <c:v>0</c:v>
                </c:pt>
                <c:pt idx="1">
                  <c:v>1.5</c:v>
                </c:pt>
                <c:pt idx="2">
                  <c:v>2</c:v>
                </c:pt>
                <c:pt idx="3">
                  <c:v>2.2000000000000002</c:v>
                </c:pt>
                <c:pt idx="4">
                  <c:v>2.7</c:v>
                </c:pt>
                <c:pt idx="5">
                  <c:v>3</c:v>
                </c:pt>
                <c:pt idx="6">
                  <c:v>3.5</c:v>
                </c:pt>
                <c:pt idx="7">
                  <c:v>3.9</c:v>
                </c:pt>
                <c:pt idx="8">
                  <c:v>4.3</c:v>
                </c:pt>
                <c:pt idx="9">
                  <c:v>5.2</c:v>
                </c:pt>
                <c:pt idx="10">
                  <c:v>6</c:v>
                </c:pt>
                <c:pt idx="11">
                  <c:v>6.8</c:v>
                </c:pt>
                <c:pt idx="12">
                  <c:v>7.7</c:v>
                </c:pt>
                <c:pt idx="13">
                  <c:v>8.1</c:v>
                </c:pt>
                <c:pt idx="14">
                  <c:v>9</c:v>
                </c:pt>
                <c:pt idx="15">
                  <c:v>9.3000000000000007</c:v>
                </c:pt>
                <c:pt idx="16">
                  <c:v>9.6999999999999993</c:v>
                </c:pt>
                <c:pt idx="17">
                  <c:v>10.6</c:v>
                </c:pt>
                <c:pt idx="18">
                  <c:v>11.8</c:v>
                </c:pt>
                <c:pt idx="19">
                  <c:v>14.3</c:v>
                </c:pt>
                <c:pt idx="20">
                  <c:v>21.2</c:v>
                </c:pt>
                <c:pt idx="21">
                  <c:v>29.5</c:v>
                </c:pt>
              </c:numCache>
            </c:numRef>
          </c:xVal>
          <c:yVal>
            <c:numRef>
              <c:f>Hoja1!$D$6:$D$27</c:f>
              <c:numCache>
                <c:formatCode>0.0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3.3000000000000003</c:v>
                </c:pt>
                <c:pt idx="4">
                  <c:v>6</c:v>
                </c:pt>
                <c:pt idx="5">
                  <c:v>10.700000000000001</c:v>
                </c:pt>
                <c:pt idx="6">
                  <c:v>0.90000000000000013</c:v>
                </c:pt>
                <c:pt idx="7">
                  <c:v>2.2999999999999998</c:v>
                </c:pt>
                <c:pt idx="8">
                  <c:v>6.1</c:v>
                </c:pt>
                <c:pt idx="9">
                  <c:v>0.59999999999999987</c:v>
                </c:pt>
                <c:pt idx="10">
                  <c:v>-0.10000000000000009</c:v>
                </c:pt>
                <c:pt idx="11">
                  <c:v>-1.7000000000000002</c:v>
                </c:pt>
                <c:pt idx="12">
                  <c:v>-6.1000000000000005</c:v>
                </c:pt>
                <c:pt idx="13">
                  <c:v>-3.1999999999999993</c:v>
                </c:pt>
                <c:pt idx="14">
                  <c:v>-63.5</c:v>
                </c:pt>
                <c:pt idx="15">
                  <c:v>-48.400000000000006</c:v>
                </c:pt>
                <c:pt idx="16">
                  <c:v>-39.800000000000004</c:v>
                </c:pt>
                <c:pt idx="17">
                  <c:v>-41</c:v>
                </c:pt>
                <c:pt idx="18">
                  <c:v>-43</c:v>
                </c:pt>
                <c:pt idx="19">
                  <c:v>-45</c:v>
                </c:pt>
                <c:pt idx="20">
                  <c:v>-46</c:v>
                </c:pt>
                <c:pt idx="21">
                  <c:v>-47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73D3-49C3-B60F-4A627F0A2058}"/>
            </c:ext>
          </c:extLst>
        </c:ser>
        <c:ser>
          <c:idx val="3"/>
          <c:order val="3"/>
          <c:tx>
            <c:v>v</c:v>
          </c:tx>
          <c:spPr>
            <a:ln w="19050">
              <a:solidFill>
                <a:schemeClr val="accent6">
                  <a:lumMod val="40000"/>
                  <a:lumOff val="60000"/>
                </a:schemeClr>
              </a:solidFill>
            </a:ln>
          </c:spPr>
          <c:marker>
            <c:symbol val="none"/>
          </c:marker>
          <c:xVal>
            <c:numRef>
              <c:f>Hoja1!$H$6:$H$29</c:f>
              <c:numCache>
                <c:formatCode>0</c:formatCode>
                <c:ptCount val="2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</c:numCache>
            </c:numRef>
          </c:xVal>
          <c:yVal>
            <c:numRef>
              <c:f>Hoja1!$J$6:$J$29</c:f>
              <c:numCache>
                <c:formatCode>0.0</c:formatCode>
                <c:ptCount val="24"/>
                <c:pt idx="0">
                  <c:v>6.7328086648287913E-5</c:v>
                </c:pt>
                <c:pt idx="1">
                  <c:v>3.2687282031844297E-4</c:v>
                </c:pt>
                <c:pt idx="2">
                  <c:v>1.5869044215626299E-3</c:v>
                </c:pt>
                <c:pt idx="3">
                  <c:v>7.7032036524898482E-3</c:v>
                </c:pt>
                <c:pt idx="4">
                  <c:v>3.7371691037994176E-2</c:v>
                </c:pt>
                <c:pt idx="5">
                  <c:v>0.18080299329063909</c:v>
                </c:pt>
                <c:pt idx="6">
                  <c:v>0.86305272846555448</c:v>
                </c:pt>
                <c:pt idx="7">
                  <c:v>3.8670548229304131</c:v>
                </c:pt>
                <c:pt idx="8">
                  <c:v>13.237871649830916</c:v>
                </c:pt>
                <c:pt idx="9">
                  <c:v>20.324872927935559</c:v>
                </c:pt>
                <c:pt idx="10">
                  <c:v>10.10616117379098</c:v>
                </c:pt>
                <c:pt idx="11">
                  <c:v>2.6520659968994145</c:v>
                </c:pt>
                <c:pt idx="12">
                  <c:v>0.57642319745698722</c:v>
                </c:pt>
                <c:pt idx="13">
                  <c:v>0.12007235571989686</c:v>
                </c:pt>
                <c:pt idx="14">
                  <c:v>2.4789498770967384E-2</c:v>
                </c:pt>
                <c:pt idx="15">
                  <c:v>5.1084676113291256E-3</c:v>
                </c:pt>
                <c:pt idx="16">
                  <c:v>1.05232102828565E-3</c:v>
                </c:pt>
                <c:pt idx="17">
                  <c:v>2.167563360225918E-4</c:v>
                </c:pt>
                <c:pt idx="18">
                  <c:v>4.464659464929355E-5</c:v>
                </c:pt>
                <c:pt idx="19">
                  <c:v>9.1960946593434737E-6</c:v>
                </c:pt>
                <c:pt idx="20">
                  <c:v>1.8941668398698451E-6</c:v>
                </c:pt>
                <c:pt idx="21">
                  <c:v>3.9015120661973083E-7</c:v>
                </c:pt>
                <c:pt idx="22">
                  <c:v>8.0361428270127639E-8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73D3-49C3-B60F-4A627F0A20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90571968"/>
        <c:axId val="290572544"/>
      </c:scatterChart>
      <c:valAx>
        <c:axId val="290571968"/>
        <c:scaling>
          <c:orientation val="minMax"/>
          <c:max val="3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 sz="1100" i="1"/>
                </a:pPr>
                <a:r>
                  <a:rPr lang="es-ES" sz="1100" i="1"/>
                  <a:t> t </a:t>
                </a:r>
                <a:r>
                  <a:rPr lang="es-ES" sz="1100" i="0"/>
                  <a:t>(s)</a:t>
                </a:r>
              </a:p>
            </c:rich>
          </c:tx>
          <c:layout>
            <c:manualLayout>
              <c:xMode val="edge"/>
              <c:yMode val="edge"/>
              <c:x val="0.90312865281105714"/>
              <c:y val="0.44660381944444444"/>
            </c:manualLayout>
          </c:layout>
          <c:overlay val="0"/>
        </c:title>
        <c:numFmt formatCode="0" sourceLinked="0"/>
        <c:majorTickMark val="out"/>
        <c:minorTickMark val="none"/>
        <c:tickLblPos val="nextTo"/>
        <c:txPr>
          <a:bodyPr/>
          <a:lstStyle/>
          <a:p>
            <a:pPr>
              <a:defRPr sz="1100"/>
            </a:pPr>
            <a:endParaRPr lang="en-US"/>
          </a:p>
        </c:txPr>
        <c:crossAx val="290572544"/>
        <c:crosses val="autoZero"/>
        <c:crossBetween val="midCat"/>
        <c:majorUnit val="2"/>
      </c:valAx>
      <c:valAx>
        <c:axId val="290572544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100" i="1"/>
                </a:pPr>
                <a:r>
                  <a:rPr lang="es-ES" sz="1100" b="1" i="1" u="none" strike="noStrike" baseline="0">
                    <a:solidFill>
                      <a:sysClr val="windowText" lastClr="000000"/>
                    </a:solidFill>
                    <a:effectLst/>
                  </a:rPr>
                  <a:t>T </a:t>
                </a:r>
                <a:r>
                  <a:rPr lang="es-ES" sz="1100" b="1" i="0" u="none" strike="noStrike" baseline="0">
                    <a:solidFill>
                      <a:sysClr val="windowText" lastClr="000000"/>
                    </a:solidFill>
                    <a:effectLst/>
                  </a:rPr>
                  <a:t>(°C)</a:t>
                </a:r>
                <a:r>
                  <a:rPr lang="es-ES" sz="1100" b="1" i="1" u="none" strike="noStrike" baseline="0">
                    <a:solidFill>
                      <a:sysClr val="windowText" lastClr="000000"/>
                    </a:solidFill>
                    <a:effectLst/>
                  </a:rPr>
                  <a:t> / </a:t>
                </a:r>
                <a:r>
                  <a:rPr lang="el-GR" sz="1100" b="1" i="1" u="none" strike="noStrike" baseline="0">
                    <a:solidFill>
                      <a:sysClr val="windowText" lastClr="000000"/>
                    </a:solidFill>
                    <a:effectLst/>
                  </a:rPr>
                  <a:t>Δ</a:t>
                </a:r>
                <a:r>
                  <a:rPr lang="es-ES" sz="1100" b="1" i="1" u="none" strike="noStrike" baseline="0">
                    <a:solidFill>
                      <a:sysClr val="windowText" lastClr="000000"/>
                    </a:solidFill>
                    <a:effectLst/>
                  </a:rPr>
                  <a:t>p </a:t>
                </a:r>
                <a:r>
                  <a:rPr lang="es-ES" sz="1100" b="1" i="0" u="none" strike="noStrike" baseline="0">
                    <a:solidFill>
                      <a:sysClr val="windowText" lastClr="000000"/>
                    </a:solidFill>
                    <a:effectLst/>
                  </a:rPr>
                  <a:t>(Pa</a:t>
                </a:r>
                <a:r>
                  <a:rPr lang="es-ES" sz="1100" b="1" i="0" u="none" strike="noStrike" baseline="0">
                    <a:solidFill>
                      <a:sysClr val="windowText" lastClr="000000"/>
                    </a:solidFill>
                    <a:effectLst/>
                    <a:latin typeface="+mn-lt"/>
                    <a:cs typeface="Times New Roman"/>
                  </a:rPr>
                  <a:t>×10</a:t>
                </a:r>
                <a:r>
                  <a:rPr lang="es-ES" sz="1100" b="1" i="0" u="none" strike="noStrike" baseline="0">
                    <a:solidFill>
                      <a:sysClr val="windowText" lastClr="000000"/>
                    </a:solidFill>
                    <a:effectLst/>
                  </a:rPr>
                  <a:t>)</a:t>
                </a:r>
                <a:r>
                  <a:rPr lang="es-ES" sz="1100" b="1" i="1" u="none" strike="noStrike" baseline="0">
                    <a:solidFill>
                      <a:sysClr val="windowText" lastClr="000000"/>
                    </a:solidFill>
                    <a:effectLst/>
                  </a:rPr>
                  <a:t> / h </a:t>
                </a:r>
                <a:r>
                  <a:rPr lang="es-ES" sz="1100" b="1" i="0" u="none" strike="noStrike" baseline="0">
                    <a:solidFill>
                      <a:sysClr val="windowText" lastClr="000000"/>
                    </a:solidFill>
                    <a:effectLst/>
                  </a:rPr>
                  <a:t>(mm) / </a:t>
                </a:r>
                <a:r>
                  <a:rPr lang="es-ES" sz="1100" b="1" i="1" u="none" strike="noStrike" baseline="0">
                    <a:solidFill>
                      <a:sysClr val="windowText" lastClr="000000"/>
                    </a:solidFill>
                    <a:effectLst/>
                  </a:rPr>
                  <a:t>v</a:t>
                </a:r>
                <a:r>
                  <a:rPr lang="es-ES" sz="1100" b="1" i="0" u="none" strike="noStrike" baseline="0">
                    <a:solidFill>
                      <a:sysClr val="windowText" lastClr="000000"/>
                    </a:solidFill>
                    <a:effectLst/>
                  </a:rPr>
                  <a:t> (mm/s)</a:t>
                </a:r>
                <a:r>
                  <a:rPr lang="es-ES" sz="1100" b="1" i="1" u="none" strike="noStrike" baseline="0">
                    <a:effectLst/>
                  </a:rPr>
                  <a:t> </a:t>
                </a:r>
                <a:endParaRPr lang="es-ES" sz="1100" i="1"/>
              </a:p>
            </c:rich>
          </c:tx>
          <c:layout>
            <c:manualLayout>
              <c:xMode val="edge"/>
              <c:yMode val="edge"/>
              <c:x val="1.0538602941176471E-2"/>
              <c:y val="0.11979082998661313"/>
            </c:manualLayout>
          </c:layout>
          <c:overlay val="0"/>
        </c:title>
        <c:numFmt formatCode="0" sourceLinked="0"/>
        <c:majorTickMark val="out"/>
        <c:minorTickMark val="none"/>
        <c:tickLblPos val="nextTo"/>
        <c:txPr>
          <a:bodyPr/>
          <a:lstStyle/>
          <a:p>
            <a:pPr>
              <a:defRPr sz="1100"/>
            </a:pPr>
            <a:endParaRPr lang="en-US"/>
          </a:p>
        </c:txPr>
        <c:crossAx val="290571968"/>
        <c:crosses val="autoZero"/>
        <c:crossBetween val="midCat"/>
      </c:valAx>
      <c:spPr>
        <a:ln w="19050"/>
      </c:spPr>
    </c:plotArea>
    <c:legend>
      <c:legendPos val="r"/>
      <c:layout>
        <c:manualLayout>
          <c:xMode val="edge"/>
          <c:yMode val="edge"/>
          <c:x val="0.15367438137633879"/>
          <c:y val="0.65004861111111112"/>
          <c:w val="0.13418487927270836"/>
          <c:h val="0.22448092369477912"/>
        </c:manualLayout>
      </c:layout>
      <c:overlay val="0"/>
      <c:txPr>
        <a:bodyPr/>
        <a:lstStyle/>
        <a:p>
          <a:pPr>
            <a:defRPr sz="900" i="1"/>
          </a:pPr>
          <a:endParaRPr lang="en-US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839419934640523"/>
          <c:y val="6.1021753681392232E-2"/>
          <c:w val="0.81702573529411759"/>
          <c:h val="0.8901324856705477"/>
        </c:manualLayout>
      </c:layout>
      <c:scatterChart>
        <c:scatterStyle val="smoothMarker"/>
        <c:varyColors val="0"/>
        <c:ser>
          <c:idx val="0"/>
          <c:order val="0"/>
          <c:tx>
            <c:v>T</c:v>
          </c:tx>
          <c:spPr>
            <a:ln w="19050">
              <a:solidFill>
                <a:srgbClr val="FF0000"/>
              </a:solidFill>
            </a:ln>
          </c:spPr>
          <c:marker>
            <c:symbol val="diamond"/>
            <c:size val="2"/>
            <c:spPr>
              <a:solidFill>
                <a:srgbClr val="FF0000"/>
              </a:solidFill>
              <a:ln w="19050">
                <a:solidFill>
                  <a:srgbClr val="FF0000"/>
                </a:solidFill>
              </a:ln>
            </c:spPr>
          </c:marker>
          <c:xVal>
            <c:numRef>
              <c:f>Hoja1!$A$53:$A$72</c:f>
              <c:numCache>
                <c:formatCode>0.0</c:formatCode>
                <c:ptCount val="20"/>
                <c:pt idx="0">
                  <c:v>0</c:v>
                </c:pt>
                <c:pt idx="1">
                  <c:v>1.1000000000000001</c:v>
                </c:pt>
                <c:pt idx="2">
                  <c:v>1.8</c:v>
                </c:pt>
                <c:pt idx="3">
                  <c:v>2.4</c:v>
                </c:pt>
                <c:pt idx="4">
                  <c:v>3.2</c:v>
                </c:pt>
                <c:pt idx="5">
                  <c:v>3.8</c:v>
                </c:pt>
                <c:pt idx="6">
                  <c:v>4.5599999999999996</c:v>
                </c:pt>
                <c:pt idx="7">
                  <c:v>5.3</c:v>
                </c:pt>
                <c:pt idx="8">
                  <c:v>6</c:v>
                </c:pt>
                <c:pt idx="9">
                  <c:v>6.64</c:v>
                </c:pt>
                <c:pt idx="10">
                  <c:v>7.3</c:v>
                </c:pt>
                <c:pt idx="11">
                  <c:v>9</c:v>
                </c:pt>
                <c:pt idx="12">
                  <c:v>11.4</c:v>
                </c:pt>
                <c:pt idx="13">
                  <c:v>12.8</c:v>
                </c:pt>
                <c:pt idx="14">
                  <c:v>14.5</c:v>
                </c:pt>
                <c:pt idx="15">
                  <c:v>16.899999999999999</c:v>
                </c:pt>
                <c:pt idx="16">
                  <c:v>19.600000000000001</c:v>
                </c:pt>
                <c:pt idx="17">
                  <c:v>22.4</c:v>
                </c:pt>
                <c:pt idx="18">
                  <c:v>25.9</c:v>
                </c:pt>
                <c:pt idx="19">
                  <c:v>29</c:v>
                </c:pt>
              </c:numCache>
            </c:numRef>
          </c:xVal>
          <c:yVal>
            <c:numRef>
              <c:f>Hoja1!$B$53:$B$72</c:f>
              <c:numCache>
                <c:formatCode>0.0</c:formatCode>
                <c:ptCount val="20"/>
                <c:pt idx="0">
                  <c:v>17</c:v>
                </c:pt>
                <c:pt idx="1">
                  <c:v>21</c:v>
                </c:pt>
                <c:pt idx="2">
                  <c:v>24</c:v>
                </c:pt>
                <c:pt idx="3">
                  <c:v>28</c:v>
                </c:pt>
                <c:pt idx="4">
                  <c:v>32</c:v>
                </c:pt>
                <c:pt idx="5">
                  <c:v>39</c:v>
                </c:pt>
                <c:pt idx="6">
                  <c:v>46</c:v>
                </c:pt>
                <c:pt idx="7">
                  <c:v>52</c:v>
                </c:pt>
                <c:pt idx="8">
                  <c:v>57</c:v>
                </c:pt>
                <c:pt idx="9">
                  <c:v>60</c:v>
                </c:pt>
                <c:pt idx="10">
                  <c:v>63</c:v>
                </c:pt>
                <c:pt idx="11">
                  <c:v>65</c:v>
                </c:pt>
                <c:pt idx="12">
                  <c:v>64</c:v>
                </c:pt>
                <c:pt idx="13">
                  <c:v>62</c:v>
                </c:pt>
                <c:pt idx="14">
                  <c:v>59</c:v>
                </c:pt>
                <c:pt idx="15">
                  <c:v>56</c:v>
                </c:pt>
                <c:pt idx="16">
                  <c:v>53</c:v>
                </c:pt>
                <c:pt idx="17">
                  <c:v>50</c:v>
                </c:pt>
                <c:pt idx="18">
                  <c:v>47</c:v>
                </c:pt>
                <c:pt idx="19">
                  <c:v>45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D7EB-4D44-B54C-DFAEDD2F653C}"/>
            </c:ext>
          </c:extLst>
        </c:ser>
        <c:ser>
          <c:idx val="1"/>
          <c:order val="1"/>
          <c:tx>
            <c:v>Δp</c:v>
          </c:tx>
          <c:spPr>
            <a:ln w="19050">
              <a:solidFill>
                <a:srgbClr val="0070C0"/>
              </a:solidFill>
            </a:ln>
          </c:spPr>
          <c:marker>
            <c:symbol val="diamond"/>
            <c:size val="3"/>
            <c:spPr>
              <a:solidFill>
                <a:srgbClr val="0070C0"/>
              </a:solidFill>
              <a:ln>
                <a:solidFill>
                  <a:srgbClr val="0070C0"/>
                </a:solidFill>
              </a:ln>
            </c:spPr>
          </c:marker>
          <c:xVal>
            <c:numRef>
              <c:f>Hoja1!$C$53:$C$80</c:f>
              <c:numCache>
                <c:formatCode>0.0</c:formatCode>
                <c:ptCount val="28"/>
                <c:pt idx="0">
                  <c:v>0</c:v>
                </c:pt>
                <c:pt idx="1">
                  <c:v>1.5</c:v>
                </c:pt>
                <c:pt idx="2">
                  <c:v>1.8</c:v>
                </c:pt>
                <c:pt idx="3">
                  <c:v>2.2000000000000002</c:v>
                </c:pt>
                <c:pt idx="4">
                  <c:v>2.6</c:v>
                </c:pt>
                <c:pt idx="5">
                  <c:v>3</c:v>
                </c:pt>
                <c:pt idx="6">
                  <c:v>3.5</c:v>
                </c:pt>
                <c:pt idx="7">
                  <c:v>3.9</c:v>
                </c:pt>
                <c:pt idx="8">
                  <c:v>4.2</c:v>
                </c:pt>
                <c:pt idx="9">
                  <c:v>4.7</c:v>
                </c:pt>
                <c:pt idx="10">
                  <c:v>5.5</c:v>
                </c:pt>
                <c:pt idx="11">
                  <c:v>6.4</c:v>
                </c:pt>
                <c:pt idx="12">
                  <c:v>6.8</c:v>
                </c:pt>
                <c:pt idx="13">
                  <c:v>7.6</c:v>
                </c:pt>
                <c:pt idx="14">
                  <c:v>8</c:v>
                </c:pt>
                <c:pt idx="15">
                  <c:v>8.5</c:v>
                </c:pt>
                <c:pt idx="16">
                  <c:v>8.9</c:v>
                </c:pt>
                <c:pt idx="17">
                  <c:v>9.3000000000000007</c:v>
                </c:pt>
                <c:pt idx="18">
                  <c:v>9.8000000000000007</c:v>
                </c:pt>
                <c:pt idx="19">
                  <c:v>10.6</c:v>
                </c:pt>
                <c:pt idx="20">
                  <c:v>11</c:v>
                </c:pt>
                <c:pt idx="21">
                  <c:v>11.8</c:v>
                </c:pt>
                <c:pt idx="22">
                  <c:v>13.1</c:v>
                </c:pt>
                <c:pt idx="23">
                  <c:v>14.3</c:v>
                </c:pt>
                <c:pt idx="24">
                  <c:v>16.399999999999999</c:v>
                </c:pt>
                <c:pt idx="25">
                  <c:v>20.9</c:v>
                </c:pt>
                <c:pt idx="26">
                  <c:v>26.5</c:v>
                </c:pt>
                <c:pt idx="27">
                  <c:v>29</c:v>
                </c:pt>
              </c:numCache>
            </c:numRef>
          </c:xVal>
          <c:yVal>
            <c:numRef>
              <c:f>Hoja1!$D$53:$D$80</c:f>
              <c:numCache>
                <c:formatCode>0.0</c:formatCode>
                <c:ptCount val="28"/>
                <c:pt idx="0">
                  <c:v>0</c:v>
                </c:pt>
                <c:pt idx="1">
                  <c:v>0</c:v>
                </c:pt>
                <c:pt idx="2">
                  <c:v>7.2000000000000011</c:v>
                </c:pt>
                <c:pt idx="3">
                  <c:v>10.4</c:v>
                </c:pt>
                <c:pt idx="4">
                  <c:v>7.2000000000000011</c:v>
                </c:pt>
                <c:pt idx="5">
                  <c:v>10.700000000000001</c:v>
                </c:pt>
                <c:pt idx="6">
                  <c:v>9.6</c:v>
                </c:pt>
                <c:pt idx="7">
                  <c:v>11.899999999999999</c:v>
                </c:pt>
                <c:pt idx="8">
                  <c:v>7.6</c:v>
                </c:pt>
                <c:pt idx="9">
                  <c:v>3.6999999999999997</c:v>
                </c:pt>
                <c:pt idx="10">
                  <c:v>-2.2999999999999998</c:v>
                </c:pt>
                <c:pt idx="11">
                  <c:v>-5.0999999999999996</c:v>
                </c:pt>
                <c:pt idx="12">
                  <c:v>-7.4000000000000012</c:v>
                </c:pt>
                <c:pt idx="13">
                  <c:v>-11.799999999999999</c:v>
                </c:pt>
                <c:pt idx="14">
                  <c:v>-16.899999999999999</c:v>
                </c:pt>
                <c:pt idx="15">
                  <c:v>-19.100000000000001</c:v>
                </c:pt>
                <c:pt idx="16">
                  <c:v>-21.8</c:v>
                </c:pt>
                <c:pt idx="17">
                  <c:v>-26</c:v>
                </c:pt>
                <c:pt idx="18">
                  <c:v>-30.300000000000004</c:v>
                </c:pt>
                <c:pt idx="19">
                  <c:v>-36.9</c:v>
                </c:pt>
                <c:pt idx="20">
                  <c:v>-46.1</c:v>
                </c:pt>
                <c:pt idx="21">
                  <c:v>-47.7</c:v>
                </c:pt>
                <c:pt idx="22">
                  <c:v>-50.5</c:v>
                </c:pt>
                <c:pt idx="23">
                  <c:v>-52</c:v>
                </c:pt>
                <c:pt idx="24">
                  <c:v>-53.099999999999994</c:v>
                </c:pt>
                <c:pt idx="25">
                  <c:v>-53.4</c:v>
                </c:pt>
                <c:pt idx="26">
                  <c:v>-53.7</c:v>
                </c:pt>
                <c:pt idx="27">
                  <c:v>-54.099999999999994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D7EB-4D44-B54C-DFAEDD2F653C}"/>
            </c:ext>
          </c:extLst>
        </c:ser>
        <c:ser>
          <c:idx val="2"/>
          <c:order val="2"/>
          <c:tx>
            <c:v>h</c:v>
          </c:tx>
          <c:spPr>
            <a:ln w="19050">
              <a:solidFill>
                <a:srgbClr val="2D933E"/>
              </a:solidFill>
              <a:prstDash val="solid"/>
            </a:ln>
          </c:spPr>
          <c:marker>
            <c:symbol val="diamond"/>
            <c:size val="3"/>
            <c:spPr>
              <a:solidFill>
                <a:srgbClr val="2D933E"/>
              </a:solidFill>
              <a:ln>
                <a:solidFill>
                  <a:srgbClr val="2D933E"/>
                </a:solidFill>
              </a:ln>
            </c:spPr>
          </c:marker>
          <c:xVal>
            <c:numRef>
              <c:f>Hoja1!$E$53:$E$73</c:f>
              <c:numCache>
                <c:formatCode>0.0</c:formatCode>
                <c:ptCount val="21"/>
                <c:pt idx="0">
                  <c:v>0</c:v>
                </c:pt>
                <c:pt idx="1">
                  <c:v>1.1599999999999999</c:v>
                </c:pt>
                <c:pt idx="2">
                  <c:v>1.72</c:v>
                </c:pt>
                <c:pt idx="3">
                  <c:v>3.24</c:v>
                </c:pt>
                <c:pt idx="4">
                  <c:v>4.5999999999999996</c:v>
                </c:pt>
                <c:pt idx="5">
                  <c:v>5.04</c:v>
                </c:pt>
                <c:pt idx="6">
                  <c:v>5.48</c:v>
                </c:pt>
                <c:pt idx="7">
                  <c:v>6.4</c:v>
                </c:pt>
                <c:pt idx="8">
                  <c:v>6.88</c:v>
                </c:pt>
                <c:pt idx="9">
                  <c:v>7.92</c:v>
                </c:pt>
                <c:pt idx="10">
                  <c:v>8.84</c:v>
                </c:pt>
                <c:pt idx="11">
                  <c:v>9.6</c:v>
                </c:pt>
                <c:pt idx="12">
                  <c:v>10.36</c:v>
                </c:pt>
                <c:pt idx="13">
                  <c:v>10.84</c:v>
                </c:pt>
                <c:pt idx="14">
                  <c:v>11.6</c:v>
                </c:pt>
                <c:pt idx="15">
                  <c:v>12.8</c:v>
                </c:pt>
                <c:pt idx="16">
                  <c:v>14.92</c:v>
                </c:pt>
                <c:pt idx="17">
                  <c:v>17.559999999999999</c:v>
                </c:pt>
                <c:pt idx="18">
                  <c:v>21.68</c:v>
                </c:pt>
                <c:pt idx="19">
                  <c:v>24.48</c:v>
                </c:pt>
                <c:pt idx="20">
                  <c:v>28.32</c:v>
                </c:pt>
              </c:numCache>
            </c:numRef>
          </c:xVal>
          <c:yVal>
            <c:numRef>
              <c:f>Hoja1!$F$53:$F$73</c:f>
              <c:numCache>
                <c:formatCode>0.0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6.0177633830000001</c:v>
                </c:pt>
                <c:pt idx="6">
                  <c:v>9.0259366679999999</c:v>
                </c:pt>
                <c:pt idx="7">
                  <c:v>13.7888777</c:v>
                </c:pt>
                <c:pt idx="8">
                  <c:v>17.79977542</c:v>
                </c:pt>
                <c:pt idx="9">
                  <c:v>24.568165310000001</c:v>
                </c:pt>
                <c:pt idx="10">
                  <c:v>29.331106349999999</c:v>
                </c:pt>
                <c:pt idx="11">
                  <c:v>35.598134029999997</c:v>
                </c:pt>
                <c:pt idx="12">
                  <c:v>42.115842809999997</c:v>
                </c:pt>
                <c:pt idx="13">
                  <c:v>48.633551599999997</c:v>
                </c:pt>
                <c:pt idx="14">
                  <c:v>53.647173739999999</c:v>
                </c:pt>
                <c:pt idx="15">
                  <c:v>57.156709239999998</c:v>
                </c:pt>
                <c:pt idx="16">
                  <c:v>59.412839210000001</c:v>
                </c:pt>
                <c:pt idx="17">
                  <c:v>60.16488253</c:v>
                </c:pt>
                <c:pt idx="18">
                  <c:v>61.167606960000001</c:v>
                </c:pt>
                <c:pt idx="19">
                  <c:v>61.167606960000001</c:v>
                </c:pt>
                <c:pt idx="20">
                  <c:v>61.167606960000001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D7EB-4D44-B54C-DFAEDD2F653C}"/>
            </c:ext>
          </c:extLst>
        </c:ser>
        <c:ser>
          <c:idx val="3"/>
          <c:order val="3"/>
          <c:tx>
            <c:v>v</c:v>
          </c:tx>
          <c:spPr>
            <a:ln w="19050">
              <a:solidFill>
                <a:schemeClr val="accent6">
                  <a:lumMod val="40000"/>
                  <a:lumOff val="60000"/>
                </a:schemeClr>
              </a:solidFill>
            </a:ln>
          </c:spPr>
          <c:marker>
            <c:symbol val="none"/>
          </c:marker>
          <c:xVal>
            <c:numRef>
              <c:f>Hoja1!$H$53:$H$81</c:f>
              <c:numCache>
                <c:formatCode>0.0</c:formatCode>
                <c:ptCount val="29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</c:numCache>
            </c:numRef>
          </c:xVal>
          <c:yVal>
            <c:numRef>
              <c:f>Hoja1!$J$53:$J$81</c:f>
              <c:numCache>
                <c:formatCode>0.0</c:formatCode>
                <c:ptCount val="29"/>
                <c:pt idx="0">
                  <c:v>0.19523452881217973</c:v>
                </c:pt>
                <c:pt idx="1">
                  <c:v>0.35157288521851709</c:v>
                </c:pt>
                <c:pt idx="2">
                  <c:v>0.62863866597411633</c:v>
                </c:pt>
                <c:pt idx="3">
                  <c:v>1.1099403505196859</c:v>
                </c:pt>
                <c:pt idx="4">
                  <c:v>1.9166076399191103</c:v>
                </c:pt>
                <c:pt idx="5">
                  <c:v>3.1852572281216953</c:v>
                </c:pt>
                <c:pt idx="6">
                  <c:v>4.9693918493176703</c:v>
                </c:pt>
                <c:pt idx="7">
                  <c:v>7.0307790004587973</c:v>
                </c:pt>
                <c:pt idx="8">
                  <c:v>8.6740919057472272</c:v>
                </c:pt>
                <c:pt idx="9">
                  <c:v>9.0496317147773642</c:v>
                </c:pt>
                <c:pt idx="10">
                  <c:v>7.928763204352161</c:v>
                </c:pt>
                <c:pt idx="11">
                  <c:v>5.9564656807566054</c:v>
                </c:pt>
                <c:pt idx="12">
                  <c:v>3.9821838130791618</c:v>
                </c:pt>
                <c:pt idx="13">
                  <c:v>2.4607447502171644</c:v>
                </c:pt>
                <c:pt idx="14">
                  <c:v>1.4478640401069789</c:v>
                </c:pt>
                <c:pt idx="15">
                  <c:v>0.82756616824066276</c:v>
                </c:pt>
                <c:pt idx="16">
                  <c:v>0.46522316787315454</c:v>
                </c:pt>
                <c:pt idx="17">
                  <c:v>0.25909309536520692</c:v>
                </c:pt>
                <c:pt idx="18">
                  <c:v>0.14354385688118981</c:v>
                </c:pt>
                <c:pt idx="19">
                  <c:v>7.929711393925698E-2</c:v>
                </c:pt>
                <c:pt idx="20">
                  <c:v>4.3735699917675591E-2</c:v>
                </c:pt>
                <c:pt idx="21">
                  <c:v>2.4100824673219882E-2</c:v>
                </c:pt>
                <c:pt idx="22">
                  <c:v>1.3274455554236857E-2</c:v>
                </c:pt>
                <c:pt idx="23">
                  <c:v>7.309460188715004E-3</c:v>
                </c:pt>
                <c:pt idx="24">
                  <c:v>4.0242957595453726E-3</c:v>
                </c:pt>
                <c:pt idx="25">
                  <c:v>2.2154361598855222E-3</c:v>
                </c:pt>
                <c:pt idx="26">
                  <c:v>1.2195769005445491E-3</c:v>
                </c:pt>
                <c:pt idx="27">
                  <c:v>6.713491775400725E-4</c:v>
                </c:pt>
                <c:pt idx="28">
                  <c:v>3.6955735823962418E-4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D7EB-4D44-B54C-DFAEDD2F65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90573696"/>
        <c:axId val="290266432"/>
      </c:scatterChart>
      <c:valAx>
        <c:axId val="290573696"/>
        <c:scaling>
          <c:orientation val="minMax"/>
          <c:max val="28"/>
        </c:scaling>
        <c:delete val="0"/>
        <c:axPos val="b"/>
        <c:title>
          <c:tx>
            <c:rich>
              <a:bodyPr/>
              <a:lstStyle/>
              <a:p>
                <a:pPr>
                  <a:defRPr sz="1100"/>
                </a:pPr>
                <a:r>
                  <a:rPr lang="es-ES" sz="1100" i="1"/>
                  <a:t>t</a:t>
                </a:r>
                <a:r>
                  <a:rPr lang="es-ES" sz="1100"/>
                  <a:t> (s)</a:t>
                </a:r>
              </a:p>
            </c:rich>
          </c:tx>
          <c:layout>
            <c:manualLayout>
              <c:xMode val="edge"/>
              <c:yMode val="edge"/>
              <c:x val="0.87930802469135805"/>
              <c:y val="0.4307840277777778"/>
            </c:manualLayout>
          </c:layout>
          <c:overlay val="0"/>
        </c:title>
        <c:numFmt formatCode="0" sourceLinked="0"/>
        <c:majorTickMark val="out"/>
        <c:minorTickMark val="none"/>
        <c:tickLblPos val="nextTo"/>
        <c:txPr>
          <a:bodyPr/>
          <a:lstStyle/>
          <a:p>
            <a:pPr>
              <a:defRPr sz="1100"/>
            </a:pPr>
            <a:endParaRPr lang="en-US"/>
          </a:p>
        </c:txPr>
        <c:crossAx val="290266432"/>
        <c:crosses val="autoZero"/>
        <c:crossBetween val="midCat"/>
        <c:majorUnit val="2"/>
      </c:valAx>
      <c:valAx>
        <c:axId val="290266432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100"/>
                </a:pPr>
                <a:r>
                  <a:rPr lang="es-ES" sz="1100" b="1" i="1" u="none" strike="noStrike" baseline="0">
                    <a:effectLst/>
                  </a:rPr>
                  <a:t>T </a:t>
                </a:r>
                <a:r>
                  <a:rPr lang="es-ES" sz="1100" b="1" i="0" u="none" strike="noStrike" baseline="0">
                    <a:effectLst/>
                  </a:rPr>
                  <a:t>(°C)</a:t>
                </a:r>
                <a:r>
                  <a:rPr lang="es-ES" sz="1100" b="1" i="1" u="none" strike="noStrike" baseline="0">
                    <a:effectLst/>
                  </a:rPr>
                  <a:t> / </a:t>
                </a:r>
                <a:r>
                  <a:rPr lang="el-GR" sz="1100" b="1" i="1" u="none" strike="noStrike" baseline="0">
                    <a:effectLst/>
                  </a:rPr>
                  <a:t>Δ</a:t>
                </a:r>
                <a:r>
                  <a:rPr lang="es-ES" sz="1100" b="1" i="1" u="none" strike="noStrike" baseline="0">
                    <a:effectLst/>
                  </a:rPr>
                  <a:t>p </a:t>
                </a:r>
                <a:r>
                  <a:rPr lang="es-ES" sz="1100" b="1" i="0" u="none" strike="noStrike" baseline="0">
                    <a:effectLst/>
                  </a:rPr>
                  <a:t>(Pa</a:t>
                </a:r>
                <a:r>
                  <a:rPr lang="es-ES" sz="1100" b="1" i="0" u="none" strike="noStrike" baseline="0">
                    <a:effectLst/>
                    <a:latin typeface="+mn-lt"/>
                    <a:cs typeface="Times New Roman" pitchFamily="18" charset="0"/>
                  </a:rPr>
                  <a:t>×10</a:t>
                </a:r>
                <a:r>
                  <a:rPr lang="es-ES" sz="1100" b="1" i="0" u="none" strike="noStrike" baseline="0">
                    <a:effectLst/>
                  </a:rPr>
                  <a:t>)</a:t>
                </a:r>
                <a:r>
                  <a:rPr lang="es-ES" sz="1100" b="1" i="1" u="none" strike="noStrike" baseline="0">
                    <a:effectLst/>
                  </a:rPr>
                  <a:t> / h </a:t>
                </a:r>
                <a:r>
                  <a:rPr lang="es-ES" sz="1100" b="1" i="0" u="none" strike="noStrike" baseline="0">
                    <a:effectLst/>
                  </a:rPr>
                  <a:t>(mm) / </a:t>
                </a:r>
                <a:r>
                  <a:rPr lang="es-ES" sz="1100" b="1" i="1" u="none" strike="noStrike" baseline="0">
                    <a:effectLst/>
                  </a:rPr>
                  <a:t>v</a:t>
                </a:r>
                <a:r>
                  <a:rPr lang="es-ES" sz="1100" b="1" i="0" u="none" strike="noStrike" baseline="0">
                    <a:effectLst/>
                  </a:rPr>
                  <a:t> (mm/s)</a:t>
                </a:r>
                <a:r>
                  <a:rPr lang="es-ES" sz="1100" b="1" i="1" u="none" strike="noStrike" baseline="0">
                    <a:effectLst/>
                  </a:rPr>
                  <a:t> </a:t>
                </a:r>
                <a:endParaRPr lang="es-ES" sz="1100"/>
              </a:p>
            </c:rich>
          </c:tx>
          <c:layout>
            <c:manualLayout>
              <c:xMode val="edge"/>
              <c:yMode val="edge"/>
              <c:x val="8.4466911764705874E-3"/>
              <c:y val="0.11626506024096385"/>
            </c:manualLayout>
          </c:layout>
          <c:overlay val="0"/>
        </c:title>
        <c:numFmt formatCode="0" sourceLinked="0"/>
        <c:majorTickMark val="out"/>
        <c:minorTickMark val="none"/>
        <c:tickLblPos val="nextTo"/>
        <c:txPr>
          <a:bodyPr/>
          <a:lstStyle/>
          <a:p>
            <a:pPr>
              <a:defRPr sz="1100"/>
            </a:pPr>
            <a:endParaRPr lang="en-US"/>
          </a:p>
        </c:txPr>
        <c:crossAx val="290573696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13343790849673204"/>
          <c:y val="0.63187951807228915"/>
          <c:w val="0.1387436683006536"/>
          <c:h val="0.24719861111111116"/>
        </c:manualLayout>
      </c:layout>
      <c:overlay val="0"/>
      <c:txPr>
        <a:bodyPr/>
        <a:lstStyle/>
        <a:p>
          <a:pPr>
            <a:defRPr sz="800" i="1"/>
          </a:pPr>
          <a:endParaRPr lang="en-US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909681372549019"/>
          <c:y val="5.1400554097404488E-2"/>
          <c:w val="0.83383353758169931"/>
          <c:h val="0.89151868686868685"/>
        </c:manualLayout>
      </c:layout>
      <c:scatterChart>
        <c:scatterStyle val="smoothMarker"/>
        <c:varyColors val="0"/>
        <c:ser>
          <c:idx val="0"/>
          <c:order val="0"/>
          <c:tx>
            <c:v>T</c:v>
          </c:tx>
          <c:spPr>
            <a:ln w="19050">
              <a:solidFill>
                <a:srgbClr val="FF0000"/>
              </a:solidFill>
            </a:ln>
          </c:spPr>
          <c:marker>
            <c:symbol val="diamond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xVal>
            <c:numRef>
              <c:f>Hoja1!$A$32:$A$47</c:f>
              <c:numCache>
                <c:formatCode>0.0</c:formatCode>
                <c:ptCount val="16"/>
                <c:pt idx="0">
                  <c:v>0</c:v>
                </c:pt>
                <c:pt idx="1">
                  <c:v>1.3</c:v>
                </c:pt>
                <c:pt idx="2">
                  <c:v>2.4</c:v>
                </c:pt>
                <c:pt idx="3">
                  <c:v>3</c:v>
                </c:pt>
                <c:pt idx="4">
                  <c:v>3.4</c:v>
                </c:pt>
                <c:pt idx="5">
                  <c:v>3.8</c:v>
                </c:pt>
                <c:pt idx="6">
                  <c:v>4.4000000000000004</c:v>
                </c:pt>
                <c:pt idx="7">
                  <c:v>5.0999999999999996</c:v>
                </c:pt>
                <c:pt idx="8">
                  <c:v>6.2</c:v>
                </c:pt>
                <c:pt idx="9">
                  <c:v>8.1999999999999993</c:v>
                </c:pt>
                <c:pt idx="10">
                  <c:v>9.85</c:v>
                </c:pt>
                <c:pt idx="11">
                  <c:v>12.6</c:v>
                </c:pt>
                <c:pt idx="12">
                  <c:v>15.1</c:v>
                </c:pt>
                <c:pt idx="13">
                  <c:v>18.3</c:v>
                </c:pt>
                <c:pt idx="14">
                  <c:v>21.4</c:v>
                </c:pt>
                <c:pt idx="15">
                  <c:v>25</c:v>
                </c:pt>
              </c:numCache>
            </c:numRef>
          </c:xVal>
          <c:yVal>
            <c:numRef>
              <c:f>Hoja1!$B$32:$B$47</c:f>
              <c:numCache>
                <c:formatCode>0.0</c:formatCode>
                <c:ptCount val="16"/>
                <c:pt idx="0">
                  <c:v>20</c:v>
                </c:pt>
                <c:pt idx="1">
                  <c:v>23</c:v>
                </c:pt>
                <c:pt idx="2">
                  <c:v>26</c:v>
                </c:pt>
                <c:pt idx="3">
                  <c:v>29</c:v>
                </c:pt>
                <c:pt idx="4">
                  <c:v>36</c:v>
                </c:pt>
                <c:pt idx="5">
                  <c:v>41</c:v>
                </c:pt>
                <c:pt idx="6">
                  <c:v>46</c:v>
                </c:pt>
                <c:pt idx="7">
                  <c:v>52</c:v>
                </c:pt>
                <c:pt idx="8">
                  <c:v>52</c:v>
                </c:pt>
                <c:pt idx="9">
                  <c:v>51</c:v>
                </c:pt>
                <c:pt idx="10">
                  <c:v>50</c:v>
                </c:pt>
                <c:pt idx="11">
                  <c:v>48</c:v>
                </c:pt>
                <c:pt idx="12">
                  <c:v>46</c:v>
                </c:pt>
                <c:pt idx="13">
                  <c:v>44</c:v>
                </c:pt>
                <c:pt idx="14">
                  <c:v>42</c:v>
                </c:pt>
                <c:pt idx="15">
                  <c:v>40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6020-4E4F-9E52-A3085304AED3}"/>
            </c:ext>
          </c:extLst>
        </c:ser>
        <c:ser>
          <c:idx val="1"/>
          <c:order val="1"/>
          <c:tx>
            <c:v>h</c:v>
          </c:tx>
          <c:spPr>
            <a:ln w="19050">
              <a:solidFill>
                <a:srgbClr val="2D933E"/>
              </a:solidFill>
            </a:ln>
          </c:spPr>
          <c:marker>
            <c:symbol val="diamond"/>
            <c:size val="3"/>
            <c:spPr>
              <a:solidFill>
                <a:srgbClr val="2D933E"/>
              </a:solidFill>
              <a:ln w="19050">
                <a:solidFill>
                  <a:srgbClr val="2D933E"/>
                </a:solidFill>
              </a:ln>
            </c:spPr>
          </c:marker>
          <c:xVal>
            <c:numRef>
              <c:f>Hoja1!$E$32:$E$44</c:f>
              <c:numCache>
                <c:formatCode>0.0</c:formatCode>
                <c:ptCount val="13"/>
                <c:pt idx="0">
                  <c:v>0</c:v>
                </c:pt>
                <c:pt idx="1">
                  <c:v>4.4400000000000004</c:v>
                </c:pt>
                <c:pt idx="2">
                  <c:v>4.6399999999999997</c:v>
                </c:pt>
                <c:pt idx="3">
                  <c:v>4.96</c:v>
                </c:pt>
                <c:pt idx="4">
                  <c:v>5.36</c:v>
                </c:pt>
                <c:pt idx="5">
                  <c:v>5.76</c:v>
                </c:pt>
                <c:pt idx="6">
                  <c:v>6.32</c:v>
                </c:pt>
                <c:pt idx="7">
                  <c:v>7.24</c:v>
                </c:pt>
                <c:pt idx="8">
                  <c:v>9.0399999999999991</c:v>
                </c:pt>
                <c:pt idx="9">
                  <c:v>12.48</c:v>
                </c:pt>
                <c:pt idx="10">
                  <c:v>16.600000000000001</c:v>
                </c:pt>
                <c:pt idx="11">
                  <c:v>23.2</c:v>
                </c:pt>
                <c:pt idx="12">
                  <c:v>24.6</c:v>
                </c:pt>
              </c:numCache>
            </c:numRef>
          </c:xVal>
          <c:yVal>
            <c:numRef>
              <c:f>Hoja1!$F$32:$F$44</c:f>
              <c:numCache>
                <c:formatCode>0.0</c:formatCode>
                <c:ptCount val="13"/>
                <c:pt idx="0">
                  <c:v>0</c:v>
                </c:pt>
                <c:pt idx="1">
                  <c:v>0.26412085660000001</c:v>
                </c:pt>
                <c:pt idx="2">
                  <c:v>2.6778011199999998</c:v>
                </c:pt>
                <c:pt idx="3">
                  <c:v>26.940327369999999</c:v>
                </c:pt>
                <c:pt idx="4">
                  <c:v>34.599832210000002</c:v>
                </c:pt>
                <c:pt idx="5">
                  <c:v>41.20285363</c:v>
                </c:pt>
                <c:pt idx="6">
                  <c:v>47.013512469999995</c:v>
                </c:pt>
                <c:pt idx="7">
                  <c:v>52.031808749999996</c:v>
                </c:pt>
                <c:pt idx="8">
                  <c:v>56.785984169999999</c:v>
                </c:pt>
                <c:pt idx="9">
                  <c:v>59.163071870000003</c:v>
                </c:pt>
                <c:pt idx="10">
                  <c:v>59.69131359</c:v>
                </c:pt>
                <c:pt idx="11">
                  <c:v>60.747797009999999</c:v>
                </c:pt>
                <c:pt idx="12">
                  <c:v>60.747797009999999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6020-4E4F-9E52-A3085304AED3}"/>
            </c:ext>
          </c:extLst>
        </c:ser>
        <c:ser>
          <c:idx val="2"/>
          <c:order val="2"/>
          <c:tx>
            <c:v>Δp</c:v>
          </c:tx>
          <c:spPr>
            <a:ln w="19050">
              <a:solidFill>
                <a:srgbClr val="0070C0"/>
              </a:solidFill>
            </a:ln>
          </c:spPr>
          <c:marker>
            <c:symbol val="diamond"/>
            <c:size val="3"/>
            <c:spPr>
              <a:solidFill>
                <a:srgbClr val="0070C0"/>
              </a:solidFill>
              <a:ln>
                <a:solidFill>
                  <a:srgbClr val="0070C0"/>
                </a:solidFill>
              </a:ln>
            </c:spPr>
          </c:marker>
          <c:xVal>
            <c:numRef>
              <c:f>Hoja1!$C$32:$C$46</c:f>
              <c:numCache>
                <c:formatCode>0.0</c:formatCode>
                <c:ptCount val="15"/>
                <c:pt idx="0">
                  <c:v>0</c:v>
                </c:pt>
                <c:pt idx="1">
                  <c:v>3</c:v>
                </c:pt>
                <c:pt idx="2">
                  <c:v>4</c:v>
                </c:pt>
                <c:pt idx="3">
                  <c:v>4.5</c:v>
                </c:pt>
                <c:pt idx="4">
                  <c:v>5.2</c:v>
                </c:pt>
                <c:pt idx="5">
                  <c:v>5.6</c:v>
                </c:pt>
                <c:pt idx="6">
                  <c:v>6</c:v>
                </c:pt>
                <c:pt idx="7">
                  <c:v>6.4</c:v>
                </c:pt>
                <c:pt idx="8">
                  <c:v>6.7</c:v>
                </c:pt>
                <c:pt idx="9">
                  <c:v>7.7</c:v>
                </c:pt>
                <c:pt idx="10">
                  <c:v>8.5</c:v>
                </c:pt>
                <c:pt idx="11">
                  <c:v>10.1</c:v>
                </c:pt>
                <c:pt idx="12">
                  <c:v>14.9</c:v>
                </c:pt>
                <c:pt idx="13">
                  <c:v>22</c:v>
                </c:pt>
                <c:pt idx="14">
                  <c:v>25</c:v>
                </c:pt>
              </c:numCache>
            </c:numRef>
          </c:xVal>
          <c:yVal>
            <c:numRef>
              <c:f>Hoja1!$D$32:$D$46</c:f>
              <c:numCache>
                <c:formatCode>0.0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-20.700000000000003</c:v>
                </c:pt>
                <c:pt idx="5">
                  <c:v>-39.700000000000003</c:v>
                </c:pt>
                <c:pt idx="6">
                  <c:v>-44.3</c:v>
                </c:pt>
                <c:pt idx="7">
                  <c:v>-43.6</c:v>
                </c:pt>
                <c:pt idx="8">
                  <c:v>-44.5</c:v>
                </c:pt>
                <c:pt idx="9">
                  <c:v>-47.7</c:v>
                </c:pt>
                <c:pt idx="10">
                  <c:v>-49.7</c:v>
                </c:pt>
                <c:pt idx="11">
                  <c:v>-51.7</c:v>
                </c:pt>
                <c:pt idx="12">
                  <c:v>-53.699999999999989</c:v>
                </c:pt>
                <c:pt idx="13">
                  <c:v>-54.699999999999996</c:v>
                </c:pt>
                <c:pt idx="14">
                  <c:v>-54.699999999999996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6020-4E4F-9E52-A3085304AED3}"/>
            </c:ext>
          </c:extLst>
        </c:ser>
        <c:ser>
          <c:idx val="3"/>
          <c:order val="3"/>
          <c:tx>
            <c:v>v</c:v>
          </c:tx>
          <c:spPr>
            <a:ln w="19050">
              <a:solidFill>
                <a:schemeClr val="accent6">
                  <a:lumMod val="40000"/>
                  <a:lumOff val="60000"/>
                </a:schemeClr>
              </a:solidFill>
            </a:ln>
          </c:spPr>
          <c:marker>
            <c:symbol val="none"/>
          </c:marker>
          <c:xVal>
            <c:numRef>
              <c:f>Hoja1!$H$33:$H$50</c:f>
              <c:numCache>
                <c:formatCode>General</c:formatCode>
                <c:ptCount val="18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</c:numCache>
            </c:numRef>
          </c:xVal>
          <c:yVal>
            <c:numRef>
              <c:f>Hoja1!$J$33:$J$50</c:f>
              <c:numCache>
                <c:formatCode>0.00</c:formatCode>
                <c:ptCount val="18"/>
                <c:pt idx="0">
                  <c:v>4.7714245343237314E-4</c:v>
                </c:pt>
                <c:pt idx="1">
                  <c:v>5.1551253282088993E-3</c:v>
                </c:pt>
                <c:pt idx="2">
                  <c:v>5.5659496491248711E-2</c:v>
                </c:pt>
                <c:pt idx="3">
                  <c:v>0.59662470049256811</c:v>
                </c:pt>
                <c:pt idx="4">
                  <c:v>5.926548544891804</c:v>
                </c:pt>
                <c:pt idx="5">
                  <c:v>30.673233083167965</c:v>
                </c:pt>
                <c:pt idx="6">
                  <c:v>17.702693842946431</c:v>
                </c:pt>
                <c:pt idx="7">
                  <c:v>2.2078705138350863</c:v>
                </c:pt>
                <c:pt idx="8">
                  <c:v>0.21056235860138814</c:v>
                </c:pt>
                <c:pt idx="9">
                  <c:v>1.9542294660531204E-2</c:v>
                </c:pt>
                <c:pt idx="10">
                  <c:v>1.8091196427177444E-3</c:v>
                </c:pt>
                <c:pt idx="11">
                  <c:v>1.6743908572744957E-4</c:v>
                </c:pt>
                <c:pt idx="12">
                  <c:v>1.5496618481248426E-5</c:v>
                </c:pt>
                <c:pt idx="13">
                  <c:v>1.4342212656879861E-6</c:v>
                </c:pt>
                <c:pt idx="14">
                  <c:v>1.3273801422222479E-7</c:v>
                </c:pt>
                <c:pt idx="15">
                  <c:v>1.2284984417849119E-8</c:v>
                </c:pt>
                <c:pt idx="16">
                  <c:v>1.1369689927371774E-9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6020-4E4F-9E52-A3085304AE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90574272"/>
        <c:axId val="290574848"/>
      </c:scatterChart>
      <c:valAx>
        <c:axId val="290574272"/>
        <c:scaling>
          <c:orientation val="minMax"/>
          <c:max val="26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 sz="1100"/>
                </a:pPr>
                <a:r>
                  <a:rPr lang="es-ES" sz="1100" baseline="0"/>
                  <a:t> </a:t>
                </a:r>
                <a:r>
                  <a:rPr lang="es-ES" sz="1100" i="1" baseline="0"/>
                  <a:t>t</a:t>
                </a:r>
                <a:r>
                  <a:rPr lang="es-ES" sz="1100" baseline="0"/>
                  <a:t> (s)</a:t>
                </a:r>
                <a:endParaRPr lang="es-ES" sz="1100"/>
              </a:p>
            </c:rich>
          </c:tx>
          <c:layout>
            <c:manualLayout>
              <c:xMode val="edge"/>
              <c:yMode val="edge"/>
              <c:x val="0.88233782679738559"/>
              <c:y val="0.4124082998661312"/>
            </c:manualLayout>
          </c:layout>
          <c:overlay val="0"/>
        </c:title>
        <c:numFmt formatCode="0" sourceLinked="0"/>
        <c:majorTickMark val="out"/>
        <c:minorTickMark val="none"/>
        <c:tickLblPos val="nextTo"/>
        <c:txPr>
          <a:bodyPr/>
          <a:lstStyle/>
          <a:p>
            <a:pPr>
              <a:defRPr sz="1100"/>
            </a:pPr>
            <a:endParaRPr lang="en-US"/>
          </a:p>
        </c:txPr>
        <c:crossAx val="290574848"/>
        <c:crosses val="autoZero"/>
        <c:crossBetween val="midCat"/>
        <c:majorUnit val="2"/>
      </c:valAx>
      <c:valAx>
        <c:axId val="290574848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100"/>
                </a:pPr>
                <a:r>
                  <a:rPr lang="es-ES" sz="1100" b="1" i="1" u="none" strike="noStrike" baseline="0">
                    <a:effectLst/>
                  </a:rPr>
                  <a:t>T </a:t>
                </a:r>
                <a:r>
                  <a:rPr lang="es-ES" sz="1100" b="1" i="0" u="none" strike="noStrike" baseline="0">
                    <a:effectLst/>
                  </a:rPr>
                  <a:t>(°C)</a:t>
                </a:r>
                <a:r>
                  <a:rPr lang="es-ES" sz="1100" b="1" i="1" u="none" strike="noStrike" baseline="0">
                    <a:effectLst/>
                  </a:rPr>
                  <a:t> / </a:t>
                </a:r>
                <a:r>
                  <a:rPr lang="el-GR" sz="1100" b="1" i="1" u="none" strike="noStrike" baseline="0">
                    <a:effectLst/>
                  </a:rPr>
                  <a:t>Δ</a:t>
                </a:r>
                <a:r>
                  <a:rPr lang="es-ES" sz="1100" b="1" i="1" u="none" strike="noStrike" baseline="0">
                    <a:effectLst/>
                  </a:rPr>
                  <a:t>p </a:t>
                </a:r>
                <a:r>
                  <a:rPr lang="es-ES" sz="1100" b="1" i="0" u="none" strike="noStrike" baseline="0">
                    <a:effectLst/>
                  </a:rPr>
                  <a:t>(Pa</a:t>
                </a:r>
                <a:r>
                  <a:rPr lang="es-ES" sz="1100" b="1" i="0" u="none" strike="noStrike" baseline="0">
                    <a:effectLst/>
                    <a:latin typeface="+mn-lt"/>
                    <a:cs typeface="Times New Roman"/>
                  </a:rPr>
                  <a:t>×10</a:t>
                </a:r>
                <a:r>
                  <a:rPr lang="es-ES" sz="1100" b="1" i="0" u="none" strike="noStrike" baseline="0">
                    <a:effectLst/>
                  </a:rPr>
                  <a:t>)</a:t>
                </a:r>
                <a:r>
                  <a:rPr lang="es-ES" sz="1100" b="1" i="1" u="none" strike="noStrike" baseline="0">
                    <a:effectLst/>
                  </a:rPr>
                  <a:t> / h </a:t>
                </a:r>
                <a:r>
                  <a:rPr lang="es-ES" sz="1100" b="1" i="0" u="none" strike="noStrike" baseline="0">
                    <a:effectLst/>
                  </a:rPr>
                  <a:t>(mm) / </a:t>
                </a:r>
                <a:r>
                  <a:rPr lang="es-ES" sz="1100" b="1" i="1" u="none" strike="noStrike" baseline="0">
                    <a:effectLst/>
                  </a:rPr>
                  <a:t>v</a:t>
                </a:r>
                <a:r>
                  <a:rPr lang="es-ES" sz="1100" b="1" i="0" u="none" strike="noStrike" baseline="0">
                    <a:effectLst/>
                  </a:rPr>
                  <a:t> (mm/s)</a:t>
                </a:r>
                <a:endParaRPr lang="es-ES" sz="1100"/>
              </a:p>
            </c:rich>
          </c:tx>
          <c:layout>
            <c:manualLayout>
              <c:xMode val="edge"/>
              <c:yMode val="edge"/>
              <c:x val="1.7713848039215687E-2"/>
              <c:y val="9.6456492637215535E-2"/>
            </c:manualLayout>
          </c:layout>
          <c:overlay val="0"/>
        </c:title>
        <c:numFmt formatCode="0" sourceLinked="0"/>
        <c:majorTickMark val="out"/>
        <c:minorTickMark val="none"/>
        <c:tickLblPos val="nextTo"/>
        <c:crossAx val="290574272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12309660947712416"/>
          <c:y val="0.63918715277777782"/>
          <c:w val="0.13655882352941176"/>
          <c:h val="0.2552074966532798"/>
        </c:manualLayout>
      </c:layout>
      <c:overlay val="0"/>
      <c:txPr>
        <a:bodyPr/>
        <a:lstStyle/>
        <a:p>
          <a:pPr>
            <a:defRPr i="1"/>
          </a:pPr>
          <a:endParaRPr lang="en-US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637754101063046"/>
          <c:y val="6.9919072615923006E-2"/>
          <c:w val="0.8242753718285214"/>
          <c:h val="0.89648512685914261"/>
        </c:manualLayout>
      </c:layout>
      <c:scatterChart>
        <c:scatterStyle val="lineMarker"/>
        <c:varyColors val="0"/>
        <c:ser>
          <c:idx val="0"/>
          <c:order val="0"/>
          <c:tx>
            <c:v>T</c:v>
          </c:tx>
          <c:spPr>
            <a:ln w="28575">
              <a:noFill/>
            </a:ln>
          </c:spPr>
          <c:marker>
            <c:symbol val="diamond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xVal>
            <c:numLit>
              <c:formatCode>General</c:formatCode>
              <c:ptCount val="20"/>
              <c:pt idx="0">
                <c:v>0</c:v>
              </c:pt>
              <c:pt idx="1">
                <c:v>1.7</c:v>
              </c:pt>
              <c:pt idx="2">
                <c:v>2.1</c:v>
              </c:pt>
              <c:pt idx="3">
                <c:v>2.8</c:v>
              </c:pt>
              <c:pt idx="4">
                <c:v>3.8</c:v>
              </c:pt>
              <c:pt idx="5">
                <c:v>4.5</c:v>
              </c:pt>
              <c:pt idx="6">
                <c:v>5.5</c:v>
              </c:pt>
              <c:pt idx="7">
                <c:v>7.6</c:v>
              </c:pt>
              <c:pt idx="8">
                <c:v>6.6</c:v>
              </c:pt>
              <c:pt idx="9">
                <c:v>9.3000000000000007</c:v>
              </c:pt>
              <c:pt idx="10">
                <c:v>11</c:v>
              </c:pt>
              <c:pt idx="11">
                <c:v>12.4</c:v>
              </c:pt>
              <c:pt idx="12">
                <c:v>13.8</c:v>
              </c:pt>
              <c:pt idx="13">
                <c:v>15.8</c:v>
              </c:pt>
              <c:pt idx="14">
                <c:v>17.8</c:v>
              </c:pt>
              <c:pt idx="15">
                <c:v>19.899999999999999</c:v>
              </c:pt>
              <c:pt idx="16">
                <c:v>22</c:v>
              </c:pt>
              <c:pt idx="17">
                <c:v>24.4</c:v>
              </c:pt>
              <c:pt idx="18">
                <c:v>26.8</c:v>
              </c:pt>
              <c:pt idx="19">
                <c:v>30</c:v>
              </c:pt>
            </c:numLit>
          </c:xVal>
          <c:yVal>
            <c:numLit>
              <c:formatCode>General</c:formatCode>
              <c:ptCount val="20"/>
              <c:pt idx="0">
                <c:v>18</c:v>
              </c:pt>
              <c:pt idx="1">
                <c:v>25</c:v>
              </c:pt>
              <c:pt idx="2">
                <c:v>31</c:v>
              </c:pt>
              <c:pt idx="3">
                <c:v>36</c:v>
              </c:pt>
              <c:pt idx="4">
                <c:v>46</c:v>
              </c:pt>
              <c:pt idx="5">
                <c:v>55</c:v>
              </c:pt>
              <c:pt idx="6">
                <c:v>66</c:v>
              </c:pt>
              <c:pt idx="7">
                <c:v>84</c:v>
              </c:pt>
              <c:pt idx="8">
                <c:v>77</c:v>
              </c:pt>
              <c:pt idx="9">
                <c:v>88</c:v>
              </c:pt>
              <c:pt idx="10">
                <c:v>90</c:v>
              </c:pt>
              <c:pt idx="11">
                <c:v>92</c:v>
              </c:pt>
              <c:pt idx="12">
                <c:v>91</c:v>
              </c:pt>
              <c:pt idx="13">
                <c:v>87</c:v>
              </c:pt>
              <c:pt idx="14">
                <c:v>83</c:v>
              </c:pt>
              <c:pt idx="15">
                <c:v>79</c:v>
              </c:pt>
              <c:pt idx="16">
                <c:v>75</c:v>
              </c:pt>
              <c:pt idx="17">
                <c:v>71</c:v>
              </c:pt>
              <c:pt idx="18">
                <c:v>67</c:v>
              </c:pt>
              <c:pt idx="19">
                <c:v>62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11B4-4F59-BE70-924E303077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75965056"/>
        <c:axId val="275965632"/>
      </c:scatterChart>
      <c:scatterChart>
        <c:scatterStyle val="smoothMarker"/>
        <c:varyColors val="0"/>
        <c:ser>
          <c:idx val="1"/>
          <c:order val="1"/>
          <c:tx>
            <c:v>p</c:v>
          </c:tx>
          <c:spPr>
            <a:ln w="19050">
              <a:solidFill>
                <a:srgbClr val="0070C0"/>
              </a:solidFill>
            </a:ln>
          </c:spPr>
          <c:marker>
            <c:symbol val="none"/>
          </c:marker>
          <c:xVal>
            <c:numLit>
              <c:formatCode>General</c:formatCode>
              <c:ptCount val="28"/>
              <c:pt idx="0">
                <c:v>0</c:v>
              </c:pt>
              <c:pt idx="1">
                <c:v>1.5</c:v>
              </c:pt>
              <c:pt idx="2">
                <c:v>2.2000000000000002</c:v>
              </c:pt>
              <c:pt idx="3">
                <c:v>2.6</c:v>
              </c:pt>
              <c:pt idx="4">
                <c:v>3.5</c:v>
              </c:pt>
              <c:pt idx="5">
                <c:v>3.8</c:v>
              </c:pt>
              <c:pt idx="6">
                <c:v>4.2</c:v>
              </c:pt>
              <c:pt idx="7">
                <c:v>4.7</c:v>
              </c:pt>
              <c:pt idx="8">
                <c:v>5.0999999999999996</c:v>
              </c:pt>
              <c:pt idx="9">
                <c:v>5.5</c:v>
              </c:pt>
              <c:pt idx="10">
                <c:v>6</c:v>
              </c:pt>
              <c:pt idx="11">
                <c:v>6.3</c:v>
              </c:pt>
              <c:pt idx="12">
                <c:v>7.2</c:v>
              </c:pt>
              <c:pt idx="13">
                <c:v>8</c:v>
              </c:pt>
              <c:pt idx="14">
                <c:v>8.9</c:v>
              </c:pt>
              <c:pt idx="15">
                <c:v>10.1</c:v>
              </c:pt>
              <c:pt idx="16">
                <c:v>11.4</c:v>
              </c:pt>
              <c:pt idx="17">
                <c:v>12.2</c:v>
              </c:pt>
              <c:pt idx="18">
                <c:v>12.6</c:v>
              </c:pt>
              <c:pt idx="19">
                <c:v>13</c:v>
              </c:pt>
              <c:pt idx="20">
                <c:v>13.6</c:v>
              </c:pt>
              <c:pt idx="21">
                <c:v>14.3</c:v>
              </c:pt>
              <c:pt idx="22">
                <c:v>15.2</c:v>
              </c:pt>
              <c:pt idx="23">
                <c:v>16</c:v>
              </c:pt>
              <c:pt idx="24">
                <c:v>17.600000000000001</c:v>
              </c:pt>
              <c:pt idx="25">
                <c:v>19.600000000000001</c:v>
              </c:pt>
              <c:pt idx="26">
                <c:v>27.5</c:v>
              </c:pt>
              <c:pt idx="27">
                <c:v>30</c:v>
              </c:pt>
            </c:numLit>
          </c:xVal>
          <c:yVal>
            <c:numLit>
              <c:formatCode>General</c:formatCode>
              <c:ptCount val="28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4.2</c:v>
              </c:pt>
              <c:pt idx="4">
                <c:v>7.8</c:v>
              </c:pt>
              <c:pt idx="5">
                <c:v>12</c:v>
              </c:pt>
              <c:pt idx="6">
                <c:v>7.1000000000000005</c:v>
              </c:pt>
              <c:pt idx="7">
                <c:v>5.2</c:v>
              </c:pt>
              <c:pt idx="8">
                <c:v>9.5</c:v>
              </c:pt>
              <c:pt idx="9">
                <c:v>5.1000000000000005</c:v>
              </c:pt>
              <c:pt idx="10">
                <c:v>8.6999999999999993</c:v>
              </c:pt>
              <c:pt idx="11">
                <c:v>1.8000000000000003</c:v>
              </c:pt>
              <c:pt idx="12">
                <c:v>3.8000000000000007</c:v>
              </c:pt>
              <c:pt idx="13">
                <c:v>-1.0999999999999996</c:v>
              </c:pt>
              <c:pt idx="14">
                <c:v>-5.9</c:v>
              </c:pt>
              <c:pt idx="15">
                <c:v>-12.6</c:v>
              </c:pt>
              <c:pt idx="16">
                <c:v>-12.9</c:v>
              </c:pt>
              <c:pt idx="17">
                <c:v>-17.5</c:v>
              </c:pt>
              <c:pt idx="18">
                <c:v>-23.1</c:v>
              </c:pt>
              <c:pt idx="19">
                <c:v>-21.099999999999998</c:v>
              </c:pt>
              <c:pt idx="20">
                <c:v>-43.6</c:v>
              </c:pt>
              <c:pt idx="21">
                <c:v>-40.800000000000004</c:v>
              </c:pt>
              <c:pt idx="22">
                <c:v>-42.8</c:v>
              </c:pt>
              <c:pt idx="23">
                <c:v>-44.800000000000004</c:v>
              </c:pt>
              <c:pt idx="24">
                <c:v>-46.800000000000004</c:v>
              </c:pt>
              <c:pt idx="25">
                <c:v>-47.800000000000004</c:v>
              </c:pt>
              <c:pt idx="26">
                <c:v>-48.800000000000004</c:v>
              </c:pt>
              <c:pt idx="27">
                <c:v>-48.800000000000004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1-11B4-4F59-BE70-924E303077DE}"/>
            </c:ext>
          </c:extLst>
        </c:ser>
        <c:ser>
          <c:idx val="2"/>
          <c:order val="2"/>
          <c:tx>
            <c:v>h</c:v>
          </c:tx>
          <c:spPr>
            <a:ln w="19050">
              <a:solidFill>
                <a:srgbClr val="2D933E"/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22"/>
              <c:pt idx="0">
                <c:v>0</c:v>
              </c:pt>
              <c:pt idx="1">
                <c:v>2.2400000000000002</c:v>
              </c:pt>
              <c:pt idx="2">
                <c:v>4.6399999999999997</c:v>
              </c:pt>
              <c:pt idx="3">
                <c:v>6.32</c:v>
              </c:pt>
              <c:pt idx="4">
                <c:v>8</c:v>
              </c:pt>
              <c:pt idx="5">
                <c:v>8.68</c:v>
              </c:pt>
              <c:pt idx="6">
                <c:v>10.119999999999999</c:v>
              </c:pt>
              <c:pt idx="7">
                <c:v>11.2</c:v>
              </c:pt>
              <c:pt idx="8">
                <c:v>12.04</c:v>
              </c:pt>
              <c:pt idx="9">
                <c:v>12.68</c:v>
              </c:pt>
              <c:pt idx="10">
                <c:v>12.92</c:v>
              </c:pt>
              <c:pt idx="11">
                <c:v>13.16</c:v>
              </c:pt>
              <c:pt idx="12">
                <c:v>13.4</c:v>
              </c:pt>
              <c:pt idx="13">
                <c:v>13.68</c:v>
              </c:pt>
              <c:pt idx="14">
                <c:v>14.12</c:v>
              </c:pt>
              <c:pt idx="15">
                <c:v>14.76</c:v>
              </c:pt>
              <c:pt idx="16">
                <c:v>15.48</c:v>
              </c:pt>
              <c:pt idx="17">
                <c:v>15.64</c:v>
              </c:pt>
              <c:pt idx="18">
                <c:v>17.239999999999998</c:v>
              </c:pt>
              <c:pt idx="19">
                <c:v>19.36</c:v>
              </c:pt>
              <c:pt idx="20">
                <c:v>23.4</c:v>
              </c:pt>
              <c:pt idx="21">
                <c:v>31.04</c:v>
              </c:pt>
            </c:numLit>
          </c:xVal>
          <c:yVal>
            <c:numLit>
              <c:formatCode>General</c:formatCode>
              <c:ptCount val="22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9.3528745109999996</c:v>
              </c:pt>
              <c:pt idx="5">
                <c:v>13.29453985</c:v>
              </c:pt>
              <c:pt idx="6">
                <c:v>19.008775589999999</c:v>
              </c:pt>
              <c:pt idx="7">
                <c:v>22.252466779999999</c:v>
              </c:pt>
              <c:pt idx="8">
                <c:v>24.337832460000001</c:v>
              </c:pt>
              <c:pt idx="9">
                <c:v>27.91782156</c:v>
              </c:pt>
              <c:pt idx="10">
                <c:v>29.735249530000001</c:v>
              </c:pt>
              <c:pt idx="11">
                <c:v>34.519323740000004</c:v>
              </c:pt>
              <c:pt idx="12">
                <c:v>38.690055110000003</c:v>
              </c:pt>
              <c:pt idx="13">
                <c:v>42.615449339999998</c:v>
              </c:pt>
              <c:pt idx="14">
                <c:v>46.050169279999999</c:v>
              </c:pt>
              <c:pt idx="15">
                <c:v>49.239552089999997</c:v>
              </c:pt>
              <c:pt idx="16">
                <c:v>51.202249210000005</c:v>
              </c:pt>
              <c:pt idx="17">
                <c:v>51.663609309999998</c:v>
              </c:pt>
              <c:pt idx="18">
                <c:v>54.146294879999999</c:v>
              </c:pt>
              <c:pt idx="19">
                <c:v>55.250312009999995</c:v>
              </c:pt>
              <c:pt idx="20">
                <c:v>55.740986280000001</c:v>
              </c:pt>
              <c:pt idx="21">
                <c:v>56.332327149999998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2-11B4-4F59-BE70-924E303077DE}"/>
            </c:ext>
          </c:extLst>
        </c:ser>
        <c:ser>
          <c:idx val="3"/>
          <c:order val="3"/>
          <c:tx>
            <c:v>v</c:v>
          </c:tx>
          <c:spPr>
            <a:ln w="19050">
              <a:solidFill>
                <a:schemeClr val="accent6">
                  <a:lumMod val="75000"/>
                </a:schemeClr>
              </a:solidFill>
            </a:ln>
          </c:spPr>
          <c:marker>
            <c:symbol val="none"/>
          </c:marker>
          <c:xVal>
            <c:numLit>
              <c:formatCode>General</c:formatCode>
              <c:ptCount val="22"/>
              <c:pt idx="0">
                <c:v>0</c:v>
              </c:pt>
              <c:pt idx="1">
                <c:v>2.2400000000000002</c:v>
              </c:pt>
              <c:pt idx="2">
                <c:v>4.6399999999999997</c:v>
              </c:pt>
              <c:pt idx="3">
                <c:v>6.32</c:v>
              </c:pt>
              <c:pt idx="4">
                <c:v>8</c:v>
              </c:pt>
              <c:pt idx="5">
                <c:v>8.68</c:v>
              </c:pt>
              <c:pt idx="6">
                <c:v>10.119999999999999</c:v>
              </c:pt>
              <c:pt idx="7">
                <c:v>11.2</c:v>
              </c:pt>
              <c:pt idx="8">
                <c:v>12.04</c:v>
              </c:pt>
              <c:pt idx="9">
                <c:v>12.68</c:v>
              </c:pt>
              <c:pt idx="10">
                <c:v>12.92</c:v>
              </c:pt>
              <c:pt idx="11">
                <c:v>13.16</c:v>
              </c:pt>
              <c:pt idx="12">
                <c:v>13.4</c:v>
              </c:pt>
              <c:pt idx="13">
                <c:v>13.68</c:v>
              </c:pt>
              <c:pt idx="14">
                <c:v>14.12</c:v>
              </c:pt>
              <c:pt idx="15">
                <c:v>14.76</c:v>
              </c:pt>
              <c:pt idx="16">
                <c:v>15.48</c:v>
              </c:pt>
              <c:pt idx="17">
                <c:v>15.64</c:v>
              </c:pt>
              <c:pt idx="18">
                <c:v>17.239999999999998</c:v>
              </c:pt>
              <c:pt idx="19">
                <c:v>19.36</c:v>
              </c:pt>
              <c:pt idx="20">
                <c:v>23.4</c:v>
              </c:pt>
              <c:pt idx="21">
                <c:v>31.04</c:v>
              </c:pt>
            </c:numLit>
          </c:xVal>
          <c:yVal>
            <c:numLit>
              <c:formatCode>General</c:formatCode>
              <c:ptCount val="22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5.5671872089285719</c:v>
              </c:pt>
              <c:pt idx="5">
                <c:v>5.7965666750000029</c:v>
              </c:pt>
              <c:pt idx="6">
                <c:v>3.9682192638888898</c:v>
              </c:pt>
              <c:pt idx="7">
                <c:v>3.0034177685185184</c:v>
              </c:pt>
              <c:pt idx="8">
                <c:v>2.4825781904761937</c:v>
              </c:pt>
              <c:pt idx="9">
                <c:v>5.5937329687499933</c:v>
              </c:pt>
              <c:pt idx="10">
                <c:v>7.5726165416666626</c:v>
              </c:pt>
              <c:pt idx="11">
                <c:v>19.933642541666664</c:v>
              </c:pt>
              <c:pt idx="12">
                <c:v>17.37804737499998</c:v>
              </c:pt>
              <c:pt idx="13">
                <c:v>14.019265107142871</c:v>
              </c:pt>
              <c:pt idx="14">
                <c:v>7.8061816818181926</c:v>
              </c:pt>
              <c:pt idx="15">
                <c:v>4.9834106406249923</c:v>
              </c:pt>
              <c:pt idx="16">
                <c:v>2.7259682222222317</c:v>
              </c:pt>
              <c:pt idx="17">
                <c:v>2.8835006249999546</c:v>
              </c:pt>
              <c:pt idx="18">
                <c:v>1.5516784812500026</c:v>
              </c:pt>
              <c:pt idx="19">
                <c:v>0.52076279716980889</c:v>
              </c:pt>
              <c:pt idx="20">
                <c:v>0.12145402722772444</c:v>
              </c:pt>
              <c:pt idx="21">
                <c:v>7.740063743455447E-2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3-11B4-4F59-BE70-924E303077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75965056"/>
        <c:axId val="275965632"/>
      </c:scatterChart>
      <c:valAx>
        <c:axId val="275965056"/>
        <c:scaling>
          <c:orientation val="minMax"/>
          <c:max val="3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ES" i="1"/>
                  <a:t>t</a:t>
                </a:r>
                <a:r>
                  <a:rPr lang="es-ES" baseline="0"/>
                  <a:t> (s)</a:t>
                </a:r>
                <a:endParaRPr lang="es-ES"/>
              </a:p>
            </c:rich>
          </c:tx>
          <c:layout>
            <c:manualLayout>
              <c:xMode val="edge"/>
              <c:yMode val="edge"/>
              <c:x val="0.87184991367287845"/>
              <c:y val="0.54973753280839899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75965632"/>
        <c:crosses val="autoZero"/>
        <c:crossBetween val="midCat"/>
        <c:majorUnit val="5"/>
      </c:valAx>
      <c:valAx>
        <c:axId val="275965632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 marL="0" marR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1000" b="1" i="1" baseline="0">
                    <a:effectLst/>
                  </a:rPr>
                  <a:t>T </a:t>
                </a:r>
                <a:r>
                  <a:rPr lang="es-ES" sz="1000" b="1" i="0" baseline="0">
                    <a:effectLst/>
                  </a:rPr>
                  <a:t>(° C)</a:t>
                </a:r>
                <a:r>
                  <a:rPr lang="es-ES" sz="1000" b="1" i="1" baseline="0">
                    <a:effectLst/>
                  </a:rPr>
                  <a:t> / </a:t>
                </a:r>
                <a:r>
                  <a:rPr lang="el-GR" sz="1000" b="1" i="1" baseline="0">
                    <a:effectLst/>
                  </a:rPr>
                  <a:t>Δ</a:t>
                </a:r>
                <a:r>
                  <a:rPr lang="es-ES" sz="1000" b="1" i="1" baseline="0">
                    <a:effectLst/>
                  </a:rPr>
                  <a:t>p </a:t>
                </a:r>
                <a:r>
                  <a:rPr lang="es-ES" sz="1000" b="1" i="0" baseline="0">
                    <a:effectLst/>
                  </a:rPr>
                  <a:t>(daPa)</a:t>
                </a:r>
                <a:r>
                  <a:rPr lang="es-ES" sz="1000" b="1" i="1" baseline="0">
                    <a:effectLst/>
                  </a:rPr>
                  <a:t> / h </a:t>
                </a:r>
                <a:r>
                  <a:rPr lang="es-ES" sz="1000" b="1" i="0" baseline="0">
                    <a:effectLst/>
                  </a:rPr>
                  <a:t>(mm) </a:t>
                </a:r>
                <a:endParaRPr lang="es-ES" sz="1000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275965056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13820259907747948"/>
          <c:y val="0.76832640711577715"/>
          <c:w val="0.1661860764386151"/>
          <c:h val="0.1959798775153106"/>
        </c:manualLayout>
      </c:layout>
      <c:overlay val="0"/>
      <c:txPr>
        <a:bodyPr/>
        <a:lstStyle/>
        <a:p>
          <a:pPr>
            <a:defRPr sz="800"/>
          </a:pPr>
          <a:endParaRPr lang="en-US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089129483814524"/>
          <c:y val="5.1400554097404488E-2"/>
          <c:w val="0.83835870516185473"/>
          <c:h val="0.89434702461141735"/>
        </c:manualLayout>
      </c:layout>
      <c:scatterChart>
        <c:scatterStyle val="lineMarker"/>
        <c:varyColors val="0"/>
        <c:ser>
          <c:idx val="0"/>
          <c:order val="0"/>
          <c:tx>
            <c:v>T</c:v>
          </c:tx>
          <c:spPr>
            <a:ln w="28575">
              <a:noFill/>
            </a:ln>
          </c:spPr>
          <c:marker>
            <c:symbol val="diamond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xVal>
            <c:numLit>
              <c:formatCode>General</c:formatCode>
              <c:ptCount val="18"/>
              <c:pt idx="0">
                <c:v>0</c:v>
              </c:pt>
              <c:pt idx="1">
                <c:v>1.1000000000000001</c:v>
              </c:pt>
              <c:pt idx="2">
                <c:v>2.2000000000000002</c:v>
              </c:pt>
              <c:pt idx="3">
                <c:v>3.2</c:v>
              </c:pt>
              <c:pt idx="4">
                <c:v>4.2</c:v>
              </c:pt>
              <c:pt idx="5">
                <c:v>5.3</c:v>
              </c:pt>
              <c:pt idx="6">
                <c:v>6.3</c:v>
              </c:pt>
              <c:pt idx="7">
                <c:v>7.3</c:v>
              </c:pt>
              <c:pt idx="8">
                <c:v>8.4</c:v>
              </c:pt>
              <c:pt idx="9">
                <c:v>9.4</c:v>
              </c:pt>
              <c:pt idx="10">
                <c:v>10.4</c:v>
              </c:pt>
              <c:pt idx="11">
                <c:v>11.8</c:v>
              </c:pt>
              <c:pt idx="12">
                <c:v>14.2</c:v>
              </c:pt>
              <c:pt idx="13">
                <c:v>16.3</c:v>
              </c:pt>
              <c:pt idx="14">
                <c:v>18.600000000000001</c:v>
              </c:pt>
              <c:pt idx="15">
                <c:v>21.8</c:v>
              </c:pt>
              <c:pt idx="16">
                <c:v>25.5</c:v>
              </c:pt>
              <c:pt idx="17">
                <c:v>29.6</c:v>
              </c:pt>
            </c:numLit>
          </c:xVal>
          <c:yVal>
            <c:numLit>
              <c:formatCode>General</c:formatCode>
              <c:ptCount val="18"/>
              <c:pt idx="0">
                <c:v>20</c:v>
              </c:pt>
              <c:pt idx="1">
                <c:v>22</c:v>
              </c:pt>
              <c:pt idx="2">
                <c:v>25</c:v>
              </c:pt>
              <c:pt idx="3">
                <c:v>29</c:v>
              </c:pt>
              <c:pt idx="4">
                <c:v>36</c:v>
              </c:pt>
              <c:pt idx="5">
                <c:v>41</c:v>
              </c:pt>
              <c:pt idx="6">
                <c:v>47</c:v>
              </c:pt>
              <c:pt idx="7">
                <c:v>53</c:v>
              </c:pt>
              <c:pt idx="8">
                <c:v>57</c:v>
              </c:pt>
              <c:pt idx="9">
                <c:v>59</c:v>
              </c:pt>
              <c:pt idx="10">
                <c:v>58</c:v>
              </c:pt>
              <c:pt idx="11">
                <c:v>57</c:v>
              </c:pt>
              <c:pt idx="12">
                <c:v>55</c:v>
              </c:pt>
              <c:pt idx="13">
                <c:v>53</c:v>
              </c:pt>
              <c:pt idx="14">
                <c:v>50</c:v>
              </c:pt>
              <c:pt idx="15">
                <c:v>47</c:v>
              </c:pt>
              <c:pt idx="16">
                <c:v>44</c:v>
              </c:pt>
              <c:pt idx="17">
                <c:v>41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128A-4585-96D9-1A4CE8CAAF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90577728"/>
        <c:axId val="290577152"/>
      </c:scatterChart>
      <c:scatterChart>
        <c:scatterStyle val="smoothMarker"/>
        <c:varyColors val="0"/>
        <c:ser>
          <c:idx val="1"/>
          <c:order val="1"/>
          <c:tx>
            <c:v>p</c:v>
          </c:tx>
          <c:spPr>
            <a:ln w="19050">
              <a:solidFill>
                <a:srgbClr val="0070C0"/>
              </a:solidFill>
            </a:ln>
          </c:spPr>
          <c:marker>
            <c:symbol val="none"/>
          </c:marker>
          <c:xVal>
            <c:numLit>
              <c:formatCode>General</c:formatCode>
              <c:ptCount val="15"/>
              <c:pt idx="0">
                <c:v>0</c:v>
              </c:pt>
              <c:pt idx="1">
                <c:v>3</c:v>
              </c:pt>
              <c:pt idx="2">
                <c:v>4.5</c:v>
              </c:pt>
              <c:pt idx="3">
                <c:v>5</c:v>
              </c:pt>
              <c:pt idx="4">
                <c:v>5.3</c:v>
              </c:pt>
              <c:pt idx="5">
                <c:v>6.2</c:v>
              </c:pt>
              <c:pt idx="6">
                <c:v>7.5</c:v>
              </c:pt>
              <c:pt idx="7">
                <c:v>8.3000000000000007</c:v>
              </c:pt>
              <c:pt idx="8">
                <c:v>9.1</c:v>
              </c:pt>
              <c:pt idx="9">
                <c:v>9.6</c:v>
              </c:pt>
              <c:pt idx="10">
                <c:v>10.4</c:v>
              </c:pt>
              <c:pt idx="11">
                <c:v>11.3</c:v>
              </c:pt>
              <c:pt idx="12">
                <c:v>12.5</c:v>
              </c:pt>
              <c:pt idx="13">
                <c:v>18.3</c:v>
              </c:pt>
              <c:pt idx="14">
                <c:v>28</c:v>
              </c:pt>
            </c:numLit>
          </c:xVal>
          <c:yVal>
            <c:numLit>
              <c:formatCode>General</c:formatCode>
              <c:ptCount val="15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1.0999999999999999</c:v>
              </c:pt>
              <c:pt idx="4">
                <c:v>-0.7</c:v>
              </c:pt>
              <c:pt idx="5">
                <c:v>-3.6999999999999997</c:v>
              </c:pt>
              <c:pt idx="6">
                <c:v>-20.2</c:v>
              </c:pt>
              <c:pt idx="7">
                <c:v>-22</c:v>
              </c:pt>
              <c:pt idx="8">
                <c:v>-28.800000000000004</c:v>
              </c:pt>
              <c:pt idx="9">
                <c:v>-39.900000000000006</c:v>
              </c:pt>
              <c:pt idx="10">
                <c:v>-40.5</c:v>
              </c:pt>
              <c:pt idx="11">
                <c:v>-43.2</c:v>
              </c:pt>
              <c:pt idx="12">
                <c:v>-45.1</c:v>
              </c:pt>
              <c:pt idx="13">
                <c:v>-47</c:v>
              </c:pt>
              <c:pt idx="14">
                <c:v>-47.5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1-128A-4585-96D9-1A4CE8CAAF7A}"/>
            </c:ext>
          </c:extLst>
        </c:ser>
        <c:ser>
          <c:idx val="2"/>
          <c:order val="2"/>
          <c:tx>
            <c:v>h</c:v>
          </c:tx>
          <c:spPr>
            <a:ln w="19050">
              <a:solidFill>
                <a:srgbClr val="2D933E"/>
              </a:solidFill>
              <a:prstDash val="sysDash"/>
            </a:ln>
          </c:spPr>
          <c:marker>
            <c:symbol val="none"/>
          </c:marker>
          <c:xVal>
            <c:numLit>
              <c:formatCode>General</c:formatCode>
              <c:ptCount val="16"/>
              <c:pt idx="0">
                <c:v>0</c:v>
              </c:pt>
              <c:pt idx="1">
                <c:v>5.08</c:v>
              </c:pt>
              <c:pt idx="2">
                <c:v>5.92</c:v>
              </c:pt>
              <c:pt idx="3">
                <c:v>6.44</c:v>
              </c:pt>
              <c:pt idx="4">
                <c:v>6.92</c:v>
              </c:pt>
              <c:pt idx="5">
                <c:v>7.8</c:v>
              </c:pt>
              <c:pt idx="6">
                <c:v>8.76</c:v>
              </c:pt>
              <c:pt idx="7">
                <c:v>9.2799999999999994</c:v>
              </c:pt>
              <c:pt idx="8">
                <c:v>9.76</c:v>
              </c:pt>
              <c:pt idx="9">
                <c:v>10.68</c:v>
              </c:pt>
              <c:pt idx="10">
                <c:v>11.64</c:v>
              </c:pt>
              <c:pt idx="11">
                <c:v>12.64</c:v>
              </c:pt>
              <c:pt idx="12">
                <c:v>14.4</c:v>
              </c:pt>
              <c:pt idx="13">
                <c:v>16.920000000000002</c:v>
              </c:pt>
              <c:pt idx="14">
                <c:v>23</c:v>
              </c:pt>
              <c:pt idx="15">
                <c:v>27.72</c:v>
              </c:pt>
            </c:numLit>
          </c:xVal>
          <c:yVal>
            <c:numLit>
              <c:formatCode>General</c:formatCode>
              <c:ptCount val="16"/>
              <c:pt idx="0">
                <c:v>0</c:v>
              </c:pt>
              <c:pt idx="1">
                <c:v>0</c:v>
              </c:pt>
              <c:pt idx="2">
                <c:v>10.062396830000001</c:v>
              </c:pt>
              <c:pt idx="3">
                <c:v>12.13947759</c:v>
              </c:pt>
              <c:pt idx="4">
                <c:v>14.46405841</c:v>
              </c:pt>
              <c:pt idx="5">
                <c:v>23.404654649999998</c:v>
              </c:pt>
              <c:pt idx="6">
                <c:v>30.219550609999999</c:v>
              </c:pt>
              <c:pt idx="7">
                <c:v>36.418432780000003</c:v>
              </c:pt>
              <c:pt idx="8">
                <c:v>41.58416793</c:v>
              </c:pt>
              <c:pt idx="9">
                <c:v>45.975042809999998</c:v>
              </c:pt>
              <c:pt idx="10">
                <c:v>48.81619714</c:v>
              </c:pt>
              <c:pt idx="11">
                <c:v>50.365917679999995</c:v>
              </c:pt>
              <c:pt idx="12">
                <c:v>51.657351470000002</c:v>
              </c:pt>
              <c:pt idx="13">
                <c:v>52.43221174</c:v>
              </c:pt>
              <c:pt idx="14">
                <c:v>53.465358770000002</c:v>
              </c:pt>
              <c:pt idx="15">
                <c:v>53.207072010000005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2-128A-4585-96D9-1A4CE8CAAF7A}"/>
            </c:ext>
          </c:extLst>
        </c:ser>
        <c:ser>
          <c:idx val="3"/>
          <c:order val="3"/>
          <c:tx>
            <c:v>v</c:v>
          </c:tx>
          <c:spPr>
            <a:ln w="19050">
              <a:solidFill>
                <a:schemeClr val="accent6">
                  <a:lumMod val="75000"/>
                </a:schemeClr>
              </a:solidFill>
            </a:ln>
          </c:spPr>
          <c:marker>
            <c:symbol val="none"/>
          </c:marker>
          <c:xVal>
            <c:numLit>
              <c:formatCode>General</c:formatCode>
              <c:ptCount val="16"/>
              <c:pt idx="0">
                <c:v>0</c:v>
              </c:pt>
              <c:pt idx="1">
                <c:v>2.54</c:v>
              </c:pt>
              <c:pt idx="2">
                <c:v>5.5</c:v>
              </c:pt>
              <c:pt idx="3">
                <c:v>6.18</c:v>
              </c:pt>
              <c:pt idx="4">
                <c:v>6.68</c:v>
              </c:pt>
              <c:pt idx="5">
                <c:v>7.3599999999999994</c:v>
              </c:pt>
              <c:pt idx="6">
                <c:v>8.2799999999999994</c:v>
              </c:pt>
              <c:pt idx="7">
                <c:v>9.02</c:v>
              </c:pt>
              <c:pt idx="8">
                <c:v>9.52</c:v>
              </c:pt>
              <c:pt idx="9">
                <c:v>10.219999999999999</c:v>
              </c:pt>
              <c:pt idx="10">
                <c:v>11.16</c:v>
              </c:pt>
              <c:pt idx="11">
                <c:v>12.14</c:v>
              </c:pt>
              <c:pt idx="12">
                <c:v>13.52</c:v>
              </c:pt>
              <c:pt idx="13">
                <c:v>15.66</c:v>
              </c:pt>
              <c:pt idx="14">
                <c:v>19.96</c:v>
              </c:pt>
              <c:pt idx="15">
                <c:v>25.36</c:v>
              </c:pt>
            </c:numLit>
          </c:xVal>
          <c:yVal>
            <c:numLit>
              <c:formatCode>General</c:formatCode>
              <c:ptCount val="16"/>
              <c:pt idx="0">
                <c:v>0</c:v>
              </c:pt>
              <c:pt idx="1">
                <c:v>0</c:v>
              </c:pt>
              <c:pt idx="2">
                <c:v>11.979043845238099</c:v>
              </c:pt>
              <c:pt idx="3">
                <c:v>3.9943860769230723</c:v>
              </c:pt>
              <c:pt idx="4">
                <c:v>4.8428767083333373</c:v>
              </c:pt>
              <c:pt idx="5">
                <c:v>10.159768454545453</c:v>
              </c:pt>
              <c:pt idx="6">
                <c:v>7.0988499583333349</c:v>
              </c:pt>
              <c:pt idx="7">
                <c:v>11.920927250000018</c:v>
              </c:pt>
              <c:pt idx="8">
                <c:v>10.761948229166649</c:v>
              </c:pt>
              <c:pt idx="9">
                <c:v>4.7726900869565201</c:v>
              </c:pt>
              <c:pt idx="10">
                <c:v>2.9595357604166659</c:v>
              </c:pt>
              <c:pt idx="11">
                <c:v>1.5497205399999956</c:v>
              </c:pt>
              <c:pt idx="12">
                <c:v>0.73376919886364012</c:v>
              </c:pt>
              <c:pt idx="13">
                <c:v>0.30748423412698311</c:v>
              </c:pt>
              <c:pt idx="14">
                <c:v>0.16992549835526355</c:v>
              </c:pt>
              <c:pt idx="15">
                <c:v>-5.4721771186440095E-2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3-128A-4585-96D9-1A4CE8CAAF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90577728"/>
        <c:axId val="290577152"/>
      </c:scatterChart>
      <c:valAx>
        <c:axId val="290577728"/>
        <c:scaling>
          <c:orientation val="minMax"/>
          <c:max val="30"/>
        </c:scaling>
        <c:delete val="0"/>
        <c:axPos val="b"/>
        <c:title>
          <c:overlay val="0"/>
        </c:title>
        <c:numFmt formatCode="General" sourceLinked="1"/>
        <c:majorTickMark val="out"/>
        <c:minorTickMark val="none"/>
        <c:tickLblPos val="nextTo"/>
        <c:crossAx val="290577152"/>
        <c:crosses val="autoZero"/>
        <c:crossBetween val="midCat"/>
      </c:valAx>
      <c:valAx>
        <c:axId val="290577152"/>
        <c:scaling>
          <c:orientation val="minMax"/>
        </c:scaling>
        <c:delete val="0"/>
        <c:axPos val="l"/>
        <c:title>
          <c:overlay val="0"/>
        </c:title>
        <c:numFmt formatCode="General" sourceLinked="1"/>
        <c:majorTickMark val="out"/>
        <c:minorTickMark val="none"/>
        <c:tickLblPos val="nextTo"/>
        <c:crossAx val="290577728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15316797900262472"/>
          <c:y val="0.58777085156022169"/>
          <c:w val="0.14755524805952766"/>
          <c:h val="0.34016946780059948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371476</xdr:colOff>
      <xdr:row>5</xdr:row>
      <xdr:rowOff>60784</xdr:rowOff>
    </xdr:from>
    <xdr:to>
      <xdr:col>16</xdr:col>
      <xdr:colOff>695476</xdr:colOff>
      <xdr:row>21</xdr:row>
      <xdr:rowOff>784</xdr:rowOff>
    </xdr:to>
    <xdr:graphicFrame macro="">
      <xdr:nvGraphicFramePr>
        <xdr:cNvPr id="5" name="4 Gráfic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112177</xdr:colOff>
      <xdr:row>6</xdr:row>
      <xdr:rowOff>116902</xdr:rowOff>
    </xdr:from>
    <xdr:to>
      <xdr:col>14</xdr:col>
      <xdr:colOff>460969</xdr:colOff>
      <xdr:row>19</xdr:row>
      <xdr:rowOff>16402</xdr:rowOff>
    </xdr:to>
    <xdr:grpSp>
      <xdr:nvGrpSpPr>
        <xdr:cNvPr id="2" name="1 Grup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>
          <a:grpSpLocks noChangeAspect="1"/>
        </xdr:cNvGrpSpPr>
      </xdr:nvGrpSpPr>
      <xdr:grpSpPr>
        <a:xfrm>
          <a:off x="8494177" y="1339731"/>
          <a:ext cx="2634792" cy="2305242"/>
          <a:chOff x="8276318" y="1063960"/>
          <a:chExt cx="3768589" cy="3398436"/>
        </a:xfrm>
      </xdr:grpSpPr>
      <xdr:cxnSp macro="">
        <xdr:nvCxnSpPr>
          <xdr:cNvPr id="9" name="8 Conector recto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CxnSpPr/>
        </xdr:nvCxnSpPr>
        <xdr:spPr>
          <a:xfrm flipH="1">
            <a:off x="8730813" y="1068930"/>
            <a:ext cx="0" cy="3384000"/>
          </a:xfrm>
          <a:prstGeom prst="line">
            <a:avLst/>
          </a:prstGeom>
          <a:ln w="12700">
            <a:solidFill>
              <a:schemeClr val="bg2">
                <a:lumMod val="50000"/>
              </a:schemeClr>
            </a:solidFill>
            <a:prstDash val="dashDot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0" name="9 Conector recto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CxnSpPr/>
        </xdr:nvCxnSpPr>
        <xdr:spPr>
          <a:xfrm flipH="1">
            <a:off x="9471278" y="1063960"/>
            <a:ext cx="0" cy="3384000"/>
          </a:xfrm>
          <a:prstGeom prst="line">
            <a:avLst/>
          </a:prstGeom>
          <a:ln w="12700">
            <a:solidFill>
              <a:schemeClr val="bg2">
                <a:lumMod val="50000"/>
              </a:schemeClr>
            </a:solidFill>
            <a:prstDash val="dashDot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1" name="10 Conector recto">
            <a:extLst>
              <a:ext uri="{FF2B5EF4-FFF2-40B4-BE49-F238E27FC236}">
                <a16:creationId xmlns:a16="http://schemas.microsoft.com/office/drawing/2014/main" id="{00000000-0008-0000-0000-00000B000000}"/>
              </a:ext>
            </a:extLst>
          </xdr:cNvPr>
          <xdr:cNvCxnSpPr/>
        </xdr:nvCxnSpPr>
        <xdr:spPr>
          <a:xfrm flipH="1">
            <a:off x="10733547" y="1078396"/>
            <a:ext cx="0" cy="3384000"/>
          </a:xfrm>
          <a:prstGeom prst="line">
            <a:avLst/>
          </a:prstGeom>
          <a:ln w="12700">
            <a:solidFill>
              <a:schemeClr val="bg2">
                <a:lumMod val="50000"/>
              </a:schemeClr>
            </a:solidFill>
            <a:prstDash val="dashDot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" name="6 CuadroTexto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SpPr txBox="1"/>
        </xdr:nvSpPr>
        <xdr:spPr>
          <a:xfrm>
            <a:off x="8276318" y="1580232"/>
            <a:ext cx="3768589" cy="33413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" sz="1100"/>
              <a:t>  (I)       (II)               (III)                       (IV)</a:t>
            </a:r>
          </a:p>
        </xdr:txBody>
      </xdr:sp>
    </xdr:grpSp>
    <xdr:clientData/>
  </xdr:twoCellAnchor>
  <xdr:twoCellAnchor>
    <xdr:from>
      <xdr:col>10</xdr:col>
      <xdr:colOff>139149</xdr:colOff>
      <xdr:row>54</xdr:row>
      <xdr:rowOff>30528</xdr:rowOff>
    </xdr:from>
    <xdr:to>
      <xdr:col>16</xdr:col>
      <xdr:colOff>463149</xdr:colOff>
      <xdr:row>69</xdr:row>
      <xdr:rowOff>161028</xdr:rowOff>
    </xdr:to>
    <xdr:grpSp>
      <xdr:nvGrpSpPr>
        <xdr:cNvPr id="3" name="2 Grup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pSpPr/>
      </xdr:nvGrpSpPr>
      <xdr:grpSpPr>
        <a:xfrm>
          <a:off x="7759149" y="10136099"/>
          <a:ext cx="4896000" cy="2906358"/>
          <a:chOff x="7666619" y="13038957"/>
          <a:chExt cx="4896000" cy="2988000"/>
        </a:xfrm>
      </xdr:grpSpPr>
      <xdr:graphicFrame macro="">
        <xdr:nvGraphicFramePr>
          <xdr:cNvPr id="17" name="16 Gráfico">
            <a:extLst>
              <a:ext uri="{FF2B5EF4-FFF2-40B4-BE49-F238E27FC236}">
                <a16:creationId xmlns:a16="http://schemas.microsoft.com/office/drawing/2014/main" id="{00000000-0008-0000-0000-000011000000}"/>
              </a:ext>
            </a:extLst>
          </xdr:cNvPr>
          <xdr:cNvGraphicFramePr>
            <a:graphicFrameLocks/>
          </xdr:cNvGraphicFramePr>
        </xdr:nvGraphicFramePr>
        <xdr:xfrm>
          <a:off x="7666619" y="13038957"/>
          <a:ext cx="4896000" cy="2988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pSp>
        <xdr:nvGrpSpPr>
          <xdr:cNvPr id="32" name="31 Grupo">
            <a:extLst>
              <a:ext uri="{FF2B5EF4-FFF2-40B4-BE49-F238E27FC236}">
                <a16:creationId xmlns:a16="http://schemas.microsoft.com/office/drawing/2014/main" id="{00000000-0008-0000-0000-000020000000}"/>
              </a:ext>
            </a:extLst>
          </xdr:cNvPr>
          <xdr:cNvGrpSpPr>
            <a:grpSpLocks noChangeAspect="1"/>
          </xdr:cNvGrpSpPr>
        </xdr:nvGrpSpPr>
        <xdr:grpSpPr>
          <a:xfrm>
            <a:off x="8142517" y="13224242"/>
            <a:ext cx="4044040" cy="2365135"/>
            <a:chOff x="7924881" y="13372076"/>
            <a:chExt cx="3907972" cy="3318898"/>
          </a:xfrm>
        </xdr:grpSpPr>
        <xdr:grpSp>
          <xdr:nvGrpSpPr>
            <xdr:cNvPr id="31" name="30 Grupo">
              <a:extLst>
                <a:ext uri="{FF2B5EF4-FFF2-40B4-BE49-F238E27FC236}">
                  <a16:creationId xmlns:a16="http://schemas.microsoft.com/office/drawing/2014/main" id="{00000000-0008-0000-0000-00001F000000}"/>
                </a:ext>
              </a:extLst>
            </xdr:cNvPr>
            <xdr:cNvGrpSpPr/>
          </xdr:nvGrpSpPr>
          <xdr:grpSpPr>
            <a:xfrm>
              <a:off x="8242390" y="13462617"/>
              <a:ext cx="1514372" cy="3228357"/>
              <a:chOff x="8242390" y="13462617"/>
              <a:chExt cx="1514372" cy="3228357"/>
            </a:xfrm>
          </xdr:grpSpPr>
          <xdr:cxnSp macro="">
            <xdr:nvCxnSpPr>
              <xdr:cNvPr id="18" name="17 Conector recto">
                <a:extLst>
                  <a:ext uri="{FF2B5EF4-FFF2-40B4-BE49-F238E27FC236}">
                    <a16:creationId xmlns:a16="http://schemas.microsoft.com/office/drawing/2014/main" id="{00000000-0008-0000-0000-000012000000}"/>
                  </a:ext>
                </a:extLst>
              </xdr:cNvPr>
              <xdr:cNvCxnSpPr/>
            </xdr:nvCxnSpPr>
            <xdr:spPr>
              <a:xfrm flipH="1">
                <a:off x="8242390" y="13486436"/>
                <a:ext cx="0" cy="3204000"/>
              </a:xfrm>
              <a:prstGeom prst="line">
                <a:avLst/>
              </a:prstGeom>
              <a:ln w="12700">
                <a:solidFill>
                  <a:schemeClr val="bg2">
                    <a:lumMod val="50000"/>
                  </a:schemeClr>
                </a:solidFill>
                <a:prstDash val="dashDot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19" name="18 Conector recto">
                <a:extLst>
                  <a:ext uri="{FF2B5EF4-FFF2-40B4-BE49-F238E27FC236}">
                    <a16:creationId xmlns:a16="http://schemas.microsoft.com/office/drawing/2014/main" id="{00000000-0008-0000-0000-000013000000}"/>
                  </a:ext>
                </a:extLst>
              </xdr:cNvPr>
              <xdr:cNvCxnSpPr/>
            </xdr:nvCxnSpPr>
            <xdr:spPr>
              <a:xfrm flipH="1">
                <a:off x="8742578" y="13462617"/>
                <a:ext cx="0" cy="3203999"/>
              </a:xfrm>
              <a:prstGeom prst="line">
                <a:avLst/>
              </a:prstGeom>
              <a:ln w="12700">
                <a:solidFill>
                  <a:schemeClr val="bg2">
                    <a:lumMod val="50000"/>
                  </a:schemeClr>
                </a:solidFill>
                <a:prstDash val="dashDot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20" name="19 Conector recto">
                <a:extLst>
                  <a:ext uri="{FF2B5EF4-FFF2-40B4-BE49-F238E27FC236}">
                    <a16:creationId xmlns:a16="http://schemas.microsoft.com/office/drawing/2014/main" id="{00000000-0008-0000-0000-000014000000}"/>
                  </a:ext>
                </a:extLst>
              </xdr:cNvPr>
              <xdr:cNvCxnSpPr/>
            </xdr:nvCxnSpPr>
            <xdr:spPr>
              <a:xfrm flipH="1">
                <a:off x="9756762" y="13486973"/>
                <a:ext cx="0" cy="3204001"/>
              </a:xfrm>
              <a:prstGeom prst="line">
                <a:avLst/>
              </a:prstGeom>
              <a:ln w="12700">
                <a:solidFill>
                  <a:schemeClr val="bg2">
                    <a:lumMod val="50000"/>
                  </a:schemeClr>
                </a:solidFill>
                <a:prstDash val="dashDot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</xdr:grpSp>
        <xdr:sp macro="" textlink="">
          <xdr:nvSpPr>
            <xdr:cNvPr id="30" name="29 CuadroTexto">
              <a:extLst>
                <a:ext uri="{FF2B5EF4-FFF2-40B4-BE49-F238E27FC236}">
                  <a16:creationId xmlns:a16="http://schemas.microsoft.com/office/drawing/2014/main" id="{00000000-0008-0000-0000-00001E000000}"/>
                </a:ext>
              </a:extLst>
            </xdr:cNvPr>
            <xdr:cNvSpPr txBox="1"/>
          </xdr:nvSpPr>
          <xdr:spPr>
            <a:xfrm>
              <a:off x="7924881" y="13372076"/>
              <a:ext cx="3907972" cy="39188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" sz="1000"/>
                <a:t>  </a:t>
              </a:r>
              <a:r>
                <a:rPr lang="es-ES" sz="1100"/>
                <a:t>(I)</a:t>
              </a:r>
              <a:r>
                <a:rPr lang="es-ES" sz="1100" baseline="0"/>
                <a:t>       (II)                   (III)                              (IV)</a:t>
              </a:r>
              <a:endParaRPr lang="es-ES" sz="1100"/>
            </a:p>
          </xdr:txBody>
        </xdr:sp>
      </xdr:grpSp>
    </xdr:grpSp>
    <xdr:clientData/>
  </xdr:twoCellAnchor>
  <xdr:twoCellAnchor>
    <xdr:from>
      <xdr:col>10</xdr:col>
      <xdr:colOff>381000</xdr:colOff>
      <xdr:row>32</xdr:row>
      <xdr:rowOff>0</xdr:rowOff>
    </xdr:from>
    <xdr:to>
      <xdr:col>16</xdr:col>
      <xdr:colOff>705000</xdr:colOff>
      <xdr:row>47</xdr:row>
      <xdr:rowOff>130500</xdr:rowOff>
    </xdr:to>
    <xdr:graphicFrame macro="">
      <xdr:nvGraphicFramePr>
        <xdr:cNvPr id="33" name="32 Gráfico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55034</xdr:colOff>
      <xdr:row>141</xdr:row>
      <xdr:rowOff>114714</xdr:rowOff>
    </xdr:from>
    <xdr:to>
      <xdr:col>4</xdr:col>
      <xdr:colOff>580071</xdr:colOff>
      <xdr:row>156</xdr:row>
      <xdr:rowOff>414</xdr:rowOff>
    </xdr:to>
    <xdr:graphicFrame macro="">
      <xdr:nvGraphicFramePr>
        <xdr:cNvPr id="21" name="20 Gráfico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213732</xdr:colOff>
      <xdr:row>165</xdr:row>
      <xdr:rowOff>102220</xdr:rowOff>
    </xdr:from>
    <xdr:to>
      <xdr:col>5</xdr:col>
      <xdr:colOff>83635</xdr:colOff>
      <xdr:row>179</xdr:row>
      <xdr:rowOff>135674</xdr:rowOff>
    </xdr:to>
    <xdr:graphicFrame macro="">
      <xdr:nvGraphicFramePr>
        <xdr:cNvPr id="22" name="21 Gráfico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0.14341</cdr:x>
      <cdr:y>0.06598</cdr:y>
    </cdr:from>
    <cdr:to>
      <cdr:x>0.84195</cdr:x>
      <cdr:y>0.86861</cdr:y>
    </cdr:to>
    <cdr:grpSp>
      <cdr:nvGrpSpPr>
        <cdr:cNvPr id="5" name="4 Grupo">
          <a:extLst xmlns:a="http://schemas.openxmlformats.org/drawingml/2006/main">
            <a:ext uri="{FF2B5EF4-FFF2-40B4-BE49-F238E27FC236}">
              <a16:creationId xmlns:a16="http://schemas.microsoft.com/office/drawing/2014/main" id="{070D1CBF-6DFC-445F-8870-8BE291FB79F7}"/>
            </a:ext>
          </a:extLst>
        </cdr:cNvPr>
        <cdr:cNvGrpSpPr/>
      </cdr:nvGrpSpPr>
      <cdr:grpSpPr>
        <a:xfrm xmlns:a="http://schemas.openxmlformats.org/drawingml/2006/main">
          <a:off x="702135" y="191761"/>
          <a:ext cx="3420052" cy="2332730"/>
          <a:chOff x="830746" y="261268"/>
          <a:chExt cx="4702571" cy="3178428"/>
        </a:xfrm>
      </cdr:grpSpPr>
      <cdr:grpSp>
        <cdr:nvGrpSpPr>
          <cdr:cNvPr id="4" name="3 Grupo">
            <a:extLst xmlns:a="http://schemas.openxmlformats.org/drawingml/2006/main">
              <a:ext uri="{FF2B5EF4-FFF2-40B4-BE49-F238E27FC236}">
                <a16:creationId xmlns:a16="http://schemas.microsoft.com/office/drawing/2014/main" id="{A9266CA6-2D3C-4C11-8AF1-18BFC4FB5684}"/>
              </a:ext>
            </a:extLst>
          </cdr:cNvPr>
          <cdr:cNvGrpSpPr/>
        </cdr:nvGrpSpPr>
        <cdr:grpSpPr>
          <a:xfrm xmlns:a="http://schemas.openxmlformats.org/drawingml/2006/main">
            <a:off x="1597310" y="330771"/>
            <a:ext cx="779700" cy="3108925"/>
            <a:chOff x="1597314" y="330771"/>
            <a:chExt cx="779692" cy="3108925"/>
          </a:xfrm>
        </cdr:grpSpPr>
        <cdr:cxnSp macro="">
          <cdr:nvCxnSpPr>
            <cdr:cNvPr id="2" name="17 Conector recto">
              <a:extLst xmlns:a="http://schemas.openxmlformats.org/drawingml/2006/main">
                <a:ext uri="{FF2B5EF4-FFF2-40B4-BE49-F238E27FC236}">
                  <a16:creationId xmlns:a16="http://schemas.microsoft.com/office/drawing/2014/main" id="{F9E160BD-4259-4C50-8F07-5CC8EE5C391D}"/>
                </a:ext>
              </a:extLst>
            </cdr:cNvPr>
            <cdr:cNvCxnSpPr/>
          </cdr:nvCxnSpPr>
          <cdr:spPr>
            <a:xfrm xmlns:a="http://schemas.openxmlformats.org/drawingml/2006/main" flipH="1">
              <a:off x="1597314" y="343689"/>
              <a:ext cx="0" cy="3096007"/>
            </a:xfrm>
            <a:prstGeom xmlns:a="http://schemas.openxmlformats.org/drawingml/2006/main" prst="line">
              <a:avLst/>
            </a:prstGeom>
            <a:ln xmlns:a="http://schemas.openxmlformats.org/drawingml/2006/main" w="12700">
              <a:solidFill>
                <a:schemeClr val="bg2">
                  <a:lumMod val="50000"/>
                </a:schemeClr>
              </a:solidFill>
              <a:prstDash val="dashDot"/>
            </a:ln>
          </cdr:spPr>
          <cdr:style>
            <a:lnRef xmlns:a="http://schemas.openxmlformats.org/drawingml/2006/main" idx="1">
              <a:schemeClr val="accent1"/>
            </a:lnRef>
            <a:fillRef xmlns:a="http://schemas.openxmlformats.org/drawingml/2006/main" idx="0">
              <a:schemeClr val="accent1"/>
            </a:fillRef>
            <a:effectRef xmlns:a="http://schemas.openxmlformats.org/drawingml/2006/main" idx="0">
              <a:schemeClr val="accent1"/>
            </a:effectRef>
            <a:fontRef xmlns:a="http://schemas.openxmlformats.org/drawingml/2006/main" idx="minor">
              <a:schemeClr val="tx1"/>
            </a:fontRef>
          </cdr:style>
        </cdr:cxnSp>
        <cdr:cxnSp macro="">
          <cdr:nvCxnSpPr>
            <cdr:cNvPr id="3" name="17 Conector recto">
              <a:extLst xmlns:a="http://schemas.openxmlformats.org/drawingml/2006/main">
                <a:ext uri="{FF2B5EF4-FFF2-40B4-BE49-F238E27FC236}">
                  <a16:creationId xmlns:a16="http://schemas.microsoft.com/office/drawing/2014/main" id="{19D6A51A-8553-410B-A6A2-0CD06354FA77}"/>
                </a:ext>
              </a:extLst>
            </cdr:cNvPr>
            <cdr:cNvCxnSpPr/>
          </cdr:nvCxnSpPr>
          <cdr:spPr>
            <a:xfrm xmlns:a="http://schemas.openxmlformats.org/drawingml/2006/main" flipH="1">
              <a:off x="2377006" y="330771"/>
              <a:ext cx="0" cy="3096007"/>
            </a:xfrm>
            <a:prstGeom xmlns:a="http://schemas.openxmlformats.org/drawingml/2006/main" prst="line">
              <a:avLst/>
            </a:prstGeom>
            <a:ln xmlns:a="http://schemas.openxmlformats.org/drawingml/2006/main" w="12700">
              <a:solidFill>
                <a:schemeClr val="bg2">
                  <a:lumMod val="50000"/>
                </a:schemeClr>
              </a:solidFill>
              <a:prstDash val="dashDot"/>
            </a:ln>
          </cdr:spPr>
          <cdr:style>
            <a:lnRef xmlns:a="http://schemas.openxmlformats.org/drawingml/2006/main" idx="1">
              <a:schemeClr val="accent1"/>
            </a:lnRef>
            <a:fillRef xmlns:a="http://schemas.openxmlformats.org/drawingml/2006/main" idx="0">
              <a:schemeClr val="accent1"/>
            </a:fillRef>
            <a:effectRef xmlns:a="http://schemas.openxmlformats.org/drawingml/2006/main" idx="0">
              <a:schemeClr val="accent1"/>
            </a:effectRef>
            <a:fontRef xmlns:a="http://schemas.openxmlformats.org/drawingml/2006/main" idx="minor">
              <a:schemeClr val="tx1"/>
            </a:fontRef>
          </cdr:style>
        </cdr:cxnSp>
      </cdr:grpSp>
      <cdr:sp macro="" textlink="">
        <cdr:nvSpPr>
          <cdr:cNvPr id="7" name="6 CuadroTexto"/>
          <cdr:cNvSpPr txBox="1"/>
        </cdr:nvSpPr>
        <cdr:spPr>
          <a:xfrm xmlns:a="http://schemas.openxmlformats.org/drawingml/2006/main">
            <a:off x="830746" y="261268"/>
            <a:ext cx="4702571" cy="386416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vertOverflow="clip" wrap="square" rtlCol="0"/>
          <a:lstStyle xmlns:a="http://schemas.openxmlformats.org/drawingml/2006/main"/>
          <a:p xmlns:a="http://schemas.openxmlformats.org/drawingml/2006/main">
            <a:r>
              <a:rPr lang="es-ES" sz="1100"/>
              <a:t>   (I)</a:t>
            </a:r>
            <a:r>
              <a:rPr lang="es-ES" sz="1100" baseline="0"/>
              <a:t>              (III)                            (IV)</a:t>
            </a:r>
            <a:endParaRPr lang="es-ES" sz="1100"/>
          </a:p>
        </cdr:txBody>
      </cdr:sp>
    </cdr:grp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83"/>
  <sheetViews>
    <sheetView tabSelected="1" zoomScale="175" zoomScaleNormal="175" zoomScaleSheetLayoutView="200" zoomScalePageLayoutView="200" workbookViewId="0">
      <selection activeCell="A2" sqref="A2:XFD2"/>
    </sheetView>
  </sheetViews>
  <sheetFormatPr baseColWidth="10" defaultRowHeight="14.5" x14ac:dyDescent="0.35"/>
  <sheetData>
    <row r="1" spans="1:12" x14ac:dyDescent="0.35">
      <c r="A1" t="s">
        <v>36</v>
      </c>
    </row>
    <row r="2" spans="1:12" ht="18.5" x14ac:dyDescent="0.45">
      <c r="A2" s="14" t="s">
        <v>21</v>
      </c>
      <c r="H2" s="2"/>
    </row>
    <row r="3" spans="1:12" ht="18.5" x14ac:dyDescent="0.45">
      <c r="A3" s="14" t="s">
        <v>22</v>
      </c>
      <c r="K3" s="8"/>
    </row>
    <row r="4" spans="1:12" x14ac:dyDescent="0.35">
      <c r="A4" s="11" t="s">
        <v>23</v>
      </c>
      <c r="B4" s="10"/>
      <c r="H4" s="12" t="s">
        <v>26</v>
      </c>
      <c r="L4" s="1"/>
    </row>
    <row r="5" spans="1:12" ht="15.5" x14ac:dyDescent="0.45">
      <c r="A5" s="18" t="s">
        <v>37</v>
      </c>
      <c r="B5" s="18" t="s">
        <v>29</v>
      </c>
      <c r="C5" s="19" t="s">
        <v>33</v>
      </c>
      <c r="D5" s="19" t="s">
        <v>30</v>
      </c>
      <c r="E5" s="20" t="s">
        <v>35</v>
      </c>
      <c r="F5" s="20" t="s">
        <v>31</v>
      </c>
      <c r="H5" s="25" t="s">
        <v>10</v>
      </c>
      <c r="I5" s="25" t="s">
        <v>11</v>
      </c>
      <c r="J5" s="25" t="s">
        <v>32</v>
      </c>
      <c r="L5" s="4"/>
    </row>
    <row r="6" spans="1:12" x14ac:dyDescent="0.35">
      <c r="A6" s="21">
        <v>0</v>
      </c>
      <c r="B6" s="21">
        <v>19</v>
      </c>
      <c r="C6" s="22">
        <v>0</v>
      </c>
      <c r="D6" s="22">
        <v>0</v>
      </c>
      <c r="E6" s="24">
        <v>0</v>
      </c>
      <c r="F6" s="24">
        <v>0</v>
      </c>
      <c r="H6" s="26">
        <v>0</v>
      </c>
      <c r="I6" s="27">
        <f t="shared" ref="I6:I28" si="0">52/(1+EXP(1.58*(8.87-H6)))</f>
        <v>4.261274798865763E-5</v>
      </c>
      <c r="J6" s="27">
        <f t="shared" ref="J6:J28" si="1">1.58/52*(52*I6-I6*I6)</f>
        <v>6.7328086648287913E-5</v>
      </c>
      <c r="L6" s="4"/>
    </row>
    <row r="7" spans="1:12" x14ac:dyDescent="0.35">
      <c r="A7" s="21">
        <v>1.2</v>
      </c>
      <c r="B7" s="21">
        <v>21</v>
      </c>
      <c r="C7" s="22">
        <v>1.5</v>
      </c>
      <c r="D7" s="22">
        <v>0</v>
      </c>
      <c r="E7" s="24">
        <v>3.24</v>
      </c>
      <c r="F7" s="24">
        <v>0</v>
      </c>
      <c r="H7" s="26">
        <v>1</v>
      </c>
      <c r="I7" s="27">
        <f t="shared" si="0"/>
        <v>2.0688235492997699E-4</v>
      </c>
      <c r="J7" s="27">
        <f t="shared" si="1"/>
        <v>3.2687282031844297E-4</v>
      </c>
      <c r="L7" s="4"/>
    </row>
    <row r="8" spans="1:12" x14ac:dyDescent="0.35">
      <c r="A8" s="21">
        <v>2.1</v>
      </c>
      <c r="B8" s="21">
        <v>30</v>
      </c>
      <c r="C8" s="22">
        <v>2</v>
      </c>
      <c r="D8" s="22">
        <v>0</v>
      </c>
      <c r="E8" s="24">
        <v>6.88</v>
      </c>
      <c r="F8" s="24">
        <v>6.1534746229999993</v>
      </c>
      <c r="H8" s="26">
        <v>2</v>
      </c>
      <c r="I8" s="27">
        <f t="shared" si="0"/>
        <v>1.0043892870234151E-3</v>
      </c>
      <c r="J8" s="27">
        <f t="shared" si="1"/>
        <v>1.5869044215626299E-3</v>
      </c>
      <c r="L8" s="4"/>
    </row>
    <row r="9" spans="1:12" x14ac:dyDescent="0.35">
      <c r="A9" s="21">
        <v>2.8</v>
      </c>
      <c r="B9" s="21">
        <v>37</v>
      </c>
      <c r="C9" s="22">
        <v>2.2000000000000002</v>
      </c>
      <c r="D9" s="22">
        <v>3.3000000000000003</v>
      </c>
      <c r="E9" s="24">
        <v>7.72</v>
      </c>
      <c r="F9" s="24">
        <v>9.4866067110000003</v>
      </c>
      <c r="H9" s="26">
        <v>3</v>
      </c>
      <c r="I9" s="27">
        <f t="shared" si="0"/>
        <v>4.8759025501709415E-3</v>
      </c>
      <c r="J9" s="27">
        <f t="shared" si="1"/>
        <v>7.7032036524898482E-3</v>
      </c>
      <c r="L9" s="4"/>
    </row>
    <row r="10" spans="1:12" x14ac:dyDescent="0.35">
      <c r="A10" s="21">
        <v>3.5</v>
      </c>
      <c r="B10" s="21">
        <v>43</v>
      </c>
      <c r="C10" s="22">
        <v>2.7</v>
      </c>
      <c r="D10" s="22">
        <v>6</v>
      </c>
      <c r="E10" s="24">
        <v>7.8</v>
      </c>
      <c r="F10" s="24">
        <v>9.4866067110000003</v>
      </c>
      <c r="H10" s="26">
        <v>4</v>
      </c>
      <c r="I10" s="27">
        <f t="shared" si="0"/>
        <v>2.3663737712976186E-2</v>
      </c>
      <c r="J10" s="27">
        <f t="shared" si="1"/>
        <v>3.7371691037994176E-2</v>
      </c>
      <c r="L10" s="4"/>
    </row>
    <row r="11" spans="1:12" x14ac:dyDescent="0.35">
      <c r="A11" s="21">
        <v>4.5</v>
      </c>
      <c r="B11" s="21">
        <v>51</v>
      </c>
      <c r="C11" s="22">
        <v>3</v>
      </c>
      <c r="D11" s="22">
        <v>10.700000000000001</v>
      </c>
      <c r="E11" s="24">
        <v>8.24</v>
      </c>
      <c r="F11" s="24">
        <v>11.28137014</v>
      </c>
      <c r="H11" s="26">
        <v>5</v>
      </c>
      <c r="I11" s="27">
        <f t="shared" si="0"/>
        <v>0.11468521072610653</v>
      </c>
      <c r="J11" s="27">
        <f t="shared" si="1"/>
        <v>0.18080299329063909</v>
      </c>
      <c r="L11" s="4"/>
    </row>
    <row r="12" spans="1:12" x14ac:dyDescent="0.35">
      <c r="A12" s="21">
        <v>5.5</v>
      </c>
      <c r="B12" s="21">
        <v>62</v>
      </c>
      <c r="C12" s="22">
        <v>3.5</v>
      </c>
      <c r="D12" s="22">
        <v>0.90000000000000013</v>
      </c>
      <c r="E12" s="24">
        <v>8.44</v>
      </c>
      <c r="F12" s="24">
        <v>14.10171268</v>
      </c>
      <c r="H12" s="26">
        <v>6</v>
      </c>
      <c r="I12" s="27">
        <f t="shared" si="0"/>
        <v>0.552097670196673</v>
      </c>
      <c r="J12" s="27">
        <f t="shared" si="1"/>
        <v>0.86305272846555448</v>
      </c>
      <c r="L12" s="4"/>
    </row>
    <row r="13" spans="1:12" x14ac:dyDescent="0.35">
      <c r="A13" s="21">
        <v>5.9</v>
      </c>
      <c r="B13" s="21">
        <v>68</v>
      </c>
      <c r="C13" s="22">
        <v>3.9</v>
      </c>
      <c r="D13" s="22">
        <v>2.2999999999999998</v>
      </c>
      <c r="E13" s="24">
        <v>8.52</v>
      </c>
      <c r="F13" s="24">
        <v>17.178449990000001</v>
      </c>
      <c r="H13" s="26">
        <v>7</v>
      </c>
      <c r="I13" s="27">
        <f t="shared" si="0"/>
        <v>2.575016728487411</v>
      </c>
      <c r="J13" s="27">
        <f t="shared" si="1"/>
        <v>3.8670548229304131</v>
      </c>
      <c r="L13" s="4"/>
    </row>
    <row r="14" spans="1:12" x14ac:dyDescent="0.35">
      <c r="A14" s="21">
        <v>6.6</v>
      </c>
      <c r="B14" s="21">
        <v>75</v>
      </c>
      <c r="C14" s="22">
        <v>4.3</v>
      </c>
      <c r="D14" s="22">
        <v>6.1</v>
      </c>
      <c r="E14" s="24">
        <v>8.6</v>
      </c>
      <c r="F14" s="24">
        <v>20.255187300000003</v>
      </c>
      <c r="H14" s="26">
        <v>8</v>
      </c>
      <c r="I14" s="27">
        <f t="shared" si="0"/>
        <v>10.497638517807937</v>
      </c>
      <c r="J14" s="27">
        <f t="shared" si="1"/>
        <v>13.237871649830916</v>
      </c>
      <c r="L14" s="4"/>
    </row>
    <row r="15" spans="1:12" x14ac:dyDescent="0.35">
      <c r="A15" s="21">
        <v>7.2</v>
      </c>
      <c r="B15" s="21">
        <v>82</v>
      </c>
      <c r="C15" s="22">
        <v>5.2</v>
      </c>
      <c r="D15" s="22">
        <v>0.59999999999999987</v>
      </c>
      <c r="E15" s="24">
        <v>8.76</v>
      </c>
      <c r="F15" s="24">
        <v>24.870293270000001</v>
      </c>
      <c r="H15" s="26">
        <v>9</v>
      </c>
      <c r="I15" s="27">
        <f t="shared" si="0"/>
        <v>28.660851646684776</v>
      </c>
      <c r="J15" s="27">
        <f t="shared" si="1"/>
        <v>20.324872927935559</v>
      </c>
      <c r="L15" s="4"/>
    </row>
    <row r="16" spans="1:12" x14ac:dyDescent="0.35">
      <c r="A16" s="21">
        <v>8</v>
      </c>
      <c r="B16" s="21">
        <v>86</v>
      </c>
      <c r="C16" s="22">
        <v>6</v>
      </c>
      <c r="D16" s="22">
        <v>-0.10000000000000009</v>
      </c>
      <c r="E16" s="24">
        <v>8.92</v>
      </c>
      <c r="F16" s="24">
        <v>29.74179401</v>
      </c>
      <c r="H16" s="26">
        <v>10</v>
      </c>
      <c r="I16" s="27">
        <f t="shared" si="0"/>
        <v>44.530843583079275</v>
      </c>
      <c r="J16" s="27">
        <f t="shared" si="1"/>
        <v>10.10616117379098</v>
      </c>
      <c r="L16" s="4"/>
    </row>
    <row r="17" spans="1:14" x14ac:dyDescent="0.35">
      <c r="A17" s="21">
        <v>9.4</v>
      </c>
      <c r="B17" s="21">
        <v>87</v>
      </c>
      <c r="C17" s="22">
        <v>6.8</v>
      </c>
      <c r="D17" s="22">
        <v>-1.7000000000000002</v>
      </c>
      <c r="E17" s="24">
        <v>9.16</v>
      </c>
      <c r="F17" s="24">
        <v>33.844110430000001</v>
      </c>
      <c r="H17" s="26">
        <v>11</v>
      </c>
      <c r="I17" s="27">
        <f t="shared" si="0"/>
        <v>50.263487286289205</v>
      </c>
      <c r="J17" s="27">
        <f t="shared" si="1"/>
        <v>2.6520659968994145</v>
      </c>
      <c r="L17" s="4"/>
    </row>
    <row r="18" spans="1:14" x14ac:dyDescent="0.35">
      <c r="A18" s="21">
        <v>10.4</v>
      </c>
      <c r="B18" s="21">
        <v>85</v>
      </c>
      <c r="C18" s="22">
        <v>7.7</v>
      </c>
      <c r="D18" s="22">
        <v>-6.1000000000000005</v>
      </c>
      <c r="E18" s="24">
        <v>9.52</v>
      </c>
      <c r="F18" s="24">
        <v>38.459216400000003</v>
      </c>
      <c r="H18" s="26">
        <v>12</v>
      </c>
      <c r="I18" s="27">
        <f t="shared" si="0"/>
        <v>51.632579073458686</v>
      </c>
      <c r="J18" s="27">
        <f t="shared" si="1"/>
        <v>0.57642319745698722</v>
      </c>
      <c r="L18" s="4"/>
    </row>
    <row r="19" spans="1:14" x14ac:dyDescent="0.35">
      <c r="A19" s="21">
        <v>11.4</v>
      </c>
      <c r="B19" s="21">
        <v>83</v>
      </c>
      <c r="C19" s="22">
        <v>8.1</v>
      </c>
      <c r="D19" s="22">
        <v>-3.1999999999999993</v>
      </c>
      <c r="E19" s="24">
        <v>10.08</v>
      </c>
      <c r="F19" s="24">
        <v>43.330717140000004</v>
      </c>
      <c r="H19" s="26">
        <v>13</v>
      </c>
      <c r="I19" s="27">
        <f t="shared" si="0"/>
        <v>51.923893449555415</v>
      </c>
      <c r="J19" s="27">
        <f t="shared" si="1"/>
        <v>0.12007235571989686</v>
      </c>
      <c r="L19" s="4"/>
    </row>
    <row r="20" spans="1:14" x14ac:dyDescent="0.35">
      <c r="A20" s="21">
        <v>12.7</v>
      </c>
      <c r="B20" s="21">
        <v>80</v>
      </c>
      <c r="C20" s="22">
        <v>9</v>
      </c>
      <c r="D20" s="22">
        <v>-63.5</v>
      </c>
      <c r="E20" s="24">
        <v>12.56</v>
      </c>
      <c r="F20" s="24">
        <v>49.740586540000002</v>
      </c>
      <c r="H20" s="26">
        <v>14</v>
      </c>
      <c r="I20" s="27">
        <f t="shared" si="0"/>
        <v>51.984305707069097</v>
      </c>
      <c r="J20" s="27">
        <f t="shared" si="1"/>
        <v>2.4789498770967384E-2</v>
      </c>
    </row>
    <row r="21" spans="1:14" x14ac:dyDescent="0.35">
      <c r="A21" s="21">
        <v>14.1</v>
      </c>
      <c r="B21" s="21">
        <v>77</v>
      </c>
      <c r="C21" s="22">
        <v>9.3000000000000007</v>
      </c>
      <c r="D21" s="22">
        <v>-48.400000000000006</v>
      </c>
      <c r="E21" s="24">
        <v>15.32</v>
      </c>
      <c r="F21" s="24">
        <v>51.535349969999999</v>
      </c>
      <c r="H21" s="26">
        <v>15</v>
      </c>
      <c r="I21" s="27">
        <f t="shared" si="0"/>
        <v>51.996766591594714</v>
      </c>
      <c r="J21" s="27">
        <f t="shared" si="1"/>
        <v>5.1084676113291256E-3</v>
      </c>
    </row>
    <row r="22" spans="1:14" x14ac:dyDescent="0.35">
      <c r="A22" s="21">
        <v>15.5</v>
      </c>
      <c r="B22" s="21">
        <v>74</v>
      </c>
      <c r="C22" s="22">
        <v>9.6999999999999993</v>
      </c>
      <c r="D22" s="22">
        <v>-39.800000000000004</v>
      </c>
      <c r="E22" s="24">
        <v>20.41</v>
      </c>
      <c r="F22" s="24">
        <v>51.9</v>
      </c>
      <c r="H22" s="26">
        <v>16</v>
      </c>
      <c r="I22" s="27">
        <f t="shared" si="0"/>
        <v>51.999333965501918</v>
      </c>
      <c r="J22" s="27">
        <f t="shared" si="1"/>
        <v>1.05232102828565E-3</v>
      </c>
    </row>
    <row r="23" spans="1:14" x14ac:dyDescent="0.35">
      <c r="A23" s="21">
        <v>17.899999999999999</v>
      </c>
      <c r="B23" s="21">
        <v>70</v>
      </c>
      <c r="C23" s="22">
        <v>10.6</v>
      </c>
      <c r="D23" s="22">
        <v>-41</v>
      </c>
      <c r="E23" s="24">
        <v>26.64</v>
      </c>
      <c r="F23" s="24">
        <v>52.817323850000001</v>
      </c>
      <c r="H23" s="26">
        <v>17</v>
      </c>
      <c r="I23" s="27">
        <f t="shared" si="0"/>
        <v>51.999862812083627</v>
      </c>
      <c r="J23" s="27">
        <f t="shared" si="1"/>
        <v>2.167563360225918E-4</v>
      </c>
    </row>
    <row r="24" spans="1:14" x14ac:dyDescent="0.35">
      <c r="A24" s="21">
        <v>20</v>
      </c>
      <c r="B24" s="21">
        <v>66</v>
      </c>
      <c r="C24" s="22">
        <v>11.8</v>
      </c>
      <c r="D24" s="22">
        <v>-43</v>
      </c>
      <c r="E24" s="24">
        <v>29.6</v>
      </c>
      <c r="F24" s="24">
        <v>52.817323850000001</v>
      </c>
      <c r="H24" s="26">
        <v>18</v>
      </c>
      <c r="I24" s="27">
        <f t="shared" si="0"/>
        <v>51.999971742646252</v>
      </c>
      <c r="J24" s="27">
        <f t="shared" si="1"/>
        <v>4.464659464929355E-5</v>
      </c>
    </row>
    <row r="25" spans="1:14" x14ac:dyDescent="0.35">
      <c r="A25" s="21">
        <v>22.4</v>
      </c>
      <c r="B25" s="21">
        <v>62</v>
      </c>
      <c r="C25" s="22">
        <v>14.3</v>
      </c>
      <c r="D25" s="22">
        <v>-45</v>
      </c>
      <c r="E25" s="16"/>
      <c r="F25" s="16"/>
      <c r="H25" s="26">
        <v>19</v>
      </c>
      <c r="I25" s="27">
        <f t="shared" si="0"/>
        <v>51.999994179686276</v>
      </c>
      <c r="J25" s="27">
        <f t="shared" si="1"/>
        <v>9.1960946593434737E-6</v>
      </c>
    </row>
    <row r="26" spans="1:14" x14ac:dyDescent="0.35">
      <c r="A26" s="21">
        <v>25.4</v>
      </c>
      <c r="B26" s="21">
        <v>58</v>
      </c>
      <c r="C26" s="22">
        <v>21.2</v>
      </c>
      <c r="D26" s="22">
        <v>-46</v>
      </c>
      <c r="E26" s="16"/>
      <c r="F26" s="16"/>
      <c r="H26" s="26">
        <v>20</v>
      </c>
      <c r="I26" s="27">
        <f t="shared" si="0"/>
        <v>51.999998801160203</v>
      </c>
      <c r="J26" s="27">
        <f t="shared" si="1"/>
        <v>1.8941668398698451E-6</v>
      </c>
    </row>
    <row r="27" spans="1:14" x14ac:dyDescent="0.35">
      <c r="A27" s="21">
        <v>28.8</v>
      </c>
      <c r="B27" s="21">
        <v>54</v>
      </c>
      <c r="C27" s="22">
        <v>29.5</v>
      </c>
      <c r="D27" s="22">
        <v>-47</v>
      </c>
      <c r="E27" s="16"/>
      <c r="F27" s="16"/>
      <c r="G27" s="6"/>
      <c r="H27" s="26">
        <v>21</v>
      </c>
      <c r="I27" s="27">
        <f t="shared" si="0"/>
        <v>51.999999753068856</v>
      </c>
      <c r="J27" s="27">
        <f t="shared" si="1"/>
        <v>3.9015120661973083E-7</v>
      </c>
    </row>
    <row r="28" spans="1:14" x14ac:dyDescent="0.35">
      <c r="A28" s="1"/>
      <c r="B28" s="1"/>
      <c r="C28" s="1"/>
      <c r="D28" s="1"/>
      <c r="E28" s="1"/>
      <c r="F28" s="1"/>
      <c r="H28" s="26">
        <v>22</v>
      </c>
      <c r="I28" s="27">
        <f t="shared" si="0"/>
        <v>51.999999949138335</v>
      </c>
      <c r="J28" s="27">
        <f t="shared" si="1"/>
        <v>8.0361428270127639E-8</v>
      </c>
    </row>
    <row r="29" spans="1:14" x14ac:dyDescent="0.35">
      <c r="A29" s="1"/>
      <c r="B29" s="1"/>
      <c r="C29" s="1"/>
      <c r="D29" s="16"/>
      <c r="E29" s="1"/>
      <c r="F29" s="1"/>
      <c r="H29" s="5"/>
      <c r="I29" s="4"/>
      <c r="J29" s="4"/>
      <c r="N29" t="s">
        <v>12</v>
      </c>
    </row>
    <row r="30" spans="1:14" x14ac:dyDescent="0.35">
      <c r="A30" s="17" t="s">
        <v>24</v>
      </c>
      <c r="B30" s="1"/>
      <c r="C30" s="1"/>
      <c r="D30" s="1"/>
      <c r="E30" s="1"/>
      <c r="F30" s="1"/>
    </row>
    <row r="31" spans="1:14" x14ac:dyDescent="0.35">
      <c r="A31" s="18" t="s">
        <v>34</v>
      </c>
      <c r="B31" s="18" t="s">
        <v>29</v>
      </c>
      <c r="C31" s="19" t="s">
        <v>33</v>
      </c>
      <c r="D31" s="19" t="s">
        <v>30</v>
      </c>
      <c r="E31" s="20" t="s">
        <v>35</v>
      </c>
      <c r="F31" s="20" t="s">
        <v>31</v>
      </c>
      <c r="H31" t="s">
        <v>27</v>
      </c>
    </row>
    <row r="32" spans="1:14" x14ac:dyDescent="0.35">
      <c r="A32" s="21">
        <v>0</v>
      </c>
      <c r="B32" s="21">
        <v>20</v>
      </c>
      <c r="C32" s="22">
        <v>0</v>
      </c>
      <c r="D32" s="22">
        <v>0</v>
      </c>
      <c r="E32" s="23">
        <v>0</v>
      </c>
      <c r="F32" s="23">
        <v>0</v>
      </c>
      <c r="H32" s="25" t="s">
        <v>10</v>
      </c>
      <c r="I32" s="25" t="s">
        <v>13</v>
      </c>
      <c r="J32" s="28" t="s">
        <v>32</v>
      </c>
    </row>
    <row r="33" spans="1:10" x14ac:dyDescent="0.35">
      <c r="A33" s="21">
        <v>1.3</v>
      </c>
      <c r="B33" s="21">
        <v>23</v>
      </c>
      <c r="C33" s="22">
        <v>3</v>
      </c>
      <c r="D33" s="22">
        <v>0</v>
      </c>
      <c r="E33" s="23">
        <v>4.4400000000000004</v>
      </c>
      <c r="F33" s="23">
        <v>0.26412085660000001</v>
      </c>
      <c r="H33" s="29">
        <v>0</v>
      </c>
      <c r="I33" s="30">
        <f t="shared" ref="I33:I49" si="2">57.49/(1+EXP(2.38*(5.28-H33)))</f>
        <v>2.0048072157250637E-4</v>
      </c>
      <c r="J33" s="30">
        <f t="shared" ref="J33:J49" si="3">2.38/57.49*(57.49*I33-I33*I33)</f>
        <v>4.7714245343237314E-4</v>
      </c>
    </row>
    <row r="34" spans="1:10" x14ac:dyDescent="0.35">
      <c r="A34" s="21">
        <v>2.4</v>
      </c>
      <c r="B34" s="21">
        <v>26</v>
      </c>
      <c r="C34" s="22">
        <v>4</v>
      </c>
      <c r="D34" s="22">
        <v>0</v>
      </c>
      <c r="E34" s="23">
        <v>4.6399999999999997</v>
      </c>
      <c r="F34" s="23">
        <v>2.6778011199999998</v>
      </c>
      <c r="H34" s="29">
        <v>1</v>
      </c>
      <c r="I34" s="30">
        <f t="shared" si="2"/>
        <v>2.1661006595217109E-3</v>
      </c>
      <c r="J34" s="30">
        <f t="shared" si="3"/>
        <v>5.1551253282088993E-3</v>
      </c>
    </row>
    <row r="35" spans="1:10" x14ac:dyDescent="0.35">
      <c r="A35" s="21">
        <v>3</v>
      </c>
      <c r="B35" s="21">
        <v>29</v>
      </c>
      <c r="C35" s="22">
        <v>4.5</v>
      </c>
      <c r="D35" s="22">
        <v>0</v>
      </c>
      <c r="E35" s="23">
        <v>4.96</v>
      </c>
      <c r="F35" s="23">
        <v>26.940327369999999</v>
      </c>
      <c r="H35" s="29">
        <v>2</v>
      </c>
      <c r="I35" s="30">
        <f t="shared" si="2"/>
        <v>2.3395864136061151E-2</v>
      </c>
      <c r="J35" s="30">
        <f t="shared" si="3"/>
        <v>5.5659496491248711E-2</v>
      </c>
    </row>
    <row r="36" spans="1:10" x14ac:dyDescent="0.35">
      <c r="A36" s="21">
        <v>3.4</v>
      </c>
      <c r="B36" s="21">
        <v>36</v>
      </c>
      <c r="C36" s="22">
        <v>5.2</v>
      </c>
      <c r="D36" s="22">
        <v>-20.700000000000003</v>
      </c>
      <c r="E36" s="23">
        <v>5.36</v>
      </c>
      <c r="F36" s="23">
        <v>34.599832210000002</v>
      </c>
      <c r="H36" s="29">
        <v>3</v>
      </c>
      <c r="I36" s="30">
        <f t="shared" si="2"/>
        <v>0.25178537601118578</v>
      </c>
      <c r="J36" s="30">
        <f t="shared" si="3"/>
        <v>0.59662470049256811</v>
      </c>
    </row>
    <row r="37" spans="1:10" x14ac:dyDescent="0.35">
      <c r="A37" s="21">
        <v>3.8</v>
      </c>
      <c r="B37" s="21">
        <v>41</v>
      </c>
      <c r="C37" s="22">
        <v>5.6</v>
      </c>
      <c r="D37" s="22">
        <v>-39.700000000000003</v>
      </c>
      <c r="E37" s="23">
        <v>5.76</v>
      </c>
      <c r="F37" s="23">
        <v>41.20285363</v>
      </c>
      <c r="H37" s="29">
        <v>4</v>
      </c>
      <c r="I37" s="30">
        <f t="shared" si="2"/>
        <v>2.6085024202352951</v>
      </c>
      <c r="J37" s="30">
        <f t="shared" si="3"/>
        <v>5.926548544891804</v>
      </c>
    </row>
    <row r="38" spans="1:10" x14ac:dyDescent="0.35">
      <c r="A38" s="21">
        <v>4.4000000000000004</v>
      </c>
      <c r="B38" s="21">
        <v>46</v>
      </c>
      <c r="C38" s="22">
        <v>6</v>
      </c>
      <c r="D38" s="22">
        <v>-44.3</v>
      </c>
      <c r="E38" s="23">
        <v>6.32</v>
      </c>
      <c r="F38" s="23">
        <v>47.013512469999995</v>
      </c>
      <c r="H38" s="29">
        <v>5</v>
      </c>
      <c r="I38" s="30">
        <f t="shared" si="2"/>
        <v>19.506552989180932</v>
      </c>
      <c r="J38" s="30">
        <f t="shared" si="3"/>
        <v>30.673233083167965</v>
      </c>
    </row>
    <row r="39" spans="1:10" x14ac:dyDescent="0.35">
      <c r="A39" s="21">
        <v>5.0999999999999996</v>
      </c>
      <c r="B39" s="21">
        <v>52</v>
      </c>
      <c r="C39" s="22">
        <v>6.4</v>
      </c>
      <c r="D39" s="22">
        <v>-43.6</v>
      </c>
      <c r="E39" s="23">
        <v>7.24</v>
      </c>
      <c r="F39" s="23">
        <v>52.031808749999996</v>
      </c>
      <c r="H39" s="29">
        <v>6</v>
      </c>
      <c r="I39" s="30">
        <f t="shared" si="2"/>
        <v>48.711428656780534</v>
      </c>
      <c r="J39" s="30">
        <f t="shared" si="3"/>
        <v>17.702693842946431</v>
      </c>
    </row>
    <row r="40" spans="1:10" x14ac:dyDescent="0.35">
      <c r="A40" s="21">
        <v>6.2</v>
      </c>
      <c r="B40" s="21">
        <v>52</v>
      </c>
      <c r="C40" s="22">
        <v>6.7</v>
      </c>
      <c r="D40" s="22">
        <v>-44.5</v>
      </c>
      <c r="E40" s="23">
        <v>9.0399999999999991</v>
      </c>
      <c r="F40" s="23">
        <v>56.785984169999999</v>
      </c>
      <c r="H40" s="29">
        <v>7</v>
      </c>
      <c r="I40" s="30">
        <f t="shared" si="2"/>
        <v>56.54685051923628</v>
      </c>
      <c r="J40" s="30">
        <f t="shared" si="3"/>
        <v>2.2078705138350863</v>
      </c>
    </row>
    <row r="41" spans="1:10" x14ac:dyDescent="0.35">
      <c r="A41" s="21">
        <v>8.1999999999999993</v>
      </c>
      <c r="B41" s="21">
        <v>51</v>
      </c>
      <c r="C41" s="22">
        <v>7.7</v>
      </c>
      <c r="D41" s="22">
        <v>-47.7</v>
      </c>
      <c r="E41" s="23">
        <v>12.48</v>
      </c>
      <c r="F41" s="23">
        <v>59.163071870000003</v>
      </c>
      <c r="H41" s="29">
        <v>8</v>
      </c>
      <c r="I41" s="30">
        <f t="shared" si="2"/>
        <v>57.401391850846231</v>
      </c>
      <c r="J41" s="30">
        <f t="shared" si="3"/>
        <v>0.21056235860138814</v>
      </c>
    </row>
    <row r="42" spans="1:10" x14ac:dyDescent="0.35">
      <c r="A42" s="21">
        <v>9.85</v>
      </c>
      <c r="B42" s="21">
        <v>50</v>
      </c>
      <c r="C42" s="22">
        <v>8.5</v>
      </c>
      <c r="D42" s="22">
        <v>-49.7</v>
      </c>
      <c r="E42" s="23">
        <v>16.600000000000001</v>
      </c>
      <c r="F42" s="23">
        <v>59.69131359</v>
      </c>
      <c r="H42" s="29">
        <v>9</v>
      </c>
      <c r="I42" s="30">
        <f t="shared" si="2"/>
        <v>57.481787778739672</v>
      </c>
      <c r="J42" s="30">
        <f t="shared" si="3"/>
        <v>1.9542294660531204E-2</v>
      </c>
    </row>
    <row r="43" spans="1:10" x14ac:dyDescent="0.35">
      <c r="A43" s="21">
        <v>12.6</v>
      </c>
      <c r="B43" s="21">
        <v>48</v>
      </c>
      <c r="C43" s="22">
        <v>10.1</v>
      </c>
      <c r="D43" s="22">
        <v>-51.7</v>
      </c>
      <c r="E43" s="23">
        <v>23.2</v>
      </c>
      <c r="F43" s="23">
        <v>60.747797009999999</v>
      </c>
      <c r="H43" s="29">
        <v>10</v>
      </c>
      <c r="I43" s="30">
        <f t="shared" si="2"/>
        <v>57.489239855645557</v>
      </c>
      <c r="J43" s="30">
        <f t="shared" si="3"/>
        <v>1.8091196427177444E-3</v>
      </c>
    </row>
    <row r="44" spans="1:10" x14ac:dyDescent="0.35">
      <c r="A44" s="21">
        <v>15.1</v>
      </c>
      <c r="B44" s="21">
        <v>46</v>
      </c>
      <c r="C44" s="22">
        <v>14.9</v>
      </c>
      <c r="D44" s="22">
        <v>-53.699999999999989</v>
      </c>
      <c r="E44" s="23">
        <v>24.6</v>
      </c>
      <c r="F44" s="23">
        <v>60.747797009999999</v>
      </c>
      <c r="H44" s="29">
        <v>11</v>
      </c>
      <c r="I44" s="30">
        <f t="shared" si="2"/>
        <v>57.489929647356881</v>
      </c>
      <c r="J44" s="30">
        <f t="shared" si="3"/>
        <v>1.6743908572744957E-4</v>
      </c>
    </row>
    <row r="45" spans="1:10" x14ac:dyDescent="0.35">
      <c r="A45" s="21">
        <v>18.3</v>
      </c>
      <c r="B45" s="21">
        <v>44</v>
      </c>
      <c r="C45" s="22">
        <v>22</v>
      </c>
      <c r="D45" s="22">
        <v>-54.699999999999996</v>
      </c>
      <c r="E45" s="16"/>
      <c r="F45" s="16"/>
      <c r="H45" s="29">
        <v>12</v>
      </c>
      <c r="I45" s="30">
        <f t="shared" si="2"/>
        <v>57.489993488815024</v>
      </c>
      <c r="J45" s="30">
        <f t="shared" si="3"/>
        <v>1.5496618481248426E-5</v>
      </c>
    </row>
    <row r="46" spans="1:10" x14ac:dyDescent="0.35">
      <c r="A46" s="21">
        <v>21.4</v>
      </c>
      <c r="B46" s="21">
        <v>42</v>
      </c>
      <c r="C46" s="22">
        <v>25</v>
      </c>
      <c r="D46" s="22">
        <v>-54.699999999999996</v>
      </c>
      <c r="E46" s="16"/>
      <c r="F46" s="16"/>
      <c r="H46" s="29">
        <v>13</v>
      </c>
      <c r="I46" s="30">
        <f t="shared" si="2"/>
        <v>57.489999397386015</v>
      </c>
      <c r="J46" s="30">
        <f t="shared" si="3"/>
        <v>1.4342212656879861E-6</v>
      </c>
    </row>
    <row r="47" spans="1:10" x14ac:dyDescent="0.35">
      <c r="A47" s="21">
        <v>25</v>
      </c>
      <c r="B47" s="21">
        <v>40</v>
      </c>
      <c r="C47" s="16"/>
      <c r="D47" s="16"/>
      <c r="E47" s="16"/>
      <c r="F47" s="16"/>
      <c r="H47" s="29">
        <v>14</v>
      </c>
      <c r="I47" s="30">
        <f t="shared" si="2"/>
        <v>57.489999944227726</v>
      </c>
      <c r="J47" s="30">
        <f t="shared" si="3"/>
        <v>1.3273801422222479E-7</v>
      </c>
    </row>
    <row r="48" spans="1:10" x14ac:dyDescent="0.35">
      <c r="A48" s="1"/>
      <c r="B48" s="1"/>
      <c r="C48" s="1"/>
      <c r="D48" s="1"/>
      <c r="E48" s="1"/>
      <c r="F48" s="1"/>
      <c r="H48" s="29">
        <v>15</v>
      </c>
      <c r="I48" s="30">
        <f t="shared" si="2"/>
        <v>57.489999994838243</v>
      </c>
      <c r="J48" s="30">
        <f t="shared" si="3"/>
        <v>1.2284984417849119E-8</v>
      </c>
    </row>
    <row r="49" spans="1:17" x14ac:dyDescent="0.35">
      <c r="A49" s="1"/>
      <c r="B49" s="1"/>
      <c r="C49" s="1"/>
      <c r="D49" s="1"/>
      <c r="E49" s="1"/>
      <c r="F49" s="1"/>
      <c r="H49" s="29">
        <v>16</v>
      </c>
      <c r="I49" s="30">
        <f t="shared" si="2"/>
        <v>57.489999999522283</v>
      </c>
      <c r="J49" s="30">
        <f t="shared" si="3"/>
        <v>1.1369689927371774E-9</v>
      </c>
    </row>
    <row r="50" spans="1:17" x14ac:dyDescent="0.35">
      <c r="A50" s="1"/>
      <c r="B50" s="1"/>
      <c r="C50" s="1"/>
      <c r="D50" s="1"/>
      <c r="E50" s="1"/>
      <c r="F50" s="1"/>
      <c r="I50" s="7"/>
      <c r="J50" s="7"/>
    </row>
    <row r="51" spans="1:17" x14ac:dyDescent="0.35">
      <c r="A51" s="17" t="s">
        <v>25</v>
      </c>
      <c r="B51" s="1"/>
      <c r="C51" s="1"/>
      <c r="D51" s="1"/>
      <c r="E51" s="1"/>
      <c r="F51" s="1"/>
      <c r="H51" s="2" t="s">
        <v>28</v>
      </c>
    </row>
    <row r="52" spans="1:17" x14ac:dyDescent="0.35">
      <c r="A52" s="18" t="s">
        <v>34</v>
      </c>
      <c r="B52" s="18" t="s">
        <v>29</v>
      </c>
      <c r="C52" s="19" t="s">
        <v>33</v>
      </c>
      <c r="D52" s="19" t="s">
        <v>30</v>
      </c>
      <c r="E52" s="20" t="s">
        <v>35</v>
      </c>
      <c r="F52" s="20" t="s">
        <v>31</v>
      </c>
      <c r="H52" s="25" t="s">
        <v>10</v>
      </c>
      <c r="I52" s="25" t="s">
        <v>13</v>
      </c>
      <c r="J52" s="28" t="s">
        <v>32</v>
      </c>
    </row>
    <row r="53" spans="1:17" x14ac:dyDescent="0.35">
      <c r="A53" s="21">
        <v>0</v>
      </c>
      <c r="B53" s="21">
        <v>17</v>
      </c>
      <c r="C53" s="22">
        <v>0</v>
      </c>
      <c r="D53" s="22">
        <v>0</v>
      </c>
      <c r="E53" s="24">
        <v>0</v>
      </c>
      <c r="F53" s="24">
        <v>0</v>
      </c>
      <c r="G53" s="13"/>
      <c r="H53" s="27">
        <v>0</v>
      </c>
      <c r="I53" s="27">
        <f t="shared" ref="I53:I81" si="4">61/(1+EXP(0.597*(8.74-H53)))</f>
        <v>0.32879827875680828</v>
      </c>
      <c r="J53" s="27">
        <f t="shared" ref="J53:J81" si="5">0.597/61*(61*I53-I53*I53)</f>
        <v>0.19523452881217973</v>
      </c>
    </row>
    <row r="54" spans="1:17" x14ac:dyDescent="0.35">
      <c r="A54" s="21">
        <v>1.1000000000000001</v>
      </c>
      <c r="B54" s="21">
        <v>21</v>
      </c>
      <c r="C54" s="22">
        <v>1.5</v>
      </c>
      <c r="D54" s="22">
        <v>0</v>
      </c>
      <c r="E54" s="24">
        <v>1.1599999999999999</v>
      </c>
      <c r="F54" s="24">
        <v>0</v>
      </c>
      <c r="G54" s="13"/>
      <c r="H54" s="27">
        <v>1</v>
      </c>
      <c r="I54" s="27">
        <f t="shared" si="4"/>
        <v>0.59469708594548354</v>
      </c>
      <c r="J54" s="27">
        <f t="shared" si="5"/>
        <v>0.35157288521851709</v>
      </c>
    </row>
    <row r="55" spans="1:17" x14ac:dyDescent="0.35">
      <c r="A55" s="21">
        <v>1.8</v>
      </c>
      <c r="B55" s="21">
        <v>24</v>
      </c>
      <c r="C55" s="22">
        <v>1.8</v>
      </c>
      <c r="D55" s="22">
        <v>7.2000000000000011</v>
      </c>
      <c r="E55" s="24">
        <v>1.72</v>
      </c>
      <c r="F55" s="24">
        <v>0</v>
      </c>
      <c r="G55" s="13"/>
      <c r="H55" s="27">
        <v>2</v>
      </c>
      <c r="I55" s="27">
        <f t="shared" si="4"/>
        <v>1.071829168549113</v>
      </c>
      <c r="J55" s="27">
        <f t="shared" si="5"/>
        <v>0.62863866597411633</v>
      </c>
    </row>
    <row r="56" spans="1:17" x14ac:dyDescent="0.35">
      <c r="A56" s="21">
        <v>2.4</v>
      </c>
      <c r="B56" s="21">
        <v>28</v>
      </c>
      <c r="C56" s="22">
        <v>2.2000000000000002</v>
      </c>
      <c r="D56" s="22">
        <v>10.4</v>
      </c>
      <c r="E56" s="24">
        <v>3.24</v>
      </c>
      <c r="F56" s="24">
        <v>0</v>
      </c>
      <c r="G56" s="13"/>
      <c r="H56" s="27">
        <v>3</v>
      </c>
      <c r="I56" s="27">
        <f t="shared" si="4"/>
        <v>1.9196044567104291</v>
      </c>
      <c r="J56" s="27">
        <f t="shared" si="5"/>
        <v>1.1099403505196859</v>
      </c>
    </row>
    <row r="57" spans="1:17" x14ac:dyDescent="0.35">
      <c r="A57" s="21">
        <v>3.2</v>
      </c>
      <c r="B57" s="21">
        <v>32</v>
      </c>
      <c r="C57" s="22">
        <v>2.6</v>
      </c>
      <c r="D57" s="22">
        <v>7.2000000000000011</v>
      </c>
      <c r="E57" s="24">
        <v>4.5999999999999996</v>
      </c>
      <c r="F57" s="24">
        <v>0</v>
      </c>
      <c r="G57" s="13"/>
      <c r="H57" s="27">
        <v>4</v>
      </c>
      <c r="I57" s="27">
        <f t="shared" si="4"/>
        <v>3.3998944921937939</v>
      </c>
      <c r="J57" s="27">
        <f t="shared" si="5"/>
        <v>1.9166076399191103</v>
      </c>
    </row>
    <row r="58" spans="1:17" x14ac:dyDescent="0.35">
      <c r="A58" s="21">
        <v>3.8</v>
      </c>
      <c r="B58" s="21">
        <v>39</v>
      </c>
      <c r="C58" s="22">
        <v>3</v>
      </c>
      <c r="D58" s="22">
        <v>10.700000000000001</v>
      </c>
      <c r="E58" s="24">
        <v>5.04</v>
      </c>
      <c r="F58" s="24">
        <v>6.0177633830000001</v>
      </c>
      <c r="G58" s="13"/>
      <c r="H58" s="27">
        <v>5</v>
      </c>
      <c r="I58" s="27">
        <f t="shared" si="4"/>
        <v>5.907557946153049</v>
      </c>
      <c r="J58" s="27">
        <f t="shared" si="5"/>
        <v>3.1852572281216953</v>
      </c>
    </row>
    <row r="59" spans="1:17" x14ac:dyDescent="0.35">
      <c r="A59" s="21">
        <v>4.5599999999999996</v>
      </c>
      <c r="B59" s="21">
        <v>46</v>
      </c>
      <c r="C59" s="22">
        <v>3.5</v>
      </c>
      <c r="D59" s="22">
        <v>9.6</v>
      </c>
      <c r="E59" s="24">
        <v>5.48</v>
      </c>
      <c r="F59" s="24">
        <v>9.0259366679999999</v>
      </c>
      <c r="G59" s="13"/>
      <c r="H59" s="27">
        <v>6</v>
      </c>
      <c r="I59" s="27">
        <f t="shared" si="4"/>
        <v>9.9454459112265887</v>
      </c>
      <c r="J59" s="27">
        <f t="shared" si="5"/>
        <v>4.9693918493176703</v>
      </c>
    </row>
    <row r="60" spans="1:17" x14ac:dyDescent="0.35">
      <c r="A60" s="21">
        <v>5.3</v>
      </c>
      <c r="B60" s="21">
        <v>52</v>
      </c>
      <c r="C60" s="22">
        <v>3.9</v>
      </c>
      <c r="D60" s="22">
        <v>11.899999999999999</v>
      </c>
      <c r="E60" s="24">
        <v>6.4</v>
      </c>
      <c r="F60" s="24">
        <v>13.7888777</v>
      </c>
      <c r="G60" s="13"/>
      <c r="H60" s="27">
        <v>7</v>
      </c>
      <c r="I60" s="27">
        <f t="shared" si="4"/>
        <v>15.944513201784668</v>
      </c>
      <c r="J60" s="27">
        <f t="shared" si="5"/>
        <v>7.0307790004587973</v>
      </c>
    </row>
    <row r="61" spans="1:17" x14ac:dyDescent="0.35">
      <c r="A61" s="21">
        <v>6</v>
      </c>
      <c r="B61" s="21">
        <v>57</v>
      </c>
      <c r="C61" s="22">
        <v>4.2</v>
      </c>
      <c r="D61" s="22">
        <v>7.6</v>
      </c>
      <c r="E61" s="24">
        <v>6.88</v>
      </c>
      <c r="F61" s="24">
        <v>17.79977542</v>
      </c>
      <c r="G61" s="13"/>
      <c r="H61" s="27">
        <v>8</v>
      </c>
      <c r="I61" s="27">
        <f t="shared" si="4"/>
        <v>23.870331675503714</v>
      </c>
      <c r="J61" s="27">
        <f t="shared" si="5"/>
        <v>8.6740919057472272</v>
      </c>
    </row>
    <row r="62" spans="1:17" x14ac:dyDescent="0.35">
      <c r="A62" s="21">
        <v>6.64</v>
      </c>
      <c r="B62" s="21">
        <v>60</v>
      </c>
      <c r="C62" s="22">
        <v>4.7</v>
      </c>
      <c r="D62" s="22">
        <v>3.6999999999999997</v>
      </c>
      <c r="E62" s="24">
        <v>7.92</v>
      </c>
      <c r="F62" s="24">
        <v>24.568165310000001</v>
      </c>
      <c r="G62" s="13"/>
      <c r="H62" s="27">
        <v>9</v>
      </c>
      <c r="I62" s="27">
        <f t="shared" si="4"/>
        <v>32.862363818655602</v>
      </c>
      <c r="J62" s="27">
        <f t="shared" si="5"/>
        <v>9.0496317147773642</v>
      </c>
      <c r="Q62" s="4"/>
    </row>
    <row r="63" spans="1:17" x14ac:dyDescent="0.35">
      <c r="A63" s="21">
        <v>7.3</v>
      </c>
      <c r="B63" s="21">
        <v>63</v>
      </c>
      <c r="C63" s="22">
        <v>5.5</v>
      </c>
      <c r="D63" s="22">
        <v>-2.2999999999999998</v>
      </c>
      <c r="E63" s="24">
        <v>8.84</v>
      </c>
      <c r="F63" s="24">
        <v>29.331106349999999</v>
      </c>
      <c r="G63" s="13"/>
      <c r="H63" s="27">
        <v>10</v>
      </c>
      <c r="I63" s="27">
        <f t="shared" si="4"/>
        <v>41.459396244979438</v>
      </c>
      <c r="J63" s="27">
        <f t="shared" si="5"/>
        <v>7.928763204352161</v>
      </c>
      <c r="Q63" s="4"/>
    </row>
    <row r="64" spans="1:17" x14ac:dyDescent="0.35">
      <c r="A64" s="21">
        <v>9</v>
      </c>
      <c r="B64" s="21">
        <v>65</v>
      </c>
      <c r="C64" s="22">
        <v>6.4</v>
      </c>
      <c r="D64" s="22">
        <v>-5.0999999999999996</v>
      </c>
      <c r="E64" s="24">
        <v>9.6</v>
      </c>
      <c r="F64" s="24">
        <v>35.598134029999997</v>
      </c>
      <c r="G64" s="13"/>
      <c r="H64" s="27">
        <v>11</v>
      </c>
      <c r="I64" s="27">
        <f t="shared" si="4"/>
        <v>48.434126787811138</v>
      </c>
      <c r="J64" s="27">
        <f t="shared" si="5"/>
        <v>5.9564656807566054</v>
      </c>
      <c r="Q64" s="4"/>
    </row>
    <row r="65" spans="1:17" x14ac:dyDescent="0.35">
      <c r="A65" s="21">
        <v>11.4</v>
      </c>
      <c r="B65" s="21">
        <v>64</v>
      </c>
      <c r="C65" s="22">
        <v>6.8</v>
      </c>
      <c r="D65" s="22">
        <v>-7.4000000000000012</v>
      </c>
      <c r="E65" s="24">
        <v>10.36</v>
      </c>
      <c r="F65" s="24">
        <v>42.115842809999997</v>
      </c>
      <c r="G65" s="13"/>
      <c r="H65" s="27">
        <v>12</v>
      </c>
      <c r="I65" s="27">
        <f t="shared" si="4"/>
        <v>53.377067046576421</v>
      </c>
      <c r="J65" s="27">
        <f t="shared" si="5"/>
        <v>3.9821838130791618</v>
      </c>
      <c r="Q65" s="4"/>
    </row>
    <row r="66" spans="1:17" x14ac:dyDescent="0.35">
      <c r="A66" s="21">
        <v>12.8</v>
      </c>
      <c r="B66" s="21">
        <v>62</v>
      </c>
      <c r="C66" s="22">
        <v>7.6</v>
      </c>
      <c r="D66" s="22">
        <v>-11.799999999999999</v>
      </c>
      <c r="E66" s="24">
        <v>10.84</v>
      </c>
      <c r="F66" s="24">
        <v>48.633551599999997</v>
      </c>
      <c r="G66" s="13"/>
      <c r="H66" s="27">
        <v>13</v>
      </c>
      <c r="I66" s="27">
        <f t="shared" si="4"/>
        <v>56.554119047178403</v>
      </c>
      <c r="J66" s="27">
        <f t="shared" si="5"/>
        <v>2.4607447502171644</v>
      </c>
      <c r="Q66" s="4"/>
    </row>
    <row r="67" spans="1:17" x14ac:dyDescent="0.35">
      <c r="A67" s="21">
        <v>14.5</v>
      </c>
      <c r="B67" s="21">
        <v>59</v>
      </c>
      <c r="C67" s="22">
        <v>8</v>
      </c>
      <c r="D67" s="22">
        <v>-16.899999999999999</v>
      </c>
      <c r="E67" s="24">
        <v>11.6</v>
      </c>
      <c r="F67" s="24">
        <v>53.647173739999999</v>
      </c>
      <c r="G67" s="13"/>
      <c r="H67" s="27">
        <v>14</v>
      </c>
      <c r="I67" s="27">
        <f t="shared" si="4"/>
        <v>58.469819327659238</v>
      </c>
      <c r="J67" s="27">
        <f t="shared" si="5"/>
        <v>1.4478640401069789</v>
      </c>
      <c r="Q67" s="4"/>
    </row>
    <row r="68" spans="1:17" x14ac:dyDescent="0.35">
      <c r="A68" s="21">
        <v>16.899999999999999</v>
      </c>
      <c r="B68" s="21">
        <v>56</v>
      </c>
      <c r="C68" s="22">
        <v>8.5</v>
      </c>
      <c r="D68" s="22">
        <v>-19.100000000000001</v>
      </c>
      <c r="E68" s="24">
        <v>12.8</v>
      </c>
      <c r="F68" s="24">
        <v>57.156709239999998</v>
      </c>
      <c r="G68" s="13"/>
      <c r="H68" s="27">
        <v>15</v>
      </c>
      <c r="I68" s="27">
        <f t="shared" si="4"/>
        <v>59.580772217959243</v>
      </c>
      <c r="J68" s="27">
        <f t="shared" si="5"/>
        <v>0.82756616824066276</v>
      </c>
      <c r="Q68" s="4"/>
    </row>
    <row r="69" spans="1:17" x14ac:dyDescent="0.35">
      <c r="A69" s="21">
        <v>19.600000000000001</v>
      </c>
      <c r="B69" s="21">
        <v>53</v>
      </c>
      <c r="C69" s="22">
        <v>8.9</v>
      </c>
      <c r="D69" s="22">
        <v>-21.8</v>
      </c>
      <c r="E69" s="24">
        <v>14.92</v>
      </c>
      <c r="F69" s="24">
        <v>59.412839210000001</v>
      </c>
      <c r="G69" s="13"/>
      <c r="H69" s="27">
        <v>16</v>
      </c>
      <c r="I69" s="27">
        <f t="shared" si="4"/>
        <v>60.210513870319062</v>
      </c>
      <c r="J69" s="27">
        <f t="shared" si="5"/>
        <v>0.46522316787315454</v>
      </c>
      <c r="Q69" s="4"/>
    </row>
    <row r="70" spans="1:17" x14ac:dyDescent="0.35">
      <c r="A70" s="21">
        <v>22.4</v>
      </c>
      <c r="B70" s="21">
        <v>50</v>
      </c>
      <c r="C70" s="22">
        <v>9.3000000000000007</v>
      </c>
      <c r="D70" s="22">
        <v>-26</v>
      </c>
      <c r="E70" s="24">
        <v>17.559999999999999</v>
      </c>
      <c r="F70" s="24">
        <v>60.16488253</v>
      </c>
      <c r="G70" s="13"/>
      <c r="H70" s="27">
        <v>17</v>
      </c>
      <c r="I70" s="27">
        <f t="shared" si="4"/>
        <v>60.562875796297142</v>
      </c>
      <c r="J70" s="27">
        <f t="shared" si="5"/>
        <v>0.25909309536520692</v>
      </c>
      <c r="Q70" s="4"/>
    </row>
    <row r="71" spans="1:17" x14ac:dyDescent="0.35">
      <c r="A71" s="21">
        <v>25.9</v>
      </c>
      <c r="B71" s="21">
        <v>47</v>
      </c>
      <c r="C71" s="22">
        <v>9.8000000000000007</v>
      </c>
      <c r="D71" s="22">
        <v>-30.300000000000004</v>
      </c>
      <c r="E71" s="24">
        <v>21.68</v>
      </c>
      <c r="F71" s="24">
        <v>61.167606960000001</v>
      </c>
      <c r="G71" s="13"/>
      <c r="H71" s="27">
        <v>18</v>
      </c>
      <c r="I71" s="27">
        <f t="shared" si="4"/>
        <v>60.758602739537693</v>
      </c>
      <c r="J71" s="27">
        <f t="shared" si="5"/>
        <v>0.14354385688118981</v>
      </c>
      <c r="Q71" s="4"/>
    </row>
    <row r="72" spans="1:17" x14ac:dyDescent="0.35">
      <c r="A72" s="21">
        <v>29</v>
      </c>
      <c r="B72" s="21">
        <v>45</v>
      </c>
      <c r="C72" s="22">
        <v>10.6</v>
      </c>
      <c r="D72" s="22">
        <v>-36.9</v>
      </c>
      <c r="E72" s="24">
        <v>24.48</v>
      </c>
      <c r="F72" s="24">
        <v>61.167606960000001</v>
      </c>
      <c r="G72" s="13"/>
      <c r="H72" s="27">
        <v>19</v>
      </c>
      <c r="I72" s="27">
        <f t="shared" si="4"/>
        <v>60.866883521751568</v>
      </c>
      <c r="J72" s="27">
        <f t="shared" si="5"/>
        <v>7.929711393925698E-2</v>
      </c>
      <c r="Q72" s="4"/>
    </row>
    <row r="73" spans="1:17" x14ac:dyDescent="0.35">
      <c r="A73" s="16"/>
      <c r="B73" s="16"/>
      <c r="C73" s="22">
        <v>11</v>
      </c>
      <c r="D73" s="22">
        <v>-46.1</v>
      </c>
      <c r="E73" s="24">
        <v>28.32</v>
      </c>
      <c r="F73" s="24">
        <v>61.167606960000001</v>
      </c>
      <c r="G73" s="13"/>
      <c r="H73" s="27">
        <v>20</v>
      </c>
      <c r="I73" s="27">
        <f t="shared" si="4"/>
        <v>60.926652677229221</v>
      </c>
      <c r="J73" s="27">
        <f t="shared" si="5"/>
        <v>4.3735699917675591E-2</v>
      </c>
      <c r="Q73" s="4"/>
    </row>
    <row r="74" spans="1:17" x14ac:dyDescent="0.35">
      <c r="A74" s="16"/>
      <c r="B74" s="16"/>
      <c r="C74" s="22">
        <v>11.8</v>
      </c>
      <c r="D74" s="22">
        <v>-47.7</v>
      </c>
      <c r="E74" s="16"/>
      <c r="F74" s="16"/>
      <c r="G74" s="13"/>
      <c r="H74" s="27">
        <v>21</v>
      </c>
      <c r="I74" s="27">
        <f t="shared" si="4"/>
        <v>60.959603357150442</v>
      </c>
      <c r="J74" s="27">
        <f t="shared" si="5"/>
        <v>2.4100824673219882E-2</v>
      </c>
      <c r="Q74" s="4"/>
    </row>
    <row r="75" spans="1:17" x14ac:dyDescent="0.35">
      <c r="A75" s="16"/>
      <c r="B75" s="16"/>
      <c r="C75" s="22">
        <v>13.1</v>
      </c>
      <c r="D75" s="22">
        <v>-50.5</v>
      </c>
      <c r="E75" s="16"/>
      <c r="F75" s="16"/>
      <c r="G75" s="13"/>
      <c r="H75" s="27">
        <v>22</v>
      </c>
      <c r="I75" s="27">
        <f t="shared" si="4"/>
        <v>60.977756620114953</v>
      </c>
      <c r="J75" s="27">
        <f t="shared" si="5"/>
        <v>1.3274455554236857E-2</v>
      </c>
      <c r="Q75" s="4"/>
    </row>
    <row r="76" spans="1:17" x14ac:dyDescent="0.35">
      <c r="A76" s="16"/>
      <c r="B76" s="16"/>
      <c r="C76" s="22">
        <v>14.3</v>
      </c>
      <c r="D76" s="22">
        <v>-52</v>
      </c>
      <c r="E76" s="16"/>
      <c r="F76" s="16"/>
      <c r="G76" s="13"/>
      <c r="H76" s="27">
        <v>23</v>
      </c>
      <c r="I76" s="27">
        <f t="shared" si="4"/>
        <v>60.987753889613593</v>
      </c>
      <c r="J76" s="27">
        <f t="shared" si="5"/>
        <v>7.309460188715004E-3</v>
      </c>
      <c r="Q76" s="4"/>
    </row>
    <row r="77" spans="1:17" x14ac:dyDescent="0.35">
      <c r="A77" s="16"/>
      <c r="B77" s="16"/>
      <c r="C77" s="22">
        <v>16.399999999999999</v>
      </c>
      <c r="D77" s="22">
        <v>-53.099999999999994</v>
      </c>
      <c r="E77" s="16"/>
      <c r="F77" s="16"/>
      <c r="G77" s="13"/>
      <c r="H77" s="27">
        <v>24</v>
      </c>
      <c r="I77" s="27">
        <f t="shared" si="4"/>
        <v>60.993258391010805</v>
      </c>
      <c r="J77" s="27">
        <f t="shared" si="5"/>
        <v>4.0242957595453726E-3</v>
      </c>
    </row>
    <row r="78" spans="1:17" x14ac:dyDescent="0.35">
      <c r="A78" s="16"/>
      <c r="B78" s="16"/>
      <c r="C78" s="22">
        <v>20.9</v>
      </c>
      <c r="D78" s="22">
        <v>-53.4</v>
      </c>
      <c r="E78" s="16"/>
      <c r="F78" s="16"/>
      <c r="G78" s="13"/>
      <c r="H78" s="27">
        <v>25</v>
      </c>
      <c r="I78" s="27">
        <f t="shared" si="4"/>
        <v>60.996288825874657</v>
      </c>
      <c r="J78" s="27">
        <f t="shared" si="5"/>
        <v>2.2154361598855222E-3</v>
      </c>
    </row>
    <row r="79" spans="1:17" x14ac:dyDescent="0.35">
      <c r="A79" s="16"/>
      <c r="B79" s="16"/>
      <c r="C79" s="22">
        <v>26.5</v>
      </c>
      <c r="D79" s="22">
        <v>-53.7</v>
      </c>
      <c r="E79" s="16"/>
      <c r="F79" s="16"/>
      <c r="H79" s="27">
        <v>26</v>
      </c>
      <c r="I79" s="27">
        <f t="shared" si="4"/>
        <v>60.99795708920275</v>
      </c>
      <c r="J79" s="27">
        <f t="shared" si="5"/>
        <v>1.2195769005445491E-3</v>
      </c>
    </row>
    <row r="80" spans="1:17" x14ac:dyDescent="0.35">
      <c r="A80" s="16"/>
      <c r="B80" s="16"/>
      <c r="C80" s="22">
        <v>29</v>
      </c>
      <c r="D80" s="22">
        <v>-54.099999999999994</v>
      </c>
      <c r="E80" s="16"/>
      <c r="F80" s="16"/>
      <c r="H80" s="27">
        <v>27</v>
      </c>
      <c r="I80" s="27">
        <f t="shared" si="4"/>
        <v>60.998875441282493</v>
      </c>
      <c r="J80" s="27">
        <f t="shared" si="5"/>
        <v>6.713491775400725E-4</v>
      </c>
    </row>
    <row r="81" spans="8:10" x14ac:dyDescent="0.35">
      <c r="H81" s="27">
        <v>28</v>
      </c>
      <c r="I81" s="27">
        <f t="shared" si="4"/>
        <v>60.999380969667406</v>
      </c>
      <c r="J81" s="27">
        <f t="shared" si="5"/>
        <v>3.6955735823962418E-4</v>
      </c>
    </row>
    <row r="131" spans="1:10" x14ac:dyDescent="0.35">
      <c r="A131" s="2" t="s">
        <v>15</v>
      </c>
    </row>
    <row r="132" spans="1:10" x14ac:dyDescent="0.35">
      <c r="A132" s="2" t="s">
        <v>14</v>
      </c>
      <c r="B132" t="s">
        <v>17</v>
      </c>
      <c r="D132" s="15" t="s">
        <v>16</v>
      </c>
    </row>
    <row r="133" spans="1:10" x14ac:dyDescent="0.35">
      <c r="A133" t="s">
        <v>7</v>
      </c>
      <c r="B133" t="s">
        <v>8</v>
      </c>
      <c r="C133" t="s">
        <v>6</v>
      </c>
      <c r="D133" t="s">
        <v>0</v>
      </c>
      <c r="E133" t="s">
        <v>3</v>
      </c>
      <c r="F133" t="s">
        <v>9</v>
      </c>
      <c r="G133" t="s">
        <v>1</v>
      </c>
      <c r="H133" t="s">
        <v>4</v>
      </c>
      <c r="I133" t="s">
        <v>2</v>
      </c>
      <c r="J133" t="s">
        <v>5</v>
      </c>
    </row>
    <row r="134" spans="1:10" x14ac:dyDescent="0.35">
      <c r="A134">
        <v>0</v>
      </c>
      <c r="B134">
        <v>18</v>
      </c>
      <c r="C134">
        <v>0</v>
      </c>
      <c r="D134">
        <v>-4.2000000000000003E-2</v>
      </c>
      <c r="E134">
        <f>(D134+0.042)*100</f>
        <v>0</v>
      </c>
      <c r="F134" s="7">
        <v>0</v>
      </c>
      <c r="G134" s="6">
        <v>-2.8344095010000001E-4</v>
      </c>
      <c r="H134" s="4">
        <v>0</v>
      </c>
      <c r="I134">
        <v>0</v>
      </c>
      <c r="J134" s="4">
        <v>0</v>
      </c>
    </row>
    <row r="135" spans="1:10" x14ac:dyDescent="0.35">
      <c r="A135">
        <v>1.7</v>
      </c>
      <c r="B135">
        <v>25</v>
      </c>
      <c r="C135">
        <v>1.5</v>
      </c>
      <c r="D135">
        <v>-4.2000000000000003E-2</v>
      </c>
      <c r="E135">
        <f t="shared" ref="E135:E161" si="6">(D135+0.042)*100</f>
        <v>0</v>
      </c>
      <c r="F135" s="7">
        <v>2.2400000000000002</v>
      </c>
      <c r="G135" s="6">
        <v>-6.4826511969999997E-5</v>
      </c>
      <c r="H135" s="4">
        <v>0</v>
      </c>
      <c r="I135">
        <f t="shared" ref="I135:I155" si="7">(F134+F135)/2</f>
        <v>1.1200000000000001</v>
      </c>
      <c r="J135" s="4">
        <f t="shared" ref="J135:J155" si="8">(H135-H134)/(F135-F134)</f>
        <v>0</v>
      </c>
    </row>
    <row r="136" spans="1:10" x14ac:dyDescent="0.35">
      <c r="A136">
        <v>2.1</v>
      </c>
      <c r="B136">
        <v>31</v>
      </c>
      <c r="C136">
        <v>2.2000000000000002</v>
      </c>
      <c r="D136">
        <v>-4.2000000000000003E-2</v>
      </c>
      <c r="E136">
        <f t="shared" si="6"/>
        <v>0</v>
      </c>
      <c r="F136" s="7">
        <v>4.6399999999999997</v>
      </c>
      <c r="G136" s="6">
        <v>-4.4493550759999999E-4</v>
      </c>
      <c r="H136" s="4">
        <v>0</v>
      </c>
      <c r="I136">
        <f t="shared" si="7"/>
        <v>3.44</v>
      </c>
      <c r="J136" s="4">
        <f t="shared" si="8"/>
        <v>0</v>
      </c>
    </row>
    <row r="137" spans="1:10" x14ac:dyDescent="0.35">
      <c r="A137">
        <v>2.8</v>
      </c>
      <c r="B137">
        <v>36</v>
      </c>
      <c r="C137">
        <v>2.6</v>
      </c>
      <c r="D137">
        <v>0</v>
      </c>
      <c r="E137">
        <f t="shared" si="6"/>
        <v>4.2</v>
      </c>
      <c r="F137" s="7">
        <v>6.32</v>
      </c>
      <c r="G137" s="6">
        <v>-1.995877334E-4</v>
      </c>
      <c r="H137" s="4">
        <v>0</v>
      </c>
      <c r="I137">
        <f t="shared" si="7"/>
        <v>5.48</v>
      </c>
      <c r="J137" s="4">
        <f t="shared" si="8"/>
        <v>0</v>
      </c>
    </row>
    <row r="138" spans="1:10" x14ac:dyDescent="0.35">
      <c r="A138">
        <v>3.8</v>
      </c>
      <c r="B138">
        <v>46</v>
      </c>
      <c r="C138">
        <v>3.5</v>
      </c>
      <c r="D138">
        <v>3.5999999999999997E-2</v>
      </c>
      <c r="E138">
        <f t="shared" si="6"/>
        <v>7.8</v>
      </c>
      <c r="F138" s="7">
        <v>8</v>
      </c>
      <c r="G138" s="6">
        <v>9.3528745109999999E-3</v>
      </c>
      <c r="H138" s="4">
        <f t="shared" ref="H138:H155" si="9">G138*1000</f>
        <v>9.3528745109999996</v>
      </c>
      <c r="I138">
        <f t="shared" si="7"/>
        <v>7.16</v>
      </c>
      <c r="J138" s="4">
        <f t="shared" si="8"/>
        <v>5.5671872089285719</v>
      </c>
    </row>
    <row r="139" spans="1:10" x14ac:dyDescent="0.35">
      <c r="A139">
        <v>4.5</v>
      </c>
      <c r="B139">
        <v>55</v>
      </c>
      <c r="C139">
        <v>3.8</v>
      </c>
      <c r="D139">
        <v>7.8E-2</v>
      </c>
      <c r="E139">
        <f t="shared" si="6"/>
        <v>12</v>
      </c>
      <c r="F139" s="7">
        <v>8.68</v>
      </c>
      <c r="G139" s="6">
        <v>1.329453985E-2</v>
      </c>
      <c r="H139" s="4">
        <f t="shared" si="9"/>
        <v>13.29453985</v>
      </c>
      <c r="I139">
        <f t="shared" si="7"/>
        <v>8.34</v>
      </c>
      <c r="J139" s="4">
        <f t="shared" si="8"/>
        <v>5.7965666750000029</v>
      </c>
    </row>
    <row r="140" spans="1:10" x14ac:dyDescent="0.35">
      <c r="A140">
        <v>5.5</v>
      </c>
      <c r="B140">
        <v>66</v>
      </c>
      <c r="C140">
        <v>4.2</v>
      </c>
      <c r="D140">
        <v>2.9000000000000001E-2</v>
      </c>
      <c r="E140">
        <f t="shared" si="6"/>
        <v>7.1000000000000005</v>
      </c>
      <c r="F140" s="7">
        <v>10.119999999999999</v>
      </c>
      <c r="G140" s="6">
        <v>1.9008775589999999E-2</v>
      </c>
      <c r="H140" s="4">
        <f t="shared" si="9"/>
        <v>19.008775589999999</v>
      </c>
      <c r="I140">
        <f t="shared" si="7"/>
        <v>9.3999999999999986</v>
      </c>
      <c r="J140" s="4">
        <f t="shared" si="8"/>
        <v>3.9682192638888898</v>
      </c>
    </row>
    <row r="141" spans="1:10" x14ac:dyDescent="0.35">
      <c r="A141">
        <v>7.6</v>
      </c>
      <c r="B141">
        <v>84</v>
      </c>
      <c r="C141">
        <v>4.7</v>
      </c>
      <c r="D141">
        <v>0.01</v>
      </c>
      <c r="E141">
        <f t="shared" si="6"/>
        <v>5.2</v>
      </c>
      <c r="F141" s="7">
        <v>11.2</v>
      </c>
      <c r="G141" s="6">
        <v>2.2252466780000001E-2</v>
      </c>
      <c r="H141" s="4">
        <f t="shared" si="9"/>
        <v>22.252466779999999</v>
      </c>
      <c r="I141">
        <f t="shared" si="7"/>
        <v>10.66</v>
      </c>
      <c r="J141" s="4">
        <f t="shared" si="8"/>
        <v>3.0034177685185184</v>
      </c>
    </row>
    <row r="142" spans="1:10" x14ac:dyDescent="0.35">
      <c r="A142">
        <v>6.6</v>
      </c>
      <c r="B142">
        <v>77</v>
      </c>
      <c r="C142">
        <v>5.0999999999999996</v>
      </c>
      <c r="D142">
        <v>5.2999999999999999E-2</v>
      </c>
      <c r="E142">
        <f t="shared" si="6"/>
        <v>9.5</v>
      </c>
      <c r="F142" s="7">
        <v>12.04</v>
      </c>
      <c r="G142" s="6">
        <v>2.433783246E-2</v>
      </c>
      <c r="H142" s="4">
        <f t="shared" si="9"/>
        <v>24.337832460000001</v>
      </c>
      <c r="I142">
        <f t="shared" si="7"/>
        <v>11.62</v>
      </c>
      <c r="J142" s="4">
        <f t="shared" si="8"/>
        <v>2.4825781904761937</v>
      </c>
    </row>
    <row r="143" spans="1:10" x14ac:dyDescent="0.35">
      <c r="A143">
        <v>9.3000000000000007</v>
      </c>
      <c r="B143">
        <v>88</v>
      </c>
      <c r="C143">
        <v>5.5</v>
      </c>
      <c r="D143">
        <v>8.9999999999999993E-3</v>
      </c>
      <c r="E143">
        <f t="shared" si="6"/>
        <v>5.1000000000000005</v>
      </c>
      <c r="F143" s="7">
        <v>12.68</v>
      </c>
      <c r="G143" s="6">
        <v>2.791782156E-2</v>
      </c>
      <c r="H143" s="4">
        <f t="shared" si="9"/>
        <v>27.91782156</v>
      </c>
      <c r="I143">
        <f t="shared" si="7"/>
        <v>12.36</v>
      </c>
      <c r="J143" s="4">
        <f t="shared" si="8"/>
        <v>5.5937329687499933</v>
      </c>
    </row>
    <row r="144" spans="1:10" x14ac:dyDescent="0.35">
      <c r="A144">
        <v>11</v>
      </c>
      <c r="B144">
        <v>90</v>
      </c>
      <c r="C144">
        <v>6</v>
      </c>
      <c r="D144">
        <v>4.4999999999999998E-2</v>
      </c>
      <c r="E144">
        <f t="shared" si="6"/>
        <v>8.6999999999999993</v>
      </c>
      <c r="F144" s="7">
        <v>12.92</v>
      </c>
      <c r="G144" s="6">
        <v>2.9735249530000001E-2</v>
      </c>
      <c r="H144" s="4">
        <f t="shared" si="9"/>
        <v>29.735249530000001</v>
      </c>
      <c r="I144">
        <f t="shared" si="7"/>
        <v>12.8</v>
      </c>
      <c r="J144" s="4">
        <f t="shared" si="8"/>
        <v>7.5726165416666626</v>
      </c>
    </row>
    <row r="145" spans="1:12" x14ac:dyDescent="0.35">
      <c r="A145">
        <v>12.4</v>
      </c>
      <c r="B145">
        <v>92</v>
      </c>
      <c r="C145">
        <v>6.3</v>
      </c>
      <c r="D145">
        <v>-2.4E-2</v>
      </c>
      <c r="E145">
        <f t="shared" si="6"/>
        <v>1.8000000000000003</v>
      </c>
      <c r="F145" s="7">
        <v>13.16</v>
      </c>
      <c r="G145" s="6">
        <v>3.4519323740000003E-2</v>
      </c>
      <c r="H145" s="4">
        <f t="shared" si="9"/>
        <v>34.519323740000004</v>
      </c>
      <c r="I145">
        <f t="shared" si="7"/>
        <v>13.04</v>
      </c>
      <c r="J145" s="4">
        <f t="shared" si="8"/>
        <v>19.933642541666664</v>
      </c>
    </row>
    <row r="146" spans="1:12" x14ac:dyDescent="0.35">
      <c r="A146">
        <v>13.8</v>
      </c>
      <c r="B146">
        <v>91</v>
      </c>
      <c r="C146">
        <v>7.2</v>
      </c>
      <c r="D146">
        <v>-4.0000000000000001E-3</v>
      </c>
      <c r="E146">
        <f t="shared" si="6"/>
        <v>3.8000000000000007</v>
      </c>
      <c r="F146" s="7">
        <v>13.4</v>
      </c>
      <c r="G146" s="6">
        <v>3.8690055110000003E-2</v>
      </c>
      <c r="H146" s="4">
        <f t="shared" si="9"/>
        <v>38.690055110000003</v>
      </c>
      <c r="I146">
        <f t="shared" si="7"/>
        <v>13.280000000000001</v>
      </c>
      <c r="J146" s="4">
        <f t="shared" si="8"/>
        <v>17.37804737499998</v>
      </c>
    </row>
    <row r="147" spans="1:12" x14ac:dyDescent="0.35">
      <c r="A147">
        <v>15.8</v>
      </c>
      <c r="B147">
        <v>87</v>
      </c>
      <c r="C147">
        <v>8</v>
      </c>
      <c r="D147">
        <v>-5.2999999999999999E-2</v>
      </c>
      <c r="E147">
        <f t="shared" si="6"/>
        <v>-1.0999999999999996</v>
      </c>
      <c r="F147" s="7">
        <v>13.68</v>
      </c>
      <c r="G147" s="6">
        <v>4.261544934E-2</v>
      </c>
      <c r="H147" s="4">
        <f t="shared" si="9"/>
        <v>42.615449339999998</v>
      </c>
      <c r="I147">
        <f t="shared" si="7"/>
        <v>13.54</v>
      </c>
      <c r="J147" s="4">
        <f t="shared" si="8"/>
        <v>14.019265107142871</v>
      </c>
    </row>
    <row r="148" spans="1:12" x14ac:dyDescent="0.35">
      <c r="A148">
        <v>17.8</v>
      </c>
      <c r="B148">
        <v>83</v>
      </c>
      <c r="C148">
        <v>8.9</v>
      </c>
      <c r="D148">
        <v>-0.10100000000000001</v>
      </c>
      <c r="E148">
        <f t="shared" si="6"/>
        <v>-5.9</v>
      </c>
      <c r="F148" s="7">
        <v>14.12</v>
      </c>
      <c r="G148" s="6">
        <v>4.6050169279999997E-2</v>
      </c>
      <c r="H148" s="4">
        <f t="shared" si="9"/>
        <v>46.050169279999999</v>
      </c>
      <c r="I148">
        <f t="shared" si="7"/>
        <v>13.899999999999999</v>
      </c>
      <c r="J148" s="4">
        <f t="shared" si="8"/>
        <v>7.8061816818181926</v>
      </c>
    </row>
    <row r="149" spans="1:12" x14ac:dyDescent="0.35">
      <c r="A149">
        <v>19.899999999999999</v>
      </c>
      <c r="B149">
        <v>79</v>
      </c>
      <c r="C149">
        <v>10.1</v>
      </c>
      <c r="D149">
        <v>-0.16800000000000001</v>
      </c>
      <c r="E149">
        <f t="shared" si="6"/>
        <v>-12.6</v>
      </c>
      <c r="F149" s="7">
        <v>14.76</v>
      </c>
      <c r="G149" s="6">
        <v>4.9239552089999999E-2</v>
      </c>
      <c r="H149" s="4">
        <f t="shared" si="9"/>
        <v>49.239552089999997</v>
      </c>
      <c r="I149">
        <f t="shared" si="7"/>
        <v>14.44</v>
      </c>
      <c r="J149" s="4">
        <f t="shared" si="8"/>
        <v>4.9834106406249923</v>
      </c>
    </row>
    <row r="150" spans="1:12" x14ac:dyDescent="0.35">
      <c r="A150">
        <v>22</v>
      </c>
      <c r="B150">
        <v>75</v>
      </c>
      <c r="C150">
        <v>11.4</v>
      </c>
      <c r="D150">
        <v>-0.17100000000000001</v>
      </c>
      <c r="E150">
        <f t="shared" si="6"/>
        <v>-12.9</v>
      </c>
      <c r="F150" s="7">
        <v>15.48</v>
      </c>
      <c r="G150" s="6">
        <v>5.1202249210000002E-2</v>
      </c>
      <c r="H150" s="4">
        <f t="shared" si="9"/>
        <v>51.202249210000005</v>
      </c>
      <c r="I150">
        <f t="shared" si="7"/>
        <v>15.120000000000001</v>
      </c>
      <c r="J150" s="4">
        <f t="shared" si="8"/>
        <v>2.7259682222222317</v>
      </c>
    </row>
    <row r="151" spans="1:12" x14ac:dyDescent="0.35">
      <c r="A151">
        <v>24.4</v>
      </c>
      <c r="B151">
        <v>71</v>
      </c>
      <c r="C151">
        <v>12.2</v>
      </c>
      <c r="D151">
        <v>-0.217</v>
      </c>
      <c r="E151">
        <f t="shared" si="6"/>
        <v>-17.5</v>
      </c>
      <c r="F151" s="7">
        <v>15.64</v>
      </c>
      <c r="G151" s="6">
        <v>5.1663609309999997E-2</v>
      </c>
      <c r="H151" s="4">
        <f t="shared" si="9"/>
        <v>51.663609309999998</v>
      </c>
      <c r="I151">
        <f t="shared" si="7"/>
        <v>15.56</v>
      </c>
      <c r="J151" s="4">
        <f t="shared" si="8"/>
        <v>2.8835006249999546</v>
      </c>
      <c r="L151" s="4"/>
    </row>
    <row r="152" spans="1:12" x14ac:dyDescent="0.35">
      <c r="A152">
        <v>26.8</v>
      </c>
      <c r="B152">
        <v>67</v>
      </c>
      <c r="C152">
        <v>12.6</v>
      </c>
      <c r="D152">
        <v>-0.27300000000000002</v>
      </c>
      <c r="E152">
        <f t="shared" si="6"/>
        <v>-23.1</v>
      </c>
      <c r="F152" s="7">
        <v>17.239999999999998</v>
      </c>
      <c r="G152" s="6">
        <v>5.4146294880000001E-2</v>
      </c>
      <c r="H152" s="4">
        <f t="shared" si="9"/>
        <v>54.146294879999999</v>
      </c>
      <c r="I152">
        <f t="shared" si="7"/>
        <v>16.439999999999998</v>
      </c>
      <c r="J152" s="4">
        <f t="shared" si="8"/>
        <v>1.5516784812500026</v>
      </c>
      <c r="L152" s="4"/>
    </row>
    <row r="153" spans="1:12" x14ac:dyDescent="0.35">
      <c r="A153">
        <v>30</v>
      </c>
      <c r="B153">
        <v>62</v>
      </c>
      <c r="C153">
        <v>13</v>
      </c>
      <c r="D153">
        <v>-0.253</v>
      </c>
      <c r="E153">
        <f t="shared" si="6"/>
        <v>-21.099999999999998</v>
      </c>
      <c r="F153" s="7">
        <v>19.36</v>
      </c>
      <c r="G153" s="6">
        <v>5.5250312009999997E-2</v>
      </c>
      <c r="H153" s="4">
        <f t="shared" si="9"/>
        <v>55.250312009999995</v>
      </c>
      <c r="I153">
        <f t="shared" si="7"/>
        <v>18.299999999999997</v>
      </c>
      <c r="J153" s="4">
        <f t="shared" si="8"/>
        <v>0.52076279716980889</v>
      </c>
      <c r="L153" s="4"/>
    </row>
    <row r="154" spans="1:12" x14ac:dyDescent="0.35">
      <c r="C154">
        <v>13.6</v>
      </c>
      <c r="D154">
        <v>-0.47799999999999998</v>
      </c>
      <c r="E154">
        <f t="shared" si="6"/>
        <v>-43.6</v>
      </c>
      <c r="F154" s="7">
        <v>23.4</v>
      </c>
      <c r="G154" s="6">
        <v>5.5740986280000002E-2</v>
      </c>
      <c r="H154" s="4">
        <f t="shared" si="9"/>
        <v>55.740986280000001</v>
      </c>
      <c r="I154">
        <f t="shared" si="7"/>
        <v>21.38</v>
      </c>
      <c r="J154" s="4">
        <f t="shared" si="8"/>
        <v>0.12145402722772444</v>
      </c>
      <c r="L154" s="4"/>
    </row>
    <row r="155" spans="1:12" x14ac:dyDescent="0.35">
      <c r="C155">
        <v>14.3</v>
      </c>
      <c r="D155">
        <v>-0.45</v>
      </c>
      <c r="E155">
        <f t="shared" si="6"/>
        <v>-40.800000000000004</v>
      </c>
      <c r="F155" s="7">
        <v>31.04</v>
      </c>
      <c r="G155" s="6">
        <v>5.633232715E-2</v>
      </c>
      <c r="H155" s="4">
        <f t="shared" si="9"/>
        <v>56.332327149999998</v>
      </c>
      <c r="I155">
        <f t="shared" si="7"/>
        <v>27.22</v>
      </c>
      <c r="J155" s="4">
        <f t="shared" si="8"/>
        <v>7.740063743455447E-2</v>
      </c>
      <c r="L155" s="4"/>
    </row>
    <row r="156" spans="1:12" x14ac:dyDescent="0.35">
      <c r="C156">
        <v>15.2</v>
      </c>
      <c r="D156">
        <v>-0.47</v>
      </c>
      <c r="E156">
        <f t="shared" si="6"/>
        <v>-42.8</v>
      </c>
      <c r="L156" s="4"/>
    </row>
    <row r="157" spans="1:12" x14ac:dyDescent="0.35">
      <c r="C157">
        <v>16</v>
      </c>
      <c r="D157">
        <v>-0.49</v>
      </c>
      <c r="E157">
        <f t="shared" si="6"/>
        <v>-44.800000000000004</v>
      </c>
      <c r="L157" s="4"/>
    </row>
    <row r="158" spans="1:12" x14ac:dyDescent="0.35">
      <c r="C158">
        <v>17.600000000000001</v>
      </c>
      <c r="D158">
        <v>-0.51</v>
      </c>
      <c r="E158">
        <f t="shared" si="6"/>
        <v>-46.800000000000004</v>
      </c>
      <c r="L158" s="4"/>
    </row>
    <row r="159" spans="1:12" x14ac:dyDescent="0.35">
      <c r="C159">
        <v>19.600000000000001</v>
      </c>
      <c r="D159">
        <v>-0.52</v>
      </c>
      <c r="E159">
        <f t="shared" si="6"/>
        <v>-47.800000000000004</v>
      </c>
      <c r="L159" s="4"/>
    </row>
    <row r="160" spans="1:12" x14ac:dyDescent="0.35">
      <c r="C160">
        <v>27.5</v>
      </c>
      <c r="D160">
        <v>-0.53</v>
      </c>
      <c r="E160">
        <f t="shared" si="6"/>
        <v>-48.800000000000004</v>
      </c>
      <c r="L160" s="4"/>
    </row>
    <row r="161" spans="1:12" x14ac:dyDescent="0.35">
      <c r="C161">
        <v>30</v>
      </c>
      <c r="D161">
        <v>-0.53</v>
      </c>
      <c r="E161">
        <f t="shared" si="6"/>
        <v>-48.800000000000004</v>
      </c>
      <c r="L161" s="4"/>
    </row>
    <row r="162" spans="1:12" x14ac:dyDescent="0.35">
      <c r="L162" s="4"/>
    </row>
    <row r="164" spans="1:12" x14ac:dyDescent="0.35">
      <c r="A164" s="2" t="s">
        <v>18</v>
      </c>
      <c r="B164" t="s">
        <v>19</v>
      </c>
      <c r="D164" s="15" t="s">
        <v>20</v>
      </c>
    </row>
    <row r="165" spans="1:12" x14ac:dyDescent="0.35">
      <c r="A165" t="s">
        <v>7</v>
      </c>
      <c r="B165" t="s">
        <v>8</v>
      </c>
      <c r="C165" t="s">
        <v>6</v>
      </c>
      <c r="D165" t="s">
        <v>0</v>
      </c>
      <c r="E165" t="s">
        <v>3</v>
      </c>
      <c r="F165" t="s">
        <v>9</v>
      </c>
      <c r="G165" t="s">
        <v>1</v>
      </c>
      <c r="H165" t="s">
        <v>4</v>
      </c>
      <c r="I165" t="s">
        <v>2</v>
      </c>
      <c r="J165" t="s">
        <v>5</v>
      </c>
    </row>
    <row r="166" spans="1:12" x14ac:dyDescent="0.35">
      <c r="A166">
        <v>0</v>
      </c>
      <c r="B166">
        <v>20</v>
      </c>
      <c r="C166">
        <v>0</v>
      </c>
      <c r="D166">
        <v>-0.04</v>
      </c>
      <c r="E166">
        <f>(D166+0.04)*100</f>
        <v>0</v>
      </c>
      <c r="F166" s="7">
        <v>0</v>
      </c>
      <c r="G166" s="9">
        <v>-2.5828675729999999E-4</v>
      </c>
      <c r="H166" s="4">
        <v>0</v>
      </c>
      <c r="I166">
        <v>0</v>
      </c>
      <c r="J166" s="4">
        <v>0</v>
      </c>
    </row>
    <row r="167" spans="1:12" x14ac:dyDescent="0.35">
      <c r="A167">
        <v>1.1000000000000001</v>
      </c>
      <c r="B167">
        <v>22</v>
      </c>
      <c r="C167">
        <v>3</v>
      </c>
      <c r="D167">
        <v>-0.04</v>
      </c>
      <c r="E167">
        <f t="shared" ref="E167:E180" si="10">(D167+0.04)*100</f>
        <v>0</v>
      </c>
      <c r="F167" s="7">
        <v>5.08</v>
      </c>
      <c r="G167" s="6">
        <v>-3.5107269050000002E-4</v>
      </c>
      <c r="H167" s="4">
        <v>0</v>
      </c>
      <c r="I167">
        <f t="shared" ref="I167:I181" si="11">(F166+F167)/2</f>
        <v>2.54</v>
      </c>
      <c r="J167" s="4">
        <f t="shared" ref="J167:J181" si="12">(H167-H166)/(F167-F166)</f>
        <v>0</v>
      </c>
      <c r="K167" s="3"/>
    </row>
    <row r="168" spans="1:12" x14ac:dyDescent="0.35">
      <c r="A168">
        <v>2.2000000000000002</v>
      </c>
      <c r="B168">
        <v>25</v>
      </c>
      <c r="C168">
        <v>4.5</v>
      </c>
      <c r="D168">
        <v>-0.04</v>
      </c>
      <c r="E168">
        <f t="shared" si="10"/>
        <v>0</v>
      </c>
      <c r="F168" s="7">
        <v>5.92</v>
      </c>
      <c r="G168" s="6">
        <v>1.0062396830000001E-2</v>
      </c>
      <c r="H168" s="4">
        <f t="shared" ref="H168:H181" si="13">G168*1000</f>
        <v>10.062396830000001</v>
      </c>
      <c r="I168">
        <f t="shared" si="11"/>
        <v>5.5</v>
      </c>
      <c r="J168" s="4">
        <f t="shared" si="12"/>
        <v>11.979043845238099</v>
      </c>
    </row>
    <row r="169" spans="1:12" x14ac:dyDescent="0.35">
      <c r="A169">
        <v>3.2</v>
      </c>
      <c r="B169">
        <v>29</v>
      </c>
      <c r="C169">
        <v>5</v>
      </c>
      <c r="D169">
        <v>-2.9000000000000001E-2</v>
      </c>
      <c r="E169">
        <f t="shared" si="10"/>
        <v>1.0999999999999999</v>
      </c>
      <c r="F169" s="7">
        <v>6.44</v>
      </c>
      <c r="G169" s="6">
        <v>1.2139477589999999E-2</v>
      </c>
      <c r="H169" s="4">
        <f t="shared" si="13"/>
        <v>12.13947759</v>
      </c>
      <c r="I169">
        <f t="shared" si="11"/>
        <v>6.18</v>
      </c>
      <c r="J169" s="4">
        <f t="shared" si="12"/>
        <v>3.9943860769230723</v>
      </c>
    </row>
    <row r="170" spans="1:12" x14ac:dyDescent="0.35">
      <c r="A170">
        <v>4.2</v>
      </c>
      <c r="B170">
        <v>36</v>
      </c>
      <c r="C170">
        <v>5.3</v>
      </c>
      <c r="D170">
        <v>-4.7E-2</v>
      </c>
      <c r="E170">
        <f t="shared" si="10"/>
        <v>-0.7</v>
      </c>
      <c r="F170" s="7">
        <v>6.92</v>
      </c>
      <c r="G170" s="6">
        <v>1.4464058409999999E-2</v>
      </c>
      <c r="H170" s="4">
        <f t="shared" si="13"/>
        <v>14.46405841</v>
      </c>
      <c r="I170">
        <f t="shared" si="11"/>
        <v>6.68</v>
      </c>
      <c r="J170" s="4">
        <f t="shared" si="12"/>
        <v>4.8428767083333373</v>
      </c>
    </row>
    <row r="171" spans="1:12" x14ac:dyDescent="0.35">
      <c r="A171">
        <v>5.3</v>
      </c>
      <c r="B171">
        <v>41</v>
      </c>
      <c r="C171">
        <v>6.2</v>
      </c>
      <c r="D171">
        <v>-7.6999999999999999E-2</v>
      </c>
      <c r="E171">
        <f t="shared" si="10"/>
        <v>-3.6999999999999997</v>
      </c>
      <c r="F171" s="7">
        <v>7.8</v>
      </c>
      <c r="G171" s="6">
        <v>2.3404654649999999E-2</v>
      </c>
      <c r="H171" s="4">
        <f t="shared" si="13"/>
        <v>23.404654649999998</v>
      </c>
      <c r="I171">
        <f t="shared" si="11"/>
        <v>7.3599999999999994</v>
      </c>
      <c r="J171" s="4">
        <f t="shared" si="12"/>
        <v>10.159768454545453</v>
      </c>
    </row>
    <row r="172" spans="1:12" x14ac:dyDescent="0.35">
      <c r="A172">
        <v>6.3</v>
      </c>
      <c r="B172">
        <v>47</v>
      </c>
      <c r="C172">
        <v>7.5</v>
      </c>
      <c r="D172">
        <v>-0.24199999999999999</v>
      </c>
      <c r="E172">
        <f t="shared" si="10"/>
        <v>-20.2</v>
      </c>
      <c r="F172" s="7">
        <v>8.76</v>
      </c>
      <c r="G172" s="6">
        <v>3.021955061E-2</v>
      </c>
      <c r="H172" s="4">
        <f t="shared" si="13"/>
        <v>30.219550609999999</v>
      </c>
      <c r="I172">
        <f t="shared" si="11"/>
        <v>8.2799999999999994</v>
      </c>
      <c r="J172" s="4">
        <f t="shared" si="12"/>
        <v>7.0988499583333349</v>
      </c>
    </row>
    <row r="173" spans="1:12" x14ac:dyDescent="0.35">
      <c r="A173">
        <v>7.3</v>
      </c>
      <c r="B173">
        <v>53</v>
      </c>
      <c r="C173">
        <v>8.3000000000000007</v>
      </c>
      <c r="D173">
        <v>-0.26</v>
      </c>
      <c r="E173">
        <f t="shared" si="10"/>
        <v>-22</v>
      </c>
      <c r="F173" s="7">
        <v>9.2799999999999994</v>
      </c>
      <c r="G173" s="6">
        <v>3.6418432780000003E-2</v>
      </c>
      <c r="H173" s="4">
        <f t="shared" si="13"/>
        <v>36.418432780000003</v>
      </c>
      <c r="I173">
        <f t="shared" si="11"/>
        <v>9.02</v>
      </c>
      <c r="J173" s="4">
        <f t="shared" si="12"/>
        <v>11.920927250000018</v>
      </c>
    </row>
    <row r="174" spans="1:12" x14ac:dyDescent="0.35">
      <c r="A174">
        <v>8.4</v>
      </c>
      <c r="B174">
        <v>57</v>
      </c>
      <c r="C174">
        <v>9.1</v>
      </c>
      <c r="D174">
        <v>-0.32800000000000001</v>
      </c>
      <c r="E174">
        <f t="shared" si="10"/>
        <v>-28.800000000000004</v>
      </c>
      <c r="F174" s="7">
        <v>9.76</v>
      </c>
      <c r="G174" s="6">
        <v>4.1584167929999999E-2</v>
      </c>
      <c r="H174" s="4">
        <f t="shared" si="13"/>
        <v>41.58416793</v>
      </c>
      <c r="I174">
        <f t="shared" si="11"/>
        <v>9.52</v>
      </c>
      <c r="J174" s="4">
        <f t="shared" si="12"/>
        <v>10.761948229166649</v>
      </c>
    </row>
    <row r="175" spans="1:12" x14ac:dyDescent="0.35">
      <c r="A175">
        <v>9.4</v>
      </c>
      <c r="B175">
        <v>59</v>
      </c>
      <c r="C175">
        <v>9.6</v>
      </c>
      <c r="D175">
        <v>-0.439</v>
      </c>
      <c r="E175">
        <f t="shared" si="10"/>
        <v>-39.900000000000006</v>
      </c>
      <c r="F175" s="7">
        <v>10.68</v>
      </c>
      <c r="G175" s="6">
        <v>4.5975042809999998E-2</v>
      </c>
      <c r="H175" s="4">
        <f t="shared" si="13"/>
        <v>45.975042809999998</v>
      </c>
      <c r="I175">
        <f t="shared" si="11"/>
        <v>10.219999999999999</v>
      </c>
      <c r="J175" s="4">
        <f t="shared" si="12"/>
        <v>4.7726900869565201</v>
      </c>
    </row>
    <row r="176" spans="1:12" x14ac:dyDescent="0.35">
      <c r="A176">
        <v>10.4</v>
      </c>
      <c r="B176">
        <v>58</v>
      </c>
      <c r="C176">
        <v>10.4</v>
      </c>
      <c r="D176">
        <v>-0.44500000000000001</v>
      </c>
      <c r="E176">
        <f t="shared" si="10"/>
        <v>-40.5</v>
      </c>
      <c r="F176" s="7">
        <v>11.64</v>
      </c>
      <c r="G176" s="6">
        <v>4.8816197140000003E-2</v>
      </c>
      <c r="H176" s="4">
        <f t="shared" si="13"/>
        <v>48.81619714</v>
      </c>
      <c r="I176">
        <f t="shared" si="11"/>
        <v>11.16</v>
      </c>
      <c r="J176" s="4">
        <f t="shared" si="12"/>
        <v>2.9595357604166659</v>
      </c>
    </row>
    <row r="177" spans="1:10" x14ac:dyDescent="0.35">
      <c r="A177">
        <v>11.8</v>
      </c>
      <c r="B177">
        <v>57</v>
      </c>
      <c r="C177">
        <v>11.3</v>
      </c>
      <c r="D177">
        <v>-0.47199999999999998</v>
      </c>
      <c r="E177">
        <f t="shared" si="10"/>
        <v>-43.2</v>
      </c>
      <c r="F177" s="7">
        <v>12.64</v>
      </c>
      <c r="G177" s="6">
        <v>5.0365917679999997E-2</v>
      </c>
      <c r="H177" s="4">
        <f t="shared" si="13"/>
        <v>50.365917679999995</v>
      </c>
      <c r="I177">
        <f t="shared" si="11"/>
        <v>12.14</v>
      </c>
      <c r="J177" s="4">
        <f t="shared" si="12"/>
        <v>1.5497205399999956</v>
      </c>
    </row>
    <row r="178" spans="1:10" x14ac:dyDescent="0.35">
      <c r="A178">
        <v>14.2</v>
      </c>
      <c r="B178">
        <v>55</v>
      </c>
      <c r="C178">
        <v>12.5</v>
      </c>
      <c r="D178">
        <v>-0.49099999999999999</v>
      </c>
      <c r="E178">
        <f t="shared" si="10"/>
        <v>-45.1</v>
      </c>
      <c r="F178" s="7">
        <v>14.4</v>
      </c>
      <c r="G178" s="6">
        <v>5.1657351470000001E-2</v>
      </c>
      <c r="H178" s="4">
        <f t="shared" si="13"/>
        <v>51.657351470000002</v>
      </c>
      <c r="I178">
        <f t="shared" si="11"/>
        <v>13.52</v>
      </c>
      <c r="J178" s="4">
        <f t="shared" si="12"/>
        <v>0.73376919886364012</v>
      </c>
    </row>
    <row r="179" spans="1:10" x14ac:dyDescent="0.35">
      <c r="A179">
        <v>16.3</v>
      </c>
      <c r="B179">
        <v>53</v>
      </c>
      <c r="C179">
        <v>18.3</v>
      </c>
      <c r="D179">
        <v>-0.51</v>
      </c>
      <c r="E179">
        <f t="shared" si="10"/>
        <v>-47</v>
      </c>
      <c r="F179" s="7">
        <v>16.920000000000002</v>
      </c>
      <c r="G179" s="6">
        <v>5.2432211739999998E-2</v>
      </c>
      <c r="H179" s="4">
        <f t="shared" si="13"/>
        <v>52.43221174</v>
      </c>
      <c r="I179">
        <f t="shared" si="11"/>
        <v>15.66</v>
      </c>
      <c r="J179" s="4">
        <f t="shared" si="12"/>
        <v>0.30748423412698311</v>
      </c>
    </row>
    <row r="180" spans="1:10" x14ac:dyDescent="0.35">
      <c r="A180">
        <v>18.600000000000001</v>
      </c>
      <c r="B180">
        <v>50</v>
      </c>
      <c r="C180">
        <v>28</v>
      </c>
      <c r="D180">
        <v>-0.51500000000000001</v>
      </c>
      <c r="E180">
        <f t="shared" si="10"/>
        <v>-47.5</v>
      </c>
      <c r="F180" s="7">
        <v>23</v>
      </c>
      <c r="G180" s="6">
        <v>5.3465358769999999E-2</v>
      </c>
      <c r="H180" s="4">
        <f t="shared" si="13"/>
        <v>53.465358770000002</v>
      </c>
      <c r="I180">
        <f t="shared" si="11"/>
        <v>19.96</v>
      </c>
      <c r="J180" s="4">
        <f t="shared" si="12"/>
        <v>0.16992549835526355</v>
      </c>
    </row>
    <row r="181" spans="1:10" x14ac:dyDescent="0.35">
      <c r="A181">
        <v>21.8</v>
      </c>
      <c r="B181">
        <v>47</v>
      </c>
      <c r="F181" s="7">
        <v>27.72</v>
      </c>
      <c r="G181" s="6">
        <v>5.3207072010000002E-2</v>
      </c>
      <c r="H181" s="4">
        <f t="shared" si="13"/>
        <v>53.207072010000005</v>
      </c>
      <c r="I181">
        <f t="shared" si="11"/>
        <v>25.36</v>
      </c>
      <c r="J181" s="4">
        <f t="shared" si="12"/>
        <v>-5.4721771186440095E-2</v>
      </c>
    </row>
    <row r="182" spans="1:10" x14ac:dyDescent="0.35">
      <c r="A182">
        <v>25.5</v>
      </c>
      <c r="B182">
        <v>44</v>
      </c>
    </row>
    <row r="183" spans="1:10" x14ac:dyDescent="0.35">
      <c r="A183">
        <v>29.6</v>
      </c>
      <c r="B183">
        <v>41</v>
      </c>
    </row>
  </sheetData>
  <pageMargins left="0.25" right="0.25" top="0.75" bottom="0.75" header="0.3" footer="0.3"/>
  <pageSetup paperSize="9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Rafael Garcia-Molina</cp:lastModifiedBy>
  <cp:lastPrinted>2023-03-10T18:55:16Z</cp:lastPrinted>
  <dcterms:created xsi:type="dcterms:W3CDTF">2021-04-28T18:14:35Z</dcterms:created>
  <dcterms:modified xsi:type="dcterms:W3CDTF">2024-12-30T20:16:17Z</dcterms:modified>
</cp:coreProperties>
</file>