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https://aaudk.sharepoint.com/sites/ALIGNED/Delte dokumenter/WP1 Shared modelling framework and learnings/D1.2-Sci-Framework/T1.3-LCIA/"/>
    </mc:Choice>
  </mc:AlternateContent>
  <xr:revisionPtr revIDLastSave="1" documentId="13_ncr:1_{8A87FE52-932D-4202-BA60-909F4BEAA12E}" xr6:coauthVersionLast="47" xr6:coauthVersionMax="47" xr10:uidLastSave="{D1DF45D8-38B4-4117-8402-ADA38B9DB001}"/>
  <bookViews>
    <workbookView xWindow="-38520" yWindow="-3840" windowWidth="38640" windowHeight="21240" xr2:uid="{97F62BF7-27A7-47C5-8B2A-C3CA84538566}"/>
  </bookViews>
  <sheets>
    <sheet name="ReadMe" sheetId="10" r:id="rId1"/>
    <sheet name="GWP100_Levasseur" sheetId="1" r:id="rId2"/>
    <sheet name="GWP500_Levasseur" sheetId="6" r:id="rId3"/>
    <sheet name="GWP100_Ventura" sheetId="2" r:id="rId4"/>
    <sheet name="GTP50" sheetId="8" r:id="rId5"/>
    <sheet name="GTP100" sheetId="4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56" i="8" l="1"/>
  <c r="N56" i="8"/>
  <c r="M56" i="8"/>
  <c r="L56" i="8"/>
  <c r="R55" i="8"/>
  <c r="N55" i="8"/>
  <c r="M55" i="8"/>
  <c r="L55" i="8"/>
  <c r="R54" i="8"/>
  <c r="N54" i="8"/>
  <c r="M54" i="8"/>
  <c r="L54" i="8"/>
  <c r="R53" i="8"/>
  <c r="N53" i="8"/>
  <c r="M53" i="8"/>
  <c r="L53" i="8"/>
  <c r="R52" i="8"/>
  <c r="N52" i="8"/>
  <c r="M52" i="8"/>
  <c r="L52" i="8"/>
  <c r="R51" i="8"/>
  <c r="N51" i="8"/>
  <c r="M51" i="8"/>
  <c r="L51" i="8"/>
  <c r="R50" i="8"/>
  <c r="N50" i="8"/>
  <c r="M50" i="8"/>
  <c r="L50" i="8"/>
  <c r="R49" i="8"/>
  <c r="N49" i="8"/>
  <c r="M49" i="8"/>
  <c r="L49" i="8"/>
  <c r="R48" i="8"/>
  <c r="N48" i="8"/>
  <c r="M48" i="8"/>
  <c r="L48" i="8"/>
  <c r="R47" i="8"/>
  <c r="N47" i="8"/>
  <c r="M47" i="8"/>
  <c r="L47" i="8"/>
  <c r="R46" i="8"/>
  <c r="N46" i="8"/>
  <c r="M46" i="8"/>
  <c r="L46" i="8"/>
  <c r="B45" i="8"/>
  <c r="R45" i="8"/>
  <c r="N45" i="8"/>
  <c r="M45" i="8"/>
  <c r="L45" i="8"/>
  <c r="B44" i="8"/>
  <c r="R44" i="8"/>
  <c r="N44" i="8"/>
  <c r="M44" i="8"/>
  <c r="L44" i="8"/>
  <c r="B43" i="8"/>
  <c r="R43" i="8"/>
  <c r="N43" i="8"/>
  <c r="M43" i="8"/>
  <c r="L43" i="8"/>
  <c r="B42" i="8"/>
  <c r="R42" i="8"/>
  <c r="N42" i="8"/>
  <c r="M42" i="8"/>
  <c r="L42" i="8"/>
  <c r="R41" i="8"/>
  <c r="N41" i="8"/>
  <c r="M41" i="8"/>
  <c r="L41" i="8"/>
  <c r="B41" i="8"/>
  <c r="R40" i="8"/>
  <c r="N40" i="8"/>
  <c r="M40" i="8"/>
  <c r="L40" i="8"/>
  <c r="B40" i="8"/>
  <c r="R39" i="8"/>
  <c r="N39" i="8"/>
  <c r="M39" i="8"/>
  <c r="L39" i="8"/>
  <c r="B39" i="8"/>
  <c r="R38" i="8"/>
  <c r="N38" i="8"/>
  <c r="M38" i="8"/>
  <c r="L38" i="8"/>
  <c r="B38" i="8"/>
  <c r="R37" i="8"/>
  <c r="N37" i="8"/>
  <c r="M37" i="8"/>
  <c r="L37" i="8"/>
  <c r="B37" i="8"/>
  <c r="R36" i="8"/>
  <c r="N36" i="8"/>
  <c r="M36" i="8"/>
  <c r="L36" i="8"/>
  <c r="B36" i="8"/>
  <c r="R35" i="8"/>
  <c r="N35" i="8"/>
  <c r="M35" i="8"/>
  <c r="L35" i="8"/>
  <c r="B35" i="8"/>
  <c r="R34" i="8"/>
  <c r="N34" i="8"/>
  <c r="M34" i="8"/>
  <c r="L34" i="8"/>
  <c r="B34" i="8"/>
  <c r="R33" i="8"/>
  <c r="N33" i="8"/>
  <c r="M33" i="8"/>
  <c r="L33" i="8"/>
  <c r="R32" i="8"/>
  <c r="N32" i="8"/>
  <c r="M32" i="8"/>
  <c r="L32" i="8"/>
  <c r="R31" i="8"/>
  <c r="N31" i="8"/>
  <c r="M31" i="8"/>
  <c r="L31" i="8"/>
  <c r="R30" i="8"/>
  <c r="N30" i="8"/>
  <c r="M30" i="8"/>
  <c r="L30" i="8"/>
  <c r="R29" i="8"/>
  <c r="N29" i="8"/>
  <c r="M29" i="8"/>
  <c r="L29" i="8"/>
  <c r="R28" i="8"/>
  <c r="N28" i="8"/>
  <c r="M28" i="8"/>
  <c r="L28" i="8"/>
  <c r="R27" i="8"/>
  <c r="N27" i="8"/>
  <c r="M27" i="8"/>
  <c r="L27" i="8"/>
  <c r="R26" i="8"/>
  <c r="N26" i="8"/>
  <c r="M26" i="8"/>
  <c r="L26" i="8"/>
  <c r="R25" i="8"/>
  <c r="N25" i="8"/>
  <c r="M25" i="8"/>
  <c r="L25" i="8"/>
  <c r="R24" i="8"/>
  <c r="N24" i="8"/>
  <c r="M24" i="8"/>
  <c r="L24" i="8"/>
  <c r="R23" i="8"/>
  <c r="N23" i="8"/>
  <c r="M23" i="8"/>
  <c r="L23" i="8"/>
  <c r="R22" i="8"/>
  <c r="N22" i="8"/>
  <c r="M22" i="8"/>
  <c r="L22" i="8"/>
  <c r="R21" i="8"/>
  <c r="N21" i="8"/>
  <c r="M21" i="8"/>
  <c r="L21" i="8"/>
  <c r="R20" i="8"/>
  <c r="N20" i="8"/>
  <c r="M20" i="8"/>
  <c r="L20" i="8"/>
  <c r="R19" i="8"/>
  <c r="N19" i="8"/>
  <c r="M19" i="8"/>
  <c r="L19" i="8"/>
  <c r="R18" i="8"/>
  <c r="N18" i="8"/>
  <c r="M18" i="8"/>
  <c r="L18" i="8"/>
  <c r="R17" i="8"/>
  <c r="N17" i="8"/>
  <c r="M17" i="8"/>
  <c r="L17" i="8"/>
  <c r="R16" i="8"/>
  <c r="N16" i="8"/>
  <c r="M16" i="8"/>
  <c r="L16" i="8"/>
  <c r="R15" i="8"/>
  <c r="N15" i="8"/>
  <c r="M15" i="8"/>
  <c r="L15" i="8"/>
  <c r="R14" i="8"/>
  <c r="N14" i="8"/>
  <c r="M14" i="8"/>
  <c r="L14" i="8"/>
  <c r="R13" i="8"/>
  <c r="N13" i="8"/>
  <c r="M13" i="8"/>
  <c r="L13" i="8"/>
  <c r="R12" i="8"/>
  <c r="N12" i="8"/>
  <c r="M12" i="8"/>
  <c r="L12" i="8"/>
  <c r="R11" i="8"/>
  <c r="N11" i="8"/>
  <c r="M11" i="8"/>
  <c r="L11" i="8"/>
  <c r="R10" i="8"/>
  <c r="N10" i="8"/>
  <c r="M10" i="8"/>
  <c r="L10" i="8"/>
  <c r="R9" i="8"/>
  <c r="N9" i="8"/>
  <c r="M9" i="8"/>
  <c r="L9" i="8"/>
  <c r="C9" i="8"/>
  <c r="P7" i="8" s="1"/>
  <c r="R8" i="8"/>
  <c r="N8" i="8"/>
  <c r="M8" i="8"/>
  <c r="L8" i="8"/>
  <c r="C8" i="8"/>
  <c r="R7" i="8"/>
  <c r="N7" i="8"/>
  <c r="M7" i="8"/>
  <c r="L7" i="8"/>
  <c r="C7" i="8"/>
  <c r="R6" i="8"/>
  <c r="P6" i="8"/>
  <c r="N6" i="8"/>
  <c r="M6" i="8"/>
  <c r="L6" i="8"/>
  <c r="T506" i="2"/>
  <c r="T407" i="2"/>
  <c r="T408" i="2"/>
  <c r="T409" i="2"/>
  <c r="T410" i="2"/>
  <c r="T411" i="2"/>
  <c r="T412" i="2"/>
  <c r="T413" i="2"/>
  <c r="T414" i="2"/>
  <c r="T415" i="2"/>
  <c r="T416" i="2"/>
  <c r="T417" i="2"/>
  <c r="T418" i="2"/>
  <c r="T419" i="2"/>
  <c r="T420" i="2"/>
  <c r="T421" i="2"/>
  <c r="T422" i="2"/>
  <c r="T423" i="2"/>
  <c r="T424" i="2"/>
  <c r="T425" i="2"/>
  <c r="T426" i="2"/>
  <c r="T427" i="2"/>
  <c r="T428" i="2"/>
  <c r="T429" i="2"/>
  <c r="T430" i="2"/>
  <c r="T431" i="2"/>
  <c r="T432" i="2"/>
  <c r="T433" i="2"/>
  <c r="T434" i="2"/>
  <c r="T435" i="2"/>
  <c r="T436" i="2"/>
  <c r="T437" i="2"/>
  <c r="T438" i="2"/>
  <c r="T439" i="2"/>
  <c r="T440" i="2"/>
  <c r="T441" i="2"/>
  <c r="T442" i="2"/>
  <c r="T443" i="2"/>
  <c r="T444" i="2"/>
  <c r="T445" i="2"/>
  <c r="T446" i="2"/>
  <c r="T447" i="2"/>
  <c r="T448" i="2"/>
  <c r="T449" i="2"/>
  <c r="T450" i="2"/>
  <c r="T451" i="2"/>
  <c r="T452" i="2"/>
  <c r="T453" i="2"/>
  <c r="T454" i="2"/>
  <c r="T455" i="2"/>
  <c r="T456" i="2"/>
  <c r="T457" i="2"/>
  <c r="T458" i="2"/>
  <c r="T459" i="2"/>
  <c r="T460" i="2"/>
  <c r="T461" i="2"/>
  <c r="T462" i="2"/>
  <c r="T463" i="2"/>
  <c r="T464" i="2"/>
  <c r="T465" i="2"/>
  <c r="T466" i="2"/>
  <c r="T467" i="2"/>
  <c r="T468" i="2"/>
  <c r="T469" i="2"/>
  <c r="T470" i="2"/>
  <c r="T471" i="2"/>
  <c r="T472" i="2"/>
  <c r="T473" i="2"/>
  <c r="T474" i="2"/>
  <c r="T475" i="2"/>
  <c r="T476" i="2"/>
  <c r="T477" i="2"/>
  <c r="T478" i="2"/>
  <c r="T479" i="2"/>
  <c r="T480" i="2"/>
  <c r="T481" i="2"/>
  <c r="T482" i="2"/>
  <c r="T483" i="2"/>
  <c r="T484" i="2"/>
  <c r="T485" i="2"/>
  <c r="T486" i="2"/>
  <c r="T487" i="2"/>
  <c r="T488" i="2"/>
  <c r="T489" i="2"/>
  <c r="T490" i="2"/>
  <c r="T491" i="2"/>
  <c r="T492" i="2"/>
  <c r="T493" i="2"/>
  <c r="T494" i="2"/>
  <c r="T495" i="2"/>
  <c r="T496" i="2"/>
  <c r="T497" i="2"/>
  <c r="T498" i="2"/>
  <c r="T499" i="2"/>
  <c r="T500" i="2"/>
  <c r="T501" i="2"/>
  <c r="T502" i="2"/>
  <c r="T503" i="2"/>
  <c r="T504" i="2"/>
  <c r="T505" i="2"/>
  <c r="T57" i="2"/>
  <c r="T58" i="2"/>
  <c r="T59" i="2"/>
  <c r="T60" i="2"/>
  <c r="T61" i="2"/>
  <c r="T62" i="2"/>
  <c r="T63" i="2"/>
  <c r="T64" i="2"/>
  <c r="T65" i="2"/>
  <c r="T66" i="2"/>
  <c r="T67" i="2"/>
  <c r="T68" i="2"/>
  <c r="T69" i="2"/>
  <c r="T70" i="2"/>
  <c r="T71" i="2"/>
  <c r="T72" i="2"/>
  <c r="T73" i="2"/>
  <c r="T74" i="2"/>
  <c r="T75" i="2"/>
  <c r="T76" i="2"/>
  <c r="T77" i="2"/>
  <c r="T78" i="2"/>
  <c r="T79" i="2"/>
  <c r="T80" i="2"/>
  <c r="T81" i="2"/>
  <c r="T82" i="2"/>
  <c r="T83" i="2"/>
  <c r="T84" i="2"/>
  <c r="T85" i="2"/>
  <c r="T86" i="2"/>
  <c r="T87" i="2"/>
  <c r="T88" i="2"/>
  <c r="T89" i="2"/>
  <c r="T90" i="2"/>
  <c r="T91" i="2"/>
  <c r="T92" i="2"/>
  <c r="T93" i="2"/>
  <c r="T94" i="2"/>
  <c r="T95" i="2"/>
  <c r="T96" i="2"/>
  <c r="T97" i="2"/>
  <c r="T98" i="2"/>
  <c r="T99" i="2"/>
  <c r="T100" i="2"/>
  <c r="T101" i="2"/>
  <c r="T102" i="2"/>
  <c r="T103" i="2"/>
  <c r="T104" i="2"/>
  <c r="T105" i="2"/>
  <c r="T106" i="2"/>
  <c r="T107" i="2"/>
  <c r="T108" i="2"/>
  <c r="T109" i="2"/>
  <c r="T110" i="2"/>
  <c r="T111" i="2"/>
  <c r="T112" i="2"/>
  <c r="T113" i="2"/>
  <c r="T114" i="2"/>
  <c r="T115" i="2"/>
  <c r="T116" i="2"/>
  <c r="T117" i="2"/>
  <c r="T118" i="2"/>
  <c r="T119" i="2"/>
  <c r="T120" i="2"/>
  <c r="T121" i="2"/>
  <c r="T122" i="2"/>
  <c r="T123" i="2"/>
  <c r="T124" i="2"/>
  <c r="T125" i="2"/>
  <c r="T126" i="2"/>
  <c r="T127" i="2"/>
  <c r="T128" i="2"/>
  <c r="T129" i="2"/>
  <c r="T130" i="2"/>
  <c r="T131" i="2"/>
  <c r="T132" i="2"/>
  <c r="T133" i="2"/>
  <c r="T134" i="2"/>
  <c r="T135" i="2"/>
  <c r="T136" i="2"/>
  <c r="T137" i="2"/>
  <c r="T138" i="2"/>
  <c r="T139" i="2"/>
  <c r="T140" i="2"/>
  <c r="T141" i="2"/>
  <c r="T142" i="2"/>
  <c r="T143" i="2"/>
  <c r="T144" i="2"/>
  <c r="T145" i="2"/>
  <c r="T146" i="2"/>
  <c r="T147" i="2"/>
  <c r="T148" i="2"/>
  <c r="T149" i="2"/>
  <c r="T150" i="2"/>
  <c r="T151" i="2"/>
  <c r="T152" i="2"/>
  <c r="T153" i="2"/>
  <c r="T154" i="2"/>
  <c r="T155" i="2"/>
  <c r="T156" i="2"/>
  <c r="T157" i="2"/>
  <c r="T158" i="2"/>
  <c r="T159" i="2"/>
  <c r="T160" i="2"/>
  <c r="T161" i="2"/>
  <c r="T162" i="2"/>
  <c r="T163" i="2"/>
  <c r="T164" i="2"/>
  <c r="T165" i="2"/>
  <c r="T166" i="2"/>
  <c r="T167" i="2"/>
  <c r="T168" i="2"/>
  <c r="T169" i="2"/>
  <c r="T170" i="2"/>
  <c r="T171" i="2"/>
  <c r="T172" i="2"/>
  <c r="T173" i="2"/>
  <c r="T174" i="2"/>
  <c r="T175" i="2"/>
  <c r="T176" i="2"/>
  <c r="T177" i="2"/>
  <c r="T178" i="2"/>
  <c r="T179" i="2"/>
  <c r="T180" i="2"/>
  <c r="T181" i="2"/>
  <c r="T182" i="2"/>
  <c r="T183" i="2"/>
  <c r="T184" i="2"/>
  <c r="T185" i="2"/>
  <c r="T186" i="2"/>
  <c r="T187" i="2"/>
  <c r="T188" i="2"/>
  <c r="T189" i="2"/>
  <c r="T190" i="2"/>
  <c r="T191" i="2"/>
  <c r="T192" i="2"/>
  <c r="T193" i="2"/>
  <c r="T194" i="2"/>
  <c r="T195" i="2"/>
  <c r="T196" i="2"/>
  <c r="T197" i="2"/>
  <c r="T198" i="2"/>
  <c r="T199" i="2"/>
  <c r="T200" i="2"/>
  <c r="T201" i="2"/>
  <c r="T202" i="2"/>
  <c r="T203" i="2"/>
  <c r="T204" i="2"/>
  <c r="T205" i="2"/>
  <c r="T206" i="2"/>
  <c r="T207" i="2"/>
  <c r="T208" i="2"/>
  <c r="T209" i="2"/>
  <c r="T210" i="2"/>
  <c r="T211" i="2"/>
  <c r="T212" i="2"/>
  <c r="T213" i="2"/>
  <c r="T214" i="2"/>
  <c r="T215" i="2"/>
  <c r="T216" i="2"/>
  <c r="T217" i="2"/>
  <c r="T218" i="2"/>
  <c r="T219" i="2"/>
  <c r="T220" i="2"/>
  <c r="T221" i="2"/>
  <c r="T222" i="2"/>
  <c r="T223" i="2"/>
  <c r="T224" i="2"/>
  <c r="T225" i="2"/>
  <c r="T226" i="2"/>
  <c r="T227" i="2"/>
  <c r="T228" i="2"/>
  <c r="T229" i="2"/>
  <c r="T230" i="2"/>
  <c r="T231" i="2"/>
  <c r="T232" i="2"/>
  <c r="T233" i="2"/>
  <c r="T234" i="2"/>
  <c r="T235" i="2"/>
  <c r="T236" i="2"/>
  <c r="T237" i="2"/>
  <c r="T238" i="2"/>
  <c r="T239" i="2"/>
  <c r="T240" i="2"/>
  <c r="T241" i="2"/>
  <c r="T242" i="2"/>
  <c r="T243" i="2"/>
  <c r="T244" i="2"/>
  <c r="T245" i="2"/>
  <c r="T246" i="2"/>
  <c r="T247" i="2"/>
  <c r="T248" i="2"/>
  <c r="T249" i="2"/>
  <c r="T250" i="2"/>
  <c r="T251" i="2"/>
  <c r="T252" i="2"/>
  <c r="T253" i="2"/>
  <c r="T254" i="2"/>
  <c r="T255" i="2"/>
  <c r="T256" i="2"/>
  <c r="T257" i="2"/>
  <c r="T258" i="2"/>
  <c r="T259" i="2"/>
  <c r="T260" i="2"/>
  <c r="T261" i="2"/>
  <c r="T262" i="2"/>
  <c r="T263" i="2"/>
  <c r="T264" i="2"/>
  <c r="T265" i="2"/>
  <c r="T266" i="2"/>
  <c r="T267" i="2"/>
  <c r="T268" i="2"/>
  <c r="T269" i="2"/>
  <c r="T270" i="2"/>
  <c r="T271" i="2"/>
  <c r="T272" i="2"/>
  <c r="T273" i="2"/>
  <c r="T274" i="2"/>
  <c r="T275" i="2"/>
  <c r="T276" i="2"/>
  <c r="T277" i="2"/>
  <c r="T278" i="2"/>
  <c r="T279" i="2"/>
  <c r="T280" i="2"/>
  <c r="T281" i="2"/>
  <c r="T282" i="2"/>
  <c r="T283" i="2"/>
  <c r="T284" i="2"/>
  <c r="T285" i="2"/>
  <c r="T286" i="2"/>
  <c r="T287" i="2"/>
  <c r="T288" i="2"/>
  <c r="T289" i="2"/>
  <c r="T290" i="2"/>
  <c r="T291" i="2"/>
  <c r="T292" i="2"/>
  <c r="T293" i="2"/>
  <c r="T294" i="2"/>
  <c r="T295" i="2"/>
  <c r="T296" i="2"/>
  <c r="T297" i="2"/>
  <c r="T298" i="2"/>
  <c r="T299" i="2"/>
  <c r="T300" i="2"/>
  <c r="T301" i="2"/>
  <c r="T302" i="2"/>
  <c r="T303" i="2"/>
  <c r="T304" i="2"/>
  <c r="T305" i="2"/>
  <c r="T306" i="2"/>
  <c r="T307" i="2"/>
  <c r="T308" i="2"/>
  <c r="T309" i="2"/>
  <c r="T310" i="2"/>
  <c r="T311" i="2"/>
  <c r="T312" i="2"/>
  <c r="T313" i="2"/>
  <c r="T314" i="2"/>
  <c r="T315" i="2"/>
  <c r="T316" i="2"/>
  <c r="T317" i="2"/>
  <c r="T318" i="2"/>
  <c r="T319" i="2"/>
  <c r="T320" i="2"/>
  <c r="T321" i="2"/>
  <c r="T322" i="2"/>
  <c r="T323" i="2"/>
  <c r="T324" i="2"/>
  <c r="T325" i="2"/>
  <c r="T326" i="2"/>
  <c r="T327" i="2"/>
  <c r="T328" i="2"/>
  <c r="T329" i="2"/>
  <c r="T330" i="2"/>
  <c r="T331" i="2"/>
  <c r="T332" i="2"/>
  <c r="T333" i="2"/>
  <c r="T334" i="2"/>
  <c r="T335" i="2"/>
  <c r="T336" i="2"/>
  <c r="T337" i="2"/>
  <c r="T338" i="2"/>
  <c r="T339" i="2"/>
  <c r="T340" i="2"/>
  <c r="T341" i="2"/>
  <c r="T342" i="2"/>
  <c r="T343" i="2"/>
  <c r="T344" i="2"/>
  <c r="T345" i="2"/>
  <c r="T346" i="2"/>
  <c r="T347" i="2"/>
  <c r="T348" i="2"/>
  <c r="T349" i="2"/>
  <c r="T350" i="2"/>
  <c r="T351" i="2"/>
  <c r="T352" i="2"/>
  <c r="T353" i="2"/>
  <c r="T354" i="2"/>
  <c r="T355" i="2"/>
  <c r="T356" i="2"/>
  <c r="T357" i="2"/>
  <c r="T358" i="2"/>
  <c r="T359" i="2"/>
  <c r="T360" i="2"/>
  <c r="T361" i="2"/>
  <c r="T362" i="2"/>
  <c r="T363" i="2"/>
  <c r="T364" i="2"/>
  <c r="T365" i="2"/>
  <c r="T366" i="2"/>
  <c r="T367" i="2"/>
  <c r="T368" i="2"/>
  <c r="T369" i="2"/>
  <c r="T370" i="2"/>
  <c r="T371" i="2"/>
  <c r="T372" i="2"/>
  <c r="T373" i="2"/>
  <c r="T374" i="2"/>
  <c r="T375" i="2"/>
  <c r="T376" i="2"/>
  <c r="T377" i="2"/>
  <c r="T378" i="2"/>
  <c r="T379" i="2"/>
  <c r="T380" i="2"/>
  <c r="T381" i="2"/>
  <c r="T382" i="2"/>
  <c r="T383" i="2"/>
  <c r="T384" i="2"/>
  <c r="T385" i="2"/>
  <c r="T386" i="2"/>
  <c r="T387" i="2"/>
  <c r="T388" i="2"/>
  <c r="T389" i="2"/>
  <c r="T390" i="2"/>
  <c r="T391" i="2"/>
  <c r="T392" i="2"/>
  <c r="T393" i="2"/>
  <c r="T394" i="2"/>
  <c r="T395" i="2"/>
  <c r="T396" i="2"/>
  <c r="T397" i="2"/>
  <c r="T398" i="2"/>
  <c r="T399" i="2"/>
  <c r="T400" i="2"/>
  <c r="T401" i="2"/>
  <c r="T402" i="2"/>
  <c r="T403" i="2"/>
  <c r="T404" i="2"/>
  <c r="T405" i="2"/>
  <c r="T406" i="2"/>
  <c r="R506" i="6"/>
  <c r="N506" i="6"/>
  <c r="M506" i="6"/>
  <c r="L506" i="6"/>
  <c r="L207" i="6"/>
  <c r="M207" i="6"/>
  <c r="N207" i="6"/>
  <c r="R207" i="6"/>
  <c r="L208" i="6"/>
  <c r="M208" i="6"/>
  <c r="N208" i="6"/>
  <c r="R208" i="6"/>
  <c r="L209" i="6"/>
  <c r="M209" i="6"/>
  <c r="N209" i="6"/>
  <c r="R209" i="6"/>
  <c r="L210" i="6"/>
  <c r="M210" i="6"/>
  <c r="N210" i="6"/>
  <c r="R210" i="6"/>
  <c r="L211" i="6"/>
  <c r="M211" i="6"/>
  <c r="N211" i="6"/>
  <c r="R211" i="6"/>
  <c r="L212" i="6"/>
  <c r="M212" i="6"/>
  <c r="N212" i="6"/>
  <c r="R212" i="6"/>
  <c r="L213" i="6"/>
  <c r="M213" i="6"/>
  <c r="N213" i="6"/>
  <c r="R213" i="6"/>
  <c r="L214" i="6"/>
  <c r="M214" i="6"/>
  <c r="N214" i="6"/>
  <c r="R214" i="6"/>
  <c r="L215" i="6"/>
  <c r="M215" i="6"/>
  <c r="N215" i="6"/>
  <c r="R215" i="6"/>
  <c r="L216" i="6"/>
  <c r="M216" i="6"/>
  <c r="N216" i="6"/>
  <c r="R216" i="6"/>
  <c r="L217" i="6"/>
  <c r="M217" i="6"/>
  <c r="N217" i="6"/>
  <c r="R217" i="6"/>
  <c r="L218" i="6"/>
  <c r="M218" i="6"/>
  <c r="N218" i="6"/>
  <c r="R218" i="6"/>
  <c r="L219" i="6"/>
  <c r="M219" i="6"/>
  <c r="N219" i="6"/>
  <c r="R219" i="6"/>
  <c r="L220" i="6"/>
  <c r="M220" i="6"/>
  <c r="N220" i="6"/>
  <c r="R220" i="6"/>
  <c r="L221" i="6"/>
  <c r="M221" i="6"/>
  <c r="N221" i="6"/>
  <c r="R221" i="6"/>
  <c r="L222" i="6"/>
  <c r="M222" i="6"/>
  <c r="N222" i="6"/>
  <c r="R222" i="6"/>
  <c r="L223" i="6"/>
  <c r="M223" i="6"/>
  <c r="N223" i="6"/>
  <c r="R223" i="6"/>
  <c r="L224" i="6"/>
  <c r="M224" i="6"/>
  <c r="N224" i="6"/>
  <c r="R224" i="6"/>
  <c r="L225" i="6"/>
  <c r="M225" i="6"/>
  <c r="N225" i="6"/>
  <c r="R225" i="6"/>
  <c r="L226" i="6"/>
  <c r="M226" i="6"/>
  <c r="N226" i="6"/>
  <c r="R226" i="6"/>
  <c r="L227" i="6"/>
  <c r="M227" i="6"/>
  <c r="N227" i="6"/>
  <c r="R227" i="6"/>
  <c r="L228" i="6"/>
  <c r="M228" i="6"/>
  <c r="N228" i="6"/>
  <c r="R228" i="6"/>
  <c r="L229" i="6"/>
  <c r="M229" i="6"/>
  <c r="N229" i="6"/>
  <c r="R229" i="6"/>
  <c r="L230" i="6"/>
  <c r="M230" i="6"/>
  <c r="N230" i="6"/>
  <c r="R230" i="6"/>
  <c r="L231" i="6"/>
  <c r="M231" i="6"/>
  <c r="N231" i="6"/>
  <c r="R231" i="6"/>
  <c r="L232" i="6"/>
  <c r="M232" i="6"/>
  <c r="N232" i="6"/>
  <c r="R232" i="6"/>
  <c r="L233" i="6"/>
  <c r="M233" i="6"/>
  <c r="N233" i="6"/>
  <c r="R233" i="6"/>
  <c r="L234" i="6"/>
  <c r="M234" i="6"/>
  <c r="N234" i="6"/>
  <c r="R234" i="6"/>
  <c r="L235" i="6"/>
  <c r="M235" i="6"/>
  <c r="N235" i="6"/>
  <c r="R235" i="6"/>
  <c r="L236" i="6"/>
  <c r="M236" i="6"/>
  <c r="N236" i="6"/>
  <c r="R236" i="6"/>
  <c r="L237" i="6"/>
  <c r="M237" i="6"/>
  <c r="N237" i="6"/>
  <c r="R237" i="6"/>
  <c r="L238" i="6"/>
  <c r="M238" i="6"/>
  <c r="N238" i="6"/>
  <c r="R238" i="6"/>
  <c r="L239" i="6"/>
  <c r="M239" i="6"/>
  <c r="N239" i="6"/>
  <c r="R239" i="6"/>
  <c r="L240" i="6"/>
  <c r="M240" i="6"/>
  <c r="N240" i="6"/>
  <c r="R240" i="6"/>
  <c r="L241" i="6"/>
  <c r="M241" i="6"/>
  <c r="N241" i="6"/>
  <c r="R241" i="6"/>
  <c r="L242" i="6"/>
  <c r="M242" i="6"/>
  <c r="N242" i="6"/>
  <c r="R242" i="6"/>
  <c r="L243" i="6"/>
  <c r="M243" i="6"/>
  <c r="N243" i="6"/>
  <c r="R243" i="6"/>
  <c r="L244" i="6"/>
  <c r="M244" i="6"/>
  <c r="N244" i="6"/>
  <c r="R244" i="6"/>
  <c r="L245" i="6"/>
  <c r="M245" i="6"/>
  <c r="N245" i="6"/>
  <c r="R245" i="6"/>
  <c r="L246" i="6"/>
  <c r="M246" i="6"/>
  <c r="N246" i="6"/>
  <c r="R246" i="6"/>
  <c r="L247" i="6"/>
  <c r="M247" i="6"/>
  <c r="N247" i="6"/>
  <c r="R247" i="6"/>
  <c r="L248" i="6"/>
  <c r="M248" i="6"/>
  <c r="N248" i="6"/>
  <c r="R248" i="6"/>
  <c r="L249" i="6"/>
  <c r="M249" i="6"/>
  <c r="N249" i="6"/>
  <c r="R249" i="6"/>
  <c r="L250" i="6"/>
  <c r="M250" i="6"/>
  <c r="N250" i="6"/>
  <c r="R250" i="6"/>
  <c r="L251" i="6"/>
  <c r="M251" i="6"/>
  <c r="N251" i="6"/>
  <c r="R251" i="6"/>
  <c r="L252" i="6"/>
  <c r="M252" i="6"/>
  <c r="N252" i="6"/>
  <c r="R252" i="6"/>
  <c r="L253" i="6"/>
  <c r="M253" i="6"/>
  <c r="N253" i="6"/>
  <c r="R253" i="6"/>
  <c r="L254" i="6"/>
  <c r="M254" i="6"/>
  <c r="N254" i="6"/>
  <c r="R254" i="6"/>
  <c r="L255" i="6"/>
  <c r="M255" i="6"/>
  <c r="N255" i="6"/>
  <c r="R255" i="6"/>
  <c r="L256" i="6"/>
  <c r="M256" i="6"/>
  <c r="N256" i="6"/>
  <c r="R256" i="6"/>
  <c r="L257" i="6"/>
  <c r="M257" i="6"/>
  <c r="N257" i="6"/>
  <c r="R257" i="6"/>
  <c r="L258" i="6"/>
  <c r="M258" i="6"/>
  <c r="N258" i="6"/>
  <c r="R258" i="6"/>
  <c r="L259" i="6"/>
  <c r="M259" i="6"/>
  <c r="N259" i="6"/>
  <c r="R259" i="6"/>
  <c r="L260" i="6"/>
  <c r="M260" i="6"/>
  <c r="N260" i="6"/>
  <c r="R260" i="6"/>
  <c r="L261" i="6"/>
  <c r="M261" i="6"/>
  <c r="N261" i="6"/>
  <c r="R261" i="6"/>
  <c r="L262" i="6"/>
  <c r="M262" i="6"/>
  <c r="N262" i="6"/>
  <c r="R262" i="6"/>
  <c r="L263" i="6"/>
  <c r="M263" i="6"/>
  <c r="N263" i="6"/>
  <c r="R263" i="6"/>
  <c r="L264" i="6"/>
  <c r="M264" i="6"/>
  <c r="N264" i="6"/>
  <c r="R264" i="6"/>
  <c r="L265" i="6"/>
  <c r="M265" i="6"/>
  <c r="N265" i="6"/>
  <c r="R265" i="6"/>
  <c r="L266" i="6"/>
  <c r="M266" i="6"/>
  <c r="N266" i="6"/>
  <c r="R266" i="6"/>
  <c r="L267" i="6"/>
  <c r="M267" i="6"/>
  <c r="N267" i="6"/>
  <c r="R267" i="6"/>
  <c r="L268" i="6"/>
  <c r="M268" i="6"/>
  <c r="N268" i="6"/>
  <c r="R268" i="6"/>
  <c r="L269" i="6"/>
  <c r="M269" i="6"/>
  <c r="N269" i="6"/>
  <c r="R269" i="6"/>
  <c r="L270" i="6"/>
  <c r="M270" i="6"/>
  <c r="N270" i="6"/>
  <c r="R270" i="6"/>
  <c r="L271" i="6"/>
  <c r="M271" i="6"/>
  <c r="N271" i="6"/>
  <c r="R271" i="6"/>
  <c r="L272" i="6"/>
  <c r="M272" i="6"/>
  <c r="N272" i="6"/>
  <c r="R272" i="6"/>
  <c r="L273" i="6"/>
  <c r="M273" i="6"/>
  <c r="N273" i="6"/>
  <c r="R273" i="6"/>
  <c r="L274" i="6"/>
  <c r="M274" i="6"/>
  <c r="N274" i="6"/>
  <c r="R274" i="6"/>
  <c r="L275" i="6"/>
  <c r="M275" i="6"/>
  <c r="N275" i="6"/>
  <c r="R275" i="6"/>
  <c r="L276" i="6"/>
  <c r="M276" i="6"/>
  <c r="N276" i="6"/>
  <c r="R276" i="6"/>
  <c r="L277" i="6"/>
  <c r="M277" i="6"/>
  <c r="N277" i="6"/>
  <c r="R277" i="6"/>
  <c r="L278" i="6"/>
  <c r="M278" i="6"/>
  <c r="N278" i="6"/>
  <c r="R278" i="6"/>
  <c r="L279" i="6"/>
  <c r="M279" i="6"/>
  <c r="N279" i="6"/>
  <c r="R279" i="6"/>
  <c r="L280" i="6"/>
  <c r="M280" i="6"/>
  <c r="N280" i="6"/>
  <c r="R280" i="6"/>
  <c r="L281" i="6"/>
  <c r="M281" i="6"/>
  <c r="N281" i="6"/>
  <c r="R281" i="6"/>
  <c r="L282" i="6"/>
  <c r="M282" i="6"/>
  <c r="N282" i="6"/>
  <c r="R282" i="6"/>
  <c r="L283" i="6"/>
  <c r="M283" i="6"/>
  <c r="N283" i="6"/>
  <c r="R283" i="6"/>
  <c r="L284" i="6"/>
  <c r="M284" i="6"/>
  <c r="N284" i="6"/>
  <c r="R284" i="6"/>
  <c r="L285" i="6"/>
  <c r="M285" i="6"/>
  <c r="N285" i="6"/>
  <c r="R285" i="6"/>
  <c r="L286" i="6"/>
  <c r="M286" i="6"/>
  <c r="N286" i="6"/>
  <c r="R286" i="6"/>
  <c r="L287" i="6"/>
  <c r="M287" i="6"/>
  <c r="N287" i="6"/>
  <c r="R287" i="6"/>
  <c r="L288" i="6"/>
  <c r="M288" i="6"/>
  <c r="N288" i="6"/>
  <c r="R288" i="6"/>
  <c r="L289" i="6"/>
  <c r="M289" i="6"/>
  <c r="N289" i="6"/>
  <c r="R289" i="6"/>
  <c r="L290" i="6"/>
  <c r="M290" i="6"/>
  <c r="N290" i="6"/>
  <c r="R290" i="6"/>
  <c r="L291" i="6"/>
  <c r="M291" i="6"/>
  <c r="N291" i="6"/>
  <c r="R291" i="6"/>
  <c r="L292" i="6"/>
  <c r="M292" i="6"/>
  <c r="N292" i="6"/>
  <c r="R292" i="6"/>
  <c r="L293" i="6"/>
  <c r="M293" i="6"/>
  <c r="N293" i="6"/>
  <c r="R293" i="6"/>
  <c r="L294" i="6"/>
  <c r="M294" i="6"/>
  <c r="N294" i="6"/>
  <c r="R294" i="6"/>
  <c r="L295" i="6"/>
  <c r="M295" i="6"/>
  <c r="N295" i="6"/>
  <c r="R295" i="6"/>
  <c r="L296" i="6"/>
  <c r="M296" i="6"/>
  <c r="N296" i="6"/>
  <c r="R296" i="6"/>
  <c r="L297" i="6"/>
  <c r="M297" i="6"/>
  <c r="N297" i="6"/>
  <c r="R297" i="6"/>
  <c r="L298" i="6"/>
  <c r="M298" i="6"/>
  <c r="N298" i="6"/>
  <c r="R298" i="6"/>
  <c r="L299" i="6"/>
  <c r="M299" i="6"/>
  <c r="N299" i="6"/>
  <c r="R299" i="6"/>
  <c r="L300" i="6"/>
  <c r="M300" i="6"/>
  <c r="N300" i="6"/>
  <c r="R300" i="6"/>
  <c r="L301" i="6"/>
  <c r="M301" i="6"/>
  <c r="N301" i="6"/>
  <c r="R301" i="6"/>
  <c r="L302" i="6"/>
  <c r="M302" i="6"/>
  <c r="N302" i="6"/>
  <c r="R302" i="6"/>
  <c r="L303" i="6"/>
  <c r="M303" i="6"/>
  <c r="N303" i="6"/>
  <c r="R303" i="6"/>
  <c r="L304" i="6"/>
  <c r="M304" i="6"/>
  <c r="N304" i="6"/>
  <c r="R304" i="6"/>
  <c r="L305" i="6"/>
  <c r="M305" i="6"/>
  <c r="N305" i="6"/>
  <c r="R305" i="6"/>
  <c r="L306" i="6"/>
  <c r="M306" i="6"/>
  <c r="N306" i="6"/>
  <c r="R306" i="6"/>
  <c r="L307" i="6"/>
  <c r="M307" i="6"/>
  <c r="N307" i="6"/>
  <c r="R307" i="6"/>
  <c r="L308" i="6"/>
  <c r="M308" i="6"/>
  <c r="N308" i="6"/>
  <c r="R308" i="6"/>
  <c r="L309" i="6"/>
  <c r="M309" i="6"/>
  <c r="N309" i="6"/>
  <c r="R309" i="6"/>
  <c r="L310" i="6"/>
  <c r="M310" i="6"/>
  <c r="N310" i="6"/>
  <c r="R310" i="6"/>
  <c r="L311" i="6"/>
  <c r="M311" i="6"/>
  <c r="N311" i="6"/>
  <c r="R311" i="6"/>
  <c r="L312" i="6"/>
  <c r="M312" i="6"/>
  <c r="N312" i="6"/>
  <c r="R312" i="6"/>
  <c r="L313" i="6"/>
  <c r="M313" i="6"/>
  <c r="N313" i="6"/>
  <c r="R313" i="6"/>
  <c r="L314" i="6"/>
  <c r="M314" i="6"/>
  <c r="N314" i="6"/>
  <c r="R314" i="6"/>
  <c r="L315" i="6"/>
  <c r="M315" i="6"/>
  <c r="N315" i="6"/>
  <c r="R315" i="6"/>
  <c r="L316" i="6"/>
  <c r="M316" i="6"/>
  <c r="N316" i="6"/>
  <c r="R316" i="6"/>
  <c r="L317" i="6"/>
  <c r="M317" i="6"/>
  <c r="N317" i="6"/>
  <c r="R317" i="6"/>
  <c r="L318" i="6"/>
  <c r="M318" i="6"/>
  <c r="N318" i="6"/>
  <c r="R318" i="6"/>
  <c r="L319" i="6"/>
  <c r="M319" i="6"/>
  <c r="N319" i="6"/>
  <c r="R319" i="6"/>
  <c r="L320" i="6"/>
  <c r="M320" i="6"/>
  <c r="N320" i="6"/>
  <c r="R320" i="6"/>
  <c r="L321" i="6"/>
  <c r="M321" i="6"/>
  <c r="N321" i="6"/>
  <c r="R321" i="6"/>
  <c r="L322" i="6"/>
  <c r="M322" i="6"/>
  <c r="N322" i="6"/>
  <c r="R322" i="6"/>
  <c r="L323" i="6"/>
  <c r="M323" i="6"/>
  <c r="N323" i="6"/>
  <c r="R323" i="6"/>
  <c r="L324" i="6"/>
  <c r="M324" i="6"/>
  <c r="N324" i="6"/>
  <c r="R324" i="6"/>
  <c r="L325" i="6"/>
  <c r="M325" i="6"/>
  <c r="N325" i="6"/>
  <c r="R325" i="6"/>
  <c r="L326" i="6"/>
  <c r="M326" i="6"/>
  <c r="N326" i="6"/>
  <c r="R326" i="6"/>
  <c r="L327" i="6"/>
  <c r="M327" i="6"/>
  <c r="N327" i="6"/>
  <c r="R327" i="6"/>
  <c r="L328" i="6"/>
  <c r="M328" i="6"/>
  <c r="N328" i="6"/>
  <c r="R328" i="6"/>
  <c r="L329" i="6"/>
  <c r="M329" i="6"/>
  <c r="N329" i="6"/>
  <c r="R329" i="6"/>
  <c r="L330" i="6"/>
  <c r="M330" i="6"/>
  <c r="N330" i="6"/>
  <c r="R330" i="6"/>
  <c r="L331" i="6"/>
  <c r="M331" i="6"/>
  <c r="N331" i="6"/>
  <c r="R331" i="6"/>
  <c r="L332" i="6"/>
  <c r="M332" i="6"/>
  <c r="N332" i="6"/>
  <c r="R332" i="6"/>
  <c r="L333" i="6"/>
  <c r="M333" i="6"/>
  <c r="N333" i="6"/>
  <c r="R333" i="6"/>
  <c r="L334" i="6"/>
  <c r="M334" i="6"/>
  <c r="N334" i="6"/>
  <c r="R334" i="6"/>
  <c r="L335" i="6"/>
  <c r="M335" i="6"/>
  <c r="N335" i="6"/>
  <c r="R335" i="6"/>
  <c r="L336" i="6"/>
  <c r="M336" i="6"/>
  <c r="N336" i="6"/>
  <c r="R336" i="6"/>
  <c r="L337" i="6"/>
  <c r="M337" i="6"/>
  <c r="N337" i="6"/>
  <c r="R337" i="6"/>
  <c r="L338" i="6"/>
  <c r="M338" i="6"/>
  <c r="N338" i="6"/>
  <c r="R338" i="6"/>
  <c r="L339" i="6"/>
  <c r="M339" i="6"/>
  <c r="N339" i="6"/>
  <c r="R339" i="6"/>
  <c r="L340" i="6"/>
  <c r="M340" i="6"/>
  <c r="N340" i="6"/>
  <c r="R340" i="6"/>
  <c r="L341" i="6"/>
  <c r="M341" i="6"/>
  <c r="N341" i="6"/>
  <c r="R341" i="6"/>
  <c r="L342" i="6"/>
  <c r="M342" i="6"/>
  <c r="N342" i="6"/>
  <c r="R342" i="6"/>
  <c r="L343" i="6"/>
  <c r="M343" i="6"/>
  <c r="N343" i="6"/>
  <c r="R343" i="6"/>
  <c r="L344" i="6"/>
  <c r="M344" i="6"/>
  <c r="N344" i="6"/>
  <c r="R344" i="6"/>
  <c r="L345" i="6"/>
  <c r="M345" i="6"/>
  <c r="N345" i="6"/>
  <c r="R345" i="6"/>
  <c r="L346" i="6"/>
  <c r="M346" i="6"/>
  <c r="N346" i="6"/>
  <c r="R346" i="6"/>
  <c r="L347" i="6"/>
  <c r="M347" i="6"/>
  <c r="N347" i="6"/>
  <c r="R347" i="6"/>
  <c r="L348" i="6"/>
  <c r="M348" i="6"/>
  <c r="N348" i="6"/>
  <c r="R348" i="6"/>
  <c r="L349" i="6"/>
  <c r="M349" i="6"/>
  <c r="N349" i="6"/>
  <c r="R349" i="6"/>
  <c r="L350" i="6"/>
  <c r="M350" i="6"/>
  <c r="N350" i="6"/>
  <c r="R350" i="6"/>
  <c r="L351" i="6"/>
  <c r="M351" i="6"/>
  <c r="N351" i="6"/>
  <c r="R351" i="6"/>
  <c r="L352" i="6"/>
  <c r="M352" i="6"/>
  <c r="N352" i="6"/>
  <c r="R352" i="6"/>
  <c r="L353" i="6"/>
  <c r="M353" i="6"/>
  <c r="N353" i="6"/>
  <c r="R353" i="6"/>
  <c r="L354" i="6"/>
  <c r="M354" i="6"/>
  <c r="N354" i="6"/>
  <c r="R354" i="6"/>
  <c r="L355" i="6"/>
  <c r="M355" i="6"/>
  <c r="N355" i="6"/>
  <c r="R355" i="6"/>
  <c r="L356" i="6"/>
  <c r="M356" i="6"/>
  <c r="N356" i="6"/>
  <c r="R356" i="6"/>
  <c r="L357" i="6"/>
  <c r="M357" i="6"/>
  <c r="N357" i="6"/>
  <c r="R357" i="6"/>
  <c r="L358" i="6"/>
  <c r="M358" i="6"/>
  <c r="N358" i="6"/>
  <c r="R358" i="6"/>
  <c r="L359" i="6"/>
  <c r="M359" i="6"/>
  <c r="N359" i="6"/>
  <c r="R359" i="6"/>
  <c r="L360" i="6"/>
  <c r="M360" i="6"/>
  <c r="N360" i="6"/>
  <c r="R360" i="6"/>
  <c r="L361" i="6"/>
  <c r="M361" i="6"/>
  <c r="N361" i="6"/>
  <c r="R361" i="6"/>
  <c r="L362" i="6"/>
  <c r="M362" i="6"/>
  <c r="N362" i="6"/>
  <c r="R362" i="6"/>
  <c r="L363" i="6"/>
  <c r="M363" i="6"/>
  <c r="N363" i="6"/>
  <c r="R363" i="6"/>
  <c r="L364" i="6"/>
  <c r="M364" i="6"/>
  <c r="N364" i="6"/>
  <c r="R364" i="6"/>
  <c r="L365" i="6"/>
  <c r="M365" i="6"/>
  <c r="N365" i="6"/>
  <c r="R365" i="6"/>
  <c r="L366" i="6"/>
  <c r="M366" i="6"/>
  <c r="N366" i="6"/>
  <c r="R366" i="6"/>
  <c r="L367" i="6"/>
  <c r="M367" i="6"/>
  <c r="N367" i="6"/>
  <c r="R367" i="6"/>
  <c r="L368" i="6"/>
  <c r="M368" i="6"/>
  <c r="N368" i="6"/>
  <c r="R368" i="6"/>
  <c r="L369" i="6"/>
  <c r="M369" i="6"/>
  <c r="N369" i="6"/>
  <c r="R369" i="6"/>
  <c r="L370" i="6"/>
  <c r="M370" i="6"/>
  <c r="N370" i="6"/>
  <c r="R370" i="6"/>
  <c r="L371" i="6"/>
  <c r="M371" i="6"/>
  <c r="N371" i="6"/>
  <c r="R371" i="6"/>
  <c r="L372" i="6"/>
  <c r="M372" i="6"/>
  <c r="N372" i="6"/>
  <c r="R372" i="6"/>
  <c r="L373" i="6"/>
  <c r="M373" i="6"/>
  <c r="N373" i="6"/>
  <c r="R373" i="6"/>
  <c r="L374" i="6"/>
  <c r="M374" i="6"/>
  <c r="N374" i="6"/>
  <c r="R374" i="6"/>
  <c r="L375" i="6"/>
  <c r="M375" i="6"/>
  <c r="N375" i="6"/>
  <c r="R375" i="6"/>
  <c r="L376" i="6"/>
  <c r="M376" i="6"/>
  <c r="N376" i="6"/>
  <c r="R376" i="6"/>
  <c r="L377" i="6"/>
  <c r="M377" i="6"/>
  <c r="N377" i="6"/>
  <c r="R377" i="6"/>
  <c r="L378" i="6"/>
  <c r="M378" i="6"/>
  <c r="N378" i="6"/>
  <c r="R378" i="6"/>
  <c r="L379" i="6"/>
  <c r="M379" i="6"/>
  <c r="N379" i="6"/>
  <c r="R379" i="6"/>
  <c r="L380" i="6"/>
  <c r="M380" i="6"/>
  <c r="N380" i="6"/>
  <c r="R380" i="6"/>
  <c r="L381" i="6"/>
  <c r="M381" i="6"/>
  <c r="N381" i="6"/>
  <c r="R381" i="6"/>
  <c r="L382" i="6"/>
  <c r="M382" i="6"/>
  <c r="N382" i="6"/>
  <c r="R382" i="6"/>
  <c r="L383" i="6"/>
  <c r="M383" i="6"/>
  <c r="N383" i="6"/>
  <c r="R383" i="6"/>
  <c r="L384" i="6"/>
  <c r="M384" i="6"/>
  <c r="N384" i="6"/>
  <c r="R384" i="6"/>
  <c r="L385" i="6"/>
  <c r="M385" i="6"/>
  <c r="N385" i="6"/>
  <c r="R385" i="6"/>
  <c r="L386" i="6"/>
  <c r="M386" i="6"/>
  <c r="N386" i="6"/>
  <c r="R386" i="6"/>
  <c r="L387" i="6"/>
  <c r="M387" i="6"/>
  <c r="N387" i="6"/>
  <c r="R387" i="6"/>
  <c r="L388" i="6"/>
  <c r="M388" i="6"/>
  <c r="N388" i="6"/>
  <c r="R388" i="6"/>
  <c r="L389" i="6"/>
  <c r="M389" i="6"/>
  <c r="N389" i="6"/>
  <c r="R389" i="6"/>
  <c r="L390" i="6"/>
  <c r="M390" i="6"/>
  <c r="N390" i="6"/>
  <c r="R390" i="6"/>
  <c r="L391" i="6"/>
  <c r="M391" i="6"/>
  <c r="N391" i="6"/>
  <c r="R391" i="6"/>
  <c r="L392" i="6"/>
  <c r="M392" i="6"/>
  <c r="N392" i="6"/>
  <c r="R392" i="6"/>
  <c r="L393" i="6"/>
  <c r="M393" i="6"/>
  <c r="N393" i="6"/>
  <c r="R393" i="6"/>
  <c r="L394" i="6"/>
  <c r="M394" i="6"/>
  <c r="N394" i="6"/>
  <c r="R394" i="6"/>
  <c r="L395" i="6"/>
  <c r="M395" i="6"/>
  <c r="N395" i="6"/>
  <c r="R395" i="6"/>
  <c r="L396" i="6"/>
  <c r="M396" i="6"/>
  <c r="N396" i="6"/>
  <c r="R396" i="6"/>
  <c r="L397" i="6"/>
  <c r="M397" i="6"/>
  <c r="N397" i="6"/>
  <c r="R397" i="6"/>
  <c r="L398" i="6"/>
  <c r="M398" i="6"/>
  <c r="N398" i="6"/>
  <c r="R398" i="6"/>
  <c r="L399" i="6"/>
  <c r="M399" i="6"/>
  <c r="N399" i="6"/>
  <c r="R399" i="6"/>
  <c r="L400" i="6"/>
  <c r="M400" i="6"/>
  <c r="N400" i="6"/>
  <c r="R400" i="6"/>
  <c r="L401" i="6"/>
  <c r="M401" i="6"/>
  <c r="N401" i="6"/>
  <c r="R401" i="6"/>
  <c r="L402" i="6"/>
  <c r="M402" i="6"/>
  <c r="N402" i="6"/>
  <c r="R402" i="6"/>
  <c r="L403" i="6"/>
  <c r="M403" i="6"/>
  <c r="N403" i="6"/>
  <c r="R403" i="6"/>
  <c r="L404" i="6"/>
  <c r="M404" i="6"/>
  <c r="N404" i="6"/>
  <c r="R404" i="6"/>
  <c r="L405" i="6"/>
  <c r="M405" i="6"/>
  <c r="N405" i="6"/>
  <c r="R405" i="6"/>
  <c r="L406" i="6"/>
  <c r="M406" i="6"/>
  <c r="N406" i="6"/>
  <c r="R406" i="6"/>
  <c r="L407" i="6"/>
  <c r="M407" i="6"/>
  <c r="N407" i="6"/>
  <c r="R407" i="6"/>
  <c r="L408" i="6"/>
  <c r="M408" i="6"/>
  <c r="N408" i="6"/>
  <c r="R408" i="6"/>
  <c r="L409" i="6"/>
  <c r="M409" i="6"/>
  <c r="N409" i="6"/>
  <c r="R409" i="6"/>
  <c r="L410" i="6"/>
  <c r="M410" i="6"/>
  <c r="N410" i="6"/>
  <c r="R410" i="6"/>
  <c r="L411" i="6"/>
  <c r="M411" i="6"/>
  <c r="N411" i="6"/>
  <c r="R411" i="6"/>
  <c r="L412" i="6"/>
  <c r="M412" i="6"/>
  <c r="N412" i="6"/>
  <c r="R412" i="6"/>
  <c r="L413" i="6"/>
  <c r="M413" i="6"/>
  <c r="N413" i="6"/>
  <c r="R413" i="6"/>
  <c r="L414" i="6"/>
  <c r="M414" i="6"/>
  <c r="N414" i="6"/>
  <c r="R414" i="6"/>
  <c r="L415" i="6"/>
  <c r="M415" i="6"/>
  <c r="N415" i="6"/>
  <c r="R415" i="6"/>
  <c r="L416" i="6"/>
  <c r="M416" i="6"/>
  <c r="N416" i="6"/>
  <c r="R416" i="6"/>
  <c r="L417" i="6"/>
  <c r="M417" i="6"/>
  <c r="N417" i="6"/>
  <c r="R417" i="6"/>
  <c r="L418" i="6"/>
  <c r="M418" i="6"/>
  <c r="N418" i="6"/>
  <c r="R418" i="6"/>
  <c r="L419" i="6"/>
  <c r="M419" i="6"/>
  <c r="N419" i="6"/>
  <c r="R419" i="6"/>
  <c r="L420" i="6"/>
  <c r="M420" i="6"/>
  <c r="N420" i="6"/>
  <c r="R420" i="6"/>
  <c r="L421" i="6"/>
  <c r="M421" i="6"/>
  <c r="N421" i="6"/>
  <c r="R421" i="6"/>
  <c r="L422" i="6"/>
  <c r="M422" i="6"/>
  <c r="N422" i="6"/>
  <c r="R422" i="6"/>
  <c r="L423" i="6"/>
  <c r="M423" i="6"/>
  <c r="N423" i="6"/>
  <c r="R423" i="6"/>
  <c r="L424" i="6"/>
  <c r="M424" i="6"/>
  <c r="N424" i="6"/>
  <c r="R424" i="6"/>
  <c r="L425" i="6"/>
  <c r="M425" i="6"/>
  <c r="N425" i="6"/>
  <c r="R425" i="6"/>
  <c r="L426" i="6"/>
  <c r="M426" i="6"/>
  <c r="N426" i="6"/>
  <c r="R426" i="6"/>
  <c r="L427" i="6"/>
  <c r="M427" i="6"/>
  <c r="N427" i="6"/>
  <c r="R427" i="6"/>
  <c r="L428" i="6"/>
  <c r="M428" i="6"/>
  <c r="N428" i="6"/>
  <c r="R428" i="6"/>
  <c r="L429" i="6"/>
  <c r="M429" i="6"/>
  <c r="N429" i="6"/>
  <c r="R429" i="6"/>
  <c r="L430" i="6"/>
  <c r="M430" i="6"/>
  <c r="N430" i="6"/>
  <c r="R430" i="6"/>
  <c r="L431" i="6"/>
  <c r="M431" i="6"/>
  <c r="N431" i="6"/>
  <c r="R431" i="6"/>
  <c r="L432" i="6"/>
  <c r="M432" i="6"/>
  <c r="N432" i="6"/>
  <c r="R432" i="6"/>
  <c r="L433" i="6"/>
  <c r="M433" i="6"/>
  <c r="N433" i="6"/>
  <c r="R433" i="6"/>
  <c r="L434" i="6"/>
  <c r="M434" i="6"/>
  <c r="N434" i="6"/>
  <c r="R434" i="6"/>
  <c r="L435" i="6"/>
  <c r="M435" i="6"/>
  <c r="N435" i="6"/>
  <c r="R435" i="6"/>
  <c r="L436" i="6"/>
  <c r="M436" i="6"/>
  <c r="N436" i="6"/>
  <c r="R436" i="6"/>
  <c r="L437" i="6"/>
  <c r="M437" i="6"/>
  <c r="N437" i="6"/>
  <c r="R437" i="6"/>
  <c r="L438" i="6"/>
  <c r="M438" i="6"/>
  <c r="N438" i="6"/>
  <c r="R438" i="6"/>
  <c r="L439" i="6"/>
  <c r="M439" i="6"/>
  <c r="N439" i="6"/>
  <c r="R439" i="6"/>
  <c r="L440" i="6"/>
  <c r="M440" i="6"/>
  <c r="N440" i="6"/>
  <c r="R440" i="6"/>
  <c r="L441" i="6"/>
  <c r="M441" i="6"/>
  <c r="N441" i="6"/>
  <c r="R441" i="6"/>
  <c r="L442" i="6"/>
  <c r="M442" i="6"/>
  <c r="N442" i="6"/>
  <c r="R442" i="6"/>
  <c r="L443" i="6"/>
  <c r="M443" i="6"/>
  <c r="N443" i="6"/>
  <c r="R443" i="6"/>
  <c r="L444" i="6"/>
  <c r="M444" i="6"/>
  <c r="N444" i="6"/>
  <c r="R444" i="6"/>
  <c r="L445" i="6"/>
  <c r="M445" i="6"/>
  <c r="N445" i="6"/>
  <c r="R445" i="6"/>
  <c r="L446" i="6"/>
  <c r="M446" i="6"/>
  <c r="N446" i="6"/>
  <c r="R446" i="6"/>
  <c r="L447" i="6"/>
  <c r="M447" i="6"/>
  <c r="N447" i="6"/>
  <c r="R447" i="6"/>
  <c r="L448" i="6"/>
  <c r="M448" i="6"/>
  <c r="N448" i="6"/>
  <c r="R448" i="6"/>
  <c r="L449" i="6"/>
  <c r="M449" i="6"/>
  <c r="N449" i="6"/>
  <c r="R449" i="6"/>
  <c r="L450" i="6"/>
  <c r="M450" i="6"/>
  <c r="N450" i="6"/>
  <c r="R450" i="6"/>
  <c r="L451" i="6"/>
  <c r="M451" i="6"/>
  <c r="N451" i="6"/>
  <c r="R451" i="6"/>
  <c r="L452" i="6"/>
  <c r="M452" i="6"/>
  <c r="N452" i="6"/>
  <c r="R452" i="6"/>
  <c r="L453" i="6"/>
  <c r="M453" i="6"/>
  <c r="N453" i="6"/>
  <c r="R453" i="6"/>
  <c r="L454" i="6"/>
  <c r="M454" i="6"/>
  <c r="N454" i="6"/>
  <c r="R454" i="6"/>
  <c r="L455" i="6"/>
  <c r="M455" i="6"/>
  <c r="N455" i="6"/>
  <c r="R455" i="6"/>
  <c r="L456" i="6"/>
  <c r="M456" i="6"/>
  <c r="N456" i="6"/>
  <c r="R456" i="6"/>
  <c r="L457" i="6"/>
  <c r="M457" i="6"/>
  <c r="N457" i="6"/>
  <c r="R457" i="6"/>
  <c r="L458" i="6"/>
  <c r="M458" i="6"/>
  <c r="N458" i="6"/>
  <c r="R458" i="6"/>
  <c r="L459" i="6"/>
  <c r="M459" i="6"/>
  <c r="N459" i="6"/>
  <c r="R459" i="6"/>
  <c r="L460" i="6"/>
  <c r="M460" i="6"/>
  <c r="N460" i="6"/>
  <c r="R460" i="6"/>
  <c r="L461" i="6"/>
  <c r="M461" i="6"/>
  <c r="N461" i="6"/>
  <c r="R461" i="6"/>
  <c r="L462" i="6"/>
  <c r="M462" i="6"/>
  <c r="N462" i="6"/>
  <c r="R462" i="6"/>
  <c r="L463" i="6"/>
  <c r="M463" i="6"/>
  <c r="N463" i="6"/>
  <c r="R463" i="6"/>
  <c r="L464" i="6"/>
  <c r="M464" i="6"/>
  <c r="N464" i="6"/>
  <c r="R464" i="6"/>
  <c r="L465" i="6"/>
  <c r="M465" i="6"/>
  <c r="N465" i="6"/>
  <c r="R465" i="6"/>
  <c r="L466" i="6"/>
  <c r="M466" i="6"/>
  <c r="N466" i="6"/>
  <c r="R466" i="6"/>
  <c r="L467" i="6"/>
  <c r="M467" i="6"/>
  <c r="N467" i="6"/>
  <c r="R467" i="6"/>
  <c r="L468" i="6"/>
  <c r="M468" i="6"/>
  <c r="N468" i="6"/>
  <c r="R468" i="6"/>
  <c r="L469" i="6"/>
  <c r="M469" i="6"/>
  <c r="N469" i="6"/>
  <c r="R469" i="6"/>
  <c r="L470" i="6"/>
  <c r="M470" i="6"/>
  <c r="N470" i="6"/>
  <c r="R470" i="6"/>
  <c r="L471" i="6"/>
  <c r="M471" i="6"/>
  <c r="N471" i="6"/>
  <c r="R471" i="6"/>
  <c r="L472" i="6"/>
  <c r="M472" i="6"/>
  <c r="N472" i="6"/>
  <c r="R472" i="6"/>
  <c r="L473" i="6"/>
  <c r="M473" i="6"/>
  <c r="N473" i="6"/>
  <c r="R473" i="6"/>
  <c r="L474" i="6"/>
  <c r="M474" i="6"/>
  <c r="N474" i="6"/>
  <c r="R474" i="6"/>
  <c r="L475" i="6"/>
  <c r="M475" i="6"/>
  <c r="N475" i="6"/>
  <c r="R475" i="6"/>
  <c r="L476" i="6"/>
  <c r="M476" i="6"/>
  <c r="N476" i="6"/>
  <c r="R476" i="6"/>
  <c r="L477" i="6"/>
  <c r="M477" i="6"/>
  <c r="N477" i="6"/>
  <c r="R477" i="6"/>
  <c r="L478" i="6"/>
  <c r="M478" i="6"/>
  <c r="N478" i="6"/>
  <c r="R478" i="6"/>
  <c r="L479" i="6"/>
  <c r="M479" i="6"/>
  <c r="N479" i="6"/>
  <c r="R479" i="6"/>
  <c r="L480" i="6"/>
  <c r="M480" i="6"/>
  <c r="N480" i="6"/>
  <c r="R480" i="6"/>
  <c r="L481" i="6"/>
  <c r="M481" i="6"/>
  <c r="N481" i="6"/>
  <c r="R481" i="6"/>
  <c r="L482" i="6"/>
  <c r="M482" i="6"/>
  <c r="N482" i="6"/>
  <c r="R482" i="6"/>
  <c r="L483" i="6"/>
  <c r="M483" i="6"/>
  <c r="N483" i="6"/>
  <c r="R483" i="6"/>
  <c r="L484" i="6"/>
  <c r="M484" i="6"/>
  <c r="N484" i="6"/>
  <c r="R484" i="6"/>
  <c r="L485" i="6"/>
  <c r="M485" i="6"/>
  <c r="N485" i="6"/>
  <c r="R485" i="6"/>
  <c r="L486" i="6"/>
  <c r="M486" i="6"/>
  <c r="N486" i="6"/>
  <c r="R486" i="6"/>
  <c r="L487" i="6"/>
  <c r="M487" i="6"/>
  <c r="N487" i="6"/>
  <c r="R487" i="6"/>
  <c r="L488" i="6"/>
  <c r="M488" i="6"/>
  <c r="N488" i="6"/>
  <c r="R488" i="6"/>
  <c r="L489" i="6"/>
  <c r="M489" i="6"/>
  <c r="N489" i="6"/>
  <c r="R489" i="6"/>
  <c r="L490" i="6"/>
  <c r="M490" i="6"/>
  <c r="N490" i="6"/>
  <c r="R490" i="6"/>
  <c r="L491" i="6"/>
  <c r="M491" i="6"/>
  <c r="N491" i="6"/>
  <c r="R491" i="6"/>
  <c r="L492" i="6"/>
  <c r="M492" i="6"/>
  <c r="N492" i="6"/>
  <c r="R492" i="6"/>
  <c r="L493" i="6"/>
  <c r="M493" i="6"/>
  <c r="N493" i="6"/>
  <c r="R493" i="6"/>
  <c r="L494" i="6"/>
  <c r="M494" i="6"/>
  <c r="N494" i="6"/>
  <c r="R494" i="6"/>
  <c r="L495" i="6"/>
  <c r="M495" i="6"/>
  <c r="N495" i="6"/>
  <c r="R495" i="6"/>
  <c r="L496" i="6"/>
  <c r="M496" i="6"/>
  <c r="N496" i="6"/>
  <c r="R496" i="6"/>
  <c r="L497" i="6"/>
  <c r="M497" i="6"/>
  <c r="N497" i="6"/>
  <c r="R497" i="6"/>
  <c r="L498" i="6"/>
  <c r="M498" i="6"/>
  <c r="N498" i="6"/>
  <c r="R498" i="6"/>
  <c r="L499" i="6"/>
  <c r="M499" i="6"/>
  <c r="N499" i="6"/>
  <c r="R499" i="6"/>
  <c r="L500" i="6"/>
  <c r="M500" i="6"/>
  <c r="N500" i="6"/>
  <c r="R500" i="6"/>
  <c r="L501" i="6"/>
  <c r="M501" i="6"/>
  <c r="N501" i="6"/>
  <c r="R501" i="6"/>
  <c r="L502" i="6"/>
  <c r="M502" i="6"/>
  <c r="N502" i="6"/>
  <c r="R502" i="6"/>
  <c r="L503" i="6"/>
  <c r="M503" i="6"/>
  <c r="N503" i="6"/>
  <c r="R503" i="6"/>
  <c r="L504" i="6"/>
  <c r="M504" i="6"/>
  <c r="N504" i="6"/>
  <c r="R504" i="6"/>
  <c r="L505" i="6"/>
  <c r="M505" i="6"/>
  <c r="N505" i="6"/>
  <c r="R505" i="6"/>
  <c r="B26" i="6"/>
  <c r="C26" i="6" s="1"/>
  <c r="B26" i="1"/>
  <c r="C26" i="1" s="1"/>
  <c r="L107" i="6"/>
  <c r="M107" i="6"/>
  <c r="N107" i="6"/>
  <c r="R107" i="6"/>
  <c r="L108" i="6"/>
  <c r="M108" i="6"/>
  <c r="N108" i="6"/>
  <c r="R108" i="6"/>
  <c r="L109" i="6"/>
  <c r="M109" i="6"/>
  <c r="N109" i="6"/>
  <c r="R109" i="6"/>
  <c r="L110" i="6"/>
  <c r="M110" i="6"/>
  <c r="N110" i="6"/>
  <c r="R110" i="6"/>
  <c r="L111" i="6"/>
  <c r="M111" i="6"/>
  <c r="N111" i="6"/>
  <c r="R111" i="6"/>
  <c r="L112" i="6"/>
  <c r="M112" i="6"/>
  <c r="N112" i="6"/>
  <c r="R112" i="6"/>
  <c r="L113" i="6"/>
  <c r="M113" i="6"/>
  <c r="N113" i="6"/>
  <c r="R113" i="6"/>
  <c r="L114" i="6"/>
  <c r="M114" i="6"/>
  <c r="N114" i="6"/>
  <c r="R114" i="6"/>
  <c r="L115" i="6"/>
  <c r="M115" i="6"/>
  <c r="N115" i="6"/>
  <c r="R115" i="6"/>
  <c r="L116" i="6"/>
  <c r="M116" i="6"/>
  <c r="N116" i="6"/>
  <c r="R116" i="6"/>
  <c r="L117" i="6"/>
  <c r="M117" i="6"/>
  <c r="N117" i="6"/>
  <c r="R117" i="6"/>
  <c r="L118" i="6"/>
  <c r="M118" i="6"/>
  <c r="N118" i="6"/>
  <c r="R118" i="6"/>
  <c r="L119" i="6"/>
  <c r="M119" i="6"/>
  <c r="N119" i="6"/>
  <c r="R119" i="6"/>
  <c r="L120" i="6"/>
  <c r="M120" i="6"/>
  <c r="N120" i="6"/>
  <c r="R120" i="6"/>
  <c r="L121" i="6"/>
  <c r="M121" i="6"/>
  <c r="N121" i="6"/>
  <c r="R121" i="6"/>
  <c r="L122" i="6"/>
  <c r="M122" i="6"/>
  <c r="N122" i="6"/>
  <c r="R122" i="6"/>
  <c r="L123" i="6"/>
  <c r="M123" i="6"/>
  <c r="N123" i="6"/>
  <c r="R123" i="6"/>
  <c r="L124" i="6"/>
  <c r="M124" i="6"/>
  <c r="N124" i="6"/>
  <c r="R124" i="6"/>
  <c r="L125" i="6"/>
  <c r="M125" i="6"/>
  <c r="N125" i="6"/>
  <c r="R125" i="6"/>
  <c r="L126" i="6"/>
  <c r="M126" i="6"/>
  <c r="N126" i="6"/>
  <c r="R126" i="6"/>
  <c r="L127" i="6"/>
  <c r="M127" i="6"/>
  <c r="N127" i="6"/>
  <c r="R127" i="6"/>
  <c r="L128" i="6"/>
  <c r="M128" i="6"/>
  <c r="N128" i="6"/>
  <c r="R128" i="6"/>
  <c r="L129" i="6"/>
  <c r="M129" i="6"/>
  <c r="N129" i="6"/>
  <c r="R129" i="6"/>
  <c r="L130" i="6"/>
  <c r="M130" i="6"/>
  <c r="N130" i="6"/>
  <c r="R130" i="6"/>
  <c r="L131" i="6"/>
  <c r="M131" i="6"/>
  <c r="N131" i="6"/>
  <c r="R131" i="6"/>
  <c r="L132" i="6"/>
  <c r="M132" i="6"/>
  <c r="N132" i="6"/>
  <c r="R132" i="6"/>
  <c r="L133" i="6"/>
  <c r="M133" i="6"/>
  <c r="N133" i="6"/>
  <c r="R133" i="6"/>
  <c r="L134" i="6"/>
  <c r="M134" i="6"/>
  <c r="N134" i="6"/>
  <c r="R134" i="6"/>
  <c r="L135" i="6"/>
  <c r="M135" i="6"/>
  <c r="N135" i="6"/>
  <c r="R135" i="6"/>
  <c r="L136" i="6"/>
  <c r="M136" i="6"/>
  <c r="N136" i="6"/>
  <c r="R136" i="6"/>
  <c r="L137" i="6"/>
  <c r="M137" i="6"/>
  <c r="N137" i="6"/>
  <c r="R137" i="6"/>
  <c r="L138" i="6"/>
  <c r="M138" i="6"/>
  <c r="N138" i="6"/>
  <c r="R138" i="6"/>
  <c r="L139" i="6"/>
  <c r="M139" i="6"/>
  <c r="N139" i="6"/>
  <c r="R139" i="6"/>
  <c r="L140" i="6"/>
  <c r="M140" i="6"/>
  <c r="N140" i="6"/>
  <c r="R140" i="6"/>
  <c r="L141" i="6"/>
  <c r="M141" i="6"/>
  <c r="N141" i="6"/>
  <c r="R141" i="6"/>
  <c r="L142" i="6"/>
  <c r="M142" i="6"/>
  <c r="N142" i="6"/>
  <c r="R142" i="6"/>
  <c r="L143" i="6"/>
  <c r="M143" i="6"/>
  <c r="N143" i="6"/>
  <c r="R143" i="6"/>
  <c r="L144" i="6"/>
  <c r="M144" i="6"/>
  <c r="N144" i="6"/>
  <c r="R144" i="6"/>
  <c r="L145" i="6"/>
  <c r="M145" i="6"/>
  <c r="N145" i="6"/>
  <c r="R145" i="6"/>
  <c r="L146" i="6"/>
  <c r="M146" i="6"/>
  <c r="N146" i="6"/>
  <c r="R146" i="6"/>
  <c r="L147" i="6"/>
  <c r="M147" i="6"/>
  <c r="N147" i="6"/>
  <c r="R147" i="6"/>
  <c r="L148" i="6"/>
  <c r="M148" i="6"/>
  <c r="N148" i="6"/>
  <c r="R148" i="6"/>
  <c r="L149" i="6"/>
  <c r="M149" i="6"/>
  <c r="N149" i="6"/>
  <c r="R149" i="6"/>
  <c r="L150" i="6"/>
  <c r="M150" i="6"/>
  <c r="N150" i="6"/>
  <c r="R150" i="6"/>
  <c r="L151" i="6"/>
  <c r="M151" i="6"/>
  <c r="N151" i="6"/>
  <c r="R151" i="6"/>
  <c r="L152" i="6"/>
  <c r="M152" i="6"/>
  <c r="N152" i="6"/>
  <c r="R152" i="6"/>
  <c r="L153" i="6"/>
  <c r="M153" i="6"/>
  <c r="N153" i="6"/>
  <c r="R153" i="6"/>
  <c r="L154" i="6"/>
  <c r="M154" i="6"/>
  <c r="N154" i="6"/>
  <c r="R154" i="6"/>
  <c r="L155" i="6"/>
  <c r="M155" i="6"/>
  <c r="N155" i="6"/>
  <c r="R155" i="6"/>
  <c r="L156" i="6"/>
  <c r="M156" i="6"/>
  <c r="N156" i="6"/>
  <c r="R156" i="6"/>
  <c r="L157" i="6"/>
  <c r="M157" i="6"/>
  <c r="N157" i="6"/>
  <c r="R157" i="6"/>
  <c r="L158" i="6"/>
  <c r="M158" i="6"/>
  <c r="N158" i="6"/>
  <c r="R158" i="6"/>
  <c r="L159" i="6"/>
  <c r="M159" i="6"/>
  <c r="N159" i="6"/>
  <c r="R159" i="6"/>
  <c r="L160" i="6"/>
  <c r="M160" i="6"/>
  <c r="N160" i="6"/>
  <c r="R160" i="6"/>
  <c r="L161" i="6"/>
  <c r="M161" i="6"/>
  <c r="N161" i="6"/>
  <c r="R161" i="6"/>
  <c r="L162" i="6"/>
  <c r="M162" i="6"/>
  <c r="N162" i="6"/>
  <c r="R162" i="6"/>
  <c r="L163" i="6"/>
  <c r="M163" i="6"/>
  <c r="N163" i="6"/>
  <c r="R163" i="6"/>
  <c r="L164" i="6"/>
  <c r="M164" i="6"/>
  <c r="N164" i="6"/>
  <c r="R164" i="6"/>
  <c r="L165" i="6"/>
  <c r="M165" i="6"/>
  <c r="N165" i="6"/>
  <c r="R165" i="6"/>
  <c r="L166" i="6"/>
  <c r="M166" i="6"/>
  <c r="N166" i="6"/>
  <c r="R166" i="6"/>
  <c r="L167" i="6"/>
  <c r="M167" i="6"/>
  <c r="N167" i="6"/>
  <c r="R167" i="6"/>
  <c r="L168" i="6"/>
  <c r="M168" i="6"/>
  <c r="N168" i="6"/>
  <c r="R168" i="6"/>
  <c r="L169" i="6"/>
  <c r="M169" i="6"/>
  <c r="N169" i="6"/>
  <c r="R169" i="6"/>
  <c r="L170" i="6"/>
  <c r="M170" i="6"/>
  <c r="N170" i="6"/>
  <c r="R170" i="6"/>
  <c r="L171" i="6"/>
  <c r="M171" i="6"/>
  <c r="N171" i="6"/>
  <c r="R171" i="6"/>
  <c r="L172" i="6"/>
  <c r="M172" i="6"/>
  <c r="N172" i="6"/>
  <c r="R172" i="6"/>
  <c r="L173" i="6"/>
  <c r="M173" i="6"/>
  <c r="N173" i="6"/>
  <c r="R173" i="6"/>
  <c r="L174" i="6"/>
  <c r="M174" i="6"/>
  <c r="N174" i="6"/>
  <c r="R174" i="6"/>
  <c r="L175" i="6"/>
  <c r="M175" i="6"/>
  <c r="N175" i="6"/>
  <c r="R175" i="6"/>
  <c r="L176" i="6"/>
  <c r="M176" i="6"/>
  <c r="N176" i="6"/>
  <c r="R176" i="6"/>
  <c r="L177" i="6"/>
  <c r="M177" i="6"/>
  <c r="N177" i="6"/>
  <c r="R177" i="6"/>
  <c r="L178" i="6"/>
  <c r="M178" i="6"/>
  <c r="N178" i="6"/>
  <c r="R178" i="6"/>
  <c r="L179" i="6"/>
  <c r="M179" i="6"/>
  <c r="N179" i="6"/>
  <c r="R179" i="6"/>
  <c r="L180" i="6"/>
  <c r="M180" i="6"/>
  <c r="N180" i="6"/>
  <c r="R180" i="6"/>
  <c r="L181" i="6"/>
  <c r="M181" i="6"/>
  <c r="N181" i="6"/>
  <c r="R181" i="6"/>
  <c r="L182" i="6"/>
  <c r="M182" i="6"/>
  <c r="N182" i="6"/>
  <c r="R182" i="6"/>
  <c r="L183" i="6"/>
  <c r="M183" i="6"/>
  <c r="N183" i="6"/>
  <c r="R183" i="6"/>
  <c r="L184" i="6"/>
  <c r="M184" i="6"/>
  <c r="N184" i="6"/>
  <c r="R184" i="6"/>
  <c r="L185" i="6"/>
  <c r="M185" i="6"/>
  <c r="N185" i="6"/>
  <c r="R185" i="6"/>
  <c r="L186" i="6"/>
  <c r="M186" i="6"/>
  <c r="N186" i="6"/>
  <c r="R186" i="6"/>
  <c r="L187" i="6"/>
  <c r="M187" i="6"/>
  <c r="N187" i="6"/>
  <c r="R187" i="6"/>
  <c r="L188" i="6"/>
  <c r="M188" i="6"/>
  <c r="N188" i="6"/>
  <c r="R188" i="6"/>
  <c r="L189" i="6"/>
  <c r="M189" i="6"/>
  <c r="N189" i="6"/>
  <c r="R189" i="6"/>
  <c r="L190" i="6"/>
  <c r="M190" i="6"/>
  <c r="N190" i="6"/>
  <c r="R190" i="6"/>
  <c r="L191" i="6"/>
  <c r="M191" i="6"/>
  <c r="N191" i="6"/>
  <c r="R191" i="6"/>
  <c r="L192" i="6"/>
  <c r="M192" i="6"/>
  <c r="N192" i="6"/>
  <c r="R192" i="6"/>
  <c r="L193" i="6"/>
  <c r="M193" i="6"/>
  <c r="N193" i="6"/>
  <c r="R193" i="6"/>
  <c r="L194" i="6"/>
  <c r="M194" i="6"/>
  <c r="N194" i="6"/>
  <c r="R194" i="6"/>
  <c r="L195" i="6"/>
  <c r="M195" i="6"/>
  <c r="N195" i="6"/>
  <c r="R195" i="6"/>
  <c r="L196" i="6"/>
  <c r="M196" i="6"/>
  <c r="N196" i="6"/>
  <c r="R196" i="6"/>
  <c r="L197" i="6"/>
  <c r="M197" i="6"/>
  <c r="N197" i="6"/>
  <c r="R197" i="6"/>
  <c r="L198" i="6"/>
  <c r="M198" i="6"/>
  <c r="N198" i="6"/>
  <c r="R198" i="6"/>
  <c r="L199" i="6"/>
  <c r="M199" i="6"/>
  <c r="N199" i="6"/>
  <c r="R199" i="6"/>
  <c r="L200" i="6"/>
  <c r="M200" i="6"/>
  <c r="N200" i="6"/>
  <c r="R200" i="6"/>
  <c r="L201" i="6"/>
  <c r="M201" i="6"/>
  <c r="N201" i="6"/>
  <c r="R201" i="6"/>
  <c r="L202" i="6"/>
  <c r="M202" i="6"/>
  <c r="N202" i="6"/>
  <c r="R202" i="6"/>
  <c r="L203" i="6"/>
  <c r="M203" i="6"/>
  <c r="N203" i="6"/>
  <c r="R203" i="6"/>
  <c r="L204" i="6"/>
  <c r="M204" i="6"/>
  <c r="N204" i="6"/>
  <c r="R204" i="6"/>
  <c r="L205" i="6"/>
  <c r="M205" i="6"/>
  <c r="N205" i="6"/>
  <c r="R205" i="6"/>
  <c r="L206" i="6"/>
  <c r="M206" i="6"/>
  <c r="N206" i="6"/>
  <c r="R206" i="6"/>
  <c r="C49" i="8" l="1"/>
  <c r="P46" i="8"/>
  <c r="Q47" i="8"/>
  <c r="Q13" i="8"/>
  <c r="O18" i="8"/>
  <c r="P51" i="8"/>
  <c r="P55" i="8"/>
  <c r="T7" i="8" s="1"/>
  <c r="Q7" i="8"/>
  <c r="Q9" i="8"/>
  <c r="Q40" i="8"/>
  <c r="Q52" i="8"/>
  <c r="Q11" i="8"/>
  <c r="Q34" i="8"/>
  <c r="O12" i="8"/>
  <c r="Q8" i="8"/>
  <c r="Q27" i="8"/>
  <c r="Q6" i="8"/>
  <c r="O11" i="8"/>
  <c r="Q15" i="8"/>
  <c r="O25" i="8"/>
  <c r="Q36" i="8"/>
  <c r="P42" i="8"/>
  <c r="P45" i="8"/>
  <c r="P11" i="8"/>
  <c r="P22" i="8"/>
  <c r="T40" i="8" s="1"/>
  <c r="P30" i="8"/>
  <c r="T32" i="8" s="1"/>
  <c r="O10" i="8"/>
  <c r="P14" i="8"/>
  <c r="Q54" i="8"/>
  <c r="Q10" i="8"/>
  <c r="Q14" i="8"/>
  <c r="Q19" i="8"/>
  <c r="P24" i="8"/>
  <c r="P32" i="8"/>
  <c r="Q38" i="8"/>
  <c r="P9" i="8"/>
  <c r="P13" i="8"/>
  <c r="O21" i="8"/>
  <c r="O29" i="8"/>
  <c r="S33" i="8" s="1"/>
  <c r="P8" i="8"/>
  <c r="O16" i="8"/>
  <c r="O26" i="8"/>
  <c r="P23" i="8"/>
  <c r="P26" i="8"/>
  <c r="P31" i="8"/>
  <c r="U26" i="8"/>
  <c r="O6" i="8"/>
  <c r="O55" i="8"/>
  <c r="O45" i="8"/>
  <c r="O43" i="8"/>
  <c r="O30" i="8"/>
  <c r="S32" i="8" s="1"/>
  <c r="O22" i="8"/>
  <c r="O14" i="8"/>
  <c r="O49" i="8"/>
  <c r="O32" i="8"/>
  <c r="O24" i="8"/>
  <c r="O51" i="8"/>
  <c r="O46" i="8"/>
  <c r="S16" i="8" s="1"/>
  <c r="O44" i="8"/>
  <c r="S18" i="8" s="1"/>
  <c r="O42" i="8"/>
  <c r="O56" i="8"/>
  <c r="S6" i="8" s="1"/>
  <c r="O31" i="8"/>
  <c r="O23" i="8"/>
  <c r="O15" i="8"/>
  <c r="O53" i="8"/>
  <c r="O48" i="8"/>
  <c r="O28" i="8"/>
  <c r="O20" i="8"/>
  <c r="O8" i="8"/>
  <c r="P52" i="8"/>
  <c r="P47" i="8"/>
  <c r="P27" i="8"/>
  <c r="P19" i="8"/>
  <c r="P54" i="8"/>
  <c r="T8" i="8" s="1"/>
  <c r="P40" i="8"/>
  <c r="P38" i="8"/>
  <c r="P36" i="8"/>
  <c r="P34" i="8"/>
  <c r="T28" i="8" s="1"/>
  <c r="P29" i="8"/>
  <c r="P21" i="8"/>
  <c r="P56" i="8"/>
  <c r="T6" i="8" s="1"/>
  <c r="P53" i="8"/>
  <c r="P48" i="8"/>
  <c r="P28" i="8"/>
  <c r="P20" i="8"/>
  <c r="P12" i="8"/>
  <c r="T50" i="8" s="1"/>
  <c r="P50" i="8"/>
  <c r="P41" i="8"/>
  <c r="P39" i="8"/>
  <c r="P37" i="8"/>
  <c r="P35" i="8"/>
  <c r="P33" i="8"/>
  <c r="P25" i="8"/>
  <c r="P17" i="8"/>
  <c r="P10" i="8"/>
  <c r="P15" i="8"/>
  <c r="O19" i="8"/>
  <c r="Q20" i="8"/>
  <c r="Q21" i="8"/>
  <c r="Q23" i="8"/>
  <c r="P43" i="8"/>
  <c r="P44" i="8"/>
  <c r="O50" i="8"/>
  <c r="S12" i="8" s="1"/>
  <c r="S44" i="8"/>
  <c r="P16" i="8"/>
  <c r="O17" i="8"/>
  <c r="P18" i="8"/>
  <c r="O33" i="8"/>
  <c r="O34" i="8"/>
  <c r="O35" i="8"/>
  <c r="O36" i="8"/>
  <c r="S26" i="8" s="1"/>
  <c r="O37" i="8"/>
  <c r="O38" i="8"/>
  <c r="S24" i="8" s="1"/>
  <c r="O39" i="8"/>
  <c r="O40" i="8"/>
  <c r="O41" i="8"/>
  <c r="P49" i="8"/>
  <c r="O54" i="8"/>
  <c r="S46" i="8"/>
  <c r="T33" i="8"/>
  <c r="O7" i="8"/>
  <c r="Q49" i="8"/>
  <c r="U13" i="8" s="1"/>
  <c r="Q32" i="8"/>
  <c r="Q24" i="8"/>
  <c r="Q16" i="8"/>
  <c r="Q51" i="8"/>
  <c r="Q46" i="8"/>
  <c r="U16" i="8" s="1"/>
  <c r="Q44" i="8"/>
  <c r="Q42" i="8"/>
  <c r="Q26" i="8"/>
  <c r="Q18" i="8"/>
  <c r="U44" i="8" s="1"/>
  <c r="Q56" i="8"/>
  <c r="Q53" i="8"/>
  <c r="Q48" i="8"/>
  <c r="Q50" i="8"/>
  <c r="Q41" i="8"/>
  <c r="Q39" i="8"/>
  <c r="Q37" i="8"/>
  <c r="Q35" i="8"/>
  <c r="Q33" i="8"/>
  <c r="Q25" i="8"/>
  <c r="Q17" i="8"/>
  <c r="Q55" i="8"/>
  <c r="Q45" i="8"/>
  <c r="U17" i="8" s="1"/>
  <c r="Q43" i="8"/>
  <c r="Q30" i="8"/>
  <c r="Q22" i="8"/>
  <c r="O9" i="8"/>
  <c r="Q12" i="8"/>
  <c r="O13" i="8"/>
  <c r="U15" i="8"/>
  <c r="S17" i="8"/>
  <c r="O27" i="8"/>
  <c r="Q28" i="8"/>
  <c r="U34" i="8" s="1"/>
  <c r="Q29" i="8"/>
  <c r="Q31" i="8"/>
  <c r="U36" i="8"/>
  <c r="U54" i="8"/>
  <c r="T49" i="8"/>
  <c r="U28" i="8"/>
  <c r="S28" i="8"/>
  <c r="O47" i="8"/>
  <c r="O52" i="8"/>
  <c r="S27" i="8"/>
  <c r="R106" i="6"/>
  <c r="N106" i="6"/>
  <c r="M106" i="6"/>
  <c r="L106" i="6"/>
  <c r="R105" i="6"/>
  <c r="N105" i="6"/>
  <c r="M105" i="6"/>
  <c r="L105" i="6"/>
  <c r="R104" i="6"/>
  <c r="N104" i="6"/>
  <c r="M104" i="6"/>
  <c r="L104" i="6"/>
  <c r="R103" i="6"/>
  <c r="N103" i="6"/>
  <c r="M103" i="6"/>
  <c r="L103" i="6"/>
  <c r="R102" i="6"/>
  <c r="N102" i="6"/>
  <c r="M102" i="6"/>
  <c r="L102" i="6"/>
  <c r="R101" i="6"/>
  <c r="N101" i="6"/>
  <c r="M101" i="6"/>
  <c r="L101" i="6"/>
  <c r="R100" i="6"/>
  <c r="N100" i="6"/>
  <c r="M100" i="6"/>
  <c r="L100" i="6"/>
  <c r="R99" i="6"/>
  <c r="N99" i="6"/>
  <c r="M99" i="6"/>
  <c r="L99" i="6"/>
  <c r="R98" i="6"/>
  <c r="N98" i="6"/>
  <c r="M98" i="6"/>
  <c r="L98" i="6"/>
  <c r="R97" i="6"/>
  <c r="N97" i="6"/>
  <c r="M97" i="6"/>
  <c r="L97" i="6"/>
  <c r="R96" i="6"/>
  <c r="N96" i="6"/>
  <c r="M96" i="6"/>
  <c r="L96" i="6"/>
  <c r="R95" i="6"/>
  <c r="N95" i="6"/>
  <c r="M95" i="6"/>
  <c r="L95" i="6"/>
  <c r="R94" i="6"/>
  <c r="N94" i="6"/>
  <c r="M94" i="6"/>
  <c r="L94" i="6"/>
  <c r="R93" i="6"/>
  <c r="N93" i="6"/>
  <c r="M93" i="6"/>
  <c r="L93" i="6"/>
  <c r="R92" i="6"/>
  <c r="N92" i="6"/>
  <c r="M92" i="6"/>
  <c r="L92" i="6"/>
  <c r="R91" i="6"/>
  <c r="N91" i="6"/>
  <c r="M91" i="6"/>
  <c r="L91" i="6"/>
  <c r="R90" i="6"/>
  <c r="N90" i="6"/>
  <c r="M90" i="6"/>
  <c r="L90" i="6"/>
  <c r="R89" i="6"/>
  <c r="N89" i="6"/>
  <c r="M89" i="6"/>
  <c r="L89" i="6"/>
  <c r="R88" i="6"/>
  <c r="N88" i="6"/>
  <c r="M88" i="6"/>
  <c r="L88" i="6"/>
  <c r="R87" i="6"/>
  <c r="N87" i="6"/>
  <c r="M87" i="6"/>
  <c r="L87" i="6"/>
  <c r="R86" i="6"/>
  <c r="N86" i="6"/>
  <c r="M86" i="6"/>
  <c r="L86" i="6"/>
  <c r="R85" i="6"/>
  <c r="N85" i="6"/>
  <c r="M85" i="6"/>
  <c r="L85" i="6"/>
  <c r="R84" i="6"/>
  <c r="N84" i="6"/>
  <c r="M84" i="6"/>
  <c r="L84" i="6"/>
  <c r="R83" i="6"/>
  <c r="N83" i="6"/>
  <c r="M83" i="6"/>
  <c r="L83" i="6"/>
  <c r="R82" i="6"/>
  <c r="N82" i="6"/>
  <c r="M82" i="6"/>
  <c r="L82" i="6"/>
  <c r="R81" i="6"/>
  <c r="N81" i="6"/>
  <c r="M81" i="6"/>
  <c r="L81" i="6"/>
  <c r="R80" i="6"/>
  <c r="N80" i="6"/>
  <c r="M80" i="6"/>
  <c r="L80" i="6"/>
  <c r="R79" i="6"/>
  <c r="N79" i="6"/>
  <c r="M79" i="6"/>
  <c r="L79" i="6"/>
  <c r="R78" i="6"/>
  <c r="N78" i="6"/>
  <c r="M78" i="6"/>
  <c r="L78" i="6"/>
  <c r="R77" i="6"/>
  <c r="N77" i="6"/>
  <c r="M77" i="6"/>
  <c r="L77" i="6"/>
  <c r="R76" i="6"/>
  <c r="N76" i="6"/>
  <c r="M76" i="6"/>
  <c r="L76" i="6"/>
  <c r="R75" i="6"/>
  <c r="N75" i="6"/>
  <c r="M75" i="6"/>
  <c r="L75" i="6"/>
  <c r="R74" i="6"/>
  <c r="N74" i="6"/>
  <c r="M74" i="6"/>
  <c r="L74" i="6"/>
  <c r="R73" i="6"/>
  <c r="N73" i="6"/>
  <c r="M73" i="6"/>
  <c r="L73" i="6"/>
  <c r="R72" i="6"/>
  <c r="N72" i="6"/>
  <c r="M72" i="6"/>
  <c r="L72" i="6"/>
  <c r="R71" i="6"/>
  <c r="N71" i="6"/>
  <c r="M71" i="6"/>
  <c r="L71" i="6"/>
  <c r="R70" i="6"/>
  <c r="N70" i="6"/>
  <c r="M70" i="6"/>
  <c r="L70" i="6"/>
  <c r="R69" i="6"/>
  <c r="N69" i="6"/>
  <c r="M69" i="6"/>
  <c r="L69" i="6"/>
  <c r="R68" i="6"/>
  <c r="N68" i="6"/>
  <c r="M68" i="6"/>
  <c r="L68" i="6"/>
  <c r="R67" i="6"/>
  <c r="N67" i="6"/>
  <c r="M67" i="6"/>
  <c r="L67" i="6"/>
  <c r="R66" i="6"/>
  <c r="N66" i="6"/>
  <c r="M66" i="6"/>
  <c r="L66" i="6"/>
  <c r="R65" i="6"/>
  <c r="N65" i="6"/>
  <c r="M65" i="6"/>
  <c r="L65" i="6"/>
  <c r="R64" i="6"/>
  <c r="N64" i="6"/>
  <c r="M64" i="6"/>
  <c r="L64" i="6"/>
  <c r="R63" i="6"/>
  <c r="N63" i="6"/>
  <c r="M63" i="6"/>
  <c r="L63" i="6"/>
  <c r="R62" i="6"/>
  <c r="N62" i="6"/>
  <c r="M62" i="6"/>
  <c r="L62" i="6"/>
  <c r="R61" i="6"/>
  <c r="N61" i="6"/>
  <c r="M61" i="6"/>
  <c r="L61" i="6"/>
  <c r="R60" i="6"/>
  <c r="N60" i="6"/>
  <c r="M60" i="6"/>
  <c r="L60" i="6"/>
  <c r="R59" i="6"/>
  <c r="N59" i="6"/>
  <c r="M59" i="6"/>
  <c r="L59" i="6"/>
  <c r="R58" i="6"/>
  <c r="N58" i="6"/>
  <c r="M58" i="6"/>
  <c r="L58" i="6"/>
  <c r="R57" i="6"/>
  <c r="N57" i="6"/>
  <c r="M57" i="6"/>
  <c r="L57" i="6"/>
  <c r="R56" i="6"/>
  <c r="N56" i="6"/>
  <c r="M56" i="6"/>
  <c r="L56" i="6"/>
  <c r="R55" i="6"/>
  <c r="N55" i="6"/>
  <c r="M55" i="6"/>
  <c r="L55" i="6"/>
  <c r="R54" i="6"/>
  <c r="N54" i="6"/>
  <c r="M54" i="6"/>
  <c r="L54" i="6"/>
  <c r="R53" i="6"/>
  <c r="N53" i="6"/>
  <c r="M53" i="6"/>
  <c r="L53" i="6"/>
  <c r="R52" i="6"/>
  <c r="N52" i="6"/>
  <c r="M52" i="6"/>
  <c r="L52" i="6"/>
  <c r="R51" i="6"/>
  <c r="N51" i="6"/>
  <c r="M51" i="6"/>
  <c r="L51" i="6"/>
  <c r="R50" i="6"/>
  <c r="N50" i="6"/>
  <c r="M50" i="6"/>
  <c r="L50" i="6"/>
  <c r="R49" i="6"/>
  <c r="N49" i="6"/>
  <c r="M49" i="6"/>
  <c r="L49" i="6"/>
  <c r="R48" i="6"/>
  <c r="N48" i="6"/>
  <c r="M48" i="6"/>
  <c r="L48" i="6"/>
  <c r="R47" i="6"/>
  <c r="N47" i="6"/>
  <c r="M47" i="6"/>
  <c r="L47" i="6"/>
  <c r="R46" i="6"/>
  <c r="N46" i="6"/>
  <c r="M46" i="6"/>
  <c r="L46" i="6"/>
  <c r="R45" i="6"/>
  <c r="N45" i="6"/>
  <c r="M45" i="6"/>
  <c r="L45" i="6"/>
  <c r="R44" i="6"/>
  <c r="N44" i="6"/>
  <c r="M44" i="6"/>
  <c r="L44" i="6"/>
  <c r="R43" i="6"/>
  <c r="N43" i="6"/>
  <c r="M43" i="6"/>
  <c r="L43" i="6"/>
  <c r="R42" i="6"/>
  <c r="N42" i="6"/>
  <c r="M42" i="6"/>
  <c r="L42" i="6"/>
  <c r="R41" i="6"/>
  <c r="N41" i="6"/>
  <c r="M41" i="6"/>
  <c r="L41" i="6"/>
  <c r="R40" i="6"/>
  <c r="N40" i="6"/>
  <c r="M40" i="6"/>
  <c r="L40" i="6"/>
  <c r="R39" i="6"/>
  <c r="N39" i="6"/>
  <c r="M39" i="6"/>
  <c r="L39" i="6"/>
  <c r="R38" i="6"/>
  <c r="N38" i="6"/>
  <c r="M38" i="6"/>
  <c r="L38" i="6"/>
  <c r="R37" i="6"/>
  <c r="N37" i="6"/>
  <c r="M37" i="6"/>
  <c r="L37" i="6"/>
  <c r="R36" i="6"/>
  <c r="N36" i="6"/>
  <c r="M36" i="6"/>
  <c r="L36" i="6"/>
  <c r="R35" i="6"/>
  <c r="N35" i="6"/>
  <c r="M35" i="6"/>
  <c r="L35" i="6"/>
  <c r="R34" i="6"/>
  <c r="N34" i="6"/>
  <c r="M34" i="6"/>
  <c r="L34" i="6"/>
  <c r="R33" i="6"/>
  <c r="N33" i="6"/>
  <c r="M33" i="6"/>
  <c r="L33" i="6"/>
  <c r="R32" i="6"/>
  <c r="N32" i="6"/>
  <c r="M32" i="6"/>
  <c r="L32" i="6"/>
  <c r="R31" i="6"/>
  <c r="N31" i="6"/>
  <c r="M31" i="6"/>
  <c r="L31" i="6"/>
  <c r="R30" i="6"/>
  <c r="N30" i="6"/>
  <c r="M30" i="6"/>
  <c r="L30" i="6"/>
  <c r="R29" i="6"/>
  <c r="N29" i="6"/>
  <c r="M29" i="6"/>
  <c r="L29" i="6"/>
  <c r="R28" i="6"/>
  <c r="N28" i="6"/>
  <c r="M28" i="6"/>
  <c r="L28" i="6"/>
  <c r="R27" i="6"/>
  <c r="N27" i="6"/>
  <c r="M27" i="6"/>
  <c r="L27" i="6"/>
  <c r="R26" i="6"/>
  <c r="N26" i="6"/>
  <c r="M26" i="6"/>
  <c r="L26" i="6"/>
  <c r="R25" i="6"/>
  <c r="N25" i="6"/>
  <c r="M25" i="6"/>
  <c r="L25" i="6"/>
  <c r="R24" i="6"/>
  <c r="N24" i="6"/>
  <c r="M24" i="6"/>
  <c r="L24" i="6"/>
  <c r="R23" i="6"/>
  <c r="N23" i="6"/>
  <c r="M23" i="6"/>
  <c r="L23" i="6"/>
  <c r="R22" i="6"/>
  <c r="N22" i="6"/>
  <c r="M22" i="6"/>
  <c r="L22" i="6"/>
  <c r="R21" i="6"/>
  <c r="N21" i="6"/>
  <c r="M21" i="6"/>
  <c r="L21" i="6"/>
  <c r="R20" i="6"/>
  <c r="N20" i="6"/>
  <c r="M20" i="6"/>
  <c r="L20" i="6"/>
  <c r="R19" i="6"/>
  <c r="N19" i="6"/>
  <c r="M19" i="6"/>
  <c r="L19" i="6"/>
  <c r="R18" i="6"/>
  <c r="N18" i="6"/>
  <c r="M18" i="6"/>
  <c r="L18" i="6"/>
  <c r="R17" i="6"/>
  <c r="N17" i="6"/>
  <c r="M17" i="6"/>
  <c r="L17" i="6"/>
  <c r="R16" i="6"/>
  <c r="N16" i="6"/>
  <c r="M16" i="6"/>
  <c r="L16" i="6"/>
  <c r="R15" i="6"/>
  <c r="N15" i="6"/>
  <c r="M15" i="6"/>
  <c r="L15" i="6"/>
  <c r="R14" i="6"/>
  <c r="N14" i="6"/>
  <c r="M14" i="6"/>
  <c r="L14" i="6"/>
  <c r="R13" i="6"/>
  <c r="N13" i="6"/>
  <c r="M13" i="6"/>
  <c r="L13" i="6"/>
  <c r="R12" i="6"/>
  <c r="N12" i="6"/>
  <c r="M12" i="6"/>
  <c r="L12" i="6"/>
  <c r="R11" i="6"/>
  <c r="N11" i="6"/>
  <c r="M11" i="6"/>
  <c r="L11" i="6"/>
  <c r="R10" i="6"/>
  <c r="N10" i="6"/>
  <c r="M10" i="6"/>
  <c r="L10" i="6"/>
  <c r="R9" i="6"/>
  <c r="N9" i="6"/>
  <c r="M9" i="6"/>
  <c r="L9" i="6"/>
  <c r="C9" i="6"/>
  <c r="R8" i="6"/>
  <c r="P8" i="6"/>
  <c r="T504" i="6" s="1"/>
  <c r="N8" i="6"/>
  <c r="M8" i="6"/>
  <c r="L8" i="6"/>
  <c r="C8" i="6"/>
  <c r="R7" i="6"/>
  <c r="Q7" i="6"/>
  <c r="U505" i="6" s="1"/>
  <c r="P7" i="6"/>
  <c r="T505" i="6" s="1"/>
  <c r="N7" i="6"/>
  <c r="M7" i="6"/>
  <c r="L7" i="6"/>
  <c r="C7" i="6"/>
  <c r="R6" i="6"/>
  <c r="Q6" i="6"/>
  <c r="U506" i="6" s="1"/>
  <c r="P6" i="6"/>
  <c r="T506" i="6" s="1"/>
  <c r="O6" i="6"/>
  <c r="S506" i="6" s="1"/>
  <c r="W506" i="6" s="1"/>
  <c r="N6" i="6"/>
  <c r="M6" i="6"/>
  <c r="L6" i="6"/>
  <c r="O88" i="6" l="1"/>
  <c r="S424" i="6" s="1"/>
  <c r="O506" i="6"/>
  <c r="O207" i="6"/>
  <c r="S305" i="6" s="1"/>
  <c r="O208" i="6"/>
  <c r="S304" i="6" s="1"/>
  <c r="O209" i="6"/>
  <c r="S303" i="6" s="1"/>
  <c r="O210" i="6"/>
  <c r="S302" i="6" s="1"/>
  <c r="O211" i="6"/>
  <c r="S301" i="6" s="1"/>
  <c r="O212" i="6"/>
  <c r="S300" i="6" s="1"/>
  <c r="O213" i="6"/>
  <c r="S299" i="6" s="1"/>
  <c r="O214" i="6"/>
  <c r="S298" i="6" s="1"/>
  <c r="O215" i="6"/>
  <c r="S297" i="6" s="1"/>
  <c r="O216" i="6"/>
  <c r="S296" i="6" s="1"/>
  <c r="O217" i="6"/>
  <c r="S295" i="6" s="1"/>
  <c r="O218" i="6"/>
  <c r="S294" i="6" s="1"/>
  <c r="O219" i="6"/>
  <c r="S293" i="6" s="1"/>
  <c r="O220" i="6"/>
  <c r="S292" i="6" s="1"/>
  <c r="O221" i="6"/>
  <c r="S291" i="6" s="1"/>
  <c r="O222" i="6"/>
  <c r="S290" i="6" s="1"/>
  <c r="O223" i="6"/>
  <c r="S289" i="6" s="1"/>
  <c r="O224" i="6"/>
  <c r="S288" i="6" s="1"/>
  <c r="O225" i="6"/>
  <c r="S287" i="6" s="1"/>
  <c r="O226" i="6"/>
  <c r="S286" i="6" s="1"/>
  <c r="O227" i="6"/>
  <c r="S285" i="6" s="1"/>
  <c r="O228" i="6"/>
  <c r="S284" i="6" s="1"/>
  <c r="O229" i="6"/>
  <c r="S283" i="6" s="1"/>
  <c r="O230" i="6"/>
  <c r="S282" i="6" s="1"/>
  <c r="O231" i="6"/>
  <c r="S281" i="6" s="1"/>
  <c r="O232" i="6"/>
  <c r="S280" i="6" s="1"/>
  <c r="O233" i="6"/>
  <c r="S279" i="6" s="1"/>
  <c r="O234" i="6"/>
  <c r="S278" i="6" s="1"/>
  <c r="O235" i="6"/>
  <c r="S277" i="6" s="1"/>
  <c r="O236" i="6"/>
  <c r="S276" i="6" s="1"/>
  <c r="O237" i="6"/>
  <c r="S275" i="6" s="1"/>
  <c r="O238" i="6"/>
  <c r="S274" i="6" s="1"/>
  <c r="O239" i="6"/>
  <c r="S273" i="6" s="1"/>
  <c r="O240" i="6"/>
  <c r="S272" i="6" s="1"/>
  <c r="O241" i="6"/>
  <c r="S271" i="6" s="1"/>
  <c r="O242" i="6"/>
  <c r="S270" i="6" s="1"/>
  <c r="O243" i="6"/>
  <c r="S269" i="6" s="1"/>
  <c r="O244" i="6"/>
  <c r="S268" i="6" s="1"/>
  <c r="O245" i="6"/>
  <c r="S267" i="6" s="1"/>
  <c r="O246" i="6"/>
  <c r="S266" i="6" s="1"/>
  <c r="O247" i="6"/>
  <c r="S265" i="6" s="1"/>
  <c r="O248" i="6"/>
  <c r="S264" i="6" s="1"/>
  <c r="O249" i="6"/>
  <c r="S263" i="6" s="1"/>
  <c r="O250" i="6"/>
  <c r="S262" i="6" s="1"/>
  <c r="O251" i="6"/>
  <c r="S261" i="6" s="1"/>
  <c r="O252" i="6"/>
  <c r="S260" i="6" s="1"/>
  <c r="O253" i="6"/>
  <c r="S259" i="6" s="1"/>
  <c r="O254" i="6"/>
  <c r="S258" i="6" s="1"/>
  <c r="O255" i="6"/>
  <c r="S257" i="6" s="1"/>
  <c r="O256" i="6"/>
  <c r="S256" i="6" s="1"/>
  <c r="O257" i="6"/>
  <c r="S255" i="6" s="1"/>
  <c r="O258" i="6"/>
  <c r="S254" i="6" s="1"/>
  <c r="O259" i="6"/>
  <c r="S253" i="6" s="1"/>
  <c r="O260" i="6"/>
  <c r="S252" i="6" s="1"/>
  <c r="O261" i="6"/>
  <c r="S251" i="6" s="1"/>
  <c r="O262" i="6"/>
  <c r="S250" i="6" s="1"/>
  <c r="O263" i="6"/>
  <c r="S249" i="6" s="1"/>
  <c r="O264" i="6"/>
  <c r="S248" i="6" s="1"/>
  <c r="O265" i="6"/>
  <c r="S247" i="6" s="1"/>
  <c r="O266" i="6"/>
  <c r="S246" i="6" s="1"/>
  <c r="O267" i="6"/>
  <c r="S245" i="6" s="1"/>
  <c r="O268" i="6"/>
  <c r="S244" i="6" s="1"/>
  <c r="O269" i="6"/>
  <c r="S243" i="6" s="1"/>
  <c r="O270" i="6"/>
  <c r="S242" i="6" s="1"/>
  <c r="O271" i="6"/>
  <c r="S241" i="6" s="1"/>
  <c r="O272" i="6"/>
  <c r="S240" i="6" s="1"/>
  <c r="O273" i="6"/>
  <c r="S239" i="6" s="1"/>
  <c r="O274" i="6"/>
  <c r="S238" i="6" s="1"/>
  <c r="O275" i="6"/>
  <c r="S237" i="6" s="1"/>
  <c r="O276" i="6"/>
  <c r="S236" i="6" s="1"/>
  <c r="O277" i="6"/>
  <c r="S235" i="6" s="1"/>
  <c r="O278" i="6"/>
  <c r="S234" i="6" s="1"/>
  <c r="O279" i="6"/>
  <c r="S233" i="6" s="1"/>
  <c r="O280" i="6"/>
  <c r="S232" i="6" s="1"/>
  <c r="O281" i="6"/>
  <c r="S231" i="6" s="1"/>
  <c r="O282" i="6"/>
  <c r="S230" i="6" s="1"/>
  <c r="O283" i="6"/>
  <c r="S229" i="6" s="1"/>
  <c r="O284" i="6"/>
  <c r="S228" i="6" s="1"/>
  <c r="O285" i="6"/>
  <c r="S227" i="6" s="1"/>
  <c r="O286" i="6"/>
  <c r="S226" i="6" s="1"/>
  <c r="O287" i="6"/>
  <c r="S225" i="6" s="1"/>
  <c r="O288" i="6"/>
  <c r="S224" i="6" s="1"/>
  <c r="O289" i="6"/>
  <c r="S223" i="6" s="1"/>
  <c r="O290" i="6"/>
  <c r="S222" i="6" s="1"/>
  <c r="O291" i="6"/>
  <c r="S221" i="6" s="1"/>
  <c r="O292" i="6"/>
  <c r="S220" i="6" s="1"/>
  <c r="O293" i="6"/>
  <c r="S219" i="6" s="1"/>
  <c r="O294" i="6"/>
  <c r="S218" i="6" s="1"/>
  <c r="O295" i="6"/>
  <c r="S217" i="6" s="1"/>
  <c r="O296" i="6"/>
  <c r="S216" i="6" s="1"/>
  <c r="O297" i="6"/>
  <c r="S215" i="6" s="1"/>
  <c r="O298" i="6"/>
  <c r="S214" i="6" s="1"/>
  <c r="O299" i="6"/>
  <c r="S213" i="6" s="1"/>
  <c r="O300" i="6"/>
  <c r="S212" i="6" s="1"/>
  <c r="O301" i="6"/>
  <c r="S211" i="6" s="1"/>
  <c r="O302" i="6"/>
  <c r="S210" i="6" s="1"/>
  <c r="O303" i="6"/>
  <c r="S209" i="6" s="1"/>
  <c r="O304" i="6"/>
  <c r="S208" i="6" s="1"/>
  <c r="O305" i="6"/>
  <c r="S207" i="6" s="1"/>
  <c r="O306" i="6"/>
  <c r="O307" i="6"/>
  <c r="O308" i="6"/>
  <c r="O309" i="6"/>
  <c r="O310" i="6"/>
  <c r="O311" i="6"/>
  <c r="O312" i="6"/>
  <c r="O313" i="6"/>
  <c r="O314" i="6"/>
  <c r="O315" i="6"/>
  <c r="O316" i="6"/>
  <c r="O317" i="6"/>
  <c r="O318" i="6"/>
  <c r="O319" i="6"/>
  <c r="O320" i="6"/>
  <c r="O321" i="6"/>
  <c r="O322" i="6"/>
  <c r="O323" i="6"/>
  <c r="O324" i="6"/>
  <c r="O325" i="6"/>
  <c r="O326" i="6"/>
  <c r="O327" i="6"/>
  <c r="O328" i="6"/>
  <c r="O329" i="6"/>
  <c r="O330" i="6"/>
  <c r="O331" i="6"/>
  <c r="O332" i="6"/>
  <c r="O333" i="6"/>
  <c r="O334" i="6"/>
  <c r="O335" i="6"/>
  <c r="O336" i="6"/>
  <c r="O337" i="6"/>
  <c r="O338" i="6"/>
  <c r="O339" i="6"/>
  <c r="O340" i="6"/>
  <c r="O341" i="6"/>
  <c r="O342" i="6"/>
  <c r="O343" i="6"/>
  <c r="O344" i="6"/>
  <c r="O345" i="6"/>
  <c r="O346" i="6"/>
  <c r="O347" i="6"/>
  <c r="O348" i="6"/>
  <c r="O349" i="6"/>
  <c r="O350" i="6"/>
  <c r="O351" i="6"/>
  <c r="O352" i="6"/>
  <c r="O353" i="6"/>
  <c r="O354" i="6"/>
  <c r="O355" i="6"/>
  <c r="O356" i="6"/>
  <c r="O357" i="6"/>
  <c r="O358" i="6"/>
  <c r="O359" i="6"/>
  <c r="O360" i="6"/>
  <c r="O361" i="6"/>
  <c r="O362" i="6"/>
  <c r="O363" i="6"/>
  <c r="O364" i="6"/>
  <c r="O365" i="6"/>
  <c r="O366" i="6"/>
  <c r="O367" i="6"/>
  <c r="O368" i="6"/>
  <c r="O369" i="6"/>
  <c r="O370" i="6"/>
  <c r="O371" i="6"/>
  <c r="O372" i="6"/>
  <c r="O373" i="6"/>
  <c r="O374" i="6"/>
  <c r="O375" i="6"/>
  <c r="O376" i="6"/>
  <c r="O377" i="6"/>
  <c r="O378" i="6"/>
  <c r="O379" i="6"/>
  <c r="O380" i="6"/>
  <c r="O381" i="6"/>
  <c r="O382" i="6"/>
  <c r="O383" i="6"/>
  <c r="O384" i="6"/>
  <c r="O385" i="6"/>
  <c r="O386" i="6"/>
  <c r="O387" i="6"/>
  <c r="O388" i="6"/>
  <c r="O389" i="6"/>
  <c r="O390" i="6"/>
  <c r="O391" i="6"/>
  <c r="O392" i="6"/>
  <c r="O393" i="6"/>
  <c r="O394" i="6"/>
  <c r="O395" i="6"/>
  <c r="O396" i="6"/>
  <c r="O397" i="6"/>
  <c r="O398" i="6"/>
  <c r="O399" i="6"/>
  <c r="O400" i="6"/>
  <c r="O401" i="6"/>
  <c r="O402" i="6"/>
  <c r="O403" i="6"/>
  <c r="O404" i="6"/>
  <c r="O405" i="6"/>
  <c r="O406" i="6"/>
  <c r="O407" i="6"/>
  <c r="O408" i="6"/>
  <c r="O409" i="6"/>
  <c r="O410" i="6"/>
  <c r="O411" i="6"/>
  <c r="O412" i="6"/>
  <c r="O413" i="6"/>
  <c r="O414" i="6"/>
  <c r="O415" i="6"/>
  <c r="O416" i="6"/>
  <c r="O417" i="6"/>
  <c r="O418" i="6"/>
  <c r="O419" i="6"/>
  <c r="O420" i="6"/>
  <c r="O421" i="6"/>
  <c r="O422" i="6"/>
  <c r="O423" i="6"/>
  <c r="O424" i="6"/>
  <c r="O425" i="6"/>
  <c r="O426" i="6"/>
  <c r="O427" i="6"/>
  <c r="O428" i="6"/>
  <c r="O429" i="6"/>
  <c r="O430" i="6"/>
  <c r="O431" i="6"/>
  <c r="O432" i="6"/>
  <c r="O433" i="6"/>
  <c r="O434" i="6"/>
  <c r="O435" i="6"/>
  <c r="O436" i="6"/>
  <c r="O437" i="6"/>
  <c r="O438" i="6"/>
  <c r="O439" i="6"/>
  <c r="O440" i="6"/>
  <c r="O441" i="6"/>
  <c r="O442" i="6"/>
  <c r="O443" i="6"/>
  <c r="O444" i="6"/>
  <c r="O445" i="6"/>
  <c r="O446" i="6"/>
  <c r="O447" i="6"/>
  <c r="O448" i="6"/>
  <c r="O449" i="6"/>
  <c r="O450" i="6"/>
  <c r="O451" i="6"/>
  <c r="O452" i="6"/>
  <c r="O453" i="6"/>
  <c r="O454" i="6"/>
  <c r="O455" i="6"/>
  <c r="O456" i="6"/>
  <c r="O457" i="6"/>
  <c r="O458" i="6"/>
  <c r="O459" i="6"/>
  <c r="O460" i="6"/>
  <c r="O461" i="6"/>
  <c r="O462" i="6"/>
  <c r="O463" i="6"/>
  <c r="O464" i="6"/>
  <c r="O465" i="6"/>
  <c r="O466" i="6"/>
  <c r="O467" i="6"/>
  <c r="O468" i="6"/>
  <c r="O469" i="6"/>
  <c r="O470" i="6"/>
  <c r="O471" i="6"/>
  <c r="O472" i="6"/>
  <c r="O473" i="6"/>
  <c r="O474" i="6"/>
  <c r="O475" i="6"/>
  <c r="O476" i="6"/>
  <c r="O477" i="6"/>
  <c r="O478" i="6"/>
  <c r="O479" i="6"/>
  <c r="O480" i="6"/>
  <c r="O481" i="6"/>
  <c r="O482" i="6"/>
  <c r="O483" i="6"/>
  <c r="O484" i="6"/>
  <c r="O485" i="6"/>
  <c r="O486" i="6"/>
  <c r="O487" i="6"/>
  <c r="O488" i="6"/>
  <c r="O489" i="6"/>
  <c r="O490" i="6"/>
  <c r="O491" i="6"/>
  <c r="O492" i="6"/>
  <c r="O493" i="6"/>
  <c r="O494" i="6"/>
  <c r="O495" i="6"/>
  <c r="O496" i="6"/>
  <c r="O497" i="6"/>
  <c r="O498" i="6"/>
  <c r="O499" i="6"/>
  <c r="O500" i="6"/>
  <c r="O501" i="6"/>
  <c r="O502" i="6"/>
  <c r="O503" i="6"/>
  <c r="O504" i="6"/>
  <c r="O505" i="6"/>
  <c r="O107" i="6"/>
  <c r="S405" i="6" s="1"/>
  <c r="O108" i="6"/>
  <c r="S404" i="6" s="1"/>
  <c r="O109" i="6"/>
  <c r="S403" i="6" s="1"/>
  <c r="O110" i="6"/>
  <c r="S402" i="6" s="1"/>
  <c r="O111" i="6"/>
  <c r="S401" i="6" s="1"/>
  <c r="O112" i="6"/>
  <c r="S400" i="6" s="1"/>
  <c r="O113" i="6"/>
  <c r="S399" i="6" s="1"/>
  <c r="O114" i="6"/>
  <c r="S398" i="6" s="1"/>
  <c r="O115" i="6"/>
  <c r="S397" i="6" s="1"/>
  <c r="O116" i="6"/>
  <c r="S396" i="6" s="1"/>
  <c r="O117" i="6"/>
  <c r="S395" i="6" s="1"/>
  <c r="O118" i="6"/>
  <c r="S394" i="6" s="1"/>
  <c r="O119" i="6"/>
  <c r="S393" i="6" s="1"/>
  <c r="O120" i="6"/>
  <c r="S392" i="6" s="1"/>
  <c r="O121" i="6"/>
  <c r="S391" i="6" s="1"/>
  <c r="O122" i="6"/>
  <c r="S390" i="6" s="1"/>
  <c r="O123" i="6"/>
  <c r="S389" i="6" s="1"/>
  <c r="O124" i="6"/>
  <c r="S388" i="6" s="1"/>
  <c r="O125" i="6"/>
  <c r="S387" i="6" s="1"/>
  <c r="O126" i="6"/>
  <c r="S386" i="6" s="1"/>
  <c r="O127" i="6"/>
  <c r="S385" i="6" s="1"/>
  <c r="O128" i="6"/>
  <c r="S384" i="6" s="1"/>
  <c r="O129" i="6"/>
  <c r="S383" i="6" s="1"/>
  <c r="O130" i="6"/>
  <c r="S382" i="6" s="1"/>
  <c r="O131" i="6"/>
  <c r="S381" i="6" s="1"/>
  <c r="O132" i="6"/>
  <c r="S380" i="6" s="1"/>
  <c r="O133" i="6"/>
  <c r="S379" i="6" s="1"/>
  <c r="O134" i="6"/>
  <c r="S378" i="6" s="1"/>
  <c r="O135" i="6"/>
  <c r="S377" i="6" s="1"/>
  <c r="O136" i="6"/>
  <c r="S376" i="6" s="1"/>
  <c r="O137" i="6"/>
  <c r="S375" i="6" s="1"/>
  <c r="O138" i="6"/>
  <c r="S374" i="6" s="1"/>
  <c r="O139" i="6"/>
  <c r="S373" i="6" s="1"/>
  <c r="O140" i="6"/>
  <c r="S372" i="6" s="1"/>
  <c r="O141" i="6"/>
  <c r="S371" i="6" s="1"/>
  <c r="O142" i="6"/>
  <c r="S370" i="6" s="1"/>
  <c r="O143" i="6"/>
  <c r="S369" i="6" s="1"/>
  <c r="O144" i="6"/>
  <c r="S368" i="6" s="1"/>
  <c r="O145" i="6"/>
  <c r="S367" i="6" s="1"/>
  <c r="O146" i="6"/>
  <c r="S366" i="6" s="1"/>
  <c r="O147" i="6"/>
  <c r="S365" i="6" s="1"/>
  <c r="O148" i="6"/>
  <c r="S364" i="6" s="1"/>
  <c r="O149" i="6"/>
  <c r="S363" i="6" s="1"/>
  <c r="O150" i="6"/>
  <c r="S362" i="6" s="1"/>
  <c r="O151" i="6"/>
  <c r="S361" i="6" s="1"/>
  <c r="O152" i="6"/>
  <c r="S360" i="6" s="1"/>
  <c r="O153" i="6"/>
  <c r="S359" i="6" s="1"/>
  <c r="O154" i="6"/>
  <c r="S358" i="6" s="1"/>
  <c r="O155" i="6"/>
  <c r="S357" i="6" s="1"/>
  <c r="O156" i="6"/>
  <c r="S356" i="6" s="1"/>
  <c r="O157" i="6"/>
  <c r="S355" i="6" s="1"/>
  <c r="O158" i="6"/>
  <c r="S354" i="6" s="1"/>
  <c r="O159" i="6"/>
  <c r="S353" i="6" s="1"/>
  <c r="O160" i="6"/>
  <c r="S352" i="6" s="1"/>
  <c r="O161" i="6"/>
  <c r="S351" i="6" s="1"/>
  <c r="O162" i="6"/>
  <c r="S350" i="6" s="1"/>
  <c r="O163" i="6"/>
  <c r="S349" i="6" s="1"/>
  <c r="O164" i="6"/>
  <c r="S348" i="6" s="1"/>
  <c r="O165" i="6"/>
  <c r="S347" i="6" s="1"/>
  <c r="O166" i="6"/>
  <c r="S346" i="6" s="1"/>
  <c r="O167" i="6"/>
  <c r="S345" i="6" s="1"/>
  <c r="O168" i="6"/>
  <c r="S344" i="6" s="1"/>
  <c r="O169" i="6"/>
  <c r="S343" i="6" s="1"/>
  <c r="O170" i="6"/>
  <c r="S342" i="6" s="1"/>
  <c r="O171" i="6"/>
  <c r="S341" i="6" s="1"/>
  <c r="O172" i="6"/>
  <c r="S340" i="6" s="1"/>
  <c r="O173" i="6"/>
  <c r="S339" i="6" s="1"/>
  <c r="O174" i="6"/>
  <c r="S338" i="6" s="1"/>
  <c r="O175" i="6"/>
  <c r="S337" i="6" s="1"/>
  <c r="O176" i="6"/>
  <c r="S336" i="6" s="1"/>
  <c r="O177" i="6"/>
  <c r="S335" i="6" s="1"/>
  <c r="O178" i="6"/>
  <c r="S334" i="6" s="1"/>
  <c r="O179" i="6"/>
  <c r="S333" i="6" s="1"/>
  <c r="O180" i="6"/>
  <c r="S332" i="6" s="1"/>
  <c r="O181" i="6"/>
  <c r="S331" i="6" s="1"/>
  <c r="O182" i="6"/>
  <c r="S330" i="6" s="1"/>
  <c r="O183" i="6"/>
  <c r="S329" i="6" s="1"/>
  <c r="O184" i="6"/>
  <c r="S328" i="6" s="1"/>
  <c r="O185" i="6"/>
  <c r="S327" i="6" s="1"/>
  <c r="O186" i="6"/>
  <c r="S326" i="6" s="1"/>
  <c r="O187" i="6"/>
  <c r="S325" i="6" s="1"/>
  <c r="O188" i="6"/>
  <c r="S324" i="6" s="1"/>
  <c r="O189" i="6"/>
  <c r="S323" i="6" s="1"/>
  <c r="O190" i="6"/>
  <c r="S322" i="6" s="1"/>
  <c r="O191" i="6"/>
  <c r="S321" i="6" s="1"/>
  <c r="O192" i="6"/>
  <c r="S320" i="6" s="1"/>
  <c r="O193" i="6"/>
  <c r="S319" i="6" s="1"/>
  <c r="O194" i="6"/>
  <c r="S318" i="6" s="1"/>
  <c r="O195" i="6"/>
  <c r="S317" i="6" s="1"/>
  <c r="O196" i="6"/>
  <c r="S316" i="6" s="1"/>
  <c r="O197" i="6"/>
  <c r="S315" i="6" s="1"/>
  <c r="O198" i="6"/>
  <c r="S314" i="6" s="1"/>
  <c r="O199" i="6"/>
  <c r="S313" i="6" s="1"/>
  <c r="O200" i="6"/>
  <c r="S312" i="6" s="1"/>
  <c r="O201" i="6"/>
  <c r="S311" i="6" s="1"/>
  <c r="O202" i="6"/>
  <c r="S310" i="6" s="1"/>
  <c r="O203" i="6"/>
  <c r="S309" i="6" s="1"/>
  <c r="O204" i="6"/>
  <c r="S308" i="6" s="1"/>
  <c r="O205" i="6"/>
  <c r="S307" i="6" s="1"/>
  <c r="O206" i="6"/>
  <c r="S306" i="6" s="1"/>
  <c r="O104" i="6"/>
  <c r="S408" i="6" s="1"/>
  <c r="O96" i="6"/>
  <c r="S416" i="6" s="1"/>
  <c r="O80" i="6"/>
  <c r="S432" i="6" s="1"/>
  <c r="O72" i="6"/>
  <c r="S440" i="6" s="1"/>
  <c r="O56" i="6"/>
  <c r="S456" i="6" s="1"/>
  <c r="O48" i="6"/>
  <c r="S464" i="6" s="1"/>
  <c r="O40" i="6"/>
  <c r="S472" i="6" s="1"/>
  <c r="O32" i="6"/>
  <c r="S480" i="6" s="1"/>
  <c r="O14" i="6"/>
  <c r="S498" i="6" s="1"/>
  <c r="O12" i="6"/>
  <c r="S500" i="6" s="1"/>
  <c r="O10" i="6"/>
  <c r="S502" i="6" s="1"/>
  <c r="O9" i="6"/>
  <c r="S503" i="6" s="1"/>
  <c r="O7" i="6"/>
  <c r="S505" i="6" s="1"/>
  <c r="W505" i="6" s="1"/>
  <c r="Q506" i="6"/>
  <c r="Q207" i="6"/>
  <c r="U305" i="6" s="1"/>
  <c r="Q208" i="6"/>
  <c r="U304" i="6" s="1"/>
  <c r="Q209" i="6"/>
  <c r="U303" i="6" s="1"/>
  <c r="Q210" i="6"/>
  <c r="U302" i="6" s="1"/>
  <c r="Q211" i="6"/>
  <c r="U301" i="6" s="1"/>
  <c r="Q212" i="6"/>
  <c r="U300" i="6" s="1"/>
  <c r="Q213" i="6"/>
  <c r="U299" i="6" s="1"/>
  <c r="Q214" i="6"/>
  <c r="U298" i="6" s="1"/>
  <c r="Q215" i="6"/>
  <c r="U297" i="6" s="1"/>
  <c r="Q216" i="6"/>
  <c r="U296" i="6" s="1"/>
  <c r="Q217" i="6"/>
  <c r="U295" i="6" s="1"/>
  <c r="Q218" i="6"/>
  <c r="U294" i="6" s="1"/>
  <c r="Q219" i="6"/>
  <c r="U293" i="6" s="1"/>
  <c r="Q220" i="6"/>
  <c r="U292" i="6" s="1"/>
  <c r="Q221" i="6"/>
  <c r="U291" i="6" s="1"/>
  <c r="Q222" i="6"/>
  <c r="U290" i="6" s="1"/>
  <c r="Q223" i="6"/>
  <c r="U289" i="6" s="1"/>
  <c r="Q224" i="6"/>
  <c r="U288" i="6" s="1"/>
  <c r="Q225" i="6"/>
  <c r="U287" i="6" s="1"/>
  <c r="Q226" i="6"/>
  <c r="U286" i="6" s="1"/>
  <c r="Q227" i="6"/>
  <c r="U285" i="6" s="1"/>
  <c r="Q228" i="6"/>
  <c r="U284" i="6" s="1"/>
  <c r="Q229" i="6"/>
  <c r="U283" i="6" s="1"/>
  <c r="Q230" i="6"/>
  <c r="U282" i="6" s="1"/>
  <c r="Q231" i="6"/>
  <c r="U281" i="6" s="1"/>
  <c r="Q232" i="6"/>
  <c r="U280" i="6" s="1"/>
  <c r="Q233" i="6"/>
  <c r="U279" i="6" s="1"/>
  <c r="Q234" i="6"/>
  <c r="U278" i="6" s="1"/>
  <c r="Q235" i="6"/>
  <c r="U277" i="6" s="1"/>
  <c r="Q236" i="6"/>
  <c r="U276" i="6" s="1"/>
  <c r="Q237" i="6"/>
  <c r="U275" i="6" s="1"/>
  <c r="Q238" i="6"/>
  <c r="U274" i="6" s="1"/>
  <c r="Q239" i="6"/>
  <c r="U273" i="6" s="1"/>
  <c r="Q240" i="6"/>
  <c r="U272" i="6" s="1"/>
  <c r="Q241" i="6"/>
  <c r="U271" i="6" s="1"/>
  <c r="Q242" i="6"/>
  <c r="U270" i="6" s="1"/>
  <c r="Q243" i="6"/>
  <c r="U269" i="6" s="1"/>
  <c r="Q244" i="6"/>
  <c r="U268" i="6" s="1"/>
  <c r="Q245" i="6"/>
  <c r="U267" i="6" s="1"/>
  <c r="Q246" i="6"/>
  <c r="U266" i="6" s="1"/>
  <c r="Q247" i="6"/>
  <c r="U265" i="6" s="1"/>
  <c r="Q248" i="6"/>
  <c r="U264" i="6" s="1"/>
  <c r="Q249" i="6"/>
  <c r="U263" i="6" s="1"/>
  <c r="Q250" i="6"/>
  <c r="U262" i="6" s="1"/>
  <c r="Q251" i="6"/>
  <c r="U261" i="6" s="1"/>
  <c r="Q252" i="6"/>
  <c r="U260" i="6" s="1"/>
  <c r="Q253" i="6"/>
  <c r="U259" i="6" s="1"/>
  <c r="Q254" i="6"/>
  <c r="U258" i="6" s="1"/>
  <c r="Q255" i="6"/>
  <c r="U257" i="6" s="1"/>
  <c r="Q256" i="6"/>
  <c r="U256" i="6" s="1"/>
  <c r="Q257" i="6"/>
  <c r="U255" i="6" s="1"/>
  <c r="Q258" i="6"/>
  <c r="U254" i="6" s="1"/>
  <c r="Q259" i="6"/>
  <c r="U253" i="6" s="1"/>
  <c r="Q260" i="6"/>
  <c r="U252" i="6" s="1"/>
  <c r="Q261" i="6"/>
  <c r="U251" i="6" s="1"/>
  <c r="Q262" i="6"/>
  <c r="U250" i="6" s="1"/>
  <c r="Q263" i="6"/>
  <c r="U249" i="6" s="1"/>
  <c r="Q264" i="6"/>
  <c r="U248" i="6" s="1"/>
  <c r="Q265" i="6"/>
  <c r="U247" i="6" s="1"/>
  <c r="Q266" i="6"/>
  <c r="U246" i="6" s="1"/>
  <c r="Q267" i="6"/>
  <c r="U245" i="6" s="1"/>
  <c r="Q268" i="6"/>
  <c r="U244" i="6" s="1"/>
  <c r="Q269" i="6"/>
  <c r="U243" i="6" s="1"/>
  <c r="Q270" i="6"/>
  <c r="U242" i="6" s="1"/>
  <c r="Q271" i="6"/>
  <c r="U241" i="6" s="1"/>
  <c r="Q272" i="6"/>
  <c r="U240" i="6" s="1"/>
  <c r="Q273" i="6"/>
  <c r="U239" i="6" s="1"/>
  <c r="Q274" i="6"/>
  <c r="U238" i="6" s="1"/>
  <c r="Q275" i="6"/>
  <c r="U237" i="6" s="1"/>
  <c r="Q276" i="6"/>
  <c r="U236" i="6" s="1"/>
  <c r="Q277" i="6"/>
  <c r="U235" i="6" s="1"/>
  <c r="Q278" i="6"/>
  <c r="U234" i="6" s="1"/>
  <c r="Q279" i="6"/>
  <c r="U233" i="6" s="1"/>
  <c r="Q280" i="6"/>
  <c r="U232" i="6" s="1"/>
  <c r="Q281" i="6"/>
  <c r="U231" i="6" s="1"/>
  <c r="Q282" i="6"/>
  <c r="U230" i="6" s="1"/>
  <c r="Q283" i="6"/>
  <c r="U229" i="6" s="1"/>
  <c r="Q284" i="6"/>
  <c r="U228" i="6" s="1"/>
  <c r="Q285" i="6"/>
  <c r="U227" i="6" s="1"/>
  <c r="Q286" i="6"/>
  <c r="U226" i="6" s="1"/>
  <c r="Q287" i="6"/>
  <c r="U225" i="6" s="1"/>
  <c r="Q288" i="6"/>
  <c r="U224" i="6" s="1"/>
  <c r="Q289" i="6"/>
  <c r="U223" i="6" s="1"/>
  <c r="Q290" i="6"/>
  <c r="U222" i="6" s="1"/>
  <c r="Q291" i="6"/>
  <c r="U221" i="6" s="1"/>
  <c r="Q292" i="6"/>
  <c r="U220" i="6" s="1"/>
  <c r="Q293" i="6"/>
  <c r="U219" i="6" s="1"/>
  <c r="Q294" i="6"/>
  <c r="U218" i="6" s="1"/>
  <c r="Q295" i="6"/>
  <c r="U217" i="6" s="1"/>
  <c r="Q296" i="6"/>
  <c r="U216" i="6" s="1"/>
  <c r="Q297" i="6"/>
  <c r="U215" i="6" s="1"/>
  <c r="Q298" i="6"/>
  <c r="U214" i="6" s="1"/>
  <c r="Q299" i="6"/>
  <c r="U213" i="6" s="1"/>
  <c r="Q300" i="6"/>
  <c r="U212" i="6" s="1"/>
  <c r="Q301" i="6"/>
  <c r="U211" i="6" s="1"/>
  <c r="Q302" i="6"/>
  <c r="U210" i="6" s="1"/>
  <c r="Q303" i="6"/>
  <c r="U209" i="6" s="1"/>
  <c r="Q304" i="6"/>
  <c r="U208" i="6" s="1"/>
  <c r="Q305" i="6"/>
  <c r="U207" i="6" s="1"/>
  <c r="Q306" i="6"/>
  <c r="Q307" i="6"/>
  <c r="Q308" i="6"/>
  <c r="Q309" i="6"/>
  <c r="Q310" i="6"/>
  <c r="Q311" i="6"/>
  <c r="Q312" i="6"/>
  <c r="Q313" i="6"/>
  <c r="Q314" i="6"/>
  <c r="Q315" i="6"/>
  <c r="Q316" i="6"/>
  <c r="Q317" i="6"/>
  <c r="Q318" i="6"/>
  <c r="Q319" i="6"/>
  <c r="Q320" i="6"/>
  <c r="Q321" i="6"/>
  <c r="Q322" i="6"/>
  <c r="Q323" i="6"/>
  <c r="Q324" i="6"/>
  <c r="Q325" i="6"/>
  <c r="Q326" i="6"/>
  <c r="Q327" i="6"/>
  <c r="Q328" i="6"/>
  <c r="Q329" i="6"/>
  <c r="Q330" i="6"/>
  <c r="Q331" i="6"/>
  <c r="Q332" i="6"/>
  <c r="Q333" i="6"/>
  <c r="Q334" i="6"/>
  <c r="Q335" i="6"/>
  <c r="Q336" i="6"/>
  <c r="Q337" i="6"/>
  <c r="Q338" i="6"/>
  <c r="Q339" i="6"/>
  <c r="Q340" i="6"/>
  <c r="Q341" i="6"/>
  <c r="Q342" i="6"/>
  <c r="Q343" i="6"/>
  <c r="Q344" i="6"/>
  <c r="Q345" i="6"/>
  <c r="Q346" i="6"/>
  <c r="Q347" i="6"/>
  <c r="Q348" i="6"/>
  <c r="Q349" i="6"/>
  <c r="Q350" i="6"/>
  <c r="Q351" i="6"/>
  <c r="Q352" i="6"/>
  <c r="Q353" i="6"/>
  <c r="Q354" i="6"/>
  <c r="Q355" i="6"/>
  <c r="Q356" i="6"/>
  <c r="Q357" i="6"/>
  <c r="Q358" i="6"/>
  <c r="Q359" i="6"/>
  <c r="Q360" i="6"/>
  <c r="Q361" i="6"/>
  <c r="Q362" i="6"/>
  <c r="Q363" i="6"/>
  <c r="Q364" i="6"/>
  <c r="Q365" i="6"/>
  <c r="Q366" i="6"/>
  <c r="Q367" i="6"/>
  <c r="Q368" i="6"/>
  <c r="Q369" i="6"/>
  <c r="Q370" i="6"/>
  <c r="Q371" i="6"/>
  <c r="Q372" i="6"/>
  <c r="Q373" i="6"/>
  <c r="Q374" i="6"/>
  <c r="Q375" i="6"/>
  <c r="Q376" i="6"/>
  <c r="Q377" i="6"/>
  <c r="Q378" i="6"/>
  <c r="Q379" i="6"/>
  <c r="Q380" i="6"/>
  <c r="Q381" i="6"/>
  <c r="Q382" i="6"/>
  <c r="Q383" i="6"/>
  <c r="Q384" i="6"/>
  <c r="Q385" i="6"/>
  <c r="Q386" i="6"/>
  <c r="Q387" i="6"/>
  <c r="Q388" i="6"/>
  <c r="Q389" i="6"/>
  <c r="Q390" i="6"/>
  <c r="Q391" i="6"/>
  <c r="Q392" i="6"/>
  <c r="Q393" i="6"/>
  <c r="Q394" i="6"/>
  <c r="Q395" i="6"/>
  <c r="Q396" i="6"/>
  <c r="Q397" i="6"/>
  <c r="Q398" i="6"/>
  <c r="Q399" i="6"/>
  <c r="Q400" i="6"/>
  <c r="Q401" i="6"/>
  <c r="Q402" i="6"/>
  <c r="Q403" i="6"/>
  <c r="Q404" i="6"/>
  <c r="Q405" i="6"/>
  <c r="Q406" i="6"/>
  <c r="Q407" i="6"/>
  <c r="Q408" i="6"/>
  <c r="Q409" i="6"/>
  <c r="Q410" i="6"/>
  <c r="Q411" i="6"/>
  <c r="Q412" i="6"/>
  <c r="Q413" i="6"/>
  <c r="Q414" i="6"/>
  <c r="Q415" i="6"/>
  <c r="Q416" i="6"/>
  <c r="Q417" i="6"/>
  <c r="Q418" i="6"/>
  <c r="Q419" i="6"/>
  <c r="Q420" i="6"/>
  <c r="Q421" i="6"/>
  <c r="Q422" i="6"/>
  <c r="Q423" i="6"/>
  <c r="Q424" i="6"/>
  <c r="Q425" i="6"/>
  <c r="Q426" i="6"/>
  <c r="Q427" i="6"/>
  <c r="Q428" i="6"/>
  <c r="Q429" i="6"/>
  <c r="Q430" i="6"/>
  <c r="Q431" i="6"/>
  <c r="Q432" i="6"/>
  <c r="Q433" i="6"/>
  <c r="Q434" i="6"/>
  <c r="Q435" i="6"/>
  <c r="Q436" i="6"/>
  <c r="Q437" i="6"/>
  <c r="Q438" i="6"/>
  <c r="Q439" i="6"/>
  <c r="Q440" i="6"/>
  <c r="Q441" i="6"/>
  <c r="Q442" i="6"/>
  <c r="Q443" i="6"/>
  <c r="Q444" i="6"/>
  <c r="Q445" i="6"/>
  <c r="Q446" i="6"/>
  <c r="Q447" i="6"/>
  <c r="Q448" i="6"/>
  <c r="Q449" i="6"/>
  <c r="Q450" i="6"/>
  <c r="Q451" i="6"/>
  <c r="Q452" i="6"/>
  <c r="Q453" i="6"/>
  <c r="Q454" i="6"/>
  <c r="Q455" i="6"/>
  <c r="Q456" i="6"/>
  <c r="Q457" i="6"/>
  <c r="Q458" i="6"/>
  <c r="Q459" i="6"/>
  <c r="Q460" i="6"/>
  <c r="Q461" i="6"/>
  <c r="Q462" i="6"/>
  <c r="Q463" i="6"/>
  <c r="Q464" i="6"/>
  <c r="Q465" i="6"/>
  <c r="Q466" i="6"/>
  <c r="Q467" i="6"/>
  <c r="Q468" i="6"/>
  <c r="Q469" i="6"/>
  <c r="Q470" i="6"/>
  <c r="Q471" i="6"/>
  <c r="Q472" i="6"/>
  <c r="Q473" i="6"/>
  <c r="Q474" i="6"/>
  <c r="Q475" i="6"/>
  <c r="Q476" i="6"/>
  <c r="Q477" i="6"/>
  <c r="Q478" i="6"/>
  <c r="Q479" i="6"/>
  <c r="Q480" i="6"/>
  <c r="Q481" i="6"/>
  <c r="Q482" i="6"/>
  <c r="Q483" i="6"/>
  <c r="Q484" i="6"/>
  <c r="Q485" i="6"/>
  <c r="Q486" i="6"/>
  <c r="Q487" i="6"/>
  <c r="Q488" i="6"/>
  <c r="Q489" i="6"/>
  <c r="Q490" i="6"/>
  <c r="Q491" i="6"/>
  <c r="Q492" i="6"/>
  <c r="Q493" i="6"/>
  <c r="Q494" i="6"/>
  <c r="Q495" i="6"/>
  <c r="Q496" i="6"/>
  <c r="Q497" i="6"/>
  <c r="Q498" i="6"/>
  <c r="Q499" i="6"/>
  <c r="Q500" i="6"/>
  <c r="Q501" i="6"/>
  <c r="Q502" i="6"/>
  <c r="Q503" i="6"/>
  <c r="Q504" i="6"/>
  <c r="Q505" i="6"/>
  <c r="Q107" i="6"/>
  <c r="U405" i="6" s="1"/>
  <c r="Q108" i="6"/>
  <c r="U404" i="6" s="1"/>
  <c r="Q109" i="6"/>
  <c r="U403" i="6" s="1"/>
  <c r="Q110" i="6"/>
  <c r="U402" i="6" s="1"/>
  <c r="Q111" i="6"/>
  <c r="U401" i="6" s="1"/>
  <c r="Q112" i="6"/>
  <c r="U400" i="6" s="1"/>
  <c r="Q113" i="6"/>
  <c r="U399" i="6" s="1"/>
  <c r="Q114" i="6"/>
  <c r="U398" i="6" s="1"/>
  <c r="Q115" i="6"/>
  <c r="U397" i="6" s="1"/>
  <c r="Q116" i="6"/>
  <c r="U396" i="6" s="1"/>
  <c r="Q117" i="6"/>
  <c r="U395" i="6" s="1"/>
  <c r="Q118" i="6"/>
  <c r="U394" i="6" s="1"/>
  <c r="Q119" i="6"/>
  <c r="U393" i="6" s="1"/>
  <c r="Q120" i="6"/>
  <c r="U392" i="6" s="1"/>
  <c r="Q121" i="6"/>
  <c r="U391" i="6" s="1"/>
  <c r="Q122" i="6"/>
  <c r="U390" i="6" s="1"/>
  <c r="Q123" i="6"/>
  <c r="U389" i="6" s="1"/>
  <c r="Q124" i="6"/>
  <c r="U388" i="6" s="1"/>
  <c r="Q125" i="6"/>
  <c r="U387" i="6" s="1"/>
  <c r="Q126" i="6"/>
  <c r="U386" i="6" s="1"/>
  <c r="Q127" i="6"/>
  <c r="U385" i="6" s="1"/>
  <c r="Q128" i="6"/>
  <c r="U384" i="6" s="1"/>
  <c r="Q129" i="6"/>
  <c r="U383" i="6" s="1"/>
  <c r="Q130" i="6"/>
  <c r="U382" i="6" s="1"/>
  <c r="Q131" i="6"/>
  <c r="U381" i="6" s="1"/>
  <c r="Q132" i="6"/>
  <c r="U380" i="6" s="1"/>
  <c r="Q133" i="6"/>
  <c r="U379" i="6" s="1"/>
  <c r="Q134" i="6"/>
  <c r="U378" i="6" s="1"/>
  <c r="Q135" i="6"/>
  <c r="U377" i="6" s="1"/>
  <c r="Q136" i="6"/>
  <c r="U376" i="6" s="1"/>
  <c r="Q137" i="6"/>
  <c r="U375" i="6" s="1"/>
  <c r="Q138" i="6"/>
  <c r="U374" i="6" s="1"/>
  <c r="Q139" i="6"/>
  <c r="U373" i="6" s="1"/>
  <c r="Q140" i="6"/>
  <c r="U372" i="6" s="1"/>
  <c r="Q141" i="6"/>
  <c r="U371" i="6" s="1"/>
  <c r="Q142" i="6"/>
  <c r="U370" i="6" s="1"/>
  <c r="Q143" i="6"/>
  <c r="U369" i="6" s="1"/>
  <c r="Q144" i="6"/>
  <c r="U368" i="6" s="1"/>
  <c r="Q145" i="6"/>
  <c r="U367" i="6" s="1"/>
  <c r="Q146" i="6"/>
  <c r="U366" i="6" s="1"/>
  <c r="Q147" i="6"/>
  <c r="U365" i="6" s="1"/>
  <c r="Q148" i="6"/>
  <c r="U364" i="6" s="1"/>
  <c r="Q149" i="6"/>
  <c r="U363" i="6" s="1"/>
  <c r="Q150" i="6"/>
  <c r="U362" i="6" s="1"/>
  <c r="Q151" i="6"/>
  <c r="U361" i="6" s="1"/>
  <c r="Q152" i="6"/>
  <c r="U360" i="6" s="1"/>
  <c r="Q153" i="6"/>
  <c r="U359" i="6" s="1"/>
  <c r="Q154" i="6"/>
  <c r="U358" i="6" s="1"/>
  <c r="Q155" i="6"/>
  <c r="U357" i="6" s="1"/>
  <c r="Q156" i="6"/>
  <c r="U356" i="6" s="1"/>
  <c r="Q157" i="6"/>
  <c r="U355" i="6" s="1"/>
  <c r="Q158" i="6"/>
  <c r="U354" i="6" s="1"/>
  <c r="Q159" i="6"/>
  <c r="U353" i="6" s="1"/>
  <c r="Q160" i="6"/>
  <c r="U352" i="6" s="1"/>
  <c r="Q161" i="6"/>
  <c r="U351" i="6" s="1"/>
  <c r="Q162" i="6"/>
  <c r="U350" i="6" s="1"/>
  <c r="Q163" i="6"/>
  <c r="U349" i="6" s="1"/>
  <c r="Q164" i="6"/>
  <c r="U348" i="6" s="1"/>
  <c r="Q165" i="6"/>
  <c r="U347" i="6" s="1"/>
  <c r="Q166" i="6"/>
  <c r="U346" i="6" s="1"/>
  <c r="Q167" i="6"/>
  <c r="U345" i="6" s="1"/>
  <c r="Q168" i="6"/>
  <c r="U344" i="6" s="1"/>
  <c r="Q169" i="6"/>
  <c r="U343" i="6" s="1"/>
  <c r="Q170" i="6"/>
  <c r="U342" i="6" s="1"/>
  <c r="Q171" i="6"/>
  <c r="U341" i="6" s="1"/>
  <c r="Q172" i="6"/>
  <c r="U340" i="6" s="1"/>
  <c r="Q173" i="6"/>
  <c r="U339" i="6" s="1"/>
  <c r="Q174" i="6"/>
  <c r="U338" i="6" s="1"/>
  <c r="Q175" i="6"/>
  <c r="U337" i="6" s="1"/>
  <c r="Q176" i="6"/>
  <c r="U336" i="6" s="1"/>
  <c r="Q177" i="6"/>
  <c r="U335" i="6" s="1"/>
  <c r="Q178" i="6"/>
  <c r="U334" i="6" s="1"/>
  <c r="Q179" i="6"/>
  <c r="U333" i="6" s="1"/>
  <c r="Q180" i="6"/>
  <c r="U332" i="6" s="1"/>
  <c r="Q181" i="6"/>
  <c r="U331" i="6" s="1"/>
  <c r="Q182" i="6"/>
  <c r="U330" i="6" s="1"/>
  <c r="Q183" i="6"/>
  <c r="U329" i="6" s="1"/>
  <c r="Q184" i="6"/>
  <c r="U328" i="6" s="1"/>
  <c r="Q185" i="6"/>
  <c r="U327" i="6" s="1"/>
  <c r="Q186" i="6"/>
  <c r="U326" i="6" s="1"/>
  <c r="Q187" i="6"/>
  <c r="U325" i="6" s="1"/>
  <c r="Q188" i="6"/>
  <c r="U324" i="6" s="1"/>
  <c r="Q189" i="6"/>
  <c r="U323" i="6" s="1"/>
  <c r="Q190" i="6"/>
  <c r="U322" i="6" s="1"/>
  <c r="Q191" i="6"/>
  <c r="U321" i="6" s="1"/>
  <c r="Q192" i="6"/>
  <c r="U320" i="6" s="1"/>
  <c r="Q193" i="6"/>
  <c r="U319" i="6" s="1"/>
  <c r="Q194" i="6"/>
  <c r="U318" i="6" s="1"/>
  <c r="Q195" i="6"/>
  <c r="U317" i="6" s="1"/>
  <c r="Q196" i="6"/>
  <c r="U316" i="6" s="1"/>
  <c r="Q197" i="6"/>
  <c r="U315" i="6" s="1"/>
  <c r="Q198" i="6"/>
  <c r="U314" i="6" s="1"/>
  <c r="Q199" i="6"/>
  <c r="U313" i="6" s="1"/>
  <c r="Q200" i="6"/>
  <c r="U312" i="6" s="1"/>
  <c r="Q201" i="6"/>
  <c r="U311" i="6" s="1"/>
  <c r="Q202" i="6"/>
  <c r="U310" i="6" s="1"/>
  <c r="Q203" i="6"/>
  <c r="U309" i="6" s="1"/>
  <c r="Q204" i="6"/>
  <c r="U308" i="6" s="1"/>
  <c r="Q205" i="6"/>
  <c r="U307" i="6" s="1"/>
  <c r="Q206" i="6"/>
  <c r="U306" i="6" s="1"/>
  <c r="Q74" i="6"/>
  <c r="U438" i="6" s="1"/>
  <c r="Q66" i="6"/>
  <c r="U446" i="6" s="1"/>
  <c r="Q58" i="6"/>
  <c r="U454" i="6" s="1"/>
  <c r="Q34" i="6"/>
  <c r="U478" i="6" s="1"/>
  <c r="Q24" i="6"/>
  <c r="U488" i="6" s="1"/>
  <c r="Q19" i="6"/>
  <c r="U493" i="6" s="1"/>
  <c r="Q14" i="6"/>
  <c r="U498" i="6" s="1"/>
  <c r="Q13" i="6"/>
  <c r="U499" i="6" s="1"/>
  <c r="Q12" i="6"/>
  <c r="U500" i="6" s="1"/>
  <c r="Q11" i="6"/>
  <c r="U501" i="6" s="1"/>
  <c r="Q9" i="6"/>
  <c r="U503" i="6" s="1"/>
  <c r="Q8" i="6"/>
  <c r="U504" i="6" s="1"/>
  <c r="P101" i="6"/>
  <c r="T411" i="6" s="1"/>
  <c r="P506" i="6"/>
  <c r="T6" i="6" s="1"/>
  <c r="P207" i="6"/>
  <c r="T305" i="6" s="1"/>
  <c r="P208" i="6"/>
  <c r="T304" i="6" s="1"/>
  <c r="P209" i="6"/>
  <c r="T303" i="6" s="1"/>
  <c r="P210" i="6"/>
  <c r="T302" i="6" s="1"/>
  <c r="P211" i="6"/>
  <c r="T301" i="6" s="1"/>
  <c r="P212" i="6"/>
  <c r="T300" i="6" s="1"/>
  <c r="P213" i="6"/>
  <c r="T299" i="6" s="1"/>
  <c r="P214" i="6"/>
  <c r="T298" i="6" s="1"/>
  <c r="W298" i="6" s="1"/>
  <c r="P215" i="6"/>
  <c r="T297" i="6" s="1"/>
  <c r="P216" i="6"/>
  <c r="T296" i="6" s="1"/>
  <c r="P217" i="6"/>
  <c r="T295" i="6" s="1"/>
  <c r="P218" i="6"/>
  <c r="T294" i="6" s="1"/>
  <c r="P219" i="6"/>
  <c r="T293" i="6" s="1"/>
  <c r="P220" i="6"/>
  <c r="T292" i="6" s="1"/>
  <c r="P221" i="6"/>
  <c r="T291" i="6" s="1"/>
  <c r="P222" i="6"/>
  <c r="T290" i="6" s="1"/>
  <c r="P223" i="6"/>
  <c r="T289" i="6" s="1"/>
  <c r="P224" i="6"/>
  <c r="T288" i="6" s="1"/>
  <c r="P225" i="6"/>
  <c r="T287" i="6" s="1"/>
  <c r="P226" i="6"/>
  <c r="T286" i="6" s="1"/>
  <c r="P227" i="6"/>
  <c r="T285" i="6" s="1"/>
  <c r="P228" i="6"/>
  <c r="T284" i="6" s="1"/>
  <c r="P229" i="6"/>
  <c r="T283" i="6" s="1"/>
  <c r="P230" i="6"/>
  <c r="T282" i="6" s="1"/>
  <c r="W282" i="6" s="1"/>
  <c r="P231" i="6"/>
  <c r="T281" i="6" s="1"/>
  <c r="P232" i="6"/>
  <c r="T280" i="6" s="1"/>
  <c r="P233" i="6"/>
  <c r="T279" i="6" s="1"/>
  <c r="P234" i="6"/>
  <c r="T278" i="6" s="1"/>
  <c r="P235" i="6"/>
  <c r="T277" i="6" s="1"/>
  <c r="P236" i="6"/>
  <c r="T276" i="6" s="1"/>
  <c r="P237" i="6"/>
  <c r="T275" i="6" s="1"/>
  <c r="P238" i="6"/>
  <c r="T274" i="6" s="1"/>
  <c r="P239" i="6"/>
  <c r="T273" i="6" s="1"/>
  <c r="P240" i="6"/>
  <c r="T272" i="6" s="1"/>
  <c r="P241" i="6"/>
  <c r="T271" i="6" s="1"/>
  <c r="P242" i="6"/>
  <c r="T270" i="6" s="1"/>
  <c r="P243" i="6"/>
  <c r="T269" i="6" s="1"/>
  <c r="P244" i="6"/>
  <c r="T268" i="6" s="1"/>
  <c r="P245" i="6"/>
  <c r="T267" i="6" s="1"/>
  <c r="P246" i="6"/>
  <c r="T266" i="6" s="1"/>
  <c r="W266" i="6" s="1"/>
  <c r="P247" i="6"/>
  <c r="T265" i="6" s="1"/>
  <c r="P248" i="6"/>
  <c r="T264" i="6" s="1"/>
  <c r="P249" i="6"/>
  <c r="T263" i="6" s="1"/>
  <c r="P250" i="6"/>
  <c r="T262" i="6" s="1"/>
  <c r="P251" i="6"/>
  <c r="T261" i="6" s="1"/>
  <c r="P252" i="6"/>
  <c r="T260" i="6" s="1"/>
  <c r="P253" i="6"/>
  <c r="T259" i="6" s="1"/>
  <c r="P254" i="6"/>
  <c r="T258" i="6" s="1"/>
  <c r="P255" i="6"/>
  <c r="T257" i="6" s="1"/>
  <c r="P256" i="6"/>
  <c r="T256" i="6" s="1"/>
  <c r="P257" i="6"/>
  <c r="T255" i="6" s="1"/>
  <c r="P258" i="6"/>
  <c r="T254" i="6" s="1"/>
  <c r="P259" i="6"/>
  <c r="T253" i="6" s="1"/>
  <c r="P260" i="6"/>
  <c r="T252" i="6" s="1"/>
  <c r="P261" i="6"/>
  <c r="T251" i="6" s="1"/>
  <c r="P262" i="6"/>
  <c r="T250" i="6" s="1"/>
  <c r="W250" i="6" s="1"/>
  <c r="P263" i="6"/>
  <c r="T249" i="6" s="1"/>
  <c r="P264" i="6"/>
  <c r="T248" i="6" s="1"/>
  <c r="P265" i="6"/>
  <c r="T247" i="6" s="1"/>
  <c r="P266" i="6"/>
  <c r="T246" i="6" s="1"/>
  <c r="P267" i="6"/>
  <c r="T245" i="6" s="1"/>
  <c r="P268" i="6"/>
  <c r="T244" i="6" s="1"/>
  <c r="P269" i="6"/>
  <c r="T243" i="6" s="1"/>
  <c r="P270" i="6"/>
  <c r="T242" i="6" s="1"/>
  <c r="P271" i="6"/>
  <c r="T241" i="6" s="1"/>
  <c r="P272" i="6"/>
  <c r="T240" i="6" s="1"/>
  <c r="P273" i="6"/>
  <c r="T239" i="6" s="1"/>
  <c r="P274" i="6"/>
  <c r="T238" i="6" s="1"/>
  <c r="P275" i="6"/>
  <c r="T237" i="6" s="1"/>
  <c r="P276" i="6"/>
  <c r="T236" i="6" s="1"/>
  <c r="P277" i="6"/>
  <c r="T235" i="6" s="1"/>
  <c r="P278" i="6"/>
  <c r="T234" i="6" s="1"/>
  <c r="W234" i="6" s="1"/>
  <c r="P279" i="6"/>
  <c r="T233" i="6" s="1"/>
  <c r="P280" i="6"/>
  <c r="T232" i="6" s="1"/>
  <c r="P281" i="6"/>
  <c r="T231" i="6" s="1"/>
  <c r="P282" i="6"/>
  <c r="T230" i="6" s="1"/>
  <c r="P283" i="6"/>
  <c r="T229" i="6" s="1"/>
  <c r="P284" i="6"/>
  <c r="T228" i="6" s="1"/>
  <c r="P285" i="6"/>
  <c r="T227" i="6" s="1"/>
  <c r="P286" i="6"/>
  <c r="T226" i="6" s="1"/>
  <c r="P287" i="6"/>
  <c r="T225" i="6" s="1"/>
  <c r="P288" i="6"/>
  <c r="T224" i="6" s="1"/>
  <c r="P289" i="6"/>
  <c r="T223" i="6" s="1"/>
  <c r="P290" i="6"/>
  <c r="T222" i="6" s="1"/>
  <c r="P291" i="6"/>
  <c r="T221" i="6" s="1"/>
  <c r="P292" i="6"/>
  <c r="T220" i="6" s="1"/>
  <c r="P293" i="6"/>
  <c r="T219" i="6" s="1"/>
  <c r="P294" i="6"/>
  <c r="T218" i="6" s="1"/>
  <c r="P295" i="6"/>
  <c r="T217" i="6" s="1"/>
  <c r="P296" i="6"/>
  <c r="T216" i="6" s="1"/>
  <c r="P297" i="6"/>
  <c r="T215" i="6" s="1"/>
  <c r="P298" i="6"/>
  <c r="T214" i="6" s="1"/>
  <c r="P299" i="6"/>
  <c r="T213" i="6" s="1"/>
  <c r="P300" i="6"/>
  <c r="T212" i="6" s="1"/>
  <c r="P301" i="6"/>
  <c r="T211" i="6" s="1"/>
  <c r="P302" i="6"/>
  <c r="T210" i="6" s="1"/>
  <c r="P303" i="6"/>
  <c r="T209" i="6" s="1"/>
  <c r="P304" i="6"/>
  <c r="T208" i="6" s="1"/>
  <c r="P305" i="6"/>
  <c r="T207" i="6" s="1"/>
  <c r="P306" i="6"/>
  <c r="P307" i="6"/>
  <c r="P308" i="6"/>
  <c r="P309" i="6"/>
  <c r="P310" i="6"/>
  <c r="P311" i="6"/>
  <c r="P312" i="6"/>
  <c r="P313" i="6"/>
  <c r="P314" i="6"/>
  <c r="P315" i="6"/>
  <c r="P316" i="6"/>
  <c r="P317" i="6"/>
  <c r="P318" i="6"/>
  <c r="P319" i="6"/>
  <c r="P320" i="6"/>
  <c r="P321" i="6"/>
  <c r="P322" i="6"/>
  <c r="P323" i="6"/>
  <c r="P324" i="6"/>
  <c r="P325" i="6"/>
  <c r="P326" i="6"/>
  <c r="P327" i="6"/>
  <c r="P328" i="6"/>
  <c r="P329" i="6"/>
  <c r="P330" i="6"/>
  <c r="P331" i="6"/>
  <c r="P332" i="6"/>
  <c r="P333" i="6"/>
  <c r="P334" i="6"/>
  <c r="P335" i="6"/>
  <c r="P336" i="6"/>
  <c r="P337" i="6"/>
  <c r="P338" i="6"/>
  <c r="P339" i="6"/>
  <c r="P340" i="6"/>
  <c r="P341" i="6"/>
  <c r="P342" i="6"/>
  <c r="P343" i="6"/>
  <c r="P344" i="6"/>
  <c r="P345" i="6"/>
  <c r="P346" i="6"/>
  <c r="P347" i="6"/>
  <c r="P348" i="6"/>
  <c r="P349" i="6"/>
  <c r="P350" i="6"/>
  <c r="P351" i="6"/>
  <c r="P352" i="6"/>
  <c r="P353" i="6"/>
  <c r="P354" i="6"/>
  <c r="P355" i="6"/>
  <c r="P356" i="6"/>
  <c r="P357" i="6"/>
  <c r="P358" i="6"/>
  <c r="P359" i="6"/>
  <c r="P360" i="6"/>
  <c r="P361" i="6"/>
  <c r="P362" i="6"/>
  <c r="P363" i="6"/>
  <c r="P364" i="6"/>
  <c r="P365" i="6"/>
  <c r="P366" i="6"/>
  <c r="P367" i="6"/>
  <c r="P368" i="6"/>
  <c r="P369" i="6"/>
  <c r="P370" i="6"/>
  <c r="P371" i="6"/>
  <c r="P372" i="6"/>
  <c r="P373" i="6"/>
  <c r="P374" i="6"/>
  <c r="P375" i="6"/>
  <c r="P376" i="6"/>
  <c r="P377" i="6"/>
  <c r="P378" i="6"/>
  <c r="P379" i="6"/>
  <c r="P380" i="6"/>
  <c r="P381" i="6"/>
  <c r="P382" i="6"/>
  <c r="P383" i="6"/>
  <c r="P384" i="6"/>
  <c r="P385" i="6"/>
  <c r="P386" i="6"/>
  <c r="P387" i="6"/>
  <c r="P388" i="6"/>
  <c r="P389" i="6"/>
  <c r="P390" i="6"/>
  <c r="P391" i="6"/>
  <c r="P392" i="6"/>
  <c r="P393" i="6"/>
  <c r="P394" i="6"/>
  <c r="P395" i="6"/>
  <c r="P396" i="6"/>
  <c r="P397" i="6"/>
  <c r="P398" i="6"/>
  <c r="P399" i="6"/>
  <c r="P400" i="6"/>
  <c r="P401" i="6"/>
  <c r="P402" i="6"/>
  <c r="P403" i="6"/>
  <c r="P404" i="6"/>
  <c r="P405" i="6"/>
  <c r="P406" i="6"/>
  <c r="P407" i="6"/>
  <c r="P408" i="6"/>
  <c r="P409" i="6"/>
  <c r="P410" i="6"/>
  <c r="P411" i="6"/>
  <c r="P412" i="6"/>
  <c r="P413" i="6"/>
  <c r="P414" i="6"/>
  <c r="P415" i="6"/>
  <c r="P416" i="6"/>
  <c r="P417" i="6"/>
  <c r="P418" i="6"/>
  <c r="P419" i="6"/>
  <c r="P420" i="6"/>
  <c r="P421" i="6"/>
  <c r="P422" i="6"/>
  <c r="P423" i="6"/>
  <c r="P424" i="6"/>
  <c r="P425" i="6"/>
  <c r="P426" i="6"/>
  <c r="P427" i="6"/>
  <c r="P428" i="6"/>
  <c r="P429" i="6"/>
  <c r="P430" i="6"/>
  <c r="P431" i="6"/>
  <c r="P432" i="6"/>
  <c r="P433" i="6"/>
  <c r="P434" i="6"/>
  <c r="P435" i="6"/>
  <c r="P436" i="6"/>
  <c r="P437" i="6"/>
  <c r="P438" i="6"/>
  <c r="P439" i="6"/>
  <c r="P440" i="6"/>
  <c r="P441" i="6"/>
  <c r="P442" i="6"/>
  <c r="P443" i="6"/>
  <c r="P444" i="6"/>
  <c r="P445" i="6"/>
  <c r="P446" i="6"/>
  <c r="P447" i="6"/>
  <c r="P448" i="6"/>
  <c r="P449" i="6"/>
  <c r="P450" i="6"/>
  <c r="P451" i="6"/>
  <c r="P452" i="6"/>
  <c r="P453" i="6"/>
  <c r="P454" i="6"/>
  <c r="P455" i="6"/>
  <c r="P456" i="6"/>
  <c r="P457" i="6"/>
  <c r="P458" i="6"/>
  <c r="P459" i="6"/>
  <c r="P460" i="6"/>
  <c r="P461" i="6"/>
  <c r="P462" i="6"/>
  <c r="P463" i="6"/>
  <c r="P464" i="6"/>
  <c r="P465" i="6"/>
  <c r="P466" i="6"/>
  <c r="P467" i="6"/>
  <c r="P468" i="6"/>
  <c r="P469" i="6"/>
  <c r="P470" i="6"/>
  <c r="P471" i="6"/>
  <c r="P472" i="6"/>
  <c r="P473" i="6"/>
  <c r="P474" i="6"/>
  <c r="P475" i="6"/>
  <c r="P476" i="6"/>
  <c r="P477" i="6"/>
  <c r="P478" i="6"/>
  <c r="P479" i="6"/>
  <c r="P480" i="6"/>
  <c r="P481" i="6"/>
  <c r="P482" i="6"/>
  <c r="P483" i="6"/>
  <c r="P484" i="6"/>
  <c r="P485" i="6"/>
  <c r="P486" i="6"/>
  <c r="P487" i="6"/>
  <c r="P488" i="6"/>
  <c r="P489" i="6"/>
  <c r="P490" i="6"/>
  <c r="P491" i="6"/>
  <c r="P492" i="6"/>
  <c r="P493" i="6"/>
  <c r="P494" i="6"/>
  <c r="P495" i="6"/>
  <c r="P496" i="6"/>
  <c r="P497" i="6"/>
  <c r="P498" i="6"/>
  <c r="P499" i="6"/>
  <c r="P500" i="6"/>
  <c r="P501" i="6"/>
  <c r="P502" i="6"/>
  <c r="P503" i="6"/>
  <c r="P504" i="6"/>
  <c r="P505" i="6"/>
  <c r="P107" i="6"/>
  <c r="T405" i="6" s="1"/>
  <c r="P108" i="6"/>
  <c r="T404" i="6" s="1"/>
  <c r="P109" i="6"/>
  <c r="T403" i="6" s="1"/>
  <c r="P110" i="6"/>
  <c r="T402" i="6" s="1"/>
  <c r="P111" i="6"/>
  <c r="T401" i="6" s="1"/>
  <c r="P112" i="6"/>
  <c r="T400" i="6" s="1"/>
  <c r="P113" i="6"/>
  <c r="T399" i="6" s="1"/>
  <c r="P114" i="6"/>
  <c r="T398" i="6" s="1"/>
  <c r="P115" i="6"/>
  <c r="T397" i="6" s="1"/>
  <c r="P116" i="6"/>
  <c r="T396" i="6" s="1"/>
  <c r="P117" i="6"/>
  <c r="T395" i="6" s="1"/>
  <c r="P118" i="6"/>
  <c r="T394" i="6" s="1"/>
  <c r="P119" i="6"/>
  <c r="T393" i="6" s="1"/>
  <c r="P120" i="6"/>
  <c r="T392" i="6" s="1"/>
  <c r="P121" i="6"/>
  <c r="T391" i="6" s="1"/>
  <c r="P122" i="6"/>
  <c r="T390" i="6" s="1"/>
  <c r="P123" i="6"/>
  <c r="T389" i="6" s="1"/>
  <c r="P124" i="6"/>
  <c r="T388" i="6" s="1"/>
  <c r="P125" i="6"/>
  <c r="T387" i="6" s="1"/>
  <c r="P126" i="6"/>
  <c r="T386" i="6" s="1"/>
  <c r="P127" i="6"/>
  <c r="T385" i="6" s="1"/>
  <c r="P128" i="6"/>
  <c r="T384" i="6" s="1"/>
  <c r="P129" i="6"/>
  <c r="T383" i="6" s="1"/>
  <c r="P130" i="6"/>
  <c r="T382" i="6" s="1"/>
  <c r="P131" i="6"/>
  <c r="T381" i="6" s="1"/>
  <c r="P132" i="6"/>
  <c r="T380" i="6" s="1"/>
  <c r="P133" i="6"/>
  <c r="T379" i="6" s="1"/>
  <c r="P134" i="6"/>
  <c r="T378" i="6" s="1"/>
  <c r="P135" i="6"/>
  <c r="T377" i="6" s="1"/>
  <c r="P136" i="6"/>
  <c r="T376" i="6" s="1"/>
  <c r="P137" i="6"/>
  <c r="T375" i="6" s="1"/>
  <c r="P138" i="6"/>
  <c r="T374" i="6" s="1"/>
  <c r="P139" i="6"/>
  <c r="T373" i="6" s="1"/>
  <c r="P140" i="6"/>
  <c r="T372" i="6" s="1"/>
  <c r="P141" i="6"/>
  <c r="T371" i="6" s="1"/>
  <c r="P142" i="6"/>
  <c r="T370" i="6" s="1"/>
  <c r="P143" i="6"/>
  <c r="T369" i="6" s="1"/>
  <c r="P144" i="6"/>
  <c r="T368" i="6" s="1"/>
  <c r="P145" i="6"/>
  <c r="T367" i="6" s="1"/>
  <c r="P146" i="6"/>
  <c r="T366" i="6" s="1"/>
  <c r="P147" i="6"/>
  <c r="T365" i="6" s="1"/>
  <c r="P148" i="6"/>
  <c r="T364" i="6" s="1"/>
  <c r="P149" i="6"/>
  <c r="T363" i="6" s="1"/>
  <c r="P150" i="6"/>
  <c r="T362" i="6" s="1"/>
  <c r="W362" i="6" s="1"/>
  <c r="P151" i="6"/>
  <c r="T361" i="6" s="1"/>
  <c r="P152" i="6"/>
  <c r="T360" i="6" s="1"/>
  <c r="P153" i="6"/>
  <c r="T359" i="6" s="1"/>
  <c r="P154" i="6"/>
  <c r="T358" i="6" s="1"/>
  <c r="P155" i="6"/>
  <c r="T357" i="6" s="1"/>
  <c r="P156" i="6"/>
  <c r="T356" i="6" s="1"/>
  <c r="P157" i="6"/>
  <c r="T355" i="6" s="1"/>
  <c r="P158" i="6"/>
  <c r="T354" i="6" s="1"/>
  <c r="P159" i="6"/>
  <c r="T353" i="6" s="1"/>
  <c r="P160" i="6"/>
  <c r="T352" i="6" s="1"/>
  <c r="P161" i="6"/>
  <c r="T351" i="6" s="1"/>
  <c r="P162" i="6"/>
  <c r="T350" i="6" s="1"/>
  <c r="P163" i="6"/>
  <c r="T349" i="6" s="1"/>
  <c r="P164" i="6"/>
  <c r="T348" i="6" s="1"/>
  <c r="P165" i="6"/>
  <c r="T347" i="6" s="1"/>
  <c r="P166" i="6"/>
  <c r="T346" i="6" s="1"/>
  <c r="P167" i="6"/>
  <c r="T345" i="6" s="1"/>
  <c r="P168" i="6"/>
  <c r="T344" i="6" s="1"/>
  <c r="P169" i="6"/>
  <c r="T343" i="6" s="1"/>
  <c r="P170" i="6"/>
  <c r="T342" i="6" s="1"/>
  <c r="P171" i="6"/>
  <c r="T341" i="6" s="1"/>
  <c r="P172" i="6"/>
  <c r="T340" i="6" s="1"/>
  <c r="P173" i="6"/>
  <c r="T339" i="6" s="1"/>
  <c r="P174" i="6"/>
  <c r="T338" i="6" s="1"/>
  <c r="P175" i="6"/>
  <c r="T337" i="6" s="1"/>
  <c r="P176" i="6"/>
  <c r="T336" i="6" s="1"/>
  <c r="P177" i="6"/>
  <c r="T335" i="6" s="1"/>
  <c r="P178" i="6"/>
  <c r="T334" i="6" s="1"/>
  <c r="P179" i="6"/>
  <c r="T333" i="6" s="1"/>
  <c r="P180" i="6"/>
  <c r="T332" i="6" s="1"/>
  <c r="P181" i="6"/>
  <c r="T331" i="6" s="1"/>
  <c r="P182" i="6"/>
  <c r="T330" i="6" s="1"/>
  <c r="P183" i="6"/>
  <c r="T329" i="6" s="1"/>
  <c r="P184" i="6"/>
  <c r="T328" i="6" s="1"/>
  <c r="P185" i="6"/>
  <c r="T327" i="6" s="1"/>
  <c r="P186" i="6"/>
  <c r="T326" i="6" s="1"/>
  <c r="P187" i="6"/>
  <c r="T325" i="6" s="1"/>
  <c r="P188" i="6"/>
  <c r="T324" i="6" s="1"/>
  <c r="P189" i="6"/>
  <c r="T323" i="6" s="1"/>
  <c r="P190" i="6"/>
  <c r="T322" i="6" s="1"/>
  <c r="P191" i="6"/>
  <c r="T321" i="6" s="1"/>
  <c r="P192" i="6"/>
  <c r="T320" i="6" s="1"/>
  <c r="P193" i="6"/>
  <c r="T319" i="6" s="1"/>
  <c r="P194" i="6"/>
  <c r="T318" i="6" s="1"/>
  <c r="P195" i="6"/>
  <c r="T317" i="6" s="1"/>
  <c r="P196" i="6"/>
  <c r="T316" i="6" s="1"/>
  <c r="P197" i="6"/>
  <c r="T315" i="6" s="1"/>
  <c r="P198" i="6"/>
  <c r="T314" i="6" s="1"/>
  <c r="W314" i="6" s="1"/>
  <c r="P199" i="6"/>
  <c r="T313" i="6" s="1"/>
  <c r="P200" i="6"/>
  <c r="T312" i="6" s="1"/>
  <c r="P201" i="6"/>
  <c r="T311" i="6" s="1"/>
  <c r="P202" i="6"/>
  <c r="T310" i="6" s="1"/>
  <c r="P203" i="6"/>
  <c r="T309" i="6" s="1"/>
  <c r="P204" i="6"/>
  <c r="T308" i="6" s="1"/>
  <c r="P205" i="6"/>
  <c r="T307" i="6" s="1"/>
  <c r="P206" i="6"/>
  <c r="T306" i="6" s="1"/>
  <c r="P93" i="6"/>
  <c r="T419" i="6" s="1"/>
  <c r="P85" i="6"/>
  <c r="T427" i="6" s="1"/>
  <c r="P69" i="6"/>
  <c r="T443" i="6" s="1"/>
  <c r="P61" i="6"/>
  <c r="T451" i="6" s="1"/>
  <c r="P53" i="6"/>
  <c r="T459" i="6" s="1"/>
  <c r="P45" i="6"/>
  <c r="T467" i="6" s="1"/>
  <c r="P29" i="6"/>
  <c r="T483" i="6" s="1"/>
  <c r="P23" i="6"/>
  <c r="T489" i="6" s="1"/>
  <c r="P22" i="6"/>
  <c r="T490" i="6" s="1"/>
  <c r="P19" i="6"/>
  <c r="T493" i="6" s="1"/>
  <c r="P17" i="6"/>
  <c r="T495" i="6" s="1"/>
  <c r="P16" i="6"/>
  <c r="T496" i="6" s="1"/>
  <c r="P15" i="6"/>
  <c r="T497" i="6" s="1"/>
  <c r="P12" i="6"/>
  <c r="T500" i="6" s="1"/>
  <c r="P11" i="6"/>
  <c r="T501" i="6" s="1"/>
  <c r="S16" i="6"/>
  <c r="U46" i="6"/>
  <c r="T54" i="8"/>
  <c r="U12" i="8"/>
  <c r="S48" i="8"/>
  <c r="U51" i="8"/>
  <c r="T17" i="8"/>
  <c r="T15" i="8"/>
  <c r="T23" i="8"/>
  <c r="S51" i="8"/>
  <c r="U48" i="8"/>
  <c r="U43" i="8"/>
  <c r="U53" i="8"/>
  <c r="S49" i="8"/>
  <c r="S20" i="8"/>
  <c r="T44" i="8"/>
  <c r="S19" i="8"/>
  <c r="T31" i="8"/>
  <c r="U40" i="8"/>
  <c r="S11" i="8"/>
  <c r="U49" i="8"/>
  <c r="W49" i="8" s="1"/>
  <c r="U45" i="8"/>
  <c r="T41" i="8"/>
  <c r="S42" i="8"/>
  <c r="U20" i="8"/>
  <c r="U29" i="8"/>
  <c r="U38" i="8"/>
  <c r="U33" i="8"/>
  <c r="W33" i="8" s="1"/>
  <c r="U21" i="8"/>
  <c r="T39" i="8"/>
  <c r="T9" i="8"/>
  <c r="S7" i="8"/>
  <c r="S53" i="8"/>
  <c r="T18" i="8"/>
  <c r="S8" i="8"/>
  <c r="U25" i="8"/>
  <c r="U42" i="8"/>
  <c r="T37" i="8"/>
  <c r="T20" i="8"/>
  <c r="T26" i="8"/>
  <c r="W26" i="8" s="1"/>
  <c r="T24" i="8"/>
  <c r="U46" i="8"/>
  <c r="U18" i="8"/>
  <c r="T35" i="8"/>
  <c r="S25" i="8"/>
  <c r="S9" i="8"/>
  <c r="T16" i="8"/>
  <c r="W16" i="8" s="1"/>
  <c r="W28" i="8"/>
  <c r="W17" i="8"/>
  <c r="U55" i="8"/>
  <c r="U30" i="8"/>
  <c r="U22" i="8"/>
  <c r="T55" i="8"/>
  <c r="S55" i="8"/>
  <c r="T52" i="8"/>
  <c r="T47" i="8"/>
  <c r="S45" i="8"/>
  <c r="S43" i="8"/>
  <c r="T38" i="8"/>
  <c r="T36" i="8"/>
  <c r="T34" i="8"/>
  <c r="T29" i="8"/>
  <c r="T21" i="8"/>
  <c r="S31" i="8"/>
  <c r="T30" i="8"/>
  <c r="S29" i="8"/>
  <c r="U11" i="8"/>
  <c r="S54" i="8"/>
  <c r="W54" i="8" s="1"/>
  <c r="T53" i="8"/>
  <c r="T48" i="8"/>
  <c r="U41" i="8"/>
  <c r="S40" i="8"/>
  <c r="U39" i="8"/>
  <c r="S38" i="8"/>
  <c r="U37" i="8"/>
  <c r="S36" i="8"/>
  <c r="U35" i="8"/>
  <c r="S34" i="8"/>
  <c r="W34" i="8" s="1"/>
  <c r="U32" i="8"/>
  <c r="W32" i="8" s="1"/>
  <c r="S30" i="8"/>
  <c r="T11" i="8"/>
  <c r="U10" i="8"/>
  <c r="S41" i="8"/>
  <c r="S39" i="8"/>
  <c r="S37" i="8"/>
  <c r="S35" i="8"/>
  <c r="U19" i="8"/>
  <c r="U50" i="8"/>
  <c r="T42" i="8"/>
  <c r="U23" i="8"/>
  <c r="T19" i="8"/>
  <c r="S15" i="8"/>
  <c r="U14" i="8"/>
  <c r="S10" i="8"/>
  <c r="S50" i="8"/>
  <c r="T43" i="8"/>
  <c r="S23" i="8"/>
  <c r="T22" i="8"/>
  <c r="S21" i="8"/>
  <c r="T14" i="8"/>
  <c r="U56" i="8"/>
  <c r="T51" i="8"/>
  <c r="T46" i="8"/>
  <c r="T45" i="8"/>
  <c r="U24" i="8"/>
  <c r="S22" i="8"/>
  <c r="S14" i="8"/>
  <c r="T13" i="8"/>
  <c r="T12" i="8"/>
  <c r="W12" i="8" s="1"/>
  <c r="S56" i="8"/>
  <c r="U52" i="8"/>
  <c r="U47" i="8"/>
  <c r="U27" i="8"/>
  <c r="S13" i="8"/>
  <c r="U31" i="8"/>
  <c r="T27" i="8"/>
  <c r="T25" i="8"/>
  <c r="W48" i="8"/>
  <c r="T10" i="8"/>
  <c r="U6" i="8"/>
  <c r="W6" i="8" s="1"/>
  <c r="W44" i="8"/>
  <c r="T56" i="8"/>
  <c r="U7" i="8"/>
  <c r="S52" i="8"/>
  <c r="U8" i="8"/>
  <c r="W8" i="8" s="1"/>
  <c r="S47" i="8"/>
  <c r="U9" i="8"/>
  <c r="W9" i="8" s="1"/>
  <c r="T107" i="6"/>
  <c r="S110" i="6"/>
  <c r="U112" i="6"/>
  <c r="T115" i="6"/>
  <c r="S118" i="6"/>
  <c r="U120" i="6"/>
  <c r="T123" i="6"/>
  <c r="S126" i="6"/>
  <c r="U128" i="6"/>
  <c r="T131" i="6"/>
  <c r="S134" i="6"/>
  <c r="U136" i="6"/>
  <c r="T139" i="6"/>
  <c r="S142" i="6"/>
  <c r="U144" i="6"/>
  <c r="T147" i="6"/>
  <c r="S150" i="6"/>
  <c r="U152" i="6"/>
  <c r="T155" i="6"/>
  <c r="S158" i="6"/>
  <c r="U160" i="6"/>
  <c r="T163" i="6"/>
  <c r="S166" i="6"/>
  <c r="U168" i="6"/>
  <c r="T171" i="6"/>
  <c r="S174" i="6"/>
  <c r="U176" i="6"/>
  <c r="T179" i="6"/>
  <c r="S182" i="6"/>
  <c r="U184" i="6"/>
  <c r="T187" i="6"/>
  <c r="S190" i="6"/>
  <c r="U192" i="6"/>
  <c r="T195" i="6"/>
  <c r="S198" i="6"/>
  <c r="U200" i="6"/>
  <c r="T203" i="6"/>
  <c r="S206" i="6"/>
  <c r="U162" i="6"/>
  <c r="T181" i="6"/>
  <c r="S200" i="6"/>
  <c r="U117" i="6"/>
  <c r="T136" i="6"/>
  <c r="T152" i="6"/>
  <c r="U173" i="6"/>
  <c r="S195" i="6"/>
  <c r="U107" i="6"/>
  <c r="T110" i="6"/>
  <c r="S113" i="6"/>
  <c r="U115" i="6"/>
  <c r="T118" i="6"/>
  <c r="S121" i="6"/>
  <c r="U123" i="6"/>
  <c r="T126" i="6"/>
  <c r="S129" i="6"/>
  <c r="U131" i="6"/>
  <c r="T134" i="6"/>
  <c r="S137" i="6"/>
  <c r="U139" i="6"/>
  <c r="T142" i="6"/>
  <c r="S145" i="6"/>
  <c r="U147" i="6"/>
  <c r="T150" i="6"/>
  <c r="S153" i="6"/>
  <c r="U155" i="6"/>
  <c r="T158" i="6"/>
  <c r="S161" i="6"/>
  <c r="U163" i="6"/>
  <c r="T166" i="6"/>
  <c r="S169" i="6"/>
  <c r="U171" i="6"/>
  <c r="T174" i="6"/>
  <c r="S177" i="6"/>
  <c r="U179" i="6"/>
  <c r="T182" i="6"/>
  <c r="S185" i="6"/>
  <c r="U187" i="6"/>
  <c r="T190" i="6"/>
  <c r="S193" i="6"/>
  <c r="U195" i="6"/>
  <c r="T198" i="6"/>
  <c r="S201" i="6"/>
  <c r="U203" i="6"/>
  <c r="T206" i="6"/>
  <c r="S160" i="6"/>
  <c r="U178" i="6"/>
  <c r="T197" i="6"/>
  <c r="S115" i="6"/>
  <c r="W115" i="6" s="1"/>
  <c r="U133" i="6"/>
  <c r="S155" i="6"/>
  <c r="W155" i="6" s="1"/>
  <c r="T176" i="6"/>
  <c r="U197" i="6"/>
  <c r="S108" i="6"/>
  <c r="U110" i="6"/>
  <c r="T113" i="6"/>
  <c r="S116" i="6"/>
  <c r="U118" i="6"/>
  <c r="T121" i="6"/>
  <c r="S124" i="6"/>
  <c r="U126" i="6"/>
  <c r="T129" i="6"/>
  <c r="S132" i="6"/>
  <c r="U134" i="6"/>
  <c r="T137" i="6"/>
  <c r="S140" i="6"/>
  <c r="U142" i="6"/>
  <c r="T145" i="6"/>
  <c r="S148" i="6"/>
  <c r="U150" i="6"/>
  <c r="T153" i="6"/>
  <c r="S156" i="6"/>
  <c r="U158" i="6"/>
  <c r="T161" i="6"/>
  <c r="S164" i="6"/>
  <c r="U166" i="6"/>
  <c r="T169" i="6"/>
  <c r="S172" i="6"/>
  <c r="U174" i="6"/>
  <c r="T177" i="6"/>
  <c r="S180" i="6"/>
  <c r="U182" i="6"/>
  <c r="T185" i="6"/>
  <c r="S188" i="6"/>
  <c r="U190" i="6"/>
  <c r="T193" i="6"/>
  <c r="S196" i="6"/>
  <c r="U198" i="6"/>
  <c r="T201" i="6"/>
  <c r="S204" i="6"/>
  <c r="U206" i="6"/>
  <c r="U146" i="6"/>
  <c r="S176" i="6"/>
  <c r="U194" i="6"/>
  <c r="S107" i="6"/>
  <c r="U125" i="6"/>
  <c r="S147" i="6"/>
  <c r="U165" i="6"/>
  <c r="U181" i="6"/>
  <c r="S203" i="6"/>
  <c r="T108" i="6"/>
  <c r="S111" i="6"/>
  <c r="U113" i="6"/>
  <c r="T116" i="6"/>
  <c r="S119" i="6"/>
  <c r="U121" i="6"/>
  <c r="T124" i="6"/>
  <c r="S127" i="6"/>
  <c r="U129" i="6"/>
  <c r="T132" i="6"/>
  <c r="S135" i="6"/>
  <c r="U137" i="6"/>
  <c r="T140" i="6"/>
  <c r="S143" i="6"/>
  <c r="U145" i="6"/>
  <c r="T148" i="6"/>
  <c r="S151" i="6"/>
  <c r="U153" i="6"/>
  <c r="T156" i="6"/>
  <c r="S159" i="6"/>
  <c r="U161" i="6"/>
  <c r="T164" i="6"/>
  <c r="S167" i="6"/>
  <c r="U169" i="6"/>
  <c r="T172" i="6"/>
  <c r="S175" i="6"/>
  <c r="U177" i="6"/>
  <c r="T180" i="6"/>
  <c r="S183" i="6"/>
  <c r="U185" i="6"/>
  <c r="T188" i="6"/>
  <c r="S191" i="6"/>
  <c r="U193" i="6"/>
  <c r="T196" i="6"/>
  <c r="S199" i="6"/>
  <c r="U201" i="6"/>
  <c r="T204" i="6"/>
  <c r="S106" i="6"/>
  <c r="T117" i="6"/>
  <c r="T133" i="6"/>
  <c r="S144" i="6"/>
  <c r="U154" i="6"/>
  <c r="S168" i="6"/>
  <c r="S184" i="6"/>
  <c r="U202" i="6"/>
  <c r="S123" i="6"/>
  <c r="U141" i="6"/>
  <c r="T160" i="6"/>
  <c r="S179" i="6"/>
  <c r="T192" i="6"/>
  <c r="U108" i="6"/>
  <c r="T111" i="6"/>
  <c r="S114" i="6"/>
  <c r="U116" i="6"/>
  <c r="T119" i="6"/>
  <c r="S122" i="6"/>
  <c r="U124" i="6"/>
  <c r="T127" i="6"/>
  <c r="S130" i="6"/>
  <c r="U132" i="6"/>
  <c r="T135" i="6"/>
  <c r="S138" i="6"/>
  <c r="U140" i="6"/>
  <c r="T143" i="6"/>
  <c r="S146" i="6"/>
  <c r="U148" i="6"/>
  <c r="T151" i="6"/>
  <c r="S154" i="6"/>
  <c r="U156" i="6"/>
  <c r="T159" i="6"/>
  <c r="S162" i="6"/>
  <c r="U164" i="6"/>
  <c r="T167" i="6"/>
  <c r="S170" i="6"/>
  <c r="U172" i="6"/>
  <c r="T175" i="6"/>
  <c r="S178" i="6"/>
  <c r="U180" i="6"/>
  <c r="T183" i="6"/>
  <c r="S186" i="6"/>
  <c r="U188" i="6"/>
  <c r="T191" i="6"/>
  <c r="S194" i="6"/>
  <c r="U196" i="6"/>
  <c r="T199" i="6"/>
  <c r="S202" i="6"/>
  <c r="U204" i="6"/>
  <c r="S120" i="6"/>
  <c r="S128" i="6"/>
  <c r="U138" i="6"/>
  <c r="T149" i="6"/>
  <c r="T165" i="6"/>
  <c r="U186" i="6"/>
  <c r="T205" i="6"/>
  <c r="T120" i="6"/>
  <c r="S139" i="6"/>
  <c r="U157" i="6"/>
  <c r="S171" i="6"/>
  <c r="U189" i="6"/>
  <c r="S109" i="6"/>
  <c r="U111" i="6"/>
  <c r="T114" i="6"/>
  <c r="S117" i="6"/>
  <c r="U119" i="6"/>
  <c r="T122" i="6"/>
  <c r="S125" i="6"/>
  <c r="U127" i="6"/>
  <c r="T130" i="6"/>
  <c r="S133" i="6"/>
  <c r="W133" i="6" s="1"/>
  <c r="U135" i="6"/>
  <c r="T138" i="6"/>
  <c r="S141" i="6"/>
  <c r="U143" i="6"/>
  <c r="T146" i="6"/>
  <c r="S149" i="6"/>
  <c r="U151" i="6"/>
  <c r="T154" i="6"/>
  <c r="S157" i="6"/>
  <c r="U159" i="6"/>
  <c r="T162" i="6"/>
  <c r="S165" i="6"/>
  <c r="U167" i="6"/>
  <c r="T170" i="6"/>
  <c r="S173" i="6"/>
  <c r="U175" i="6"/>
  <c r="T178" i="6"/>
  <c r="S181" i="6"/>
  <c r="U183" i="6"/>
  <c r="T186" i="6"/>
  <c r="S189" i="6"/>
  <c r="U191" i="6"/>
  <c r="T194" i="6"/>
  <c r="S197" i="6"/>
  <c r="U199" i="6"/>
  <c r="T202" i="6"/>
  <c r="S205" i="6"/>
  <c r="U114" i="6"/>
  <c r="T125" i="6"/>
  <c r="S136" i="6"/>
  <c r="S152" i="6"/>
  <c r="W152" i="6" s="1"/>
  <c r="U170" i="6"/>
  <c r="T189" i="6"/>
  <c r="T112" i="6"/>
  <c r="S131" i="6"/>
  <c r="U149" i="6"/>
  <c r="T168" i="6"/>
  <c r="S187" i="6"/>
  <c r="U205" i="6"/>
  <c r="T109" i="6"/>
  <c r="S112" i="6"/>
  <c r="U122" i="6"/>
  <c r="U130" i="6"/>
  <c r="T141" i="6"/>
  <c r="T157" i="6"/>
  <c r="T173" i="6"/>
  <c r="S192" i="6"/>
  <c r="W192" i="6" s="1"/>
  <c r="U109" i="6"/>
  <c r="T128" i="6"/>
  <c r="T144" i="6"/>
  <c r="S163" i="6"/>
  <c r="W163" i="6" s="1"/>
  <c r="T184" i="6"/>
  <c r="T200" i="6"/>
  <c r="U78" i="6"/>
  <c r="T11" i="6"/>
  <c r="U13" i="6"/>
  <c r="U19" i="6"/>
  <c r="U102" i="6"/>
  <c r="Q105" i="6"/>
  <c r="Q97" i="6"/>
  <c r="Q89" i="6"/>
  <c r="U423" i="6" s="1"/>
  <c r="Q81" i="6"/>
  <c r="U431" i="6" s="1"/>
  <c r="Q73" i="6"/>
  <c r="U439" i="6" s="1"/>
  <c r="Q65" i="6"/>
  <c r="U447" i="6" s="1"/>
  <c r="Q57" i="6"/>
  <c r="U455" i="6" s="1"/>
  <c r="Q49" i="6"/>
  <c r="Q41" i="6"/>
  <c r="Q33" i="6"/>
  <c r="U479" i="6" s="1"/>
  <c r="Q23" i="6"/>
  <c r="U489" i="6" s="1"/>
  <c r="Q15" i="6"/>
  <c r="U497" i="6" s="1"/>
  <c r="Q102" i="6"/>
  <c r="Q94" i="6"/>
  <c r="Q86" i="6"/>
  <c r="U426" i="6" s="1"/>
  <c r="Q78" i="6"/>
  <c r="U434" i="6" s="1"/>
  <c r="Q70" i="6"/>
  <c r="U442" i="6" s="1"/>
  <c r="Q62" i="6"/>
  <c r="U450" i="6" s="1"/>
  <c r="Q54" i="6"/>
  <c r="U458" i="6" s="1"/>
  <c r="Q46" i="6"/>
  <c r="U466" i="6" s="1"/>
  <c r="Q38" i="6"/>
  <c r="U474" i="6" s="1"/>
  <c r="Q30" i="6"/>
  <c r="U482" i="6" s="1"/>
  <c r="Q99" i="6"/>
  <c r="U413" i="6" s="1"/>
  <c r="Q91" i="6"/>
  <c r="U421" i="6" s="1"/>
  <c r="Q83" i="6"/>
  <c r="U429" i="6" s="1"/>
  <c r="Q75" i="6"/>
  <c r="U437" i="6" s="1"/>
  <c r="Q67" i="6"/>
  <c r="U445" i="6" s="1"/>
  <c r="Q59" i="6"/>
  <c r="U453" i="6" s="1"/>
  <c r="Q51" i="6"/>
  <c r="Q43" i="6"/>
  <c r="U469" i="6" s="1"/>
  <c r="Q35" i="6"/>
  <c r="U477" i="6" s="1"/>
  <c r="Q27" i="6"/>
  <c r="U485" i="6" s="1"/>
  <c r="Q25" i="6"/>
  <c r="U487" i="6" s="1"/>
  <c r="Q17" i="6"/>
  <c r="U495" i="6" s="1"/>
  <c r="Q104" i="6"/>
  <c r="Q96" i="6"/>
  <c r="Q88" i="6"/>
  <c r="U424" i="6" s="1"/>
  <c r="Q80" i="6"/>
  <c r="U432" i="6" s="1"/>
  <c r="Q72" i="6"/>
  <c r="U440" i="6" s="1"/>
  <c r="Q64" i="6"/>
  <c r="U448" i="6" s="1"/>
  <c r="Q56" i="6"/>
  <c r="U456" i="6" s="1"/>
  <c r="Q48" i="6"/>
  <c r="U464" i="6" s="1"/>
  <c r="Q40" i="6"/>
  <c r="U472" i="6" s="1"/>
  <c r="Q32" i="6"/>
  <c r="U480" i="6" s="1"/>
  <c r="Q22" i="6"/>
  <c r="U490" i="6" s="1"/>
  <c r="Q101" i="6"/>
  <c r="U411" i="6" s="1"/>
  <c r="Q93" i="6"/>
  <c r="U419" i="6" s="1"/>
  <c r="Q85" i="6"/>
  <c r="U427" i="6" s="1"/>
  <c r="Q77" i="6"/>
  <c r="U435" i="6" s="1"/>
  <c r="Q69" i="6"/>
  <c r="U443" i="6" s="1"/>
  <c r="Q61" i="6"/>
  <c r="U451" i="6" s="1"/>
  <c r="Q53" i="6"/>
  <c r="U459" i="6" s="1"/>
  <c r="Q45" i="6"/>
  <c r="U467" i="6" s="1"/>
  <c r="Q37" i="6"/>
  <c r="U475" i="6" s="1"/>
  <c r="Q29" i="6"/>
  <c r="U483" i="6" s="1"/>
  <c r="Q106" i="6"/>
  <c r="U406" i="6" s="1"/>
  <c r="Q103" i="6"/>
  <c r="Q95" i="6"/>
  <c r="U417" i="6" s="1"/>
  <c r="Q87" i="6"/>
  <c r="U425" i="6" s="1"/>
  <c r="Q79" i="6"/>
  <c r="U433" i="6" s="1"/>
  <c r="Q71" i="6"/>
  <c r="U441" i="6" s="1"/>
  <c r="Q63" i="6"/>
  <c r="U449" i="6" s="1"/>
  <c r="Q55" i="6"/>
  <c r="U457" i="6" s="1"/>
  <c r="Q47" i="6"/>
  <c r="U465" i="6" s="1"/>
  <c r="Q39" i="6"/>
  <c r="U473" i="6" s="1"/>
  <c r="Q31" i="6"/>
  <c r="U481" i="6" s="1"/>
  <c r="Q21" i="6"/>
  <c r="U491" i="6" s="1"/>
  <c r="Q100" i="6"/>
  <c r="U412" i="6" s="1"/>
  <c r="Q92" i="6"/>
  <c r="Q84" i="6"/>
  <c r="U428" i="6" s="1"/>
  <c r="Q76" i="6"/>
  <c r="U436" i="6" s="1"/>
  <c r="Q68" i="6"/>
  <c r="U444" i="6" s="1"/>
  <c r="Q60" i="6"/>
  <c r="U452" i="6" s="1"/>
  <c r="Q52" i="6"/>
  <c r="U460" i="6" s="1"/>
  <c r="Q44" i="6"/>
  <c r="U468" i="6" s="1"/>
  <c r="Q36" i="6"/>
  <c r="U476" i="6" s="1"/>
  <c r="Q28" i="6"/>
  <c r="U484" i="6" s="1"/>
  <c r="Q18" i="6"/>
  <c r="U494" i="6" s="1"/>
  <c r="Q10" i="6"/>
  <c r="U502" i="6" s="1"/>
  <c r="S8" i="6"/>
  <c r="T19" i="6"/>
  <c r="U24" i="6"/>
  <c r="S24" i="6"/>
  <c r="Q50" i="6"/>
  <c r="U462" i="6" s="1"/>
  <c r="U53" i="6"/>
  <c r="U58" i="6"/>
  <c r="U94" i="6"/>
  <c r="T104" i="6"/>
  <c r="U106" i="6"/>
  <c r="P9" i="6"/>
  <c r="T503" i="6" s="1"/>
  <c r="P14" i="6"/>
  <c r="T498" i="6" s="1"/>
  <c r="O15" i="6"/>
  <c r="S497" i="6" s="1"/>
  <c r="W497" i="6" s="1"/>
  <c r="O22" i="6"/>
  <c r="S490" i="6" s="1"/>
  <c r="W490" i="6" s="1"/>
  <c r="P37" i="6"/>
  <c r="T475" i="6" s="1"/>
  <c r="Q42" i="6"/>
  <c r="U470" i="6" s="1"/>
  <c r="U45" i="6"/>
  <c r="U50" i="6"/>
  <c r="U55" i="6"/>
  <c r="T96" i="6"/>
  <c r="U47" i="6"/>
  <c r="S80" i="6"/>
  <c r="S72" i="6"/>
  <c r="S64" i="6"/>
  <c r="S56" i="6"/>
  <c r="S40" i="6"/>
  <c r="U34" i="6"/>
  <c r="S32" i="6"/>
  <c r="U26" i="6"/>
  <c r="U100" i="6"/>
  <c r="U84" i="6"/>
  <c r="U76" i="6"/>
  <c r="U68" i="6"/>
  <c r="U60" i="6"/>
  <c r="U52" i="6"/>
  <c r="U44" i="6"/>
  <c r="U36" i="6"/>
  <c r="U105" i="6"/>
  <c r="T100" i="6"/>
  <c r="U97" i="6"/>
  <c r="U89" i="6"/>
  <c r="U81" i="6"/>
  <c r="U73" i="6"/>
  <c r="U65" i="6"/>
  <c r="U57" i="6"/>
  <c r="U49" i="6"/>
  <c r="U41" i="6"/>
  <c r="U33" i="6"/>
  <c r="S97" i="6"/>
  <c r="T94" i="6"/>
  <c r="S89" i="6"/>
  <c r="S73" i="6"/>
  <c r="S23" i="6"/>
  <c r="U28" i="6"/>
  <c r="S38" i="6"/>
  <c r="U6" i="6"/>
  <c r="U12" i="6"/>
  <c r="T23" i="6"/>
  <c r="U37" i="6"/>
  <c r="U42" i="6"/>
  <c r="S70" i="6"/>
  <c r="Q98" i="6"/>
  <c r="U101" i="6"/>
  <c r="U21" i="6"/>
  <c r="T21" i="6"/>
  <c r="U23" i="6"/>
  <c r="Q26" i="6"/>
  <c r="U29" i="6"/>
  <c r="U39" i="6"/>
  <c r="U70" i="6"/>
  <c r="Q90" i="6"/>
  <c r="U422" i="6" s="1"/>
  <c r="U93" i="6"/>
  <c r="U98" i="6"/>
  <c r="U103" i="6"/>
  <c r="T103" i="6"/>
  <c r="S103" i="6"/>
  <c r="O103" i="6"/>
  <c r="O95" i="6"/>
  <c r="O87" i="6"/>
  <c r="O79" i="6"/>
  <c r="O71" i="6"/>
  <c r="O63" i="6"/>
  <c r="O55" i="6"/>
  <c r="O47" i="6"/>
  <c r="O39" i="6"/>
  <c r="S473" i="6" s="1"/>
  <c r="O31" i="6"/>
  <c r="O21" i="6"/>
  <c r="O13" i="6"/>
  <c r="O100" i="6"/>
  <c r="O92" i="6"/>
  <c r="O84" i="6"/>
  <c r="O76" i="6"/>
  <c r="O68" i="6"/>
  <c r="S444" i="6" s="1"/>
  <c r="O60" i="6"/>
  <c r="O52" i="6"/>
  <c r="O44" i="6"/>
  <c r="O36" i="6"/>
  <c r="O28" i="6"/>
  <c r="O105" i="6"/>
  <c r="O97" i="6"/>
  <c r="S415" i="6" s="1"/>
  <c r="O89" i="6"/>
  <c r="S423" i="6" s="1"/>
  <c r="O81" i="6"/>
  <c r="S431" i="6" s="1"/>
  <c r="O73" i="6"/>
  <c r="O65" i="6"/>
  <c r="O57" i="6"/>
  <c r="O49" i="6"/>
  <c r="O41" i="6"/>
  <c r="O33" i="6"/>
  <c r="S479" i="6" s="1"/>
  <c r="O23" i="6"/>
  <c r="S489" i="6" s="1"/>
  <c r="W489" i="6" s="1"/>
  <c r="O102" i="6"/>
  <c r="O94" i="6"/>
  <c r="O86" i="6"/>
  <c r="S426" i="6" s="1"/>
  <c r="O78" i="6"/>
  <c r="S434" i="6" s="1"/>
  <c r="O70" i="6"/>
  <c r="S442" i="6" s="1"/>
  <c r="O62" i="6"/>
  <c r="S450" i="6" s="1"/>
  <c r="O54" i="6"/>
  <c r="S458" i="6" s="1"/>
  <c r="O46" i="6"/>
  <c r="S466" i="6" s="1"/>
  <c r="O38" i="6"/>
  <c r="S474" i="6" s="1"/>
  <c r="O30" i="6"/>
  <c r="S482" i="6" s="1"/>
  <c r="O20" i="6"/>
  <c r="S492" i="6" s="1"/>
  <c r="O99" i="6"/>
  <c r="O91" i="6"/>
  <c r="O83" i="6"/>
  <c r="S429" i="6" s="1"/>
  <c r="O75" i="6"/>
  <c r="S437" i="6" s="1"/>
  <c r="O67" i="6"/>
  <c r="S445" i="6" s="1"/>
  <c r="O59" i="6"/>
  <c r="S453" i="6" s="1"/>
  <c r="O51" i="6"/>
  <c r="S461" i="6" s="1"/>
  <c r="O43" i="6"/>
  <c r="S469" i="6" s="1"/>
  <c r="O35" i="6"/>
  <c r="S477" i="6" s="1"/>
  <c r="O27" i="6"/>
  <c r="O101" i="6"/>
  <c r="O93" i="6"/>
  <c r="S419" i="6" s="1"/>
  <c r="W419" i="6" s="1"/>
  <c r="O85" i="6"/>
  <c r="O77" i="6"/>
  <c r="O69" i="6"/>
  <c r="O61" i="6"/>
  <c r="S451" i="6" s="1"/>
  <c r="W451" i="6" s="1"/>
  <c r="O53" i="6"/>
  <c r="S459" i="6" s="1"/>
  <c r="W459" i="6" s="1"/>
  <c r="O45" i="6"/>
  <c r="O37" i="6"/>
  <c r="O29" i="6"/>
  <c r="O106" i="6"/>
  <c r="O98" i="6"/>
  <c r="S414" i="6" s="1"/>
  <c r="O90" i="6"/>
  <c r="S422" i="6" s="1"/>
  <c r="O82" i="6"/>
  <c r="O74" i="6"/>
  <c r="S438" i="6" s="1"/>
  <c r="O66" i="6"/>
  <c r="S446" i="6" s="1"/>
  <c r="O58" i="6"/>
  <c r="S454" i="6" s="1"/>
  <c r="O50" i="6"/>
  <c r="O42" i="6"/>
  <c r="S470" i="6" s="1"/>
  <c r="O34" i="6"/>
  <c r="O26" i="6"/>
  <c r="O24" i="6"/>
  <c r="S488" i="6" s="1"/>
  <c r="O16" i="6"/>
  <c r="S496" i="6" s="1"/>
  <c r="O8" i="6"/>
  <c r="S504" i="6" s="1"/>
  <c r="P100" i="6"/>
  <c r="P92" i="6"/>
  <c r="P84" i="6"/>
  <c r="P76" i="6"/>
  <c r="P68" i="6"/>
  <c r="P60" i="6"/>
  <c r="P52" i="6"/>
  <c r="P44" i="6"/>
  <c r="P36" i="6"/>
  <c r="P28" i="6"/>
  <c r="P18" i="6"/>
  <c r="T494" i="6" s="1"/>
  <c r="P10" i="6"/>
  <c r="T502" i="6" s="1"/>
  <c r="P105" i="6"/>
  <c r="P97" i="6"/>
  <c r="P89" i="6"/>
  <c r="T423" i="6" s="1"/>
  <c r="P81" i="6"/>
  <c r="P73" i="6"/>
  <c r="P65" i="6"/>
  <c r="P57" i="6"/>
  <c r="P49" i="6"/>
  <c r="P41" i="6"/>
  <c r="P33" i="6"/>
  <c r="P102" i="6"/>
  <c r="P94" i="6"/>
  <c r="P86" i="6"/>
  <c r="P78" i="6"/>
  <c r="P70" i="6"/>
  <c r="T442" i="6" s="1"/>
  <c r="P62" i="6"/>
  <c r="T450" i="6" s="1"/>
  <c r="P54" i="6"/>
  <c r="T458" i="6" s="1"/>
  <c r="P46" i="6"/>
  <c r="T466" i="6" s="1"/>
  <c r="P38" i="6"/>
  <c r="T474" i="6" s="1"/>
  <c r="P30" i="6"/>
  <c r="T482" i="6" s="1"/>
  <c r="P20" i="6"/>
  <c r="P99" i="6"/>
  <c r="P91" i="6"/>
  <c r="T421" i="6" s="1"/>
  <c r="P83" i="6"/>
  <c r="P75" i="6"/>
  <c r="P67" i="6"/>
  <c r="P59" i="6"/>
  <c r="P51" i="6"/>
  <c r="P43" i="6"/>
  <c r="P35" i="6"/>
  <c r="P27" i="6"/>
  <c r="P25" i="6"/>
  <c r="T487" i="6" s="1"/>
  <c r="P104" i="6"/>
  <c r="P96" i="6"/>
  <c r="P88" i="6"/>
  <c r="P80" i="6"/>
  <c r="P72" i="6"/>
  <c r="P64" i="6"/>
  <c r="T448" i="6" s="1"/>
  <c r="P56" i="6"/>
  <c r="T456" i="6" s="1"/>
  <c r="P48" i="6"/>
  <c r="T464" i="6" s="1"/>
  <c r="P40" i="6"/>
  <c r="P32" i="6"/>
  <c r="P106" i="6"/>
  <c r="T406" i="6" s="1"/>
  <c r="P98" i="6"/>
  <c r="P90" i="6"/>
  <c r="P82" i="6"/>
  <c r="P74" i="6"/>
  <c r="P66" i="6"/>
  <c r="P58" i="6"/>
  <c r="P50" i="6"/>
  <c r="P42" i="6"/>
  <c r="P34" i="6"/>
  <c r="P26" i="6"/>
  <c r="P24" i="6"/>
  <c r="P103" i="6"/>
  <c r="P95" i="6"/>
  <c r="P87" i="6"/>
  <c r="P79" i="6"/>
  <c r="P71" i="6"/>
  <c r="P63" i="6"/>
  <c r="P55" i="6"/>
  <c r="P47" i="6"/>
  <c r="P39" i="6"/>
  <c r="P31" i="6"/>
  <c r="P21" i="6"/>
  <c r="T491" i="6" s="1"/>
  <c r="P13" i="6"/>
  <c r="T499" i="6" s="1"/>
  <c r="O11" i="6"/>
  <c r="S14" i="6"/>
  <c r="S15" i="6"/>
  <c r="Q16" i="6"/>
  <c r="U496" i="6" s="1"/>
  <c r="O17" i="6"/>
  <c r="S495" i="6" s="1"/>
  <c r="W495" i="6" s="1"/>
  <c r="O18" i="6"/>
  <c r="O19" i="6"/>
  <c r="Q20" i="6"/>
  <c r="S22" i="6"/>
  <c r="O25" i="6"/>
  <c r="S487" i="6" s="1"/>
  <c r="W487" i="6" s="1"/>
  <c r="U31" i="6"/>
  <c r="S31" i="6"/>
  <c r="S44" i="6"/>
  <c r="S54" i="6"/>
  <c r="S59" i="6"/>
  <c r="U62" i="6"/>
  <c r="O64" i="6"/>
  <c r="P77" i="6"/>
  <c r="T435" i="6" s="1"/>
  <c r="Q82" i="6"/>
  <c r="U85" i="6"/>
  <c r="U90" i="6"/>
  <c r="U95" i="6"/>
  <c r="T95" i="6"/>
  <c r="S95" i="6"/>
  <c r="T105" i="6"/>
  <c r="S46" i="6"/>
  <c r="S51" i="6"/>
  <c r="U54" i="6"/>
  <c r="T64" i="6"/>
  <c r="U77" i="6"/>
  <c r="U82" i="6"/>
  <c r="U87" i="6"/>
  <c r="T87" i="6"/>
  <c r="S87" i="6"/>
  <c r="S100" i="6"/>
  <c r="T56" i="6"/>
  <c r="U69" i="6"/>
  <c r="U74" i="6"/>
  <c r="U79" i="6"/>
  <c r="S79" i="6"/>
  <c r="S92" i="6"/>
  <c r="T97" i="6"/>
  <c r="T102" i="6"/>
  <c r="U11" i="6"/>
  <c r="U17" i="6"/>
  <c r="U38" i="6"/>
  <c r="U66" i="6"/>
  <c r="T48" i="6"/>
  <c r="T89" i="6"/>
  <c r="U22" i="6"/>
  <c r="T27" i="6"/>
  <c r="U32" i="6"/>
  <c r="T35" i="6"/>
  <c r="U40" i="6"/>
  <c r="T43" i="6"/>
  <c r="U48" i="6"/>
  <c r="T51" i="6"/>
  <c r="U56" i="6"/>
  <c r="T59" i="6"/>
  <c r="U64" i="6"/>
  <c r="T67" i="6"/>
  <c r="U72" i="6"/>
  <c r="T75" i="6"/>
  <c r="U80" i="6"/>
  <c r="T83" i="6"/>
  <c r="U88" i="6"/>
  <c r="T91" i="6"/>
  <c r="U96" i="6"/>
  <c r="T99" i="6"/>
  <c r="S102" i="6"/>
  <c r="U104" i="6"/>
  <c r="U25" i="6"/>
  <c r="U27" i="6"/>
  <c r="U35" i="6"/>
  <c r="U43" i="6"/>
  <c r="U51" i="6"/>
  <c r="U59" i="6"/>
  <c r="U67" i="6"/>
  <c r="U75" i="6"/>
  <c r="U83" i="6"/>
  <c r="U91" i="6"/>
  <c r="U99" i="6"/>
  <c r="S105" i="6"/>
  <c r="S26" i="6"/>
  <c r="S34" i="6"/>
  <c r="S42" i="6"/>
  <c r="S50" i="6"/>
  <c r="S58" i="6"/>
  <c r="S66" i="6"/>
  <c r="S74" i="6"/>
  <c r="S82" i="6"/>
  <c r="S90" i="6"/>
  <c r="S98" i="6"/>
  <c r="S19" i="6"/>
  <c r="S29" i="6"/>
  <c r="S37" i="6"/>
  <c r="T42" i="6"/>
  <c r="S45" i="6"/>
  <c r="T50" i="6"/>
  <c r="S53" i="6"/>
  <c r="T58" i="6"/>
  <c r="S61" i="6"/>
  <c r="T66" i="6"/>
  <c r="S69" i="6"/>
  <c r="T74" i="6"/>
  <c r="S77" i="6"/>
  <c r="T82" i="6"/>
  <c r="T90" i="6"/>
  <c r="T98" i="6"/>
  <c r="T106" i="6"/>
  <c r="S88" i="6"/>
  <c r="T93" i="6"/>
  <c r="S96" i="6"/>
  <c r="T101" i="6"/>
  <c r="S104" i="6"/>
  <c r="W104" i="6" s="1"/>
  <c r="C7" i="2"/>
  <c r="C8" i="2"/>
  <c r="C9" i="2"/>
  <c r="C7" i="1"/>
  <c r="C9" i="1"/>
  <c r="C8" i="1"/>
  <c r="B45" i="4"/>
  <c r="B44" i="4"/>
  <c r="B43" i="4"/>
  <c r="B42" i="4"/>
  <c r="M7" i="1"/>
  <c r="B35" i="4"/>
  <c r="B34" i="4"/>
  <c r="B36" i="4"/>
  <c r="B41" i="4"/>
  <c r="B40" i="4"/>
  <c r="B37" i="4"/>
  <c r="B39" i="4"/>
  <c r="B38" i="4"/>
  <c r="C9" i="4"/>
  <c r="C8" i="4"/>
  <c r="C7" i="4"/>
  <c r="C49" i="4" s="1"/>
  <c r="R106" i="4"/>
  <c r="N106" i="4"/>
  <c r="M106" i="4"/>
  <c r="L106" i="4"/>
  <c r="R105" i="4"/>
  <c r="N105" i="4"/>
  <c r="M105" i="4"/>
  <c r="L105" i="4"/>
  <c r="R104" i="4"/>
  <c r="N104" i="4"/>
  <c r="M104" i="4"/>
  <c r="L104" i="4"/>
  <c r="R103" i="4"/>
  <c r="N103" i="4"/>
  <c r="M103" i="4"/>
  <c r="L103" i="4"/>
  <c r="R102" i="4"/>
  <c r="N102" i="4"/>
  <c r="M102" i="4"/>
  <c r="L102" i="4"/>
  <c r="R101" i="4"/>
  <c r="N101" i="4"/>
  <c r="M101" i="4"/>
  <c r="L101" i="4"/>
  <c r="R100" i="4"/>
  <c r="N100" i="4"/>
  <c r="M100" i="4"/>
  <c r="L100" i="4"/>
  <c r="R99" i="4"/>
  <c r="N99" i="4"/>
  <c r="M99" i="4"/>
  <c r="L99" i="4"/>
  <c r="R98" i="4"/>
  <c r="N98" i="4"/>
  <c r="M98" i="4"/>
  <c r="L98" i="4"/>
  <c r="R97" i="4"/>
  <c r="N97" i="4"/>
  <c r="M97" i="4"/>
  <c r="L97" i="4"/>
  <c r="R96" i="4"/>
  <c r="N96" i="4"/>
  <c r="M96" i="4"/>
  <c r="L96" i="4"/>
  <c r="R95" i="4"/>
  <c r="N95" i="4"/>
  <c r="M95" i="4"/>
  <c r="L95" i="4"/>
  <c r="R94" i="4"/>
  <c r="N94" i="4"/>
  <c r="M94" i="4"/>
  <c r="L94" i="4"/>
  <c r="R93" i="4"/>
  <c r="N93" i="4"/>
  <c r="M93" i="4"/>
  <c r="L93" i="4"/>
  <c r="R92" i="4"/>
  <c r="N92" i="4"/>
  <c r="M92" i="4"/>
  <c r="L92" i="4"/>
  <c r="R91" i="4"/>
  <c r="N91" i="4"/>
  <c r="M91" i="4"/>
  <c r="L91" i="4"/>
  <c r="R90" i="4"/>
  <c r="N90" i="4"/>
  <c r="M90" i="4"/>
  <c r="L90" i="4"/>
  <c r="R89" i="4"/>
  <c r="N89" i="4"/>
  <c r="M89" i="4"/>
  <c r="L89" i="4"/>
  <c r="R88" i="4"/>
  <c r="N88" i="4"/>
  <c r="M88" i="4"/>
  <c r="L88" i="4"/>
  <c r="R87" i="4"/>
  <c r="N87" i="4"/>
  <c r="M87" i="4"/>
  <c r="L87" i="4"/>
  <c r="R86" i="4"/>
  <c r="N86" i="4"/>
  <c r="M86" i="4"/>
  <c r="L86" i="4"/>
  <c r="R85" i="4"/>
  <c r="N85" i="4"/>
  <c r="M85" i="4"/>
  <c r="L85" i="4"/>
  <c r="R84" i="4"/>
  <c r="N84" i="4"/>
  <c r="M84" i="4"/>
  <c r="L84" i="4"/>
  <c r="R83" i="4"/>
  <c r="N83" i="4"/>
  <c r="M83" i="4"/>
  <c r="L83" i="4"/>
  <c r="R82" i="4"/>
  <c r="N82" i="4"/>
  <c r="M82" i="4"/>
  <c r="L82" i="4"/>
  <c r="R81" i="4"/>
  <c r="N81" i="4"/>
  <c r="M81" i="4"/>
  <c r="L81" i="4"/>
  <c r="R80" i="4"/>
  <c r="N80" i="4"/>
  <c r="M80" i="4"/>
  <c r="L80" i="4"/>
  <c r="R79" i="4"/>
  <c r="N79" i="4"/>
  <c r="M79" i="4"/>
  <c r="L79" i="4"/>
  <c r="R78" i="4"/>
  <c r="N78" i="4"/>
  <c r="M78" i="4"/>
  <c r="L78" i="4"/>
  <c r="R77" i="4"/>
  <c r="N77" i="4"/>
  <c r="M77" i="4"/>
  <c r="L77" i="4"/>
  <c r="R76" i="4"/>
  <c r="N76" i="4"/>
  <c r="M76" i="4"/>
  <c r="L76" i="4"/>
  <c r="R75" i="4"/>
  <c r="N75" i="4"/>
  <c r="M75" i="4"/>
  <c r="L75" i="4"/>
  <c r="R74" i="4"/>
  <c r="N74" i="4"/>
  <c r="M74" i="4"/>
  <c r="L74" i="4"/>
  <c r="R73" i="4"/>
  <c r="N73" i="4"/>
  <c r="M73" i="4"/>
  <c r="L73" i="4"/>
  <c r="R72" i="4"/>
  <c r="N72" i="4"/>
  <c r="M72" i="4"/>
  <c r="L72" i="4"/>
  <c r="R71" i="4"/>
  <c r="N71" i="4"/>
  <c r="M71" i="4"/>
  <c r="L71" i="4"/>
  <c r="R70" i="4"/>
  <c r="N70" i="4"/>
  <c r="M70" i="4"/>
  <c r="L70" i="4"/>
  <c r="R69" i="4"/>
  <c r="N69" i="4"/>
  <c r="M69" i="4"/>
  <c r="L69" i="4"/>
  <c r="R68" i="4"/>
  <c r="N68" i="4"/>
  <c r="M68" i="4"/>
  <c r="L68" i="4"/>
  <c r="R67" i="4"/>
  <c r="N67" i="4"/>
  <c r="M67" i="4"/>
  <c r="L67" i="4"/>
  <c r="R66" i="4"/>
  <c r="N66" i="4"/>
  <c r="M66" i="4"/>
  <c r="L66" i="4"/>
  <c r="R65" i="4"/>
  <c r="N65" i="4"/>
  <c r="M65" i="4"/>
  <c r="L65" i="4"/>
  <c r="R64" i="4"/>
  <c r="N64" i="4"/>
  <c r="M64" i="4"/>
  <c r="L64" i="4"/>
  <c r="R63" i="4"/>
  <c r="N63" i="4"/>
  <c r="M63" i="4"/>
  <c r="L63" i="4"/>
  <c r="R62" i="4"/>
  <c r="N62" i="4"/>
  <c r="M62" i="4"/>
  <c r="L62" i="4"/>
  <c r="R61" i="4"/>
  <c r="N61" i="4"/>
  <c r="M61" i="4"/>
  <c r="L61" i="4"/>
  <c r="R60" i="4"/>
  <c r="N60" i="4"/>
  <c r="M60" i="4"/>
  <c r="L60" i="4"/>
  <c r="R59" i="4"/>
  <c r="N59" i="4"/>
  <c r="M59" i="4"/>
  <c r="L59" i="4"/>
  <c r="R58" i="4"/>
  <c r="N58" i="4"/>
  <c r="M58" i="4"/>
  <c r="L58" i="4"/>
  <c r="R57" i="4"/>
  <c r="N57" i="4"/>
  <c r="M57" i="4"/>
  <c r="L57" i="4"/>
  <c r="R56" i="4"/>
  <c r="N56" i="4"/>
  <c r="M56" i="4"/>
  <c r="L56" i="4"/>
  <c r="R55" i="4"/>
  <c r="N55" i="4"/>
  <c r="M55" i="4"/>
  <c r="L55" i="4"/>
  <c r="R54" i="4"/>
  <c r="N54" i="4"/>
  <c r="M54" i="4"/>
  <c r="L54" i="4"/>
  <c r="R53" i="4"/>
  <c r="N53" i="4"/>
  <c r="M53" i="4"/>
  <c r="L53" i="4"/>
  <c r="R52" i="4"/>
  <c r="N52" i="4"/>
  <c r="M52" i="4"/>
  <c r="L52" i="4"/>
  <c r="R51" i="4"/>
  <c r="N51" i="4"/>
  <c r="M51" i="4"/>
  <c r="L51" i="4"/>
  <c r="R50" i="4"/>
  <c r="N50" i="4"/>
  <c r="M50" i="4"/>
  <c r="L50" i="4"/>
  <c r="R49" i="4"/>
  <c r="N49" i="4"/>
  <c r="M49" i="4"/>
  <c r="L49" i="4"/>
  <c r="R48" i="4"/>
  <c r="N48" i="4"/>
  <c r="M48" i="4"/>
  <c r="L48" i="4"/>
  <c r="R47" i="4"/>
  <c r="N47" i="4"/>
  <c r="M47" i="4"/>
  <c r="L47" i="4"/>
  <c r="R46" i="4"/>
  <c r="N46" i="4"/>
  <c r="M46" i="4"/>
  <c r="L46" i="4"/>
  <c r="R45" i="4"/>
  <c r="N45" i="4"/>
  <c r="M45" i="4"/>
  <c r="L45" i="4"/>
  <c r="R44" i="4"/>
  <c r="N44" i="4"/>
  <c r="M44" i="4"/>
  <c r="L44" i="4"/>
  <c r="R43" i="4"/>
  <c r="N43" i="4"/>
  <c r="M43" i="4"/>
  <c r="L43" i="4"/>
  <c r="R42" i="4"/>
  <c r="N42" i="4"/>
  <c r="M42" i="4"/>
  <c r="L42" i="4"/>
  <c r="R41" i="4"/>
  <c r="N41" i="4"/>
  <c r="M41" i="4"/>
  <c r="L41" i="4"/>
  <c r="R40" i="4"/>
  <c r="N40" i="4"/>
  <c r="M40" i="4"/>
  <c r="L40" i="4"/>
  <c r="R39" i="4"/>
  <c r="N39" i="4"/>
  <c r="M39" i="4"/>
  <c r="L39" i="4"/>
  <c r="R38" i="4"/>
  <c r="N38" i="4"/>
  <c r="M38" i="4"/>
  <c r="L38" i="4"/>
  <c r="R37" i="4"/>
  <c r="N37" i="4"/>
  <c r="M37" i="4"/>
  <c r="L37" i="4"/>
  <c r="R36" i="4"/>
  <c r="N36" i="4"/>
  <c r="M36" i="4"/>
  <c r="L36" i="4"/>
  <c r="R35" i="4"/>
  <c r="N35" i="4"/>
  <c r="M35" i="4"/>
  <c r="L35" i="4"/>
  <c r="R34" i="4"/>
  <c r="N34" i="4"/>
  <c r="M34" i="4"/>
  <c r="L34" i="4"/>
  <c r="R33" i="4"/>
  <c r="N33" i="4"/>
  <c r="M33" i="4"/>
  <c r="L33" i="4"/>
  <c r="R32" i="4"/>
  <c r="N32" i="4"/>
  <c r="M32" i="4"/>
  <c r="L32" i="4"/>
  <c r="R31" i="4"/>
  <c r="N31" i="4"/>
  <c r="M31" i="4"/>
  <c r="L31" i="4"/>
  <c r="R30" i="4"/>
  <c r="N30" i="4"/>
  <c r="M30" i="4"/>
  <c r="L30" i="4"/>
  <c r="R29" i="4"/>
  <c r="N29" i="4"/>
  <c r="M29" i="4"/>
  <c r="L29" i="4"/>
  <c r="R28" i="4"/>
  <c r="N28" i="4"/>
  <c r="M28" i="4"/>
  <c r="L28" i="4"/>
  <c r="R27" i="4"/>
  <c r="N27" i="4"/>
  <c r="M27" i="4"/>
  <c r="L27" i="4"/>
  <c r="R26" i="4"/>
  <c r="N26" i="4"/>
  <c r="M26" i="4"/>
  <c r="L26" i="4"/>
  <c r="R25" i="4"/>
  <c r="N25" i="4"/>
  <c r="M25" i="4"/>
  <c r="L25" i="4"/>
  <c r="R24" i="4"/>
  <c r="N24" i="4"/>
  <c r="M24" i="4"/>
  <c r="L24" i="4"/>
  <c r="R23" i="4"/>
  <c r="N23" i="4"/>
  <c r="M23" i="4"/>
  <c r="L23" i="4"/>
  <c r="R22" i="4"/>
  <c r="N22" i="4"/>
  <c r="M22" i="4"/>
  <c r="L22" i="4"/>
  <c r="R21" i="4"/>
  <c r="N21" i="4"/>
  <c r="M21" i="4"/>
  <c r="L21" i="4"/>
  <c r="R20" i="4"/>
  <c r="N20" i="4"/>
  <c r="M20" i="4"/>
  <c r="L20" i="4"/>
  <c r="R19" i="4"/>
  <c r="N19" i="4"/>
  <c r="M19" i="4"/>
  <c r="L19" i="4"/>
  <c r="R18" i="4"/>
  <c r="N18" i="4"/>
  <c r="M18" i="4"/>
  <c r="L18" i="4"/>
  <c r="R17" i="4"/>
  <c r="N17" i="4"/>
  <c r="M17" i="4"/>
  <c r="L17" i="4"/>
  <c r="R16" i="4"/>
  <c r="N16" i="4"/>
  <c r="M16" i="4"/>
  <c r="L16" i="4"/>
  <c r="R15" i="4"/>
  <c r="N15" i="4"/>
  <c r="M15" i="4"/>
  <c r="L15" i="4"/>
  <c r="R14" i="4"/>
  <c r="N14" i="4"/>
  <c r="M14" i="4"/>
  <c r="L14" i="4"/>
  <c r="R13" i="4"/>
  <c r="N13" i="4"/>
  <c r="M13" i="4"/>
  <c r="L13" i="4"/>
  <c r="R12" i="4"/>
  <c r="N12" i="4"/>
  <c r="M12" i="4"/>
  <c r="L12" i="4"/>
  <c r="R11" i="4"/>
  <c r="N11" i="4"/>
  <c r="M11" i="4"/>
  <c r="L11" i="4"/>
  <c r="R10" i="4"/>
  <c r="N10" i="4"/>
  <c r="M10" i="4"/>
  <c r="L10" i="4"/>
  <c r="R9" i="4"/>
  <c r="N9" i="4"/>
  <c r="M9" i="4"/>
  <c r="L9" i="4"/>
  <c r="R8" i="4"/>
  <c r="N8" i="4"/>
  <c r="M8" i="4"/>
  <c r="L8" i="4"/>
  <c r="R7" i="4"/>
  <c r="N7" i="4"/>
  <c r="M7" i="4"/>
  <c r="L7" i="4"/>
  <c r="R6" i="4"/>
  <c r="N6" i="4"/>
  <c r="M6" i="4"/>
  <c r="L6" i="4"/>
  <c r="L7" i="1"/>
  <c r="L6" i="1"/>
  <c r="Q7" i="1" l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6" i="1"/>
  <c r="U506" i="2"/>
  <c r="U407" i="2"/>
  <c r="U408" i="2"/>
  <c r="U410" i="2"/>
  <c r="U411" i="2"/>
  <c r="U412" i="2"/>
  <c r="U414" i="2"/>
  <c r="U415" i="2"/>
  <c r="U416" i="2"/>
  <c r="U418" i="2"/>
  <c r="U419" i="2"/>
  <c r="U420" i="2"/>
  <c r="U422" i="2"/>
  <c r="U423" i="2"/>
  <c r="U424" i="2"/>
  <c r="U426" i="2"/>
  <c r="U427" i="2"/>
  <c r="U428" i="2"/>
  <c r="U430" i="2"/>
  <c r="U431" i="2"/>
  <c r="U432" i="2"/>
  <c r="U434" i="2"/>
  <c r="U435" i="2"/>
  <c r="U436" i="2"/>
  <c r="U438" i="2"/>
  <c r="U439" i="2"/>
  <c r="U440" i="2"/>
  <c r="U442" i="2"/>
  <c r="U443" i="2"/>
  <c r="U444" i="2"/>
  <c r="U446" i="2"/>
  <c r="U447" i="2"/>
  <c r="U448" i="2"/>
  <c r="U450" i="2"/>
  <c r="U451" i="2"/>
  <c r="U452" i="2"/>
  <c r="U454" i="2"/>
  <c r="U455" i="2"/>
  <c r="U456" i="2"/>
  <c r="U458" i="2"/>
  <c r="U459" i="2"/>
  <c r="U460" i="2"/>
  <c r="U462" i="2"/>
  <c r="U463" i="2"/>
  <c r="U464" i="2"/>
  <c r="U466" i="2"/>
  <c r="U467" i="2"/>
  <c r="U468" i="2"/>
  <c r="U470" i="2"/>
  <c r="U471" i="2"/>
  <c r="U472" i="2"/>
  <c r="U474" i="2"/>
  <c r="U475" i="2"/>
  <c r="U476" i="2"/>
  <c r="U478" i="2"/>
  <c r="U479" i="2"/>
  <c r="U480" i="2"/>
  <c r="U482" i="2"/>
  <c r="U483" i="2"/>
  <c r="U484" i="2"/>
  <c r="U486" i="2"/>
  <c r="U487" i="2"/>
  <c r="U488" i="2"/>
  <c r="U490" i="2"/>
  <c r="U491" i="2"/>
  <c r="U492" i="2"/>
  <c r="U494" i="2"/>
  <c r="U495" i="2"/>
  <c r="U496" i="2"/>
  <c r="U498" i="2"/>
  <c r="U499" i="2"/>
  <c r="U500" i="2"/>
  <c r="U502" i="2"/>
  <c r="U503" i="2"/>
  <c r="U504" i="2"/>
  <c r="U57" i="2"/>
  <c r="U61" i="2"/>
  <c r="U63" i="2"/>
  <c r="U64" i="2"/>
  <c r="U65" i="2"/>
  <c r="U69" i="2"/>
  <c r="U71" i="2"/>
  <c r="U72" i="2"/>
  <c r="U73" i="2"/>
  <c r="U77" i="2"/>
  <c r="U79" i="2"/>
  <c r="U80" i="2"/>
  <c r="U81" i="2"/>
  <c r="U85" i="2"/>
  <c r="U87" i="2"/>
  <c r="U88" i="2"/>
  <c r="U89" i="2"/>
  <c r="U93" i="2"/>
  <c r="U95" i="2"/>
  <c r="U96" i="2"/>
  <c r="U97" i="2"/>
  <c r="U101" i="2"/>
  <c r="U103" i="2"/>
  <c r="U104" i="2"/>
  <c r="U105" i="2"/>
  <c r="U109" i="2"/>
  <c r="U111" i="2"/>
  <c r="U112" i="2"/>
  <c r="U113" i="2"/>
  <c r="U117" i="2"/>
  <c r="U119" i="2"/>
  <c r="U120" i="2"/>
  <c r="U121" i="2"/>
  <c r="U125" i="2"/>
  <c r="U126" i="2"/>
  <c r="U127" i="2"/>
  <c r="U128" i="2"/>
  <c r="U129" i="2"/>
  <c r="U133" i="2"/>
  <c r="U135" i="2"/>
  <c r="U136" i="2"/>
  <c r="U137" i="2"/>
  <c r="U141" i="2"/>
  <c r="U143" i="2"/>
  <c r="U144" i="2"/>
  <c r="U145" i="2"/>
  <c r="U149" i="2"/>
  <c r="U151" i="2"/>
  <c r="U152" i="2"/>
  <c r="U153" i="2"/>
  <c r="U158" i="2"/>
  <c r="U159" i="2"/>
  <c r="U160" i="2"/>
  <c r="U161" i="2"/>
  <c r="U167" i="2"/>
  <c r="U168" i="2"/>
  <c r="U169" i="2"/>
  <c r="U174" i="2"/>
  <c r="U175" i="2"/>
  <c r="U176" i="2"/>
  <c r="U177" i="2"/>
  <c r="U181" i="2"/>
  <c r="U183" i="2"/>
  <c r="U184" i="2"/>
  <c r="U191" i="2"/>
  <c r="U192" i="2"/>
  <c r="U193" i="2"/>
  <c r="U198" i="2"/>
  <c r="U199" i="2"/>
  <c r="U200" i="2"/>
  <c r="U201" i="2"/>
  <c r="U205" i="2"/>
  <c r="U207" i="2"/>
  <c r="U208" i="2"/>
  <c r="U209" i="2"/>
  <c r="U211" i="2"/>
  <c r="U214" i="2"/>
  <c r="U215" i="2"/>
  <c r="U216" i="2"/>
  <c r="U217" i="2"/>
  <c r="U220" i="2"/>
  <c r="U221" i="2"/>
  <c r="U223" i="2"/>
  <c r="U224" i="2"/>
  <c r="U227" i="2"/>
  <c r="U228" i="2"/>
  <c r="U230" i="2"/>
  <c r="U232" i="2"/>
  <c r="U234" i="2"/>
  <c r="U235" i="2"/>
  <c r="U236" i="2"/>
  <c r="U238" i="2"/>
  <c r="U240" i="2"/>
  <c r="U242" i="2"/>
  <c r="U243" i="2"/>
  <c r="U244" i="2"/>
  <c r="U246" i="2"/>
  <c r="U248" i="2"/>
  <c r="U250" i="2"/>
  <c r="U251" i="2"/>
  <c r="U252" i="2"/>
  <c r="U254" i="2"/>
  <c r="U256" i="2"/>
  <c r="U258" i="2"/>
  <c r="U259" i="2"/>
  <c r="U260" i="2"/>
  <c r="U262" i="2"/>
  <c r="U264" i="2"/>
  <c r="U266" i="2"/>
  <c r="U267" i="2"/>
  <c r="U268" i="2"/>
  <c r="U270" i="2"/>
  <c r="U272" i="2"/>
  <c r="U274" i="2"/>
  <c r="U275" i="2"/>
  <c r="U276" i="2"/>
  <c r="U278" i="2"/>
  <c r="U280" i="2"/>
  <c r="U282" i="2"/>
  <c r="U284" i="2"/>
  <c r="U286" i="2"/>
  <c r="U288" i="2"/>
  <c r="U290" i="2"/>
  <c r="U292" i="2"/>
  <c r="U294" i="2"/>
  <c r="U296" i="2"/>
  <c r="U297" i="2"/>
  <c r="U298" i="2"/>
  <c r="U299" i="2"/>
  <c r="U300" i="2"/>
  <c r="U302" i="2"/>
  <c r="U304" i="2"/>
  <c r="U306" i="2"/>
  <c r="U308" i="2"/>
  <c r="U310" i="2"/>
  <c r="U312" i="2"/>
  <c r="U313" i="2"/>
  <c r="U314" i="2"/>
  <c r="U315" i="2"/>
  <c r="U316" i="2"/>
  <c r="U318" i="2"/>
  <c r="U320" i="2"/>
  <c r="U322" i="2"/>
  <c r="U323" i="2"/>
  <c r="U324" i="2"/>
  <c r="U326" i="2"/>
  <c r="U328" i="2"/>
  <c r="U330" i="2"/>
  <c r="U331" i="2"/>
  <c r="U332" i="2"/>
  <c r="U335" i="2"/>
  <c r="U337" i="2"/>
  <c r="U338" i="2"/>
  <c r="U340" i="2"/>
  <c r="U342" i="2"/>
  <c r="U344" i="2"/>
  <c r="U346" i="2"/>
  <c r="U347" i="2"/>
  <c r="U351" i="2"/>
  <c r="U353" i="2"/>
  <c r="U354" i="2"/>
  <c r="U356" i="2"/>
  <c r="U358" i="2"/>
  <c r="U360" i="2"/>
  <c r="U362" i="2"/>
  <c r="U363" i="2"/>
  <c r="U367" i="2"/>
  <c r="U370" i="2"/>
  <c r="U371" i="2"/>
  <c r="U372" i="2"/>
  <c r="U374" i="2"/>
  <c r="U376" i="2"/>
  <c r="U379" i="2"/>
  <c r="U382" i="2"/>
  <c r="U383" i="2"/>
  <c r="U384" i="2"/>
  <c r="U386" i="2"/>
  <c r="U387" i="2"/>
  <c r="U389" i="2"/>
  <c r="U390" i="2"/>
  <c r="U395" i="2"/>
  <c r="U398" i="2"/>
  <c r="U399" i="2"/>
  <c r="U400" i="2"/>
  <c r="U402" i="2"/>
  <c r="U403" i="2"/>
  <c r="U405" i="2"/>
  <c r="U406" i="2"/>
  <c r="U404" i="2"/>
  <c r="U401" i="2"/>
  <c r="U397" i="2"/>
  <c r="U396" i="2"/>
  <c r="U394" i="2"/>
  <c r="U393" i="2"/>
  <c r="U392" i="2"/>
  <c r="U391" i="2"/>
  <c r="U388" i="2"/>
  <c r="U385" i="2"/>
  <c r="U381" i="2"/>
  <c r="U380" i="2"/>
  <c r="U378" i="2"/>
  <c r="U377" i="2"/>
  <c r="U375" i="2"/>
  <c r="U373" i="2"/>
  <c r="U369" i="2"/>
  <c r="U368" i="2"/>
  <c r="U366" i="2"/>
  <c r="U365" i="2"/>
  <c r="U364" i="2"/>
  <c r="U361" i="2"/>
  <c r="U359" i="2"/>
  <c r="U357" i="2"/>
  <c r="U355" i="2"/>
  <c r="U352" i="2"/>
  <c r="U350" i="2"/>
  <c r="U349" i="2"/>
  <c r="U348" i="2"/>
  <c r="U345" i="2"/>
  <c r="U343" i="2"/>
  <c r="U341" i="2"/>
  <c r="U339" i="2"/>
  <c r="U336" i="2"/>
  <c r="U334" i="2"/>
  <c r="U333" i="2"/>
  <c r="U329" i="2"/>
  <c r="U327" i="2"/>
  <c r="U325" i="2"/>
  <c r="U321" i="2"/>
  <c r="U319" i="2"/>
  <c r="U317" i="2"/>
  <c r="U311" i="2"/>
  <c r="U309" i="2"/>
  <c r="U307" i="2"/>
  <c r="U305" i="2"/>
  <c r="U303" i="2"/>
  <c r="U301" i="2"/>
  <c r="U295" i="2"/>
  <c r="U293" i="2"/>
  <c r="U291" i="2"/>
  <c r="U289" i="2"/>
  <c r="U287" i="2"/>
  <c r="U285" i="2"/>
  <c r="U283" i="2"/>
  <c r="U281" i="2"/>
  <c r="U279" i="2"/>
  <c r="U277" i="2"/>
  <c r="U273" i="2"/>
  <c r="U271" i="2"/>
  <c r="U269" i="2"/>
  <c r="U265" i="2"/>
  <c r="U263" i="2"/>
  <c r="U261" i="2"/>
  <c r="U257" i="2"/>
  <c r="U255" i="2"/>
  <c r="U253" i="2"/>
  <c r="U249" i="2"/>
  <c r="U247" i="2"/>
  <c r="U245" i="2"/>
  <c r="U241" i="2"/>
  <c r="U239" i="2"/>
  <c r="U237" i="2"/>
  <c r="U233" i="2"/>
  <c r="U231" i="2"/>
  <c r="U229" i="2"/>
  <c r="U226" i="2"/>
  <c r="U225" i="2"/>
  <c r="U222" i="2"/>
  <c r="U219" i="2"/>
  <c r="U218" i="2"/>
  <c r="U213" i="2"/>
  <c r="U212" i="2"/>
  <c r="U210" i="2"/>
  <c r="U206" i="2"/>
  <c r="U204" i="2"/>
  <c r="U203" i="2"/>
  <c r="U202" i="2"/>
  <c r="U197" i="2"/>
  <c r="U196" i="2"/>
  <c r="U195" i="2"/>
  <c r="U194" i="2"/>
  <c r="U190" i="2"/>
  <c r="U189" i="2"/>
  <c r="U188" i="2"/>
  <c r="U187" i="2"/>
  <c r="U186" i="2"/>
  <c r="U185" i="2"/>
  <c r="U182" i="2"/>
  <c r="U180" i="2"/>
  <c r="U179" i="2"/>
  <c r="U178" i="2"/>
  <c r="U173" i="2"/>
  <c r="U172" i="2"/>
  <c r="U171" i="2"/>
  <c r="U170" i="2"/>
  <c r="U166" i="2"/>
  <c r="U165" i="2"/>
  <c r="U164" i="2"/>
  <c r="U163" i="2"/>
  <c r="U162" i="2"/>
  <c r="U157" i="2"/>
  <c r="U156" i="2"/>
  <c r="U155" i="2"/>
  <c r="U154" i="2"/>
  <c r="U150" i="2"/>
  <c r="U148" i="2"/>
  <c r="U147" i="2"/>
  <c r="U146" i="2"/>
  <c r="U142" i="2"/>
  <c r="U140" i="2"/>
  <c r="U139" i="2"/>
  <c r="U138" i="2"/>
  <c r="U134" i="2"/>
  <c r="U132" i="2"/>
  <c r="U131" i="2"/>
  <c r="U130" i="2"/>
  <c r="U124" i="2"/>
  <c r="U123" i="2"/>
  <c r="U122" i="2"/>
  <c r="U118" i="2"/>
  <c r="U116" i="2"/>
  <c r="U115" i="2"/>
  <c r="U114" i="2"/>
  <c r="U110" i="2"/>
  <c r="U108" i="2"/>
  <c r="U107" i="2"/>
  <c r="U106" i="2"/>
  <c r="U102" i="2"/>
  <c r="U100" i="2"/>
  <c r="U99" i="2"/>
  <c r="U98" i="2"/>
  <c r="U94" i="2"/>
  <c r="U92" i="2"/>
  <c r="U91" i="2"/>
  <c r="U90" i="2"/>
  <c r="U86" i="2"/>
  <c r="U84" i="2"/>
  <c r="U83" i="2"/>
  <c r="U82" i="2"/>
  <c r="U78" i="2"/>
  <c r="U76" i="2"/>
  <c r="U75" i="2"/>
  <c r="U74" i="2"/>
  <c r="U70" i="2"/>
  <c r="U68" i="2"/>
  <c r="U67" i="2"/>
  <c r="U66" i="2"/>
  <c r="U62" i="2"/>
  <c r="U60" i="2"/>
  <c r="U59" i="2"/>
  <c r="U58" i="2"/>
  <c r="U505" i="2"/>
  <c r="U501" i="2"/>
  <c r="U497" i="2"/>
  <c r="U493" i="2"/>
  <c r="U489" i="2"/>
  <c r="U485" i="2"/>
  <c r="U481" i="2"/>
  <c r="U477" i="2"/>
  <c r="U473" i="2"/>
  <c r="U469" i="2"/>
  <c r="U465" i="2"/>
  <c r="U461" i="2"/>
  <c r="U457" i="2"/>
  <c r="U453" i="2"/>
  <c r="U449" i="2"/>
  <c r="U445" i="2"/>
  <c r="U441" i="2"/>
  <c r="U437" i="2"/>
  <c r="U433" i="2"/>
  <c r="U429" i="2"/>
  <c r="U425" i="2"/>
  <c r="U421" i="2"/>
  <c r="U417" i="2"/>
  <c r="U413" i="2"/>
  <c r="U409" i="2"/>
  <c r="U30" i="6"/>
  <c r="U430" i="6"/>
  <c r="S48" i="6"/>
  <c r="S448" i="6"/>
  <c r="W448" i="6" s="1"/>
  <c r="U92" i="6"/>
  <c r="U492" i="6"/>
  <c r="S93" i="6"/>
  <c r="S493" i="6"/>
  <c r="W493" i="6" s="1"/>
  <c r="S94" i="6"/>
  <c r="S494" i="6"/>
  <c r="W494" i="6" s="1"/>
  <c r="S101" i="6"/>
  <c r="S501" i="6"/>
  <c r="W501" i="6" s="1"/>
  <c r="T81" i="6"/>
  <c r="T481" i="6"/>
  <c r="T73" i="6"/>
  <c r="T473" i="6"/>
  <c r="T65" i="6"/>
  <c r="T465" i="6"/>
  <c r="T57" i="6"/>
  <c r="T457" i="6"/>
  <c r="T49" i="6"/>
  <c r="T449" i="6"/>
  <c r="T41" i="6"/>
  <c r="T441" i="6"/>
  <c r="T33" i="6"/>
  <c r="T433" i="6"/>
  <c r="T25" i="6"/>
  <c r="T425" i="6"/>
  <c r="T17" i="6"/>
  <c r="T417" i="6"/>
  <c r="T9" i="6"/>
  <c r="T409" i="6"/>
  <c r="T88" i="6"/>
  <c r="T488" i="6"/>
  <c r="T86" i="6"/>
  <c r="T486" i="6"/>
  <c r="T78" i="6"/>
  <c r="T478" i="6"/>
  <c r="T70" i="6"/>
  <c r="T470" i="6"/>
  <c r="T62" i="6"/>
  <c r="T462" i="6"/>
  <c r="T54" i="6"/>
  <c r="T454" i="6"/>
  <c r="T46" i="6"/>
  <c r="T446" i="6"/>
  <c r="T38" i="6"/>
  <c r="T438" i="6"/>
  <c r="T30" i="6"/>
  <c r="T430" i="6"/>
  <c r="T22" i="6"/>
  <c r="T422" i="6"/>
  <c r="T14" i="6"/>
  <c r="T414" i="6"/>
  <c r="T80" i="6"/>
  <c r="T480" i="6"/>
  <c r="T72" i="6"/>
  <c r="T472" i="6"/>
  <c r="T40" i="6"/>
  <c r="T440" i="6"/>
  <c r="T32" i="6"/>
  <c r="T432" i="6"/>
  <c r="T24" i="6"/>
  <c r="T424" i="6"/>
  <c r="T16" i="6"/>
  <c r="T416" i="6"/>
  <c r="T8" i="6"/>
  <c r="T408" i="6"/>
  <c r="T85" i="6"/>
  <c r="T485" i="6"/>
  <c r="T77" i="6"/>
  <c r="T477" i="6"/>
  <c r="T69" i="6"/>
  <c r="T469" i="6"/>
  <c r="T61" i="6"/>
  <c r="T461" i="6"/>
  <c r="T53" i="6"/>
  <c r="T453" i="6"/>
  <c r="T45" i="6"/>
  <c r="T445" i="6"/>
  <c r="T37" i="6"/>
  <c r="T437" i="6"/>
  <c r="T29" i="6"/>
  <c r="T429" i="6"/>
  <c r="T13" i="6"/>
  <c r="T413" i="6"/>
  <c r="T92" i="6"/>
  <c r="T492" i="6"/>
  <c r="T34" i="6"/>
  <c r="T434" i="6"/>
  <c r="T26" i="6"/>
  <c r="T426" i="6"/>
  <c r="T18" i="6"/>
  <c r="T418" i="6"/>
  <c r="T10" i="6"/>
  <c r="T410" i="6"/>
  <c r="T79" i="6"/>
  <c r="T479" i="6"/>
  <c r="T71" i="6"/>
  <c r="T471" i="6"/>
  <c r="T63" i="6"/>
  <c r="T463" i="6"/>
  <c r="T55" i="6"/>
  <c r="T455" i="6"/>
  <c r="T47" i="6"/>
  <c r="T447" i="6"/>
  <c r="T39" i="6"/>
  <c r="T439" i="6"/>
  <c r="T31" i="6"/>
  <c r="T431" i="6"/>
  <c r="T15" i="6"/>
  <c r="T415" i="6"/>
  <c r="T7" i="6"/>
  <c r="T407" i="6"/>
  <c r="T84" i="6"/>
  <c r="T484" i="6"/>
  <c r="T76" i="6"/>
  <c r="T476" i="6"/>
  <c r="T68" i="6"/>
  <c r="T468" i="6"/>
  <c r="T60" i="6"/>
  <c r="T460" i="6"/>
  <c r="T52" i="6"/>
  <c r="T452" i="6"/>
  <c r="T44" i="6"/>
  <c r="T444" i="6"/>
  <c r="T36" i="6"/>
  <c r="T436" i="6"/>
  <c r="T28" i="6"/>
  <c r="T428" i="6"/>
  <c r="T20" i="6"/>
  <c r="T420" i="6"/>
  <c r="T12" i="6"/>
  <c r="T412" i="6"/>
  <c r="W496" i="6"/>
  <c r="S86" i="6"/>
  <c r="S486" i="6"/>
  <c r="S78" i="6"/>
  <c r="S478" i="6"/>
  <c r="W478" i="6" s="1"/>
  <c r="W470" i="6"/>
  <c r="S62" i="6"/>
  <c r="S462" i="6"/>
  <c r="W462" i="6" s="1"/>
  <c r="W454" i="6"/>
  <c r="W446" i="6"/>
  <c r="W438" i="6"/>
  <c r="S30" i="6"/>
  <c r="S430" i="6"/>
  <c r="W430" i="6" s="1"/>
  <c r="W422" i="6"/>
  <c r="S6" i="6"/>
  <c r="S406" i="6"/>
  <c r="W406" i="6" s="1"/>
  <c r="S83" i="6"/>
  <c r="S483" i="6"/>
  <c r="W483" i="6" s="1"/>
  <c r="S75" i="6"/>
  <c r="S475" i="6"/>
  <c r="W475" i="6" s="1"/>
  <c r="S67" i="6"/>
  <c r="S467" i="6"/>
  <c r="W467" i="6" s="1"/>
  <c r="S43" i="6"/>
  <c r="S443" i="6"/>
  <c r="W443" i="6" s="1"/>
  <c r="S35" i="6"/>
  <c r="S435" i="6"/>
  <c r="W435" i="6" s="1"/>
  <c r="S27" i="6"/>
  <c r="S427" i="6"/>
  <c r="W427" i="6" s="1"/>
  <c r="S11" i="6"/>
  <c r="S411" i="6"/>
  <c r="W411" i="6" s="1"/>
  <c r="S85" i="6"/>
  <c r="S485" i="6"/>
  <c r="W485" i="6" s="1"/>
  <c r="W477" i="6"/>
  <c r="W469" i="6"/>
  <c r="W453" i="6"/>
  <c r="W445" i="6"/>
  <c r="W437" i="6"/>
  <c r="W429" i="6"/>
  <c r="S21" i="6"/>
  <c r="S421" i="6"/>
  <c r="W421" i="6" s="1"/>
  <c r="S13" i="6"/>
  <c r="S413" i="6"/>
  <c r="W413" i="6" s="1"/>
  <c r="W492" i="6"/>
  <c r="W482" i="6"/>
  <c r="W474" i="6"/>
  <c r="W466" i="6"/>
  <c r="W458" i="6"/>
  <c r="W450" i="6"/>
  <c r="W442" i="6"/>
  <c r="W434" i="6"/>
  <c r="W426" i="6"/>
  <c r="S18" i="6"/>
  <c r="S418" i="6"/>
  <c r="S10" i="6"/>
  <c r="S410" i="6"/>
  <c r="W479" i="6"/>
  <c r="S71" i="6"/>
  <c r="S471" i="6"/>
  <c r="S63" i="6"/>
  <c r="S463" i="6"/>
  <c r="S55" i="6"/>
  <c r="S455" i="6"/>
  <c r="W455" i="6" s="1"/>
  <c r="S47" i="6"/>
  <c r="S447" i="6"/>
  <c r="W447" i="6" s="1"/>
  <c r="S39" i="6"/>
  <c r="S439" i="6"/>
  <c r="W439" i="6" s="1"/>
  <c r="W431" i="6"/>
  <c r="W423" i="6"/>
  <c r="S7" i="6"/>
  <c r="S407" i="6"/>
  <c r="S84" i="6"/>
  <c r="S484" i="6"/>
  <c r="W484" i="6" s="1"/>
  <c r="S76" i="6"/>
  <c r="S476" i="6"/>
  <c r="W476" i="6" s="1"/>
  <c r="S68" i="6"/>
  <c r="S468" i="6"/>
  <c r="W468" i="6" s="1"/>
  <c r="S60" i="6"/>
  <c r="S460" i="6"/>
  <c r="W460" i="6" s="1"/>
  <c r="S52" i="6"/>
  <c r="S452" i="6"/>
  <c r="W452" i="6" s="1"/>
  <c r="W444" i="6"/>
  <c r="S36" i="6"/>
  <c r="S436" i="6"/>
  <c r="W436" i="6" s="1"/>
  <c r="S28" i="6"/>
  <c r="S428" i="6"/>
  <c r="W428" i="6" s="1"/>
  <c r="S20" i="6"/>
  <c r="S420" i="6"/>
  <c r="S12" i="6"/>
  <c r="S412" i="6"/>
  <c r="W412" i="6" s="1"/>
  <c r="S99" i="6"/>
  <c r="S499" i="6"/>
  <c r="W499" i="6" s="1"/>
  <c r="S91" i="6"/>
  <c r="S491" i="6"/>
  <c r="W491" i="6" s="1"/>
  <c r="S81" i="6"/>
  <c r="S481" i="6"/>
  <c r="W481" i="6" s="1"/>
  <c r="W473" i="6"/>
  <c r="S65" i="6"/>
  <c r="S465" i="6"/>
  <c r="W465" i="6" s="1"/>
  <c r="S57" i="6"/>
  <c r="S457" i="6"/>
  <c r="W457" i="6" s="1"/>
  <c r="S49" i="6"/>
  <c r="S449" i="6"/>
  <c r="W449" i="6" s="1"/>
  <c r="S41" i="6"/>
  <c r="S441" i="6"/>
  <c r="W441" i="6" s="1"/>
  <c r="S33" i="6"/>
  <c r="S433" i="6"/>
  <c r="W433" i="6" s="1"/>
  <c r="S25" i="6"/>
  <c r="S425" i="6"/>
  <c r="W425" i="6" s="1"/>
  <c r="S17" i="6"/>
  <c r="S417" i="6"/>
  <c r="W417" i="6" s="1"/>
  <c r="S9" i="6"/>
  <c r="S409" i="6"/>
  <c r="U86" i="6"/>
  <c r="U486" i="6"/>
  <c r="U14" i="6"/>
  <c r="U414" i="6"/>
  <c r="W414" i="6" s="1"/>
  <c r="U20" i="6"/>
  <c r="U420" i="6"/>
  <c r="U9" i="6"/>
  <c r="U409" i="6"/>
  <c r="W472" i="6"/>
  <c r="W456" i="6"/>
  <c r="W440" i="6"/>
  <c r="W424" i="6"/>
  <c r="U16" i="6"/>
  <c r="U416" i="6"/>
  <c r="U8" i="6"/>
  <c r="U408" i="6"/>
  <c r="W408" i="6" s="1"/>
  <c r="U61" i="6"/>
  <c r="U461" i="6"/>
  <c r="W461" i="6" s="1"/>
  <c r="U18" i="6"/>
  <c r="U418" i="6"/>
  <c r="U10" i="6"/>
  <c r="U410" i="6"/>
  <c r="U71" i="6"/>
  <c r="U471" i="6"/>
  <c r="U63" i="6"/>
  <c r="U463" i="6"/>
  <c r="U15" i="6"/>
  <c r="U415" i="6"/>
  <c r="W415" i="6" s="1"/>
  <c r="U7" i="6"/>
  <c r="U407" i="6"/>
  <c r="W173" i="6"/>
  <c r="W109" i="6"/>
  <c r="W154" i="6"/>
  <c r="W184" i="6"/>
  <c r="W156" i="6"/>
  <c r="W153" i="6"/>
  <c r="W190" i="6"/>
  <c r="W126" i="6"/>
  <c r="W504" i="6"/>
  <c r="W488" i="6"/>
  <c r="W316" i="6"/>
  <c r="W332" i="6"/>
  <c r="W344" i="6"/>
  <c r="W348" i="6"/>
  <c r="W376" i="6"/>
  <c r="W392" i="6"/>
  <c r="W236" i="6"/>
  <c r="W240" i="6"/>
  <c r="W252" i="6"/>
  <c r="W256" i="6"/>
  <c r="W268" i="6"/>
  <c r="W272" i="6"/>
  <c r="W284" i="6"/>
  <c r="W300" i="6"/>
  <c r="W503" i="6"/>
  <c r="W502" i="6"/>
  <c r="W500" i="6"/>
  <c r="W498" i="6"/>
  <c r="W480" i="6"/>
  <c r="W464" i="6"/>
  <c r="W432" i="6"/>
  <c r="W416" i="6"/>
  <c r="W306" i="6"/>
  <c r="W307" i="6"/>
  <c r="W308" i="6"/>
  <c r="W309" i="6"/>
  <c r="W310" i="6"/>
  <c r="W311" i="6"/>
  <c r="W312" i="6"/>
  <c r="W313" i="6"/>
  <c r="W315" i="6"/>
  <c r="W317" i="6"/>
  <c r="W318" i="6"/>
  <c r="W319" i="6"/>
  <c r="W320" i="6"/>
  <c r="W321" i="6"/>
  <c r="W322" i="6"/>
  <c r="W323" i="6"/>
  <c r="W324" i="6"/>
  <c r="W325" i="6"/>
  <c r="W326" i="6"/>
  <c r="W327" i="6"/>
  <c r="W328" i="6"/>
  <c r="W329" i="6"/>
  <c r="W330" i="6"/>
  <c r="W331" i="6"/>
  <c r="W333" i="6"/>
  <c r="W334" i="6"/>
  <c r="W335" i="6"/>
  <c r="W336" i="6"/>
  <c r="W337" i="6"/>
  <c r="W338" i="6"/>
  <c r="W339" i="6"/>
  <c r="W340" i="6"/>
  <c r="W341" i="6"/>
  <c r="W342" i="6"/>
  <c r="W343" i="6"/>
  <c r="W345" i="6"/>
  <c r="W346" i="6"/>
  <c r="W347" i="6"/>
  <c r="W349" i="6"/>
  <c r="W350" i="6"/>
  <c r="W351" i="6"/>
  <c r="W352" i="6"/>
  <c r="W353" i="6"/>
  <c r="W354" i="6"/>
  <c r="W355" i="6"/>
  <c r="W356" i="6"/>
  <c r="W357" i="6"/>
  <c r="W358" i="6"/>
  <c r="W359" i="6"/>
  <c r="W360" i="6"/>
  <c r="W361" i="6"/>
  <c r="W363" i="6"/>
  <c r="W364" i="6"/>
  <c r="W365" i="6"/>
  <c r="W366" i="6"/>
  <c r="W367" i="6"/>
  <c r="W368" i="6"/>
  <c r="W369" i="6"/>
  <c r="W370" i="6"/>
  <c r="W371" i="6"/>
  <c r="W372" i="6"/>
  <c r="W373" i="6"/>
  <c r="W374" i="6"/>
  <c r="W375" i="6"/>
  <c r="W377" i="6"/>
  <c r="W378" i="6"/>
  <c r="W379" i="6"/>
  <c r="W380" i="6"/>
  <c r="W381" i="6"/>
  <c r="W382" i="6"/>
  <c r="W383" i="6"/>
  <c r="W384" i="6"/>
  <c r="W385" i="6"/>
  <c r="W386" i="6"/>
  <c r="W387" i="6"/>
  <c r="W388" i="6"/>
  <c r="W389" i="6"/>
  <c r="W390" i="6"/>
  <c r="W391" i="6"/>
  <c r="W393" i="6"/>
  <c r="W394" i="6"/>
  <c r="W395" i="6"/>
  <c r="W396" i="6"/>
  <c r="W397" i="6"/>
  <c r="W398" i="6"/>
  <c r="W399" i="6"/>
  <c r="W400" i="6"/>
  <c r="W401" i="6"/>
  <c r="W402" i="6"/>
  <c r="W403" i="6"/>
  <c r="W404" i="6"/>
  <c r="W405" i="6"/>
  <c r="W207" i="6"/>
  <c r="W208" i="6"/>
  <c r="W209" i="6"/>
  <c r="W210" i="6"/>
  <c r="W211" i="6"/>
  <c r="W212" i="6"/>
  <c r="W213" i="6"/>
  <c r="W214" i="6"/>
  <c r="W215" i="6"/>
  <c r="W216" i="6"/>
  <c r="W217" i="6"/>
  <c r="W218" i="6"/>
  <c r="W219" i="6"/>
  <c r="W220" i="6"/>
  <c r="W221" i="6"/>
  <c r="W222" i="6"/>
  <c r="W223" i="6"/>
  <c r="W224" i="6"/>
  <c r="W225" i="6"/>
  <c r="W226" i="6"/>
  <c r="W227" i="6"/>
  <c r="W228" i="6"/>
  <c r="W229" i="6"/>
  <c r="W230" i="6"/>
  <c r="W231" i="6"/>
  <c r="W232" i="6"/>
  <c r="W233" i="6"/>
  <c r="W235" i="6"/>
  <c r="W237" i="6"/>
  <c r="W238" i="6"/>
  <c r="W239" i="6"/>
  <c r="W241" i="6"/>
  <c r="W242" i="6"/>
  <c r="W243" i="6"/>
  <c r="W244" i="6"/>
  <c r="W245" i="6"/>
  <c r="W246" i="6"/>
  <c r="W247" i="6"/>
  <c r="W248" i="6"/>
  <c r="W249" i="6"/>
  <c r="W251" i="6"/>
  <c r="W253" i="6"/>
  <c r="W254" i="6"/>
  <c r="W255" i="6"/>
  <c r="W257" i="6"/>
  <c r="W258" i="6"/>
  <c r="W259" i="6"/>
  <c r="W260" i="6"/>
  <c r="W261" i="6"/>
  <c r="W262" i="6"/>
  <c r="W263" i="6"/>
  <c r="W264" i="6"/>
  <c r="W265" i="6"/>
  <c r="W267" i="6"/>
  <c r="W269" i="6"/>
  <c r="W270" i="6"/>
  <c r="W271" i="6"/>
  <c r="W273" i="6"/>
  <c r="W274" i="6"/>
  <c r="W275" i="6"/>
  <c r="W276" i="6"/>
  <c r="W277" i="6"/>
  <c r="W278" i="6"/>
  <c r="W279" i="6"/>
  <c r="W280" i="6"/>
  <c r="W281" i="6"/>
  <c r="W283" i="6"/>
  <c r="W285" i="6"/>
  <c r="W286" i="6"/>
  <c r="W287" i="6"/>
  <c r="W288" i="6"/>
  <c r="W289" i="6"/>
  <c r="W290" i="6"/>
  <c r="W291" i="6"/>
  <c r="W292" i="6"/>
  <c r="W293" i="6"/>
  <c r="W294" i="6"/>
  <c r="W295" i="6"/>
  <c r="W296" i="6"/>
  <c r="W297" i="6"/>
  <c r="W299" i="6"/>
  <c r="W301" i="6"/>
  <c r="W302" i="6"/>
  <c r="W303" i="6"/>
  <c r="W304" i="6"/>
  <c r="W305" i="6"/>
  <c r="W46" i="8"/>
  <c r="W50" i="8"/>
  <c r="W25" i="8"/>
  <c r="W15" i="8"/>
  <c r="W24" i="8"/>
  <c r="W23" i="8"/>
  <c r="W40" i="8"/>
  <c r="W7" i="8"/>
  <c r="W18" i="8"/>
  <c r="W51" i="8"/>
  <c r="W20" i="8"/>
  <c r="W27" i="8"/>
  <c r="W35" i="8"/>
  <c r="W11" i="8"/>
  <c r="W19" i="8"/>
  <c r="W47" i="8"/>
  <c r="W13" i="8"/>
  <c r="W42" i="8"/>
  <c r="W53" i="8"/>
  <c r="W29" i="8"/>
  <c r="W38" i="8"/>
  <c r="W56" i="8"/>
  <c r="W21" i="8"/>
  <c r="W37" i="8"/>
  <c r="W30" i="8"/>
  <c r="W55" i="8"/>
  <c r="W39" i="8"/>
  <c r="W41" i="8"/>
  <c r="W31" i="8"/>
  <c r="W36" i="8"/>
  <c r="W43" i="8"/>
  <c r="W52" i="8"/>
  <c r="W14" i="8"/>
  <c r="W45" i="8"/>
  <c r="W22" i="8"/>
  <c r="W10" i="8"/>
  <c r="O6" i="4"/>
  <c r="W123" i="6"/>
  <c r="W197" i="6"/>
  <c r="W187" i="6"/>
  <c r="W136" i="6"/>
  <c r="W107" i="6"/>
  <c r="W94" i="6"/>
  <c r="W171" i="6"/>
  <c r="W159" i="6"/>
  <c r="W19" i="6"/>
  <c r="W139" i="6"/>
  <c r="W117" i="6"/>
  <c r="W112" i="6"/>
  <c r="W162" i="6"/>
  <c r="W167" i="6"/>
  <c r="W157" i="6"/>
  <c r="W202" i="6"/>
  <c r="W138" i="6"/>
  <c r="W143" i="6"/>
  <c r="W204" i="6"/>
  <c r="W140" i="6"/>
  <c r="W149" i="6"/>
  <c r="W194" i="6"/>
  <c r="W130" i="6"/>
  <c r="W168" i="6"/>
  <c r="W199" i="6"/>
  <c r="W135" i="6"/>
  <c r="W196" i="6"/>
  <c r="W132" i="6"/>
  <c r="W193" i="6"/>
  <c r="W129" i="6"/>
  <c r="W166" i="6"/>
  <c r="W189" i="6"/>
  <c r="W125" i="6"/>
  <c r="W170" i="6"/>
  <c r="W175" i="6"/>
  <c r="W111" i="6"/>
  <c r="W172" i="6"/>
  <c r="W108" i="6"/>
  <c r="W169" i="6"/>
  <c r="W195" i="6"/>
  <c r="W206" i="6"/>
  <c r="W142" i="6"/>
  <c r="W105" i="6"/>
  <c r="W100" i="6"/>
  <c r="W15" i="6"/>
  <c r="W165" i="6"/>
  <c r="W128" i="6"/>
  <c r="W146" i="6"/>
  <c r="W179" i="6"/>
  <c r="W144" i="6"/>
  <c r="W151" i="6"/>
  <c r="W176" i="6"/>
  <c r="W148" i="6"/>
  <c r="W160" i="6"/>
  <c r="W145" i="6"/>
  <c r="W182" i="6"/>
  <c r="W118" i="6"/>
  <c r="W21" i="6"/>
  <c r="W131" i="6"/>
  <c r="W205" i="6"/>
  <c r="W141" i="6"/>
  <c r="W120" i="6"/>
  <c r="W186" i="6"/>
  <c r="W122" i="6"/>
  <c r="W191" i="6"/>
  <c r="W127" i="6"/>
  <c r="W203" i="6"/>
  <c r="W188" i="6"/>
  <c r="W124" i="6"/>
  <c r="W185" i="6"/>
  <c r="W121" i="6"/>
  <c r="W158" i="6"/>
  <c r="W181" i="6"/>
  <c r="W164" i="6"/>
  <c r="W161" i="6"/>
  <c r="W198" i="6"/>
  <c r="W134" i="6"/>
  <c r="W201" i="6"/>
  <c r="W137" i="6"/>
  <c r="W174" i="6"/>
  <c r="W110" i="6"/>
  <c r="W178" i="6"/>
  <c r="W114" i="6"/>
  <c r="W183" i="6"/>
  <c r="W119" i="6"/>
  <c r="W147" i="6"/>
  <c r="W180" i="6"/>
  <c r="W116" i="6"/>
  <c r="W177" i="6"/>
  <c r="W113" i="6"/>
  <c r="W200" i="6"/>
  <c r="W150" i="6"/>
  <c r="W83" i="6"/>
  <c r="W90" i="6"/>
  <c r="W16" i="6"/>
  <c r="W10" i="6"/>
  <c r="W75" i="6"/>
  <c r="W11" i="6"/>
  <c r="W71" i="6"/>
  <c r="W7" i="6"/>
  <c r="W87" i="6"/>
  <c r="W67" i="6"/>
  <c r="W48" i="6"/>
  <c r="W101" i="6"/>
  <c r="W13" i="6"/>
  <c r="W55" i="6"/>
  <c r="W41" i="6"/>
  <c r="W58" i="6"/>
  <c r="W47" i="6"/>
  <c r="W68" i="6"/>
  <c r="W99" i="6"/>
  <c r="W33" i="6"/>
  <c r="W93" i="6"/>
  <c r="W43" i="6"/>
  <c r="W91" i="6"/>
  <c r="W78" i="6"/>
  <c r="W35" i="6"/>
  <c r="W98" i="6"/>
  <c r="W27" i="6"/>
  <c r="W9" i="6"/>
  <c r="W6" i="6"/>
  <c r="W62" i="6"/>
  <c r="W65" i="6"/>
  <c r="W57" i="6"/>
  <c r="W85" i="6"/>
  <c r="W63" i="6"/>
  <c r="W84" i="6"/>
  <c r="W20" i="6"/>
  <c r="W49" i="6"/>
  <c r="W76" i="6"/>
  <c r="W12" i="6"/>
  <c r="W30" i="6"/>
  <c r="W86" i="6"/>
  <c r="W18" i="6"/>
  <c r="W39" i="6"/>
  <c r="W60" i="6"/>
  <c r="W25" i="6"/>
  <c r="W52" i="6"/>
  <c r="W81" i="6"/>
  <c r="W17" i="6"/>
  <c r="W106" i="6"/>
  <c r="W42" i="6"/>
  <c r="W102" i="6"/>
  <c r="W95" i="6"/>
  <c r="W53" i="6"/>
  <c r="W34" i="6"/>
  <c r="W36" i="6"/>
  <c r="W103" i="6"/>
  <c r="W73" i="6"/>
  <c r="W56" i="6"/>
  <c r="W26" i="6"/>
  <c r="W59" i="6"/>
  <c r="W28" i="6"/>
  <c r="W32" i="6"/>
  <c r="W77" i="6"/>
  <c r="W45" i="6"/>
  <c r="W82" i="6"/>
  <c r="W54" i="6"/>
  <c r="W22" i="6"/>
  <c r="W14" i="6"/>
  <c r="W64" i="6"/>
  <c r="W24" i="6"/>
  <c r="W8" i="6"/>
  <c r="W96" i="6"/>
  <c r="W74" i="6"/>
  <c r="W69" i="6"/>
  <c r="W37" i="6"/>
  <c r="W66" i="6"/>
  <c r="W51" i="6"/>
  <c r="W44" i="6"/>
  <c r="W70" i="6"/>
  <c r="W38" i="6"/>
  <c r="W23" i="6"/>
  <c r="W89" i="6"/>
  <c r="W40" i="6"/>
  <c r="W72" i="6"/>
  <c r="W88" i="6"/>
  <c r="W29" i="6"/>
  <c r="W92" i="6"/>
  <c r="W46" i="6"/>
  <c r="W31" i="6"/>
  <c r="W61" i="6"/>
  <c r="W50" i="6"/>
  <c r="W79" i="6"/>
  <c r="W97" i="6"/>
  <c r="W80" i="6"/>
  <c r="P48" i="4"/>
  <c r="O83" i="4"/>
  <c r="Q47" i="4"/>
  <c r="P19" i="4"/>
  <c r="O75" i="4"/>
  <c r="O99" i="4"/>
  <c r="Q86" i="4"/>
  <c r="Q13" i="4"/>
  <c r="Q82" i="4"/>
  <c r="Q17" i="4"/>
  <c r="Q41" i="4"/>
  <c r="Q9" i="4"/>
  <c r="Q78" i="4"/>
  <c r="Q37" i="4"/>
  <c r="Q106" i="4"/>
  <c r="Q74" i="4"/>
  <c r="Q33" i="4"/>
  <c r="Q102" i="4"/>
  <c r="Q70" i="4"/>
  <c r="Q29" i="4"/>
  <c r="Q98" i="4"/>
  <c r="Q62" i="4"/>
  <c r="Q25" i="4"/>
  <c r="Q94" i="4"/>
  <c r="Q54" i="4"/>
  <c r="Q21" i="4"/>
  <c r="Q90" i="4"/>
  <c r="Q46" i="4"/>
  <c r="O63" i="4"/>
  <c r="O20" i="4"/>
  <c r="O55" i="4"/>
  <c r="O95" i="4"/>
  <c r="O28" i="4"/>
  <c r="O47" i="4"/>
  <c r="O103" i="4"/>
  <c r="O39" i="4"/>
  <c r="O71" i="4"/>
  <c r="O79" i="4"/>
  <c r="O87" i="4"/>
  <c r="O12" i="4"/>
  <c r="O32" i="4"/>
  <c r="O67" i="4"/>
  <c r="O24" i="4"/>
  <c r="O59" i="4"/>
  <c r="O16" i="4"/>
  <c r="O51" i="4"/>
  <c r="O8" i="4"/>
  <c r="O43" i="4"/>
  <c r="O35" i="4"/>
  <c r="O91" i="4"/>
  <c r="P35" i="4"/>
  <c r="P87" i="4"/>
  <c r="P47" i="4"/>
  <c r="O31" i="4"/>
  <c r="O23" i="4"/>
  <c r="O15" i="4"/>
  <c r="O7" i="4"/>
  <c r="O98" i="4"/>
  <c r="O90" i="4"/>
  <c r="O82" i="4"/>
  <c r="O74" i="4"/>
  <c r="O66" i="4"/>
  <c r="O58" i="4"/>
  <c r="O50" i="4"/>
  <c r="O42" i="4"/>
  <c r="O34" i="4"/>
  <c r="P34" i="4"/>
  <c r="P26" i="4"/>
  <c r="P18" i="4"/>
  <c r="P10" i="4"/>
  <c r="P102" i="4"/>
  <c r="P94" i="4"/>
  <c r="P86" i="4"/>
  <c r="P78" i="4"/>
  <c r="P70" i="4"/>
  <c r="P62" i="4"/>
  <c r="P54" i="4"/>
  <c r="P46" i="4"/>
  <c r="Q40" i="4"/>
  <c r="Q32" i="4"/>
  <c r="Q24" i="4"/>
  <c r="Q16" i="4"/>
  <c r="Q8" i="4"/>
  <c r="Q101" i="4"/>
  <c r="Q93" i="4"/>
  <c r="Q85" i="4"/>
  <c r="Q77" i="4"/>
  <c r="Q69" i="4"/>
  <c r="Q61" i="4"/>
  <c r="Q53" i="4"/>
  <c r="Q45" i="4"/>
  <c r="P103" i="4"/>
  <c r="P63" i="4"/>
  <c r="O30" i="4"/>
  <c r="O22" i="4"/>
  <c r="O14" i="4"/>
  <c r="O105" i="4"/>
  <c r="O97" i="4"/>
  <c r="O89" i="4"/>
  <c r="O81" i="4"/>
  <c r="O73" i="4"/>
  <c r="O65" i="4"/>
  <c r="O57" i="4"/>
  <c r="O49" i="4"/>
  <c r="O41" i="4"/>
  <c r="O33" i="4"/>
  <c r="P33" i="4"/>
  <c r="P25" i="4"/>
  <c r="P17" i="4"/>
  <c r="P9" i="4"/>
  <c r="P101" i="4"/>
  <c r="P93" i="4"/>
  <c r="P85" i="4"/>
  <c r="P77" i="4"/>
  <c r="P69" i="4"/>
  <c r="P61" i="4"/>
  <c r="P53" i="4"/>
  <c r="P45" i="4"/>
  <c r="Q39" i="4"/>
  <c r="Q31" i="4"/>
  <c r="Q23" i="4"/>
  <c r="Q15" i="4"/>
  <c r="Q7" i="4"/>
  <c r="Q100" i="4"/>
  <c r="Q92" i="4"/>
  <c r="Q84" i="4"/>
  <c r="Q76" i="4"/>
  <c r="Q68" i="4"/>
  <c r="Q60" i="4"/>
  <c r="Q52" i="4"/>
  <c r="Q44" i="4"/>
  <c r="P27" i="4"/>
  <c r="P71" i="4"/>
  <c r="O29" i="4"/>
  <c r="O21" i="4"/>
  <c r="O13" i="4"/>
  <c r="O104" i="4"/>
  <c r="O96" i="4"/>
  <c r="O88" i="4"/>
  <c r="O80" i="4"/>
  <c r="O72" i="4"/>
  <c r="O64" i="4"/>
  <c r="O56" i="4"/>
  <c r="O48" i="4"/>
  <c r="O40" i="4"/>
  <c r="P40" i="4"/>
  <c r="P32" i="4"/>
  <c r="P24" i="4"/>
  <c r="P16" i="4"/>
  <c r="P8" i="4"/>
  <c r="P100" i="4"/>
  <c r="P92" i="4"/>
  <c r="P84" i="4"/>
  <c r="P76" i="4"/>
  <c r="P68" i="4"/>
  <c r="P60" i="4"/>
  <c r="P52" i="4"/>
  <c r="P44" i="4"/>
  <c r="Q38" i="4"/>
  <c r="Q30" i="4"/>
  <c r="Q22" i="4"/>
  <c r="Q14" i="4"/>
  <c r="Q6" i="4"/>
  <c r="Q99" i="4"/>
  <c r="Q91" i="4"/>
  <c r="Q83" i="4"/>
  <c r="Q75" i="4"/>
  <c r="Q67" i="4"/>
  <c r="Q59" i="4"/>
  <c r="Q51" i="4"/>
  <c r="Q43" i="4"/>
  <c r="P79" i="4"/>
  <c r="P39" i="4"/>
  <c r="P31" i="4"/>
  <c r="P23" i="4"/>
  <c r="P15" i="4"/>
  <c r="P7" i="4"/>
  <c r="P99" i="4"/>
  <c r="P91" i="4"/>
  <c r="P83" i="4"/>
  <c r="P75" i="4"/>
  <c r="P67" i="4"/>
  <c r="P59" i="4"/>
  <c r="P51" i="4"/>
  <c r="P43" i="4"/>
  <c r="Q66" i="4"/>
  <c r="Q58" i="4"/>
  <c r="Q50" i="4"/>
  <c r="P11" i="4"/>
  <c r="P55" i="4"/>
  <c r="O27" i="4"/>
  <c r="O19" i="4"/>
  <c r="O11" i="4"/>
  <c r="O102" i="4"/>
  <c r="O94" i="4"/>
  <c r="O86" i="4"/>
  <c r="O78" i="4"/>
  <c r="O70" i="4"/>
  <c r="O62" i="4"/>
  <c r="O54" i="4"/>
  <c r="O46" i="4"/>
  <c r="O38" i="4"/>
  <c r="P38" i="4"/>
  <c r="P30" i="4"/>
  <c r="P22" i="4"/>
  <c r="P14" i="4"/>
  <c r="P6" i="4"/>
  <c r="P98" i="4"/>
  <c r="P90" i="4"/>
  <c r="P82" i="4"/>
  <c r="P74" i="4"/>
  <c r="P66" i="4"/>
  <c r="P58" i="4"/>
  <c r="P50" i="4"/>
  <c r="P106" i="4"/>
  <c r="T6" i="4" s="1"/>
  <c r="Q36" i="4"/>
  <c r="Q28" i="4"/>
  <c r="Q20" i="4"/>
  <c r="Q12" i="4"/>
  <c r="Q105" i="4"/>
  <c r="Q97" i="4"/>
  <c r="Q89" i="4"/>
  <c r="Q81" i="4"/>
  <c r="Q73" i="4"/>
  <c r="Q65" i="4"/>
  <c r="Q57" i="4"/>
  <c r="Q49" i="4"/>
  <c r="P95" i="4"/>
  <c r="O26" i="4"/>
  <c r="O18" i="4"/>
  <c r="O10" i="4"/>
  <c r="O101" i="4"/>
  <c r="O93" i="4"/>
  <c r="O85" i="4"/>
  <c r="O77" i="4"/>
  <c r="O69" i="4"/>
  <c r="O61" i="4"/>
  <c r="O53" i="4"/>
  <c r="O45" i="4"/>
  <c r="O37" i="4"/>
  <c r="O106" i="4"/>
  <c r="P41" i="4"/>
  <c r="P37" i="4"/>
  <c r="P29" i="4"/>
  <c r="P21" i="4"/>
  <c r="P13" i="4"/>
  <c r="P105" i="4"/>
  <c r="P97" i="4"/>
  <c r="P89" i="4"/>
  <c r="P81" i="4"/>
  <c r="P73" i="4"/>
  <c r="P65" i="4"/>
  <c r="P57" i="4"/>
  <c r="P49" i="4"/>
  <c r="P42" i="4"/>
  <c r="Q35" i="4"/>
  <c r="Q27" i="4"/>
  <c r="Q19" i="4"/>
  <c r="Q11" i="4"/>
  <c r="Q104" i="4"/>
  <c r="Q96" i="4"/>
  <c r="Q88" i="4"/>
  <c r="Q80" i="4"/>
  <c r="Q72" i="4"/>
  <c r="Q64" i="4"/>
  <c r="Q56" i="4"/>
  <c r="Q48" i="4"/>
  <c r="O25" i="4"/>
  <c r="O17" i="4"/>
  <c r="O9" i="4"/>
  <c r="O100" i="4"/>
  <c r="O92" i="4"/>
  <c r="O84" i="4"/>
  <c r="O76" i="4"/>
  <c r="O68" i="4"/>
  <c r="O60" i="4"/>
  <c r="O52" i="4"/>
  <c r="O44" i="4"/>
  <c r="O36" i="4"/>
  <c r="P36" i="4"/>
  <c r="P28" i="4"/>
  <c r="P20" i="4"/>
  <c r="P12" i="4"/>
  <c r="P104" i="4"/>
  <c r="P96" i="4"/>
  <c r="P88" i="4"/>
  <c r="P80" i="4"/>
  <c r="P72" i="4"/>
  <c r="P64" i="4"/>
  <c r="P56" i="4"/>
  <c r="Q42" i="4"/>
  <c r="Q34" i="4"/>
  <c r="Q26" i="4"/>
  <c r="Q18" i="4"/>
  <c r="Q10" i="4"/>
  <c r="Q103" i="4"/>
  <c r="Q95" i="4"/>
  <c r="Q87" i="4"/>
  <c r="Q79" i="4"/>
  <c r="Q71" i="4"/>
  <c r="Q63" i="4"/>
  <c r="Q55" i="4"/>
  <c r="W409" i="6" l="1"/>
  <c r="W420" i="6"/>
  <c r="W407" i="6"/>
  <c r="W463" i="6"/>
  <c r="W471" i="6"/>
  <c r="W410" i="6"/>
  <c r="W418" i="6"/>
  <c r="W486" i="6"/>
  <c r="X5" i="8"/>
  <c r="U7" i="4"/>
  <c r="T10" i="4"/>
  <c r="S13" i="4"/>
  <c r="U15" i="4"/>
  <c r="T18" i="4"/>
  <c r="S21" i="4"/>
  <c r="U23" i="4"/>
  <c r="T26" i="4"/>
  <c r="S29" i="4"/>
  <c r="U31" i="4"/>
  <c r="T34" i="4"/>
  <c r="S37" i="4"/>
  <c r="U39" i="4"/>
  <c r="T42" i="4"/>
  <c r="S45" i="4"/>
  <c r="U47" i="4"/>
  <c r="T50" i="4"/>
  <c r="S53" i="4"/>
  <c r="U55" i="4"/>
  <c r="T58" i="4"/>
  <c r="S61" i="4"/>
  <c r="U63" i="4"/>
  <c r="T66" i="4"/>
  <c r="S69" i="4"/>
  <c r="U71" i="4"/>
  <c r="T74" i="4"/>
  <c r="S77" i="4"/>
  <c r="U79" i="4"/>
  <c r="T82" i="4"/>
  <c r="S85" i="4"/>
  <c r="U87" i="4"/>
  <c r="T90" i="4"/>
  <c r="S93" i="4"/>
  <c r="U95" i="4"/>
  <c r="T98" i="4"/>
  <c r="S101" i="4"/>
  <c r="U103" i="4"/>
  <c r="T106" i="4"/>
  <c r="S8" i="4"/>
  <c r="U10" i="4"/>
  <c r="T13" i="4"/>
  <c r="S16" i="4"/>
  <c r="U18" i="4"/>
  <c r="T21" i="4"/>
  <c r="S24" i="4"/>
  <c r="U26" i="4"/>
  <c r="T29" i="4"/>
  <c r="S32" i="4"/>
  <c r="U34" i="4"/>
  <c r="T37" i="4"/>
  <c r="S40" i="4"/>
  <c r="U42" i="4"/>
  <c r="T45" i="4"/>
  <c r="S48" i="4"/>
  <c r="U50" i="4"/>
  <c r="T53" i="4"/>
  <c r="S56" i="4"/>
  <c r="U58" i="4"/>
  <c r="T61" i="4"/>
  <c r="S64" i="4"/>
  <c r="U66" i="4"/>
  <c r="T69" i="4"/>
  <c r="S72" i="4"/>
  <c r="U74" i="4"/>
  <c r="T77" i="4"/>
  <c r="S80" i="4"/>
  <c r="U82" i="4"/>
  <c r="T85" i="4"/>
  <c r="S88" i="4"/>
  <c r="U90" i="4"/>
  <c r="T93" i="4"/>
  <c r="S96" i="4"/>
  <c r="U98" i="4"/>
  <c r="T101" i="4"/>
  <c r="S104" i="4"/>
  <c r="U106" i="4"/>
  <c r="T8" i="4"/>
  <c r="S11" i="4"/>
  <c r="U13" i="4"/>
  <c r="T16" i="4"/>
  <c r="S19" i="4"/>
  <c r="U21" i="4"/>
  <c r="T24" i="4"/>
  <c r="S27" i="4"/>
  <c r="U29" i="4"/>
  <c r="T32" i="4"/>
  <c r="S35" i="4"/>
  <c r="U37" i="4"/>
  <c r="T40" i="4"/>
  <c r="S43" i="4"/>
  <c r="U45" i="4"/>
  <c r="T48" i="4"/>
  <c r="S51" i="4"/>
  <c r="U53" i="4"/>
  <c r="T56" i="4"/>
  <c r="S59" i="4"/>
  <c r="U61" i="4"/>
  <c r="T64" i="4"/>
  <c r="S67" i="4"/>
  <c r="U69" i="4"/>
  <c r="T72" i="4"/>
  <c r="S75" i="4"/>
  <c r="U77" i="4"/>
  <c r="T80" i="4"/>
  <c r="S83" i="4"/>
  <c r="U85" i="4"/>
  <c r="T88" i="4"/>
  <c r="S91" i="4"/>
  <c r="U93" i="4"/>
  <c r="T96" i="4"/>
  <c r="S99" i="4"/>
  <c r="U101" i="4"/>
  <c r="T104" i="4"/>
  <c r="S6" i="4"/>
  <c r="U8" i="4"/>
  <c r="T11" i="4"/>
  <c r="S14" i="4"/>
  <c r="U16" i="4"/>
  <c r="T19" i="4"/>
  <c r="S22" i="4"/>
  <c r="U24" i="4"/>
  <c r="T27" i="4"/>
  <c r="S30" i="4"/>
  <c r="U32" i="4"/>
  <c r="T35" i="4"/>
  <c r="S38" i="4"/>
  <c r="U40" i="4"/>
  <c r="T43" i="4"/>
  <c r="S46" i="4"/>
  <c r="U48" i="4"/>
  <c r="T51" i="4"/>
  <c r="S54" i="4"/>
  <c r="U56" i="4"/>
  <c r="T59" i="4"/>
  <c r="S62" i="4"/>
  <c r="U64" i="4"/>
  <c r="T67" i="4"/>
  <c r="S70" i="4"/>
  <c r="U72" i="4"/>
  <c r="T75" i="4"/>
  <c r="S78" i="4"/>
  <c r="U80" i="4"/>
  <c r="T83" i="4"/>
  <c r="S86" i="4"/>
  <c r="U88" i="4"/>
  <c r="T91" i="4"/>
  <c r="S94" i="4"/>
  <c r="U96" i="4"/>
  <c r="T99" i="4"/>
  <c r="S102" i="4"/>
  <c r="U104" i="4"/>
  <c r="S9" i="4"/>
  <c r="U11" i="4"/>
  <c r="T14" i="4"/>
  <c r="S17" i="4"/>
  <c r="U19" i="4"/>
  <c r="T22" i="4"/>
  <c r="S25" i="4"/>
  <c r="U27" i="4"/>
  <c r="T30" i="4"/>
  <c r="S33" i="4"/>
  <c r="U35" i="4"/>
  <c r="T38" i="4"/>
  <c r="S41" i="4"/>
  <c r="U43" i="4"/>
  <c r="T46" i="4"/>
  <c r="S49" i="4"/>
  <c r="U51" i="4"/>
  <c r="T54" i="4"/>
  <c r="S57" i="4"/>
  <c r="U59" i="4"/>
  <c r="T62" i="4"/>
  <c r="S65" i="4"/>
  <c r="U67" i="4"/>
  <c r="T70" i="4"/>
  <c r="S73" i="4"/>
  <c r="U75" i="4"/>
  <c r="T78" i="4"/>
  <c r="S81" i="4"/>
  <c r="U83" i="4"/>
  <c r="T86" i="4"/>
  <c r="S89" i="4"/>
  <c r="U91" i="4"/>
  <c r="T94" i="4"/>
  <c r="S97" i="4"/>
  <c r="U99" i="4"/>
  <c r="T102" i="4"/>
  <c r="S105" i="4"/>
  <c r="U6" i="4"/>
  <c r="S7" i="4"/>
  <c r="U9" i="4"/>
  <c r="T12" i="4"/>
  <c r="S15" i="4"/>
  <c r="U17" i="4"/>
  <c r="T20" i="4"/>
  <c r="S23" i="4"/>
  <c r="U25" i="4"/>
  <c r="T28" i="4"/>
  <c r="S31" i="4"/>
  <c r="U33" i="4"/>
  <c r="T36" i="4"/>
  <c r="S39" i="4"/>
  <c r="U41" i="4"/>
  <c r="T44" i="4"/>
  <c r="S47" i="4"/>
  <c r="U49" i="4"/>
  <c r="T52" i="4"/>
  <c r="S55" i="4"/>
  <c r="U57" i="4"/>
  <c r="T60" i="4"/>
  <c r="S63" i="4"/>
  <c r="U65" i="4"/>
  <c r="T68" i="4"/>
  <c r="S71" i="4"/>
  <c r="U73" i="4"/>
  <c r="T76" i="4"/>
  <c r="S79" i="4"/>
  <c r="U81" i="4"/>
  <c r="T84" i="4"/>
  <c r="S87" i="4"/>
  <c r="U89" i="4"/>
  <c r="T92" i="4"/>
  <c r="S95" i="4"/>
  <c r="U97" i="4"/>
  <c r="T100" i="4"/>
  <c r="S103" i="4"/>
  <c r="U105" i="4"/>
  <c r="S12" i="4"/>
  <c r="U22" i="4"/>
  <c r="T33" i="4"/>
  <c r="S44" i="4"/>
  <c r="U54" i="4"/>
  <c r="T65" i="4"/>
  <c r="S76" i="4"/>
  <c r="T97" i="4"/>
  <c r="U12" i="4"/>
  <c r="T23" i="4"/>
  <c r="S34" i="4"/>
  <c r="U44" i="4"/>
  <c r="T55" i="4"/>
  <c r="S66" i="4"/>
  <c r="U76" i="4"/>
  <c r="T87" i="4"/>
  <c r="S98" i="4"/>
  <c r="U14" i="4"/>
  <c r="T25" i="4"/>
  <c r="S36" i="4"/>
  <c r="U46" i="4"/>
  <c r="T57" i="4"/>
  <c r="S68" i="4"/>
  <c r="U78" i="4"/>
  <c r="T89" i="4"/>
  <c r="S100" i="4"/>
  <c r="T15" i="4"/>
  <c r="S26" i="4"/>
  <c r="U36" i="4"/>
  <c r="T47" i="4"/>
  <c r="S58" i="4"/>
  <c r="U68" i="4"/>
  <c r="T79" i="4"/>
  <c r="S90" i="4"/>
  <c r="U100" i="4"/>
  <c r="T17" i="4"/>
  <c r="S28" i="4"/>
  <c r="U38" i="4"/>
  <c r="T49" i="4"/>
  <c r="S60" i="4"/>
  <c r="U70" i="4"/>
  <c r="T81" i="4"/>
  <c r="S92" i="4"/>
  <c r="U102" i="4"/>
  <c r="T7" i="4"/>
  <c r="S18" i="4"/>
  <c r="U28" i="4"/>
  <c r="T39" i="4"/>
  <c r="S50" i="4"/>
  <c r="U60" i="4"/>
  <c r="T71" i="4"/>
  <c r="S82" i="4"/>
  <c r="U92" i="4"/>
  <c r="T103" i="4"/>
  <c r="T9" i="4"/>
  <c r="S20" i="4"/>
  <c r="U30" i="4"/>
  <c r="T41" i="4"/>
  <c r="S52" i="4"/>
  <c r="U62" i="4"/>
  <c r="T73" i="4"/>
  <c r="S84" i="4"/>
  <c r="U94" i="4"/>
  <c r="T105" i="4"/>
  <c r="S10" i="4"/>
  <c r="U20" i="4"/>
  <c r="T31" i="4"/>
  <c r="S42" i="4"/>
  <c r="U52" i="4"/>
  <c r="T63" i="4"/>
  <c r="S74" i="4"/>
  <c r="U84" i="4"/>
  <c r="T95" i="4"/>
  <c r="S106" i="4"/>
  <c r="U86" i="4"/>
  <c r="X5" i="6"/>
  <c r="W55" i="4"/>
  <c r="W58" i="4"/>
  <c r="W61" i="4"/>
  <c r="W98" i="4"/>
  <c r="W18" i="4"/>
  <c r="W97" i="4"/>
  <c r="W12" i="4"/>
  <c r="W24" i="4"/>
  <c r="W51" i="4"/>
  <c r="W54" i="4"/>
  <c r="W56" i="4"/>
  <c r="W57" i="4"/>
  <c r="W8" i="4" l="1"/>
  <c r="W87" i="4"/>
  <c r="W66" i="4"/>
  <c r="W45" i="4"/>
  <c r="W103" i="4"/>
  <c r="W94" i="4"/>
  <c r="W60" i="4"/>
  <c r="W41" i="4"/>
  <c r="W84" i="4"/>
  <c r="W62" i="4"/>
  <c r="W91" i="4"/>
  <c r="W23" i="4"/>
  <c r="W10" i="4"/>
  <c r="W64" i="4"/>
  <c r="W27" i="4"/>
  <c r="W16" i="4"/>
  <c r="W74" i="4"/>
  <c r="W101" i="4"/>
  <c r="W50" i="4"/>
  <c r="W36" i="4"/>
  <c r="W82" i="4"/>
  <c r="W26" i="4"/>
  <c r="W73" i="4"/>
  <c r="W38" i="4"/>
  <c r="W11" i="4"/>
  <c r="W34" i="4"/>
  <c r="W106" i="4"/>
  <c r="W53" i="4"/>
  <c r="W70" i="4"/>
  <c r="W68" i="4"/>
  <c r="W31" i="4"/>
  <c r="W102" i="4"/>
  <c r="W72" i="4"/>
  <c r="W30" i="4"/>
  <c r="W46" i="4"/>
  <c r="W63" i="4"/>
  <c r="W7" i="4"/>
  <c r="W65" i="4"/>
  <c r="W52" i="4"/>
  <c r="W80" i="4"/>
  <c r="W75" i="4"/>
  <c r="W49" i="4"/>
  <c r="W14" i="4"/>
  <c r="W25" i="4"/>
  <c r="W19" i="4"/>
  <c r="W32" i="4"/>
  <c r="W29" i="4"/>
  <c r="W85" i="4"/>
  <c r="W28" i="4"/>
  <c r="W99" i="4"/>
  <c r="W40" i="4"/>
  <c r="W6" i="4"/>
  <c r="W92" i="4"/>
  <c r="W79" i="4"/>
  <c r="W42" i="4"/>
  <c r="W104" i="4"/>
  <c r="W95" i="4"/>
  <c r="W48" i="4"/>
  <c r="W13" i="4"/>
  <c r="W71" i="4"/>
  <c r="W33" i="4"/>
  <c r="W76" i="4"/>
  <c r="W88" i="4"/>
  <c r="W20" i="4"/>
  <c r="W22" i="4"/>
  <c r="W81" i="4"/>
  <c r="W105" i="4"/>
  <c r="W15" i="4"/>
  <c r="W43" i="4"/>
  <c r="W100" i="4"/>
  <c r="W39" i="4"/>
  <c r="W17" i="4"/>
  <c r="W96" i="4"/>
  <c r="W47" i="4"/>
  <c r="W67" i="4"/>
  <c r="W44" i="4"/>
  <c r="W9" i="4"/>
  <c r="W78" i="4"/>
  <c r="W93" i="4"/>
  <c r="W77" i="4"/>
  <c r="W69" i="4"/>
  <c r="W35" i="4"/>
  <c r="W90" i="4"/>
  <c r="W59" i="4"/>
  <c r="W83" i="4"/>
  <c r="W86" i="4"/>
  <c r="W37" i="4"/>
  <c r="W21" i="4"/>
  <c r="W89" i="4"/>
  <c r="X5" i="4" l="1"/>
  <c r="T6" i="2"/>
  <c r="U6" i="2" s="1"/>
  <c r="W6" i="2"/>
  <c r="T7" i="2"/>
  <c r="U7" i="2" s="1"/>
  <c r="T8" i="2"/>
  <c r="U8" i="2" s="1"/>
  <c r="T9" i="2"/>
  <c r="U9" i="2" s="1"/>
  <c r="T10" i="2"/>
  <c r="U10" i="2" s="1"/>
  <c r="T11" i="2"/>
  <c r="U11" i="2" s="1"/>
  <c r="T12" i="2"/>
  <c r="U12" i="2" s="1"/>
  <c r="T13" i="2"/>
  <c r="U13" i="2" s="1"/>
  <c r="T14" i="2"/>
  <c r="U14" i="2" s="1"/>
  <c r="T15" i="2"/>
  <c r="U15" i="2" s="1"/>
  <c r="T16" i="2"/>
  <c r="U16" i="2" s="1"/>
  <c r="T17" i="2"/>
  <c r="U17" i="2" s="1"/>
  <c r="T18" i="2"/>
  <c r="U18" i="2" s="1"/>
  <c r="T19" i="2"/>
  <c r="U19" i="2" s="1"/>
  <c r="T20" i="2"/>
  <c r="U20" i="2" s="1"/>
  <c r="T21" i="2"/>
  <c r="U21" i="2" s="1"/>
  <c r="T22" i="2"/>
  <c r="U22" i="2" s="1"/>
  <c r="T23" i="2"/>
  <c r="U23" i="2" s="1"/>
  <c r="T24" i="2"/>
  <c r="U24" i="2" s="1"/>
  <c r="T25" i="2"/>
  <c r="U25" i="2" s="1"/>
  <c r="T26" i="2"/>
  <c r="U26" i="2" s="1"/>
  <c r="T27" i="2"/>
  <c r="U27" i="2" s="1"/>
  <c r="T28" i="2"/>
  <c r="U28" i="2" s="1"/>
  <c r="T29" i="2"/>
  <c r="U29" i="2" s="1"/>
  <c r="T30" i="2"/>
  <c r="U30" i="2" s="1"/>
  <c r="T31" i="2"/>
  <c r="U31" i="2" s="1"/>
  <c r="T32" i="2"/>
  <c r="U32" i="2" s="1"/>
  <c r="T33" i="2"/>
  <c r="U33" i="2" s="1"/>
  <c r="T34" i="2"/>
  <c r="U34" i="2" s="1"/>
  <c r="T35" i="2"/>
  <c r="U35" i="2" s="1"/>
  <c r="T36" i="2"/>
  <c r="U36" i="2" s="1"/>
  <c r="T37" i="2"/>
  <c r="U37" i="2" s="1"/>
  <c r="T38" i="2"/>
  <c r="U38" i="2" s="1"/>
  <c r="T39" i="2"/>
  <c r="U39" i="2" s="1"/>
  <c r="T40" i="2"/>
  <c r="U40" i="2" s="1"/>
  <c r="T41" i="2"/>
  <c r="U41" i="2" s="1"/>
  <c r="T42" i="2"/>
  <c r="U42" i="2" s="1"/>
  <c r="T43" i="2"/>
  <c r="U43" i="2" s="1"/>
  <c r="T44" i="2"/>
  <c r="U44" i="2" s="1"/>
  <c r="T45" i="2"/>
  <c r="U45" i="2" s="1"/>
  <c r="T46" i="2"/>
  <c r="U46" i="2" s="1"/>
  <c r="T47" i="2"/>
  <c r="U47" i="2" s="1"/>
  <c r="T48" i="2"/>
  <c r="U48" i="2" s="1"/>
  <c r="T49" i="2"/>
  <c r="U49" i="2" s="1"/>
  <c r="T50" i="2"/>
  <c r="U50" i="2" s="1"/>
  <c r="T51" i="2"/>
  <c r="U51" i="2" s="1"/>
  <c r="T52" i="2"/>
  <c r="U52" i="2" s="1"/>
  <c r="T53" i="2"/>
  <c r="U53" i="2" s="1"/>
  <c r="T54" i="2"/>
  <c r="U54" i="2" s="1"/>
  <c r="T55" i="2"/>
  <c r="U55" i="2" s="1"/>
  <c r="T56" i="2"/>
  <c r="U56" i="2" s="1"/>
  <c r="K6" i="2"/>
  <c r="B16" i="2"/>
  <c r="N6" i="2"/>
  <c r="O6" i="2" l="1"/>
  <c r="Q6" i="2"/>
  <c r="P6" i="2"/>
  <c r="M6" i="2"/>
  <c r="L6" i="2"/>
  <c r="M9" i="1"/>
  <c r="L9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8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6" i="1"/>
  <c r="U6" i="1" l="1"/>
  <c r="T6" i="1"/>
  <c r="S6" i="1"/>
  <c r="W6" i="1" s="1"/>
  <c r="T106" i="1"/>
  <c r="U106" i="1"/>
  <c r="S106" i="1"/>
  <c r="U105" i="1"/>
  <c r="T105" i="1"/>
  <c r="S105" i="1"/>
  <c r="S104" i="1"/>
  <c r="U104" i="1"/>
  <c r="T104" i="1"/>
  <c r="U103" i="1"/>
  <c r="T103" i="1"/>
  <c r="S103" i="1"/>
  <c r="S102" i="1"/>
  <c r="U102" i="1"/>
  <c r="T102" i="1"/>
  <c r="S101" i="1"/>
  <c r="T101" i="1"/>
  <c r="U101" i="1"/>
  <c r="U100" i="1"/>
  <c r="T100" i="1"/>
  <c r="S100" i="1"/>
  <c r="T99" i="1"/>
  <c r="U99" i="1"/>
  <c r="S99" i="1"/>
  <c r="T98" i="1"/>
  <c r="U98" i="1"/>
  <c r="S98" i="1"/>
  <c r="U97" i="1"/>
  <c r="T97" i="1"/>
  <c r="S97" i="1"/>
  <c r="S96" i="1"/>
  <c r="U96" i="1"/>
  <c r="T96" i="1"/>
  <c r="U95" i="1"/>
  <c r="T95" i="1"/>
  <c r="S95" i="1"/>
  <c r="S94" i="1"/>
  <c r="U94" i="1"/>
  <c r="T94" i="1"/>
  <c r="S93" i="1"/>
  <c r="T93" i="1"/>
  <c r="U93" i="1"/>
  <c r="U92" i="1"/>
  <c r="T92" i="1"/>
  <c r="S92" i="1"/>
  <c r="T91" i="1"/>
  <c r="U91" i="1"/>
  <c r="S91" i="1"/>
  <c r="T90" i="1"/>
  <c r="U90" i="1"/>
  <c r="S90" i="1"/>
  <c r="U89" i="1"/>
  <c r="T89" i="1"/>
  <c r="S89" i="1"/>
  <c r="S88" i="1"/>
  <c r="U88" i="1"/>
  <c r="T88" i="1"/>
  <c r="U87" i="1"/>
  <c r="T87" i="1"/>
  <c r="S87" i="1"/>
  <c r="S86" i="1"/>
  <c r="U86" i="1"/>
  <c r="T86" i="1"/>
  <c r="S85" i="1"/>
  <c r="T85" i="1"/>
  <c r="U85" i="1"/>
  <c r="U84" i="1"/>
  <c r="T84" i="1"/>
  <c r="S84" i="1"/>
  <c r="T83" i="1"/>
  <c r="U83" i="1"/>
  <c r="S83" i="1"/>
  <c r="T82" i="1"/>
  <c r="U82" i="1"/>
  <c r="S82" i="1"/>
  <c r="U81" i="1"/>
  <c r="T81" i="1"/>
  <c r="S81" i="1"/>
  <c r="S80" i="1"/>
  <c r="U80" i="1"/>
  <c r="T80" i="1"/>
  <c r="U79" i="1"/>
  <c r="T79" i="1"/>
  <c r="S79" i="1"/>
  <c r="S78" i="1"/>
  <c r="U78" i="1"/>
  <c r="T78" i="1"/>
  <c r="S77" i="1"/>
  <c r="T77" i="1"/>
  <c r="U77" i="1"/>
  <c r="U76" i="1"/>
  <c r="T76" i="1"/>
  <c r="S76" i="1"/>
  <c r="T75" i="1"/>
  <c r="U75" i="1"/>
  <c r="S75" i="1"/>
  <c r="T74" i="1"/>
  <c r="U74" i="1"/>
  <c r="S74" i="1"/>
  <c r="U73" i="1"/>
  <c r="T73" i="1"/>
  <c r="S73" i="1"/>
  <c r="S72" i="1"/>
  <c r="U72" i="1"/>
  <c r="T72" i="1"/>
  <c r="U71" i="1"/>
  <c r="T71" i="1"/>
  <c r="S71" i="1"/>
  <c r="S70" i="1"/>
  <c r="U70" i="1"/>
  <c r="T70" i="1"/>
  <c r="S69" i="1"/>
  <c r="T69" i="1"/>
  <c r="U69" i="1"/>
  <c r="U68" i="1"/>
  <c r="T68" i="1"/>
  <c r="S68" i="1"/>
  <c r="T67" i="1"/>
  <c r="U67" i="1"/>
  <c r="S67" i="1"/>
  <c r="T66" i="1"/>
  <c r="U66" i="1"/>
  <c r="S66" i="1"/>
  <c r="U65" i="1"/>
  <c r="T65" i="1"/>
  <c r="S65" i="1"/>
  <c r="S64" i="1"/>
  <c r="U64" i="1"/>
  <c r="T64" i="1"/>
  <c r="U63" i="1"/>
  <c r="T63" i="1"/>
  <c r="S63" i="1"/>
  <c r="S62" i="1"/>
  <c r="U62" i="1"/>
  <c r="T62" i="1"/>
  <c r="S61" i="1"/>
  <c r="T61" i="1"/>
  <c r="U61" i="1"/>
  <c r="U60" i="1"/>
  <c r="T60" i="1"/>
  <c r="S60" i="1"/>
  <c r="T59" i="1"/>
  <c r="U59" i="1"/>
  <c r="S59" i="1"/>
  <c r="T58" i="1"/>
  <c r="U58" i="1"/>
  <c r="S58" i="1"/>
  <c r="U57" i="1"/>
  <c r="T57" i="1"/>
  <c r="S57" i="1"/>
  <c r="S56" i="1"/>
  <c r="U56" i="1"/>
  <c r="T56" i="1"/>
  <c r="U55" i="1"/>
  <c r="T55" i="1"/>
  <c r="S55" i="1"/>
  <c r="S54" i="1"/>
  <c r="U54" i="1"/>
  <c r="T54" i="1"/>
  <c r="S53" i="1"/>
  <c r="T53" i="1"/>
  <c r="U53" i="1"/>
  <c r="U52" i="1"/>
  <c r="T52" i="1"/>
  <c r="S52" i="1"/>
  <c r="T51" i="1"/>
  <c r="U51" i="1"/>
  <c r="S51" i="1"/>
  <c r="T50" i="1"/>
  <c r="U50" i="1"/>
  <c r="S50" i="1"/>
  <c r="U49" i="1"/>
  <c r="T49" i="1"/>
  <c r="S49" i="1"/>
  <c r="S48" i="1"/>
  <c r="U48" i="1"/>
  <c r="T48" i="1"/>
  <c r="U47" i="1"/>
  <c r="T47" i="1"/>
  <c r="S47" i="1"/>
  <c r="S46" i="1"/>
  <c r="U46" i="1"/>
  <c r="T46" i="1"/>
  <c r="S45" i="1"/>
  <c r="T45" i="1"/>
  <c r="U45" i="1"/>
  <c r="U44" i="1"/>
  <c r="T44" i="1"/>
  <c r="S44" i="1"/>
  <c r="T43" i="1"/>
  <c r="U43" i="1"/>
  <c r="S43" i="1"/>
  <c r="T42" i="1"/>
  <c r="U42" i="1"/>
  <c r="S42" i="1"/>
  <c r="U41" i="1"/>
  <c r="T41" i="1"/>
  <c r="S41" i="1"/>
  <c r="S40" i="1"/>
  <c r="U40" i="1"/>
  <c r="T40" i="1"/>
  <c r="U39" i="1"/>
  <c r="T39" i="1"/>
  <c r="S39" i="1"/>
  <c r="S38" i="1"/>
  <c r="U38" i="1"/>
  <c r="T38" i="1"/>
  <c r="S37" i="1"/>
  <c r="T37" i="1"/>
  <c r="U37" i="1"/>
  <c r="U36" i="1"/>
  <c r="T36" i="1"/>
  <c r="S36" i="1"/>
  <c r="U35" i="1"/>
  <c r="T35" i="1"/>
  <c r="S35" i="1"/>
  <c r="T34" i="1"/>
  <c r="S34" i="1"/>
  <c r="U34" i="1"/>
  <c r="U33" i="1"/>
  <c r="T33" i="1"/>
  <c r="S33" i="1"/>
  <c r="U32" i="1"/>
  <c r="T32" i="1"/>
  <c r="S32" i="1"/>
  <c r="U31" i="1"/>
  <c r="T31" i="1"/>
  <c r="S31" i="1"/>
  <c r="U30" i="1"/>
  <c r="T30" i="1"/>
  <c r="S30" i="1"/>
  <c r="S29" i="1"/>
  <c r="U29" i="1"/>
  <c r="T29" i="1"/>
  <c r="U28" i="1"/>
  <c r="T28" i="1"/>
  <c r="S28" i="1"/>
  <c r="U27" i="1"/>
  <c r="T27" i="1"/>
  <c r="S27" i="1"/>
  <c r="T26" i="1"/>
  <c r="S26" i="1"/>
  <c r="U26" i="1"/>
  <c r="U25" i="1"/>
  <c r="T25" i="1"/>
  <c r="S25" i="1"/>
  <c r="U24" i="1"/>
  <c r="T24" i="1"/>
  <c r="S24" i="1"/>
  <c r="U23" i="1"/>
  <c r="T23" i="1"/>
  <c r="S23" i="1"/>
  <c r="U22" i="1"/>
  <c r="T22" i="1"/>
  <c r="S22" i="1"/>
  <c r="S21" i="1"/>
  <c r="U21" i="1"/>
  <c r="T21" i="1"/>
  <c r="U20" i="1"/>
  <c r="T20" i="1"/>
  <c r="S20" i="1"/>
  <c r="U19" i="1"/>
  <c r="T19" i="1"/>
  <c r="S19" i="1"/>
  <c r="T18" i="1"/>
  <c r="S18" i="1"/>
  <c r="U18" i="1"/>
  <c r="U17" i="1"/>
  <c r="T17" i="1"/>
  <c r="S17" i="1"/>
  <c r="U16" i="1"/>
  <c r="T16" i="1"/>
  <c r="S16" i="1"/>
  <c r="U15" i="1"/>
  <c r="T15" i="1"/>
  <c r="S15" i="1"/>
  <c r="U14" i="1"/>
  <c r="T14" i="1"/>
  <c r="S14" i="1"/>
  <c r="S13" i="1"/>
  <c r="U13" i="1"/>
  <c r="T13" i="1"/>
  <c r="U12" i="1"/>
  <c r="T12" i="1"/>
  <c r="S12" i="1"/>
  <c r="U11" i="1"/>
  <c r="T11" i="1"/>
  <c r="S11" i="1"/>
  <c r="T10" i="1"/>
  <c r="S10" i="1"/>
  <c r="U10" i="1"/>
  <c r="U9" i="1"/>
  <c r="T9" i="1"/>
  <c r="S9" i="1"/>
  <c r="U8" i="1"/>
  <c r="T8" i="1"/>
  <c r="S8" i="1"/>
  <c r="U7" i="1"/>
  <c r="T7" i="1"/>
  <c r="S7" i="1"/>
  <c r="Y481" i="2"/>
  <c r="Y485" i="2"/>
  <c r="Y497" i="2"/>
  <c r="Y61" i="2"/>
  <c r="Y69" i="2"/>
  <c r="Y77" i="2"/>
  <c r="Y85" i="2"/>
  <c r="Y93" i="2"/>
  <c r="Y95" i="2"/>
  <c r="Y101" i="2"/>
  <c r="Y103" i="2"/>
  <c r="Y119" i="2"/>
  <c r="Y125" i="2"/>
  <c r="Y141" i="2"/>
  <c r="Y143" i="2"/>
  <c r="Y148" i="2"/>
  <c r="Y155" i="2"/>
  <c r="Y156" i="2"/>
  <c r="Y171" i="2"/>
  <c r="Y172" i="2"/>
  <c r="Y178" i="2"/>
  <c r="Y186" i="2"/>
  <c r="Y190" i="2"/>
  <c r="Y194" i="2"/>
  <c r="Y199" i="2"/>
  <c r="Y201" i="2"/>
  <c r="Y207" i="2"/>
  <c r="Y209" i="2"/>
  <c r="Y210" i="2"/>
  <c r="Y214" i="2"/>
  <c r="Y217" i="2"/>
  <c r="Y218" i="2"/>
  <c r="Y219" i="2"/>
  <c r="Y221" i="2"/>
  <c r="Y223" i="2"/>
  <c r="Y226" i="2"/>
  <c r="Y230" i="2"/>
  <c r="Y232" i="2"/>
  <c r="Y238" i="2"/>
  <c r="Y240" i="2"/>
  <c r="Y246" i="2"/>
  <c r="Y248" i="2"/>
  <c r="Y252" i="2"/>
  <c r="Y254" i="2"/>
  <c r="Y258" i="2"/>
  <c r="Y260" i="2"/>
  <c r="Y268" i="2"/>
  <c r="Y274" i="2"/>
  <c r="Y276" i="2"/>
  <c r="Y282" i="2"/>
  <c r="Y292" i="2"/>
  <c r="Y294" i="2"/>
  <c r="Y304" i="2"/>
  <c r="Y308" i="2"/>
  <c r="Y310" i="2"/>
  <c r="Y319" i="2"/>
  <c r="Y321" i="2"/>
  <c r="Y327" i="2"/>
  <c r="Y329" i="2"/>
  <c r="Y333" i="2"/>
  <c r="Y337" i="2"/>
  <c r="Y338" i="2"/>
  <c r="Y340" i="2"/>
  <c r="Y342" i="2"/>
  <c r="Y344" i="2"/>
  <c r="Y349" i="2"/>
  <c r="Y353" i="2"/>
  <c r="Y354" i="2"/>
  <c r="Y356" i="2"/>
  <c r="Y358" i="2"/>
  <c r="Y360" i="2"/>
  <c r="Y365" i="2"/>
  <c r="Y370" i="2"/>
  <c r="Y372" i="2"/>
  <c r="Y377" i="2"/>
  <c r="Y382" i="2"/>
  <c r="Y384" i="2"/>
  <c r="Y387" i="2"/>
  <c r="Y389" i="2"/>
  <c r="Y390" i="2"/>
  <c r="Y393" i="2"/>
  <c r="Y395" i="2"/>
  <c r="Y398" i="2"/>
  <c r="Y400" i="2"/>
  <c r="Y406" i="2"/>
  <c r="Y506" i="2"/>
  <c r="Y504" i="2"/>
  <c r="Y465" i="2"/>
  <c r="Y433" i="2"/>
  <c r="Y500" i="2"/>
  <c r="Y468" i="2"/>
  <c r="Y437" i="2"/>
  <c r="Y472" i="2"/>
  <c r="Y496" i="2"/>
  <c r="Y441" i="2"/>
  <c r="Y492" i="2"/>
  <c r="Y445" i="2"/>
  <c r="Y409" i="2"/>
  <c r="Y488" i="2"/>
  <c r="Y449" i="2"/>
  <c r="Y413" i="2"/>
  <c r="Y484" i="2"/>
  <c r="Y453" i="2"/>
  <c r="Y417" i="2"/>
  <c r="Y480" i="2"/>
  <c r="Y457" i="2"/>
  <c r="Y425" i="2"/>
  <c r="Y501" i="2"/>
  <c r="Y476" i="2"/>
  <c r="Y469" i="2"/>
  <c r="Y461" i="2"/>
  <c r="Y429" i="2"/>
  <c r="Y420" i="2"/>
  <c r="Y502" i="2"/>
  <c r="Y498" i="2"/>
  <c r="Y494" i="2"/>
  <c r="Y490" i="2"/>
  <c r="Y486" i="2"/>
  <c r="Y482" i="2"/>
  <c r="Y478" i="2"/>
  <c r="Y474" i="2"/>
  <c r="Y470" i="2"/>
  <c r="Y466" i="2"/>
  <c r="Y462" i="2"/>
  <c r="Y458" i="2"/>
  <c r="Y454" i="2"/>
  <c r="Y450" i="2"/>
  <c r="Y446" i="2"/>
  <c r="Y442" i="2"/>
  <c r="Y438" i="2"/>
  <c r="Y434" i="2"/>
  <c r="Y430" i="2"/>
  <c r="Y426" i="2"/>
  <c r="Y422" i="2"/>
  <c r="Y418" i="2"/>
  <c r="Y414" i="2"/>
  <c r="Y410" i="2"/>
  <c r="Y503" i="2"/>
  <c r="Y499" i="2"/>
  <c r="Y495" i="2"/>
  <c r="Y491" i="2"/>
  <c r="Y487" i="2"/>
  <c r="Y483" i="2"/>
  <c r="Y479" i="2"/>
  <c r="Y475" i="2"/>
  <c r="Y471" i="2"/>
  <c r="Y467" i="2"/>
  <c r="Y463" i="2"/>
  <c r="Y459" i="2"/>
  <c r="Y455" i="2"/>
  <c r="Y451" i="2"/>
  <c r="Y447" i="2"/>
  <c r="Y443" i="2"/>
  <c r="Y439" i="2"/>
  <c r="Y435" i="2"/>
  <c r="Y431" i="2"/>
  <c r="Y427" i="2"/>
  <c r="Y423" i="2"/>
  <c r="Y419" i="2"/>
  <c r="Y415" i="2"/>
  <c r="Y411" i="2"/>
  <c r="Y407" i="2"/>
  <c r="Y464" i="2"/>
  <c r="Y460" i="2"/>
  <c r="Y456" i="2"/>
  <c r="Y452" i="2"/>
  <c r="Y448" i="2"/>
  <c r="Y444" i="2"/>
  <c r="Y440" i="2"/>
  <c r="Y436" i="2"/>
  <c r="Y432" i="2"/>
  <c r="Y428" i="2"/>
  <c r="Y424" i="2"/>
  <c r="Y416" i="2"/>
  <c r="Y412" i="2"/>
  <c r="Y408" i="2"/>
  <c r="Y364" i="2"/>
  <c r="Y283" i="2"/>
  <c r="Y378" i="2"/>
  <c r="Y339" i="2"/>
  <c r="Y394" i="2"/>
  <c r="Y369" i="2"/>
  <c r="Y397" i="2"/>
  <c r="Y392" i="2"/>
  <c r="Y381" i="2"/>
  <c r="Y348" i="2"/>
  <c r="Y391" i="2"/>
  <c r="Y355" i="2"/>
  <c r="Y299" i="2"/>
  <c r="Y281" i="2"/>
  <c r="Y189" i="2"/>
  <c r="Y97" i="2"/>
  <c r="Y70" i="2"/>
  <c r="Y345" i="2"/>
  <c r="Y302" i="2"/>
  <c r="Y293" i="2"/>
  <c r="Y290" i="2"/>
  <c r="Y277" i="2"/>
  <c r="Y261" i="2"/>
  <c r="Y396" i="2"/>
  <c r="Y366" i="2"/>
  <c r="Y326" i="2"/>
  <c r="Y402" i="2"/>
  <c r="Y380" i="2"/>
  <c r="Y368" i="2"/>
  <c r="Y350" i="2"/>
  <c r="Y334" i="2"/>
  <c r="Y328" i="2"/>
  <c r="Y305" i="2"/>
  <c r="Y212" i="2"/>
  <c r="Y183" i="2"/>
  <c r="Y404" i="2"/>
  <c r="Y375" i="2"/>
  <c r="Y357" i="2"/>
  <c r="Y341" i="2"/>
  <c r="Y322" i="2"/>
  <c r="Y316" i="2"/>
  <c r="Y286" i="2"/>
  <c r="Y270" i="2"/>
  <c r="Y228" i="2"/>
  <c r="Y225" i="2"/>
  <c r="Y399" i="2"/>
  <c r="Y386" i="2"/>
  <c r="Y379" i="2"/>
  <c r="Y374" i="2"/>
  <c r="Y367" i="2"/>
  <c r="Y362" i="2"/>
  <c r="Y352" i="2"/>
  <c r="Y336" i="2"/>
  <c r="Y289" i="2"/>
  <c r="Y250" i="2"/>
  <c r="Y244" i="2"/>
  <c r="Y401" i="2"/>
  <c r="Y388" i="2"/>
  <c r="Y330" i="2"/>
  <c r="Y324" i="2"/>
  <c r="Y307" i="2"/>
  <c r="Y300" i="2"/>
  <c r="Y269" i="2"/>
  <c r="Y266" i="2"/>
  <c r="Y373" i="2"/>
  <c r="Y405" i="2"/>
  <c r="Y383" i="2"/>
  <c r="Y371" i="2"/>
  <c r="Y359" i="2"/>
  <c r="Y351" i="2"/>
  <c r="Y346" i="2"/>
  <c r="Y343" i="2"/>
  <c r="Y335" i="2"/>
  <c r="Y318" i="2"/>
  <c r="Y315" i="2"/>
  <c r="Y275" i="2"/>
  <c r="Y233" i="2"/>
  <c r="Y320" i="2"/>
  <c r="Y385" i="2"/>
  <c r="Y376" i="2"/>
  <c r="Y361" i="2"/>
  <c r="Y332" i="2"/>
  <c r="Y309" i="2"/>
  <c r="Y306" i="2"/>
  <c r="Y291" i="2"/>
  <c r="Y284" i="2"/>
  <c r="Y278" i="2"/>
  <c r="Y236" i="2"/>
  <c r="Y241" i="2"/>
  <c r="Y235" i="2"/>
  <c r="Y222" i="2"/>
  <c r="Y202" i="2"/>
  <c r="Y197" i="2"/>
  <c r="Y163" i="2"/>
  <c r="Y138" i="2"/>
  <c r="Y123" i="2"/>
  <c r="Y108" i="2"/>
  <c r="Y78" i="2"/>
  <c r="Y301" i="2"/>
  <c r="Y285" i="2"/>
  <c r="Y249" i="2"/>
  <c r="Y243" i="2"/>
  <c r="Y206" i="2"/>
  <c r="Y193" i="2"/>
  <c r="Y262" i="2"/>
  <c r="Y257" i="2"/>
  <c r="Y251" i="2"/>
  <c r="Y205" i="2"/>
  <c r="Y181" i="2"/>
  <c r="Y167" i="2"/>
  <c r="Y314" i="2"/>
  <c r="Y298" i="2"/>
  <c r="Y265" i="2"/>
  <c r="Y259" i="2"/>
  <c r="Y237" i="2"/>
  <c r="Y234" i="2"/>
  <c r="Y185" i="2"/>
  <c r="Y174" i="2"/>
  <c r="Y273" i="2"/>
  <c r="Y267" i="2"/>
  <c r="Y245" i="2"/>
  <c r="Y242" i="2"/>
  <c r="Y213" i="2"/>
  <c r="Y195" i="2"/>
  <c r="Y192" i="2"/>
  <c r="Y184" i="2"/>
  <c r="Y177" i="2"/>
  <c r="Y170" i="2"/>
  <c r="Y166" i="2"/>
  <c r="Y153" i="2"/>
  <c r="Y253" i="2"/>
  <c r="Y204" i="2"/>
  <c r="Y180" i="2"/>
  <c r="Y173" i="2"/>
  <c r="Y157" i="2"/>
  <c r="Y203" i="2"/>
  <c r="Y200" i="2"/>
  <c r="Y187" i="2"/>
  <c r="Y149" i="2"/>
  <c r="Y131" i="2"/>
  <c r="Y117" i="2"/>
  <c r="Y62" i="2"/>
  <c r="Y179" i="2"/>
  <c r="Y176" i="2"/>
  <c r="Y169" i="2"/>
  <c r="Y142" i="2"/>
  <c r="Y107" i="2"/>
  <c r="Y227" i="2"/>
  <c r="Y220" i="2"/>
  <c r="Y211" i="2"/>
  <c r="Y191" i="2"/>
  <c r="Y188" i="2"/>
  <c r="Y158" i="2"/>
  <c r="Y134" i="2"/>
  <c r="Y126" i="2"/>
  <c r="Y111" i="2"/>
  <c r="Y229" i="2"/>
  <c r="Y175" i="2"/>
  <c r="Y151" i="2"/>
  <c r="Y133" i="2"/>
  <c r="Y114" i="2"/>
  <c r="Y92" i="2"/>
  <c r="Y160" i="2"/>
  <c r="Y150" i="2"/>
  <c r="Y102" i="2"/>
  <c r="Y164" i="2"/>
  <c r="Y145" i="2"/>
  <c r="Y140" i="2"/>
  <c r="Y135" i="2"/>
  <c r="Y116" i="2"/>
  <c r="Y110" i="2"/>
  <c r="Y94" i="2"/>
  <c r="Y84" i="2"/>
  <c r="Y137" i="2"/>
  <c r="Y132" i="2"/>
  <c r="Y127" i="2"/>
  <c r="Y121" i="2"/>
  <c r="Y83" i="2"/>
  <c r="Y76" i="2"/>
  <c r="Y68" i="2"/>
  <c r="Y60" i="2"/>
  <c r="Y159" i="2"/>
  <c r="Y129" i="2"/>
  <c r="Y100" i="2"/>
  <c r="Y89" i="2"/>
  <c r="Y75" i="2"/>
  <c r="Y67" i="2"/>
  <c r="Y59" i="2"/>
  <c r="Y124" i="2"/>
  <c r="Y118" i="2"/>
  <c r="Y105" i="2"/>
  <c r="Y99" i="2"/>
  <c r="Y86" i="2"/>
  <c r="Y79" i="2"/>
  <c r="Y71" i="2"/>
  <c r="Y63" i="2"/>
  <c r="Y74" i="2"/>
  <c r="Y66" i="2"/>
  <c r="Y58" i="2"/>
  <c r="Y113" i="2"/>
  <c r="Y91" i="2"/>
  <c r="Y81" i="2"/>
  <c r="Y73" i="2"/>
  <c r="Y65" i="2"/>
  <c r="Y57" i="2"/>
  <c r="Y421" i="2"/>
  <c r="Y473" i="2"/>
  <c r="Y477" i="2"/>
  <c r="Y489" i="2"/>
  <c r="Y493" i="2"/>
  <c r="Y505" i="2"/>
  <c r="Y82" i="2"/>
  <c r="Y90" i="2"/>
  <c r="Y98" i="2"/>
  <c r="Y106" i="2"/>
  <c r="Y115" i="2"/>
  <c r="Y122" i="2"/>
  <c r="Y130" i="2"/>
  <c r="Y139" i="2"/>
  <c r="Y146" i="2"/>
  <c r="Y147" i="2"/>
  <c r="Y154" i="2"/>
  <c r="Y162" i="2"/>
  <c r="Y165" i="2"/>
  <c r="Y182" i="2"/>
  <c r="Y196" i="2"/>
  <c r="Y231" i="2"/>
  <c r="Y239" i="2"/>
  <c r="Y247" i="2"/>
  <c r="Y255" i="2"/>
  <c r="Y263" i="2"/>
  <c r="Y271" i="2"/>
  <c r="Y279" i="2"/>
  <c r="Y287" i="2"/>
  <c r="Y295" i="2"/>
  <c r="Y303" i="2"/>
  <c r="Y311" i="2"/>
  <c r="Y317" i="2"/>
  <c r="Y325" i="2"/>
  <c r="Y403" i="2"/>
  <c r="Y363" i="2"/>
  <c r="Y347" i="2"/>
  <c r="Y331" i="2"/>
  <c r="Y323" i="2"/>
  <c r="Y313" i="2"/>
  <c r="Y312" i="2"/>
  <c r="Y297" i="2"/>
  <c r="Y296" i="2"/>
  <c r="Y288" i="2"/>
  <c r="Y280" i="2"/>
  <c r="Y272" i="2"/>
  <c r="Y264" i="2"/>
  <c r="Y256" i="2"/>
  <c r="Y224" i="2"/>
  <c r="Y216" i="2"/>
  <c r="Y215" i="2"/>
  <c r="Y208" i="2"/>
  <c r="Y198" i="2"/>
  <c r="Y168" i="2"/>
  <c r="Y161" i="2"/>
  <c r="Y152" i="2"/>
  <c r="Y144" i="2"/>
  <c r="Y136" i="2"/>
  <c r="Y128" i="2"/>
  <c r="Y120" i="2"/>
  <c r="Y112" i="2"/>
  <c r="Y109" i="2"/>
  <c r="Y104" i="2"/>
  <c r="Y96" i="2"/>
  <c r="Y88" i="2"/>
  <c r="Y87" i="2"/>
  <c r="Y80" i="2"/>
  <c r="Y72" i="2"/>
  <c r="Y64" i="2"/>
  <c r="Z64" i="2"/>
  <c r="Z72" i="2"/>
  <c r="Z80" i="2"/>
  <c r="Z88" i="2"/>
  <c r="Z90" i="2"/>
  <c r="Z96" i="2"/>
  <c r="Z98" i="2"/>
  <c r="Z104" i="2"/>
  <c r="Z110" i="2"/>
  <c r="Z112" i="2"/>
  <c r="Z120" i="2"/>
  <c r="Z122" i="2"/>
  <c r="Z128" i="2"/>
  <c r="Z130" i="2"/>
  <c r="Z135" i="2"/>
  <c r="Z136" i="2"/>
  <c r="Z138" i="2"/>
  <c r="Z143" i="2"/>
  <c r="Z144" i="2"/>
  <c r="Z146" i="2"/>
  <c r="Z151" i="2"/>
  <c r="Z152" i="2"/>
  <c r="Z160" i="2"/>
  <c r="Z162" i="2"/>
  <c r="Z169" i="2"/>
  <c r="Z176" i="2"/>
  <c r="Z178" i="2"/>
  <c r="Z186" i="2"/>
  <c r="Z194" i="2"/>
  <c r="Z199" i="2"/>
  <c r="Z201" i="2"/>
  <c r="Z207" i="2"/>
  <c r="Z208" i="2"/>
  <c r="Z210" i="2"/>
  <c r="Z214" i="2"/>
  <c r="Z215" i="2"/>
  <c r="Z216" i="2"/>
  <c r="Z217" i="2"/>
  <c r="Z223" i="2"/>
  <c r="Z224" i="2"/>
  <c r="Z226" i="2"/>
  <c r="Z229" i="2"/>
  <c r="Z231" i="2"/>
  <c r="Z239" i="2"/>
  <c r="Z247" i="2"/>
  <c r="Z255" i="2"/>
  <c r="Z263" i="2"/>
  <c r="Z271" i="2"/>
  <c r="Z274" i="2"/>
  <c r="Z282" i="2"/>
  <c r="Z285" i="2"/>
  <c r="Z287" i="2"/>
  <c r="Z290" i="2"/>
  <c r="Z292" i="2"/>
  <c r="Z295" i="2"/>
  <c r="Z301" i="2"/>
  <c r="Z303" i="2"/>
  <c r="Z308" i="2"/>
  <c r="Z311" i="2"/>
  <c r="Z313" i="2"/>
  <c r="Z317" i="2"/>
  <c r="Z319" i="2"/>
  <c r="Z323" i="2"/>
  <c r="Z325" i="2"/>
  <c r="Z327" i="2"/>
  <c r="Z329" i="2"/>
  <c r="Z331" i="2"/>
  <c r="Z333" i="2"/>
  <c r="Z338" i="2"/>
  <c r="Z340" i="2"/>
  <c r="Z344" i="2"/>
  <c r="Z345" i="2"/>
  <c r="Z347" i="2"/>
  <c r="Z349" i="2"/>
  <c r="Z354" i="2"/>
  <c r="Z356" i="2"/>
  <c r="Z363" i="2"/>
  <c r="Z370" i="2"/>
  <c r="Z375" i="2"/>
  <c r="Z377" i="2"/>
  <c r="Z382" i="2"/>
  <c r="Z387" i="2"/>
  <c r="Z388" i="2"/>
  <c r="Z390" i="2"/>
  <c r="Z398" i="2"/>
  <c r="Z404" i="2"/>
  <c r="Z406" i="2"/>
  <c r="Z506" i="2"/>
  <c r="Z504" i="2"/>
  <c r="Z469" i="2"/>
  <c r="Z465" i="2"/>
  <c r="Z433" i="2"/>
  <c r="Z500" i="2"/>
  <c r="Z497" i="2"/>
  <c r="Z468" i="2"/>
  <c r="Z437" i="2"/>
  <c r="Z472" i="2"/>
  <c r="Z496" i="2"/>
  <c r="Z493" i="2"/>
  <c r="Z441" i="2"/>
  <c r="Z492" i="2"/>
  <c r="Z489" i="2"/>
  <c r="Z445" i="2"/>
  <c r="Z409" i="2"/>
  <c r="Z488" i="2"/>
  <c r="Z485" i="2"/>
  <c r="Z449" i="2"/>
  <c r="Z413" i="2"/>
  <c r="Z501" i="2"/>
  <c r="Z484" i="2"/>
  <c r="Z481" i="2"/>
  <c r="Z453" i="2"/>
  <c r="Z417" i="2"/>
  <c r="Z480" i="2"/>
  <c r="Z477" i="2"/>
  <c r="Z457" i="2"/>
  <c r="Z425" i="2"/>
  <c r="Z421" i="2"/>
  <c r="Z505" i="2"/>
  <c r="Z476" i="2"/>
  <c r="Z473" i="2"/>
  <c r="Z461" i="2"/>
  <c r="Z429" i="2"/>
  <c r="Z420" i="2"/>
  <c r="Z502" i="2"/>
  <c r="Z498" i="2"/>
  <c r="Z494" i="2"/>
  <c r="Z490" i="2"/>
  <c r="Z486" i="2"/>
  <c r="Z482" i="2"/>
  <c r="Z478" i="2"/>
  <c r="Z474" i="2"/>
  <c r="Z470" i="2"/>
  <c r="Z466" i="2"/>
  <c r="Z462" i="2"/>
  <c r="Z458" i="2"/>
  <c r="Z454" i="2"/>
  <c r="Z450" i="2"/>
  <c r="Z446" i="2"/>
  <c r="Z442" i="2"/>
  <c r="Z438" i="2"/>
  <c r="Z434" i="2"/>
  <c r="Z430" i="2"/>
  <c r="Z426" i="2"/>
  <c r="Z422" i="2"/>
  <c r="Z418" i="2"/>
  <c r="Z414" i="2"/>
  <c r="Z410" i="2"/>
  <c r="Z503" i="2"/>
  <c r="Z499" i="2"/>
  <c r="Z495" i="2"/>
  <c r="Z491" i="2"/>
  <c r="Z487" i="2"/>
  <c r="Z483" i="2"/>
  <c r="Z479" i="2"/>
  <c r="Z475" i="2"/>
  <c r="Z471" i="2"/>
  <c r="Z467" i="2"/>
  <c r="Z463" i="2"/>
  <c r="Z459" i="2"/>
  <c r="Z455" i="2"/>
  <c r="Z451" i="2"/>
  <c r="Z447" i="2"/>
  <c r="Z443" i="2"/>
  <c r="Z439" i="2"/>
  <c r="Z435" i="2"/>
  <c r="Z431" i="2"/>
  <c r="Z427" i="2"/>
  <c r="Z423" i="2"/>
  <c r="Z419" i="2"/>
  <c r="Z415" i="2"/>
  <c r="Z411" i="2"/>
  <c r="Z407" i="2"/>
  <c r="Z464" i="2"/>
  <c r="Z460" i="2"/>
  <c r="Z456" i="2"/>
  <c r="Z452" i="2"/>
  <c r="Z448" i="2"/>
  <c r="Z444" i="2"/>
  <c r="Z440" i="2"/>
  <c r="Z436" i="2"/>
  <c r="Z432" i="2"/>
  <c r="Z428" i="2"/>
  <c r="Z424" i="2"/>
  <c r="Z416" i="2"/>
  <c r="Z412" i="2"/>
  <c r="Z408" i="2"/>
  <c r="Z364" i="2"/>
  <c r="Z283" i="2"/>
  <c r="Z378" i="2"/>
  <c r="Z339" i="2"/>
  <c r="Z394" i="2"/>
  <c r="Z369" i="2"/>
  <c r="Z397" i="2"/>
  <c r="Z392" i="2"/>
  <c r="Z381" i="2"/>
  <c r="Z348" i="2"/>
  <c r="Z391" i="2"/>
  <c r="Z355" i="2"/>
  <c r="Z281" i="2"/>
  <c r="Z189" i="2"/>
  <c r="Z97" i="2"/>
  <c r="Z70" i="2"/>
  <c r="Z393" i="2"/>
  <c r="Z360" i="2"/>
  <c r="Z302" i="2"/>
  <c r="Z293" i="2"/>
  <c r="Z277" i="2"/>
  <c r="Z261" i="2"/>
  <c r="Z258" i="2"/>
  <c r="Z366" i="2"/>
  <c r="Z326" i="2"/>
  <c r="Z402" i="2"/>
  <c r="Z350" i="2"/>
  <c r="Z334" i="2"/>
  <c r="Z328" i="2"/>
  <c r="Z305" i="2"/>
  <c r="Z280" i="2"/>
  <c r="Z212" i="2"/>
  <c r="Z183" i="2"/>
  <c r="Z379" i="2"/>
  <c r="Z367" i="2"/>
  <c r="Z357" i="2"/>
  <c r="Z341" i="2"/>
  <c r="Z322" i="2"/>
  <c r="Z316" i="2"/>
  <c r="Z286" i="2"/>
  <c r="Z270" i="2"/>
  <c r="Z228" i="2"/>
  <c r="Z225" i="2"/>
  <c r="Z219" i="2"/>
  <c r="Z403" i="2"/>
  <c r="Z401" i="2"/>
  <c r="Z399" i="2"/>
  <c r="Z386" i="2"/>
  <c r="Z362" i="2"/>
  <c r="Z352" i="2"/>
  <c r="Z336" i="2"/>
  <c r="Z304" i="2"/>
  <c r="Z297" i="2"/>
  <c r="Z289" i="2"/>
  <c r="Z266" i="2"/>
  <c r="Z250" i="2"/>
  <c r="Z244" i="2"/>
  <c r="Z351" i="2"/>
  <c r="Z335" i="2"/>
  <c r="Z330" i="2"/>
  <c r="Z324" i="2"/>
  <c r="Z321" i="2"/>
  <c r="Z307" i="2"/>
  <c r="Z300" i="2"/>
  <c r="Z269" i="2"/>
  <c r="Z373" i="2"/>
  <c r="Z385" i="2"/>
  <c r="Z383" i="2"/>
  <c r="Z376" i="2"/>
  <c r="Z371" i="2"/>
  <c r="Z361" i="2"/>
  <c r="Z346" i="2"/>
  <c r="Z343" i="2"/>
  <c r="Z318" i="2"/>
  <c r="Z306" i="2"/>
  <c r="Z288" i="2"/>
  <c r="Z275" i="2"/>
  <c r="Z272" i="2"/>
  <c r="Z233" i="2"/>
  <c r="Z320" i="2"/>
  <c r="Z396" i="2"/>
  <c r="Z332" i="2"/>
  <c r="Z309" i="2"/>
  <c r="Z299" i="2"/>
  <c r="Z291" i="2"/>
  <c r="Z284" i="2"/>
  <c r="Z278" i="2"/>
  <c r="Z236" i="2"/>
  <c r="Z241" i="2"/>
  <c r="Z235" i="2"/>
  <c r="Z222" i="2"/>
  <c r="Z202" i="2"/>
  <c r="Z197" i="2"/>
  <c r="Z163" i="2"/>
  <c r="Z123" i="2"/>
  <c r="Z108" i="2"/>
  <c r="Z78" i="2"/>
  <c r="Z249" i="2"/>
  <c r="Z243" i="2"/>
  <c r="Z232" i="2"/>
  <c r="Z206" i="2"/>
  <c r="Z193" i="2"/>
  <c r="Z314" i="2"/>
  <c r="Z298" i="2"/>
  <c r="Z257" i="2"/>
  <c r="Z251" i="2"/>
  <c r="Z240" i="2"/>
  <c r="Z234" i="2"/>
  <c r="Z221" i="2"/>
  <c r="Z205" i="2"/>
  <c r="Z181" i="2"/>
  <c r="Z167" i="2"/>
  <c r="Z312" i="2"/>
  <c r="Z296" i="2"/>
  <c r="Z265" i="2"/>
  <c r="Z259" i="2"/>
  <c r="Z248" i="2"/>
  <c r="Z242" i="2"/>
  <c r="Z237" i="2"/>
  <c r="Z185" i="2"/>
  <c r="Z174" i="2"/>
  <c r="Z273" i="2"/>
  <c r="Z267" i="2"/>
  <c r="Z256" i="2"/>
  <c r="Z245" i="2"/>
  <c r="Z213" i="2"/>
  <c r="Z195" i="2"/>
  <c r="Z184" i="2"/>
  <c r="Z177" i="2"/>
  <c r="Z170" i="2"/>
  <c r="Z166" i="2"/>
  <c r="Z153" i="2"/>
  <c r="Z264" i="2"/>
  <c r="Z253" i="2"/>
  <c r="Z204" i="2"/>
  <c r="Z180" i="2"/>
  <c r="Z173" i="2"/>
  <c r="Z157" i="2"/>
  <c r="Z203" i="2"/>
  <c r="Z198" i="2"/>
  <c r="Z187" i="2"/>
  <c r="Z149" i="2"/>
  <c r="Z131" i="2"/>
  <c r="Z117" i="2"/>
  <c r="Z62" i="2"/>
  <c r="Z179" i="2"/>
  <c r="Z142" i="2"/>
  <c r="Z107" i="2"/>
  <c r="Z279" i="2"/>
  <c r="Z227" i="2"/>
  <c r="Z220" i="2"/>
  <c r="Z211" i="2"/>
  <c r="Z191" i="2"/>
  <c r="Z188" i="2"/>
  <c r="Z182" i="2"/>
  <c r="Z165" i="2"/>
  <c r="Z134" i="2"/>
  <c r="Z126" i="2"/>
  <c r="Z111" i="2"/>
  <c r="Z196" i="2"/>
  <c r="Z175" i="2"/>
  <c r="Z133" i="2"/>
  <c r="Z114" i="2"/>
  <c r="Z92" i="2"/>
  <c r="Z190" i="2"/>
  <c r="Z150" i="2"/>
  <c r="Z102" i="2"/>
  <c r="Z145" i="2"/>
  <c r="Z127" i="2"/>
  <c r="Z125" i="2"/>
  <c r="Z119" i="2"/>
  <c r="Z116" i="2"/>
  <c r="Z106" i="2"/>
  <c r="Z94" i="2"/>
  <c r="Z84" i="2"/>
  <c r="Z168" i="2"/>
  <c r="Z161" i="2"/>
  <c r="Z159" i="2"/>
  <c r="Z137" i="2"/>
  <c r="Z121" i="2"/>
  <c r="Z87" i="2"/>
  <c r="Z83" i="2"/>
  <c r="Z76" i="2"/>
  <c r="Z68" i="2"/>
  <c r="Z60" i="2"/>
  <c r="Z154" i="2"/>
  <c r="Z129" i="2"/>
  <c r="Z115" i="2"/>
  <c r="Z109" i="2"/>
  <c r="Z103" i="2"/>
  <c r="Z100" i="2"/>
  <c r="Z89" i="2"/>
  <c r="Z82" i="2"/>
  <c r="Z75" i="2"/>
  <c r="Z67" i="2"/>
  <c r="Z59" i="2"/>
  <c r="Z147" i="2"/>
  <c r="Z124" i="2"/>
  <c r="Z105" i="2"/>
  <c r="Z99" i="2"/>
  <c r="Z86" i="2"/>
  <c r="Z79" i="2"/>
  <c r="Z71" i="2"/>
  <c r="Z63" i="2"/>
  <c r="Z139" i="2"/>
  <c r="Z74" i="2"/>
  <c r="Z66" i="2"/>
  <c r="Z58" i="2"/>
  <c r="Z141" i="2"/>
  <c r="Z113" i="2"/>
  <c r="Z95" i="2"/>
  <c r="Z91" i="2"/>
  <c r="Z81" i="2"/>
  <c r="Z73" i="2"/>
  <c r="Z65" i="2"/>
  <c r="Z57" i="2"/>
  <c r="Z118" i="2"/>
  <c r="Z132" i="2"/>
  <c r="Z140" i="2"/>
  <c r="Z148" i="2"/>
  <c r="Z155" i="2"/>
  <c r="Z156" i="2"/>
  <c r="Z164" i="2"/>
  <c r="Z171" i="2"/>
  <c r="Z172" i="2"/>
  <c r="Z218" i="2"/>
  <c r="Z359" i="2"/>
  <c r="Z365" i="2"/>
  <c r="Z368" i="2"/>
  <c r="Z380" i="2"/>
  <c r="Z405" i="2"/>
  <c r="Z400" i="2"/>
  <c r="Z395" i="2"/>
  <c r="Z389" i="2"/>
  <c r="Z384" i="2"/>
  <c r="Z374" i="2"/>
  <c r="Z372" i="2"/>
  <c r="Z358" i="2"/>
  <c r="Z353" i="2"/>
  <c r="Z342" i="2"/>
  <c r="Z337" i="2"/>
  <c r="Z315" i="2"/>
  <c r="Z310" i="2"/>
  <c r="Z294" i="2"/>
  <c r="Z276" i="2"/>
  <c r="Z268" i="2"/>
  <c r="Z262" i="2"/>
  <c r="Z260" i="2"/>
  <c r="Z254" i="2"/>
  <c r="Z252" i="2"/>
  <c r="Z246" i="2"/>
  <c r="Z238" i="2"/>
  <c r="Z230" i="2"/>
  <c r="Z209" i="2"/>
  <c r="Z200" i="2"/>
  <c r="Z192" i="2"/>
  <c r="Z158" i="2"/>
  <c r="Z101" i="2"/>
  <c r="Z93" i="2"/>
  <c r="Z85" i="2"/>
  <c r="Z77" i="2"/>
  <c r="Z69" i="2"/>
  <c r="Z61" i="2"/>
  <c r="X64" i="2"/>
  <c r="X72" i="2"/>
  <c r="X80" i="2"/>
  <c r="X84" i="2"/>
  <c r="X88" i="2"/>
  <c r="X96" i="2"/>
  <c r="X98" i="2"/>
  <c r="X100" i="2"/>
  <c r="X104" i="2"/>
  <c r="X106" i="2"/>
  <c r="X112" i="2"/>
  <c r="X116" i="2"/>
  <c r="X120" i="2"/>
  <c r="X122" i="2"/>
  <c r="X128" i="2"/>
  <c r="X130" i="2"/>
  <c r="X136" i="2"/>
  <c r="X144" i="2"/>
  <c r="X145" i="2"/>
  <c r="X146" i="2"/>
  <c r="X152" i="2"/>
  <c r="X156" i="2"/>
  <c r="X162" i="2"/>
  <c r="AB162" i="2" s="1"/>
  <c r="X164" i="2"/>
  <c r="X172" i="2"/>
  <c r="AB172" i="2" s="1"/>
  <c r="X178" i="2"/>
  <c r="AB178" i="2" s="1"/>
  <c r="X179" i="2"/>
  <c r="AB179" i="2" s="1"/>
  <c r="X186" i="2"/>
  <c r="AB186" i="2" s="1"/>
  <c r="X194" i="2"/>
  <c r="AB194" i="2" s="1"/>
  <c r="X196" i="2"/>
  <c r="X199" i="2"/>
  <c r="AB199" i="2" s="1"/>
  <c r="X202" i="2"/>
  <c r="AB202" i="2" s="1"/>
  <c r="X207" i="2"/>
  <c r="AB207" i="2" s="1"/>
  <c r="X209" i="2"/>
  <c r="AB209" i="2" s="1"/>
  <c r="X214" i="2"/>
  <c r="AB214" i="2" s="1"/>
  <c r="X215" i="2"/>
  <c r="AB215" i="2" s="1"/>
  <c r="X216" i="2"/>
  <c r="X218" i="2"/>
  <c r="AB218" i="2" s="1"/>
  <c r="X223" i="2"/>
  <c r="AB223" i="2" s="1"/>
  <c r="X225" i="2"/>
  <c r="X230" i="2"/>
  <c r="AB230" i="2" s="1"/>
  <c r="X231" i="2"/>
  <c r="AB231" i="2" s="1"/>
  <c r="X238" i="2"/>
  <c r="AB238" i="2" s="1"/>
  <c r="X239" i="2"/>
  <c r="AB239" i="2" s="1"/>
  <c r="X241" i="2"/>
  <c r="X244" i="2"/>
  <c r="X246" i="2"/>
  <c r="AB246" i="2" s="1"/>
  <c r="X247" i="2"/>
  <c r="AB247" i="2" s="1"/>
  <c r="X249" i="2"/>
  <c r="X252" i="2"/>
  <c r="AB252" i="2" s="1"/>
  <c r="X254" i="2"/>
  <c r="AB254" i="2" s="1"/>
  <c r="X255" i="2"/>
  <c r="AB255" i="2" s="1"/>
  <c r="X260" i="2"/>
  <c r="AB260" i="2" s="1"/>
  <c r="X263" i="2"/>
  <c r="AB263" i="2" s="1"/>
  <c r="X265" i="2"/>
  <c r="X268" i="2"/>
  <c r="AB268" i="2" s="1"/>
  <c r="X271" i="2"/>
  <c r="AB271" i="2" s="1"/>
  <c r="X276" i="2"/>
  <c r="AB276" i="2" s="1"/>
  <c r="X278" i="2"/>
  <c r="AB278" i="2" s="1"/>
  <c r="X279" i="2"/>
  <c r="X286" i="2"/>
  <c r="X292" i="2"/>
  <c r="X294" i="2"/>
  <c r="AB294" i="2" s="1"/>
  <c r="X295" i="2"/>
  <c r="AB295" i="2" s="1"/>
  <c r="X302" i="2"/>
  <c r="X308" i="2"/>
  <c r="X310" i="2"/>
  <c r="X313" i="2"/>
  <c r="AB313" i="2" s="1"/>
  <c r="X317" i="2"/>
  <c r="X319" i="2"/>
  <c r="X323" i="2"/>
  <c r="AB323" i="2" s="1"/>
  <c r="X325" i="2"/>
  <c r="AB325" i="2" s="1"/>
  <c r="X327" i="2"/>
  <c r="AB327" i="2" s="1"/>
  <c r="X331" i="2"/>
  <c r="AB331" i="2" s="1"/>
  <c r="X333" i="2"/>
  <c r="X338" i="2"/>
  <c r="X340" i="2"/>
  <c r="AB340" i="2" s="1"/>
  <c r="X342" i="2"/>
  <c r="AB342" i="2" s="1"/>
  <c r="X347" i="2"/>
  <c r="AB347" i="2" s="1"/>
  <c r="X349" i="2"/>
  <c r="AB349" i="2" s="1"/>
  <c r="X354" i="2"/>
  <c r="AB354" i="2" s="1"/>
  <c r="X356" i="2"/>
  <c r="AB356" i="2" s="1"/>
  <c r="X358" i="2"/>
  <c r="AB358" i="2" s="1"/>
  <c r="X362" i="2"/>
  <c r="AB362" i="2" s="1"/>
  <c r="X363" i="2"/>
  <c r="AB363" i="2" s="1"/>
  <c r="X365" i="2"/>
  <c r="AB365" i="2" s="1"/>
  <c r="X370" i="2"/>
  <c r="AB370" i="2" s="1"/>
  <c r="X372" i="2"/>
  <c r="AB372" i="2" s="1"/>
  <c r="X382" i="2"/>
  <c r="X384" i="2"/>
  <c r="AB384" i="2" s="1"/>
  <c r="X386" i="2"/>
  <c r="X387" i="2"/>
  <c r="AB387" i="2" s="1"/>
  <c r="X390" i="2"/>
  <c r="AB390" i="2" s="1"/>
  <c r="X395" i="2"/>
  <c r="AB395" i="2" s="1"/>
  <c r="X398" i="2"/>
  <c r="AB398" i="2" s="1"/>
  <c r="X403" i="2"/>
  <c r="X406" i="2"/>
  <c r="AB406" i="2" s="1"/>
  <c r="X56" i="2"/>
  <c r="X6" i="2"/>
  <c r="X506" i="2"/>
  <c r="AB506" i="2" s="1"/>
  <c r="X504" i="2"/>
  <c r="AB504" i="2" s="1"/>
  <c r="X469" i="2"/>
  <c r="AB469" i="2" s="1"/>
  <c r="X465" i="2"/>
  <c r="AB465" i="2" s="1"/>
  <c r="X433" i="2"/>
  <c r="AB433" i="2" s="1"/>
  <c r="X500" i="2"/>
  <c r="AB500" i="2" s="1"/>
  <c r="X497" i="2"/>
  <c r="AB497" i="2" s="1"/>
  <c r="X468" i="2"/>
  <c r="AB468" i="2" s="1"/>
  <c r="X437" i="2"/>
  <c r="AB437" i="2" s="1"/>
  <c r="X472" i="2"/>
  <c r="AB472" i="2" s="1"/>
  <c r="X496" i="2"/>
  <c r="AB496" i="2" s="1"/>
  <c r="X493" i="2"/>
  <c r="AB493" i="2" s="1"/>
  <c r="X441" i="2"/>
  <c r="AB441" i="2" s="1"/>
  <c r="X492" i="2"/>
  <c r="AB492" i="2" s="1"/>
  <c r="X489" i="2"/>
  <c r="AB489" i="2" s="1"/>
  <c r="X445" i="2"/>
  <c r="AB445" i="2" s="1"/>
  <c r="X409" i="2"/>
  <c r="AB409" i="2" s="1"/>
  <c r="X488" i="2"/>
  <c r="AB488" i="2" s="1"/>
  <c r="X485" i="2"/>
  <c r="AB485" i="2" s="1"/>
  <c r="X449" i="2"/>
  <c r="AB449" i="2" s="1"/>
  <c r="X413" i="2"/>
  <c r="AB413" i="2" s="1"/>
  <c r="X501" i="2"/>
  <c r="AB501" i="2" s="1"/>
  <c r="X484" i="2"/>
  <c r="AB484" i="2" s="1"/>
  <c r="X481" i="2"/>
  <c r="AB481" i="2" s="1"/>
  <c r="X453" i="2"/>
  <c r="AB453" i="2" s="1"/>
  <c r="X417" i="2"/>
  <c r="AB417" i="2" s="1"/>
  <c r="X480" i="2"/>
  <c r="AB480" i="2" s="1"/>
  <c r="X477" i="2"/>
  <c r="AB477" i="2" s="1"/>
  <c r="X457" i="2"/>
  <c r="AB457" i="2" s="1"/>
  <c r="X425" i="2"/>
  <c r="AB425" i="2" s="1"/>
  <c r="X421" i="2"/>
  <c r="AB421" i="2" s="1"/>
  <c r="X505" i="2"/>
  <c r="AB505" i="2" s="1"/>
  <c r="X476" i="2"/>
  <c r="AB476" i="2" s="1"/>
  <c r="X473" i="2"/>
  <c r="AB473" i="2" s="1"/>
  <c r="X461" i="2"/>
  <c r="AB461" i="2" s="1"/>
  <c r="X429" i="2"/>
  <c r="AB429" i="2" s="1"/>
  <c r="X420" i="2"/>
  <c r="AB420" i="2" s="1"/>
  <c r="X364" i="2"/>
  <c r="AB364" i="2" s="1"/>
  <c r="X283" i="2"/>
  <c r="AB283" i="2" s="1"/>
  <c r="X378" i="2"/>
  <c r="AB378" i="2" s="1"/>
  <c r="X339" i="2"/>
  <c r="AB339" i="2" s="1"/>
  <c r="X394" i="2"/>
  <c r="AB394" i="2" s="1"/>
  <c r="X369" i="2"/>
  <c r="AB369" i="2" s="1"/>
  <c r="X397" i="2"/>
  <c r="AB397" i="2" s="1"/>
  <c r="X392" i="2"/>
  <c r="AB392" i="2" s="1"/>
  <c r="X381" i="2"/>
  <c r="AB381" i="2" s="1"/>
  <c r="X348" i="2"/>
  <c r="AB348" i="2" s="1"/>
  <c r="X391" i="2"/>
  <c r="AB391" i="2" s="1"/>
  <c r="X355" i="2"/>
  <c r="AB355" i="2" s="1"/>
  <c r="X299" i="2"/>
  <c r="AB299" i="2" s="1"/>
  <c r="X189" i="2"/>
  <c r="AB189" i="2" s="1"/>
  <c r="X97" i="2"/>
  <c r="X70" i="2"/>
  <c r="X400" i="2"/>
  <c r="AB400" i="2" s="1"/>
  <c r="X389" i="2"/>
  <c r="AB389" i="2" s="1"/>
  <c r="X353" i="2"/>
  <c r="AB353" i="2" s="1"/>
  <c r="X345" i="2"/>
  <c r="AB345" i="2" s="1"/>
  <c r="X337" i="2"/>
  <c r="AB337" i="2" s="1"/>
  <c r="X311" i="2"/>
  <c r="AB311" i="2" s="1"/>
  <c r="X293" i="2"/>
  <c r="AB293" i="2" s="1"/>
  <c r="X277" i="2"/>
  <c r="AB277" i="2" s="1"/>
  <c r="X261" i="2"/>
  <c r="AB261" i="2" s="1"/>
  <c r="X258" i="2"/>
  <c r="AB258" i="2" s="1"/>
  <c r="X396" i="2"/>
  <c r="AB396" i="2" s="1"/>
  <c r="X366" i="2"/>
  <c r="AB366" i="2" s="1"/>
  <c r="X326" i="2"/>
  <c r="AB326" i="2" s="1"/>
  <c r="X380" i="2"/>
  <c r="AB380" i="2" s="1"/>
  <c r="X368" i="2"/>
  <c r="AB368" i="2" s="1"/>
  <c r="X350" i="2"/>
  <c r="AB350" i="2" s="1"/>
  <c r="X334" i="2"/>
  <c r="AB334" i="2" s="1"/>
  <c r="X328" i="2"/>
  <c r="AB328" i="2" s="1"/>
  <c r="X305" i="2"/>
  <c r="AB305" i="2" s="1"/>
  <c r="X280" i="2"/>
  <c r="AB280" i="2" s="1"/>
  <c r="X183" i="2"/>
  <c r="AB183" i="2" s="1"/>
  <c r="X404" i="2"/>
  <c r="AB404" i="2" s="1"/>
  <c r="X375" i="2"/>
  <c r="AB375" i="2" s="1"/>
  <c r="X357" i="2"/>
  <c r="AB357" i="2" s="1"/>
  <c r="X341" i="2"/>
  <c r="AB341" i="2" s="1"/>
  <c r="X322" i="2"/>
  <c r="AB322" i="2" s="1"/>
  <c r="X316" i="2"/>
  <c r="AB316" i="2" s="1"/>
  <c r="X270" i="2"/>
  <c r="AB270" i="2" s="1"/>
  <c r="X228" i="2"/>
  <c r="AB228" i="2" s="1"/>
  <c r="X219" i="2"/>
  <c r="AB219" i="2" s="1"/>
  <c r="X399" i="2"/>
  <c r="AB399" i="2" s="1"/>
  <c r="X352" i="2"/>
  <c r="AB352" i="2" s="1"/>
  <c r="X336" i="2"/>
  <c r="AB336" i="2" s="1"/>
  <c r="X304" i="2"/>
  <c r="AB304" i="2" s="1"/>
  <c r="X289" i="2"/>
  <c r="AB289" i="2" s="1"/>
  <c r="X250" i="2"/>
  <c r="AB250" i="2" s="1"/>
  <c r="X388" i="2"/>
  <c r="AB388" i="2" s="1"/>
  <c r="X374" i="2"/>
  <c r="AB374" i="2" s="1"/>
  <c r="X330" i="2"/>
  <c r="AB330" i="2" s="1"/>
  <c r="X324" i="2"/>
  <c r="AB324" i="2" s="1"/>
  <c r="X307" i="2"/>
  <c r="AB307" i="2" s="1"/>
  <c r="X300" i="2"/>
  <c r="AB300" i="2" s="1"/>
  <c r="X297" i="2"/>
  <c r="AB297" i="2" s="1"/>
  <c r="X269" i="2"/>
  <c r="AB269" i="2" s="1"/>
  <c r="X373" i="2"/>
  <c r="AB373" i="2" s="1"/>
  <c r="X383" i="2"/>
  <c r="AB383" i="2" s="1"/>
  <c r="X371" i="2"/>
  <c r="AB371" i="2" s="1"/>
  <c r="X359" i="2"/>
  <c r="AB359" i="2" s="1"/>
  <c r="X343" i="2"/>
  <c r="AB343" i="2" s="1"/>
  <c r="X318" i="2"/>
  <c r="AB318" i="2" s="1"/>
  <c r="X315" i="2"/>
  <c r="AB315" i="2" s="1"/>
  <c r="X288" i="2"/>
  <c r="AB288" i="2" s="1"/>
  <c r="X275" i="2"/>
  <c r="AB275" i="2" s="1"/>
  <c r="X272" i="2"/>
  <c r="AB272" i="2" s="1"/>
  <c r="X320" i="2"/>
  <c r="AB320" i="2" s="1"/>
  <c r="X405" i="2"/>
  <c r="AB405" i="2" s="1"/>
  <c r="X332" i="2"/>
  <c r="AB332" i="2" s="1"/>
  <c r="X309" i="2"/>
  <c r="AB309" i="2" s="1"/>
  <c r="X291" i="2"/>
  <c r="AB291" i="2" s="1"/>
  <c r="X284" i="2"/>
  <c r="AB284" i="2" s="1"/>
  <c r="X281" i="2"/>
  <c r="AB281" i="2" s="1"/>
  <c r="X236" i="2"/>
  <c r="AB236" i="2" s="1"/>
  <c r="X235" i="2"/>
  <c r="AB235" i="2" s="1"/>
  <c r="X222" i="2"/>
  <c r="AB222" i="2" s="1"/>
  <c r="X197" i="2"/>
  <c r="AB197" i="2" s="1"/>
  <c r="X163" i="2"/>
  <c r="AB163" i="2" s="1"/>
  <c r="X138" i="2"/>
  <c r="X123" i="2"/>
  <c r="X108" i="2"/>
  <c r="X78" i="2"/>
  <c r="X301" i="2"/>
  <c r="AB301" i="2" s="1"/>
  <c r="X285" i="2"/>
  <c r="AB285" i="2" s="1"/>
  <c r="X243" i="2"/>
  <c r="AB243" i="2" s="1"/>
  <c r="X232" i="2"/>
  <c r="AB232" i="2" s="1"/>
  <c r="X206" i="2"/>
  <c r="AB206" i="2" s="1"/>
  <c r="X193" i="2"/>
  <c r="AB193" i="2" s="1"/>
  <c r="X303" i="2"/>
  <c r="AB303" i="2" s="1"/>
  <c r="X287" i="2"/>
  <c r="AB287" i="2" s="1"/>
  <c r="X251" i="2"/>
  <c r="AB251" i="2" s="1"/>
  <c r="X240" i="2"/>
  <c r="AB240" i="2" s="1"/>
  <c r="X221" i="2"/>
  <c r="AB221" i="2" s="1"/>
  <c r="X205" i="2"/>
  <c r="AB205" i="2" s="1"/>
  <c r="X181" i="2"/>
  <c r="AB181" i="2" s="1"/>
  <c r="X167" i="2"/>
  <c r="AB167" i="2" s="1"/>
  <c r="X312" i="2"/>
  <c r="AB312" i="2" s="1"/>
  <c r="X296" i="2"/>
  <c r="AB296" i="2" s="1"/>
  <c r="X262" i="2"/>
  <c r="AB262" i="2" s="1"/>
  <c r="X259" i="2"/>
  <c r="AB259" i="2" s="1"/>
  <c r="X248" i="2"/>
  <c r="AB248" i="2" s="1"/>
  <c r="X237" i="2"/>
  <c r="AB237" i="2" s="1"/>
  <c r="X185" i="2"/>
  <c r="AB185" i="2" s="1"/>
  <c r="X174" i="2"/>
  <c r="AB174" i="2" s="1"/>
  <c r="X267" i="2"/>
  <c r="AB267" i="2" s="1"/>
  <c r="X256" i="2"/>
  <c r="AB256" i="2" s="1"/>
  <c r="X245" i="2"/>
  <c r="AB245" i="2" s="1"/>
  <c r="X213" i="2"/>
  <c r="AB213" i="2" s="1"/>
  <c r="X192" i="2"/>
  <c r="AB192" i="2" s="1"/>
  <c r="X184" i="2"/>
  <c r="AB184" i="2" s="1"/>
  <c r="X177" i="2"/>
  <c r="AB177" i="2" s="1"/>
  <c r="X166" i="2"/>
  <c r="AB166" i="2" s="1"/>
  <c r="X153" i="2"/>
  <c r="X264" i="2"/>
  <c r="AB264" i="2" s="1"/>
  <c r="X253" i="2"/>
  <c r="AB253" i="2" s="1"/>
  <c r="X173" i="2"/>
  <c r="AB173" i="2" s="1"/>
  <c r="X157" i="2"/>
  <c r="AB157" i="2" s="1"/>
  <c r="X203" i="2"/>
  <c r="AB203" i="2" s="1"/>
  <c r="X200" i="2"/>
  <c r="AB200" i="2" s="1"/>
  <c r="X198" i="2"/>
  <c r="AB198" i="2" s="1"/>
  <c r="X187" i="2"/>
  <c r="AB187" i="2" s="1"/>
  <c r="X149" i="2"/>
  <c r="X131" i="2"/>
  <c r="X117" i="2"/>
  <c r="X62" i="2"/>
  <c r="X176" i="2"/>
  <c r="AB176" i="2" s="1"/>
  <c r="X169" i="2"/>
  <c r="AB169" i="2" s="1"/>
  <c r="X142" i="2"/>
  <c r="X107" i="2"/>
  <c r="X182" i="2"/>
  <c r="AB182" i="2" s="1"/>
  <c r="X165" i="2"/>
  <c r="AB165" i="2" s="1"/>
  <c r="X158" i="2"/>
  <c r="AB158" i="2" s="1"/>
  <c r="X134" i="2"/>
  <c r="X126" i="2"/>
  <c r="X111" i="2"/>
  <c r="X229" i="2"/>
  <c r="AB229" i="2" s="1"/>
  <c r="X175" i="2"/>
  <c r="AB175" i="2" s="1"/>
  <c r="X151" i="2"/>
  <c r="X133" i="2"/>
  <c r="X114" i="2"/>
  <c r="X92" i="2"/>
  <c r="X190" i="2"/>
  <c r="AB190" i="2" s="1"/>
  <c r="X160" i="2"/>
  <c r="AB160" i="2" s="1"/>
  <c r="X150" i="2"/>
  <c r="X102" i="2"/>
  <c r="X224" i="2"/>
  <c r="AB224" i="2" s="1"/>
  <c r="X208" i="2"/>
  <c r="AB208" i="2" s="1"/>
  <c r="X171" i="2"/>
  <c r="AB171" i="2" s="1"/>
  <c r="X155" i="2"/>
  <c r="X148" i="2"/>
  <c r="X125" i="2"/>
  <c r="X119" i="2"/>
  <c r="X110" i="2"/>
  <c r="X94" i="2"/>
  <c r="X90" i="2"/>
  <c r="X140" i="2"/>
  <c r="X121" i="2"/>
  <c r="X87" i="2"/>
  <c r="X83" i="2"/>
  <c r="X76" i="2"/>
  <c r="X68" i="2"/>
  <c r="X60" i="2"/>
  <c r="X168" i="2"/>
  <c r="AB168" i="2" s="1"/>
  <c r="X161" i="2"/>
  <c r="AB161" i="2" s="1"/>
  <c r="X132" i="2"/>
  <c r="X115" i="2"/>
  <c r="X109" i="2"/>
  <c r="X103" i="2"/>
  <c r="X89" i="2"/>
  <c r="X75" i="2"/>
  <c r="X67" i="2"/>
  <c r="X59" i="2"/>
  <c r="X154" i="2"/>
  <c r="X147" i="2"/>
  <c r="X118" i="2"/>
  <c r="X105" i="2"/>
  <c r="X99" i="2"/>
  <c r="X86" i="2"/>
  <c r="X82" i="2"/>
  <c r="X79" i="2"/>
  <c r="X71" i="2"/>
  <c r="X63" i="2"/>
  <c r="X139" i="2"/>
  <c r="X141" i="2"/>
  <c r="X113" i="2"/>
  <c r="X95" i="2"/>
  <c r="X91" i="2"/>
  <c r="X101" i="2"/>
  <c r="X93" i="2"/>
  <c r="X85" i="2"/>
  <c r="X77" i="2"/>
  <c r="X69" i="2"/>
  <c r="X61" i="2"/>
  <c r="X58" i="2"/>
  <c r="X66" i="2"/>
  <c r="X74" i="2"/>
  <c r="X124" i="2"/>
  <c r="X170" i="2"/>
  <c r="AB170" i="2" s="1"/>
  <c r="X180" i="2"/>
  <c r="AB180" i="2" s="1"/>
  <c r="X188" i="2"/>
  <c r="X195" i="2"/>
  <c r="X204" i="2"/>
  <c r="X210" i="2"/>
  <c r="AB210" i="2" s="1"/>
  <c r="X212" i="2"/>
  <c r="AB212" i="2" s="1"/>
  <c r="X226" i="2"/>
  <c r="AB226" i="2" s="1"/>
  <c r="X233" i="2"/>
  <c r="X257" i="2"/>
  <c r="X273" i="2"/>
  <c r="X321" i="2"/>
  <c r="X329" i="2"/>
  <c r="AB329" i="2" s="1"/>
  <c r="X361" i="2"/>
  <c r="AB361" i="2" s="1"/>
  <c r="X377" i="2"/>
  <c r="AB377" i="2" s="1"/>
  <c r="X385" i="2"/>
  <c r="X393" i="2"/>
  <c r="X401" i="2"/>
  <c r="AB401" i="2" s="1"/>
  <c r="X402" i="2"/>
  <c r="X379" i="2"/>
  <c r="X376" i="2"/>
  <c r="X367" i="2"/>
  <c r="X360" i="2"/>
  <c r="X351" i="2"/>
  <c r="X346" i="2"/>
  <c r="X344" i="2"/>
  <c r="X335" i="2"/>
  <c r="X314" i="2"/>
  <c r="X306" i="2"/>
  <c r="X298" i="2"/>
  <c r="X290" i="2"/>
  <c r="X282" i="2"/>
  <c r="AB282" i="2" s="1"/>
  <c r="X274" i="2"/>
  <c r="X266" i="2"/>
  <c r="X242" i="2"/>
  <c r="X234" i="2"/>
  <c r="AB234" i="2" s="1"/>
  <c r="X227" i="2"/>
  <c r="AB227" i="2" s="1"/>
  <c r="X220" i="2"/>
  <c r="AB220" i="2" s="1"/>
  <c r="X217" i="2"/>
  <c r="AB217" i="2" s="1"/>
  <c r="X211" i="2"/>
  <c r="X201" i="2"/>
  <c r="AB201" i="2" s="1"/>
  <c r="X191" i="2"/>
  <c r="AB191" i="2" s="1"/>
  <c r="X159" i="2"/>
  <c r="X143" i="2"/>
  <c r="X137" i="2"/>
  <c r="X135" i="2"/>
  <c r="X129" i="2"/>
  <c r="X127" i="2"/>
  <c r="X81" i="2"/>
  <c r="X73" i="2"/>
  <c r="X65" i="2"/>
  <c r="X57" i="2"/>
  <c r="X503" i="2"/>
  <c r="X502" i="2"/>
  <c r="X499" i="2"/>
  <c r="X498" i="2"/>
  <c r="X495" i="2"/>
  <c r="X494" i="2"/>
  <c r="X491" i="2"/>
  <c r="X490" i="2"/>
  <c r="AB490" i="2" s="1"/>
  <c r="X487" i="2"/>
  <c r="X486" i="2"/>
  <c r="X483" i="2"/>
  <c r="X482" i="2"/>
  <c r="X479" i="2"/>
  <c r="X478" i="2"/>
  <c r="X475" i="2"/>
  <c r="AB475" i="2" s="1"/>
  <c r="X474" i="2"/>
  <c r="X471" i="2"/>
  <c r="X470" i="2"/>
  <c r="X467" i="2"/>
  <c r="AB467" i="2" s="1"/>
  <c r="X466" i="2"/>
  <c r="X464" i="2"/>
  <c r="X463" i="2"/>
  <c r="X462" i="2"/>
  <c r="X460" i="2"/>
  <c r="X459" i="2"/>
  <c r="X458" i="2"/>
  <c r="X456" i="2"/>
  <c r="X455" i="2"/>
  <c r="X454" i="2"/>
  <c r="X452" i="2"/>
  <c r="X451" i="2"/>
  <c r="X450" i="2"/>
  <c r="X448" i="2"/>
  <c r="X447" i="2"/>
  <c r="X446" i="2"/>
  <c r="X444" i="2"/>
  <c r="X443" i="2"/>
  <c r="X442" i="2"/>
  <c r="AB442" i="2" s="1"/>
  <c r="X440" i="2"/>
  <c r="X439" i="2"/>
  <c r="X438" i="2"/>
  <c r="X436" i="2"/>
  <c r="X435" i="2"/>
  <c r="AB435" i="2" s="1"/>
  <c r="X434" i="2"/>
  <c r="X432" i="2"/>
  <c r="X431" i="2"/>
  <c r="X430" i="2"/>
  <c r="X428" i="2"/>
  <c r="X427" i="2"/>
  <c r="X426" i="2"/>
  <c r="X424" i="2"/>
  <c r="X423" i="2"/>
  <c r="X422" i="2"/>
  <c r="X419" i="2"/>
  <c r="X418" i="2"/>
  <c r="X416" i="2"/>
  <c r="X415" i="2"/>
  <c r="X414" i="2"/>
  <c r="X412" i="2"/>
  <c r="X411" i="2"/>
  <c r="X410" i="2"/>
  <c r="AB410" i="2" s="1"/>
  <c r="X408" i="2"/>
  <c r="X407" i="2"/>
  <c r="Y13" i="2"/>
  <c r="Y21" i="2"/>
  <c r="Y29" i="2"/>
  <c r="Y37" i="2"/>
  <c r="Y45" i="2"/>
  <c r="Y53" i="2"/>
  <c r="Y8" i="2"/>
  <c r="Y16" i="2"/>
  <c r="Y24" i="2"/>
  <c r="Y32" i="2"/>
  <c r="Y40" i="2"/>
  <c r="Y48" i="2"/>
  <c r="Y56" i="2"/>
  <c r="Y11" i="2"/>
  <c r="Y19" i="2"/>
  <c r="Y27" i="2"/>
  <c r="Y35" i="2"/>
  <c r="Y43" i="2"/>
  <c r="Y51" i="2"/>
  <c r="Y14" i="2"/>
  <c r="Y22" i="2"/>
  <c r="Y30" i="2"/>
  <c r="Y38" i="2"/>
  <c r="Y46" i="2"/>
  <c r="Y54" i="2"/>
  <c r="Y9" i="2"/>
  <c r="Y17" i="2"/>
  <c r="Y25" i="2"/>
  <c r="Y33" i="2"/>
  <c r="Y41" i="2"/>
  <c r="Y49" i="2"/>
  <c r="Y6" i="2"/>
  <c r="Y12" i="2"/>
  <c r="Y20" i="2"/>
  <c r="Y28" i="2"/>
  <c r="Y36" i="2"/>
  <c r="Y44" i="2"/>
  <c r="Y52" i="2"/>
  <c r="Y7" i="2"/>
  <c r="Y15" i="2"/>
  <c r="Y23" i="2"/>
  <c r="Y31" i="2"/>
  <c r="Y39" i="2"/>
  <c r="Y47" i="2"/>
  <c r="Y55" i="2"/>
  <c r="Y18" i="2"/>
  <c r="Y42" i="2"/>
  <c r="Y34" i="2"/>
  <c r="Y26" i="2"/>
  <c r="Y50" i="2"/>
  <c r="Y10" i="2"/>
  <c r="Z10" i="2"/>
  <c r="Z18" i="2"/>
  <c r="Z26" i="2"/>
  <c r="Z34" i="2"/>
  <c r="Z42" i="2"/>
  <c r="Z50" i="2"/>
  <c r="Z13" i="2"/>
  <c r="Z21" i="2"/>
  <c r="Z29" i="2"/>
  <c r="Z37" i="2"/>
  <c r="Z45" i="2"/>
  <c r="Z53" i="2"/>
  <c r="Z8" i="2"/>
  <c r="Z16" i="2"/>
  <c r="Z24" i="2"/>
  <c r="Z32" i="2"/>
  <c r="Z40" i="2"/>
  <c r="Z48" i="2"/>
  <c r="Z56" i="2"/>
  <c r="Z11" i="2"/>
  <c r="Z19" i="2"/>
  <c r="Z27" i="2"/>
  <c r="Z35" i="2"/>
  <c r="Z43" i="2"/>
  <c r="Z51" i="2"/>
  <c r="Z6" i="2"/>
  <c r="Z14" i="2"/>
  <c r="Z22" i="2"/>
  <c r="Z30" i="2"/>
  <c r="Z38" i="2"/>
  <c r="Z46" i="2"/>
  <c r="Z54" i="2"/>
  <c r="Z9" i="2"/>
  <c r="Z17" i="2"/>
  <c r="Z25" i="2"/>
  <c r="Z33" i="2"/>
  <c r="Z41" i="2"/>
  <c r="Z49" i="2"/>
  <c r="Z12" i="2"/>
  <c r="Z20" i="2"/>
  <c r="Z28" i="2"/>
  <c r="Z36" i="2"/>
  <c r="Z44" i="2"/>
  <c r="Z52" i="2"/>
  <c r="Z15" i="2"/>
  <c r="Z39" i="2"/>
  <c r="Z55" i="2"/>
  <c r="Z23" i="2"/>
  <c r="Z47" i="2"/>
  <c r="Z7" i="2"/>
  <c r="Z31" i="2"/>
  <c r="AB134" i="2"/>
  <c r="AB142" i="2"/>
  <c r="X8" i="2"/>
  <c r="X16" i="2"/>
  <c r="X24" i="2"/>
  <c r="X32" i="2"/>
  <c r="X40" i="2"/>
  <c r="X48" i="2"/>
  <c r="AB113" i="2"/>
  <c r="X11" i="2"/>
  <c r="X19" i="2"/>
  <c r="X27" i="2"/>
  <c r="X35" i="2"/>
  <c r="X43" i="2"/>
  <c r="X51" i="2"/>
  <c r="AB124" i="2"/>
  <c r="AB148" i="2"/>
  <c r="X14" i="2"/>
  <c r="X22" i="2"/>
  <c r="X30" i="2"/>
  <c r="X38" i="2"/>
  <c r="X46" i="2"/>
  <c r="X54" i="2"/>
  <c r="AB127" i="2"/>
  <c r="X9" i="2"/>
  <c r="X17" i="2"/>
  <c r="X25" i="2"/>
  <c r="X33" i="2"/>
  <c r="X41" i="2"/>
  <c r="X49" i="2"/>
  <c r="AB146" i="2"/>
  <c r="X12" i="2"/>
  <c r="X20" i="2"/>
  <c r="X28" i="2"/>
  <c r="X36" i="2"/>
  <c r="X44" i="2"/>
  <c r="X52" i="2"/>
  <c r="AB125" i="2"/>
  <c r="AB149" i="2"/>
  <c r="X7" i="2"/>
  <c r="X15" i="2"/>
  <c r="X23" i="2"/>
  <c r="X31" i="2"/>
  <c r="X39" i="2"/>
  <c r="X47" i="2"/>
  <c r="X55" i="2"/>
  <c r="AB120" i="2"/>
  <c r="AB128" i="2"/>
  <c r="AB144" i="2"/>
  <c r="X10" i="2"/>
  <c r="X18" i="2"/>
  <c r="X26" i="2"/>
  <c r="X34" i="2"/>
  <c r="X42" i="2"/>
  <c r="X50" i="2"/>
  <c r="X37" i="2"/>
  <c r="AB107" i="2"/>
  <c r="X21" i="2"/>
  <c r="X45" i="2"/>
  <c r="X13" i="2"/>
  <c r="AB115" i="2"/>
  <c r="X29" i="2"/>
  <c r="X53" i="2"/>
  <c r="AB11" i="2"/>
  <c r="AB22" i="2"/>
  <c r="AB36" i="2"/>
  <c r="AB40" i="2"/>
  <c r="AB24" i="2"/>
  <c r="AB32" i="2"/>
  <c r="AB48" i="2"/>
  <c r="AB17" i="2"/>
  <c r="AB45" i="2"/>
  <c r="AB26" i="2"/>
  <c r="AB6" i="2" l="1"/>
  <c r="AB196" i="2"/>
  <c r="AB279" i="2"/>
  <c r="AB249" i="2"/>
  <c r="AB321" i="2"/>
  <c r="AB403" i="2"/>
  <c r="AB402" i="2"/>
  <c r="AB360" i="2"/>
  <c r="AB393" i="2"/>
  <c r="AB436" i="2"/>
  <c r="AB464" i="2"/>
  <c r="AB415" i="2"/>
  <c r="AB447" i="2"/>
  <c r="AB479" i="2"/>
  <c r="AB382" i="2"/>
  <c r="AB344" i="2"/>
  <c r="AB338" i="2"/>
  <c r="AB333" i="2"/>
  <c r="AB317" i="2"/>
  <c r="AB308" i="2"/>
  <c r="AB292" i="2"/>
  <c r="AB274" i="2"/>
  <c r="AB216" i="2"/>
  <c r="AB159" i="2"/>
  <c r="AB164" i="2"/>
  <c r="AB188" i="2"/>
  <c r="AB211" i="2"/>
  <c r="AB204" i="2"/>
  <c r="AB195" i="2"/>
  <c r="AB242" i="2"/>
  <c r="AB273" i="2"/>
  <c r="AB265" i="2"/>
  <c r="AB298" i="2"/>
  <c r="AB314" i="2"/>
  <c r="AB257" i="2"/>
  <c r="AB241" i="2"/>
  <c r="AB306" i="2"/>
  <c r="AB376" i="2"/>
  <c r="AB385" i="2"/>
  <c r="AB233" i="2"/>
  <c r="AB335" i="2"/>
  <c r="AB346" i="2"/>
  <c r="AB351" i="2"/>
  <c r="AB266" i="2"/>
  <c r="AB244" i="2"/>
  <c r="AB367" i="2"/>
  <c r="AB379" i="2"/>
  <c r="AB386" i="2"/>
  <c r="AB225" i="2"/>
  <c r="AB286" i="2"/>
  <c r="AB290" i="2"/>
  <c r="AB302" i="2"/>
  <c r="AB408" i="2"/>
  <c r="AB412" i="2"/>
  <c r="AB416" i="2"/>
  <c r="AB424" i="2"/>
  <c r="AB428" i="2"/>
  <c r="AB432" i="2"/>
  <c r="AB440" i="2"/>
  <c r="AB444" i="2"/>
  <c r="AB448" i="2"/>
  <c r="AB452" i="2"/>
  <c r="AB456" i="2"/>
  <c r="AB460" i="2"/>
  <c r="AB407" i="2"/>
  <c r="AB411" i="2"/>
  <c r="AB419" i="2"/>
  <c r="AB423" i="2"/>
  <c r="AB427" i="2"/>
  <c r="AB431" i="2"/>
  <c r="AB439" i="2"/>
  <c r="AB443" i="2"/>
  <c r="AB451" i="2"/>
  <c r="AB455" i="2"/>
  <c r="AB459" i="2"/>
  <c r="AB463" i="2"/>
  <c r="AB471" i="2"/>
  <c r="AB483" i="2"/>
  <c r="AB487" i="2"/>
  <c r="AB491" i="2"/>
  <c r="AB495" i="2"/>
  <c r="AB499" i="2"/>
  <c r="AB503" i="2"/>
  <c r="AB414" i="2"/>
  <c r="AB418" i="2"/>
  <c r="AB422" i="2"/>
  <c r="AB426" i="2"/>
  <c r="AB430" i="2"/>
  <c r="AB434" i="2"/>
  <c r="AB438" i="2"/>
  <c r="AB446" i="2"/>
  <c r="AB450" i="2"/>
  <c r="AB454" i="2"/>
  <c r="AB458" i="2"/>
  <c r="AB462" i="2"/>
  <c r="AB466" i="2"/>
  <c r="AB470" i="2"/>
  <c r="AB474" i="2"/>
  <c r="AB478" i="2"/>
  <c r="AB482" i="2"/>
  <c r="AB486" i="2"/>
  <c r="AB494" i="2"/>
  <c r="AB498" i="2"/>
  <c r="AB502" i="2"/>
  <c r="AB319" i="2"/>
  <c r="AB310" i="2"/>
  <c r="AB55" i="2"/>
  <c r="AB38" i="2"/>
  <c r="AB18" i="2"/>
  <c r="AB147" i="2"/>
  <c r="AB141" i="2"/>
  <c r="AB126" i="2"/>
  <c r="AB41" i="2"/>
  <c r="AB16" i="2"/>
  <c r="AB10" i="2"/>
  <c r="AB154" i="2"/>
  <c r="AB111" i="2"/>
  <c r="AB132" i="2"/>
  <c r="AB153" i="2"/>
  <c r="AB118" i="2"/>
  <c r="AB14" i="2"/>
  <c r="AB43" i="2"/>
  <c r="AB110" i="2"/>
  <c r="AB44" i="2"/>
  <c r="AB145" i="2"/>
  <c r="AB53" i="2"/>
  <c r="AB28" i="2"/>
  <c r="AB139" i="2"/>
  <c r="AB131" i="2"/>
  <c r="AB117" i="2"/>
  <c r="AB138" i="2"/>
  <c r="AB114" i="2"/>
  <c r="AB135" i="2"/>
  <c r="AB156" i="2"/>
  <c r="AB71" i="2"/>
  <c r="AB21" i="2"/>
  <c r="AB20" i="2"/>
  <c r="AB12" i="2"/>
  <c r="AB13" i="2"/>
  <c r="AB23" i="2"/>
  <c r="AB15" i="2"/>
  <c r="AB155" i="2"/>
  <c r="AB112" i="2"/>
  <c r="AB77" i="2"/>
  <c r="AB98" i="2"/>
  <c r="AB119" i="2"/>
  <c r="AB140" i="2"/>
  <c r="AB76" i="2"/>
  <c r="AB97" i="2"/>
  <c r="AB62" i="2"/>
  <c r="AB64" i="2"/>
  <c r="AB27" i="2"/>
  <c r="AB84" i="2"/>
  <c r="AB104" i="2"/>
  <c r="AB93" i="2"/>
  <c r="AB92" i="2"/>
  <c r="AB106" i="2"/>
  <c r="AB70" i="2"/>
  <c r="AB90" i="2"/>
  <c r="AB51" i="2"/>
  <c r="AB42" i="2"/>
  <c r="AB96" i="2"/>
  <c r="AB61" i="2"/>
  <c r="AB82" i="2"/>
  <c r="AB103" i="2"/>
  <c r="AB60" i="2"/>
  <c r="AB81" i="2"/>
  <c r="AB69" i="2"/>
  <c r="AB33" i="2"/>
  <c r="AB56" i="2"/>
  <c r="AB25" i="2"/>
  <c r="AB123" i="2"/>
  <c r="AB152" i="2"/>
  <c r="AB88" i="2"/>
  <c r="AB31" i="2"/>
  <c r="AB52" i="2"/>
  <c r="AB74" i="2"/>
  <c r="AB9" i="2"/>
  <c r="AB95" i="2"/>
  <c r="AB30" i="2"/>
  <c r="AB116" i="2"/>
  <c r="AB137" i="2"/>
  <c r="AB73" i="2"/>
  <c r="AB102" i="2"/>
  <c r="AB105" i="2"/>
  <c r="AB39" i="2"/>
  <c r="AB83" i="2"/>
  <c r="AB133" i="2"/>
  <c r="AB49" i="2"/>
  <c r="AB54" i="2"/>
  <c r="AB46" i="2"/>
  <c r="AB75" i="2"/>
  <c r="AB67" i="2"/>
  <c r="AB59" i="2"/>
  <c r="AB80" i="2"/>
  <c r="AB109" i="2"/>
  <c r="AB130" i="2"/>
  <c r="AB66" i="2"/>
  <c r="AB151" i="2"/>
  <c r="AB87" i="2"/>
  <c r="AB108" i="2"/>
  <c r="AB129" i="2"/>
  <c r="AB65" i="2"/>
  <c r="AB94" i="2"/>
  <c r="AB7" i="2"/>
  <c r="AB85" i="2"/>
  <c r="AB63" i="2"/>
  <c r="AB8" i="2"/>
  <c r="AB91" i="2"/>
  <c r="AB68" i="2"/>
  <c r="AB89" i="2"/>
  <c r="AB47" i="2"/>
  <c r="AB37" i="2"/>
  <c r="AB35" i="2"/>
  <c r="AB34" i="2"/>
  <c r="AB19" i="2"/>
  <c r="AB29" i="2"/>
  <c r="AB99" i="2"/>
  <c r="AB50" i="2"/>
  <c r="AB136" i="2"/>
  <c r="AB72" i="2"/>
  <c r="AB101" i="2"/>
  <c r="AB122" i="2"/>
  <c r="AB58" i="2"/>
  <c r="AB143" i="2"/>
  <c r="AB79" i="2"/>
  <c r="AB100" i="2"/>
  <c r="AB121" i="2"/>
  <c r="AB57" i="2"/>
  <c r="AB150" i="2"/>
  <c r="AB86" i="2"/>
  <c r="AB78" i="2"/>
  <c r="W104" i="1"/>
  <c r="W100" i="1"/>
  <c r="W99" i="1"/>
  <c r="W98" i="1"/>
  <c r="W96" i="1"/>
  <c r="W94" i="1"/>
  <c r="W93" i="1"/>
  <c r="W92" i="1"/>
  <c r="W90" i="1"/>
  <c r="W88" i="1"/>
  <c r="W87" i="1"/>
  <c r="W86" i="1"/>
  <c r="W85" i="1"/>
  <c r="W84" i="1"/>
  <c r="W83" i="1"/>
  <c r="W82" i="1"/>
  <c r="W81" i="1"/>
  <c r="W80" i="1"/>
  <c r="W79" i="1"/>
  <c r="W78" i="1"/>
  <c r="W77" i="1"/>
  <c r="W76" i="1"/>
  <c r="W75" i="1"/>
  <c r="W74" i="1"/>
  <c r="W73" i="1"/>
  <c r="W72" i="1"/>
  <c r="W71" i="1"/>
  <c r="W70" i="1"/>
  <c r="W69" i="1"/>
  <c r="W68" i="1"/>
  <c r="W66" i="1"/>
  <c r="W65" i="1"/>
  <c r="W64" i="1"/>
  <c r="W63" i="1"/>
  <c r="W62" i="1"/>
  <c r="W60" i="1"/>
  <c r="W59" i="1"/>
  <c r="W58" i="1"/>
  <c r="W57" i="1"/>
  <c r="W56" i="1"/>
  <c r="W55" i="1"/>
  <c r="W54" i="1"/>
  <c r="W53" i="1"/>
  <c r="W52" i="1"/>
  <c r="W51" i="1"/>
  <c r="W50" i="1"/>
  <c r="W49" i="1"/>
  <c r="W48" i="1"/>
  <c r="W47" i="1"/>
  <c r="W46" i="1"/>
  <c r="W45" i="1"/>
  <c r="W43" i="1"/>
  <c r="W42" i="1"/>
  <c r="W41" i="1"/>
  <c r="W40" i="1"/>
  <c r="W39" i="1"/>
  <c r="W37" i="1"/>
  <c r="W36" i="1"/>
  <c r="W35" i="1"/>
  <c r="W34" i="1"/>
  <c r="W33" i="1"/>
  <c r="W32" i="1"/>
  <c r="W31" i="1"/>
  <c r="W30" i="1"/>
  <c r="W29" i="1"/>
  <c r="W27" i="1"/>
  <c r="W26" i="1"/>
  <c r="W25" i="1"/>
  <c r="W24" i="1"/>
  <c r="W22" i="1"/>
  <c r="W21" i="1"/>
  <c r="W20" i="1"/>
  <c r="W19" i="1"/>
  <c r="W18" i="1"/>
  <c r="W17" i="1"/>
  <c r="W16" i="1"/>
  <c r="W15" i="1"/>
  <c r="W14" i="1"/>
  <c r="W13" i="1"/>
  <c r="W11" i="1"/>
  <c r="W10" i="1"/>
  <c r="W9" i="1"/>
  <c r="W8" i="1"/>
  <c r="W7" i="1"/>
  <c r="AC5" i="2" l="1"/>
  <c r="W106" i="1"/>
  <c r="W97" i="1"/>
  <c r="W103" i="1"/>
  <c r="W12" i="1"/>
  <c r="W28" i="1"/>
  <c r="W44" i="1"/>
  <c r="W61" i="1"/>
  <c r="W89" i="1"/>
  <c r="W101" i="1"/>
  <c r="W105" i="1"/>
  <c r="W38" i="1"/>
  <c r="W102" i="1"/>
  <c r="W23" i="1"/>
  <c r="W67" i="1"/>
  <c r="W91" i="1"/>
  <c r="W95" i="1"/>
  <c r="X5" i="1" l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6" i="1"/>
  <c r="M8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Ugo Javourez</author>
  </authors>
  <commentList>
    <comment ref="T3" authorId="0" shapeId="0" xr:uid="{7F9BAEB0-8C1E-4C1D-AA47-F64EE416B1B8}">
      <text>
        <r>
          <rPr>
            <b/>
            <sz val="9"/>
            <color indexed="81"/>
            <rFont val="Tahoma"/>
            <family val="2"/>
          </rPr>
          <t>Ugo Javourez:</t>
        </r>
        <r>
          <rPr>
            <sz val="9"/>
            <color indexed="81"/>
            <rFont val="Tahoma"/>
            <family val="2"/>
          </rPr>
          <t xml:space="preserve">
Biobased</t>
        </r>
      </text>
    </comment>
    <comment ref="B16" authorId="0" shapeId="0" xr:uid="{A48908DD-38BB-4DEF-806E-793DD6683073}">
      <text>
        <r>
          <rPr>
            <b/>
            <sz val="9"/>
            <color indexed="81"/>
            <rFont val="Tahoma"/>
            <family val="2"/>
          </rPr>
          <t>Ugo Javourez:</t>
        </r>
        <r>
          <rPr>
            <sz val="9"/>
            <color indexed="81"/>
            <rFont val="Tahoma"/>
            <family val="2"/>
          </rPr>
          <t xml:space="preserve">
used in e.g. Shimako et al., 2016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Ugo Javourez</author>
  </authors>
  <commentList>
    <comment ref="T3" authorId="0" shapeId="0" xr:uid="{648592B3-4D68-4AFD-920D-D60D6D232B96}">
      <text>
        <r>
          <rPr>
            <b/>
            <sz val="9"/>
            <color indexed="81"/>
            <rFont val="Tahoma"/>
            <family val="2"/>
          </rPr>
          <t>Ugo Javourez:</t>
        </r>
        <r>
          <rPr>
            <sz val="9"/>
            <color indexed="81"/>
            <rFont val="Tahoma"/>
            <family val="2"/>
          </rPr>
          <t xml:space="preserve">
Biogenic</t>
        </r>
      </text>
    </comment>
    <comment ref="B16" authorId="0" shapeId="0" xr:uid="{0AE33D1E-FF36-4B8E-91D3-CF4CF271981A}">
      <text>
        <r>
          <rPr>
            <b/>
            <sz val="9"/>
            <color indexed="81"/>
            <rFont val="Tahoma"/>
            <family val="2"/>
          </rPr>
          <t>Ugo Javourez:</t>
        </r>
        <r>
          <rPr>
            <sz val="9"/>
            <color indexed="81"/>
            <rFont val="Tahoma"/>
            <family val="2"/>
          </rPr>
          <t xml:space="preserve">
used in e.g. Shimako et al., 2016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Ugo Javourez</author>
  </authors>
  <commentList>
    <comment ref="Y3" authorId="0" shapeId="0" xr:uid="{783A0593-1727-4A57-B47F-774D71B3DDCF}">
      <text>
        <r>
          <rPr>
            <b/>
            <sz val="9"/>
            <color indexed="81"/>
            <rFont val="Tahoma"/>
            <family val="2"/>
          </rPr>
          <t>Ugo Javourez:</t>
        </r>
        <r>
          <rPr>
            <sz val="9"/>
            <color indexed="81"/>
            <rFont val="Tahoma"/>
            <family val="2"/>
          </rPr>
          <t xml:space="preserve">
Biobased</t>
        </r>
      </text>
    </comment>
    <comment ref="B19" authorId="0" shapeId="0" xr:uid="{53B4E460-6D43-4E3E-9210-6D1BF2057D17}">
      <text>
        <r>
          <rPr>
            <b/>
            <sz val="9"/>
            <color indexed="81"/>
            <rFont val="Tahoma"/>
            <family val="2"/>
          </rPr>
          <t>Ugo Javourez:</t>
        </r>
        <r>
          <rPr>
            <sz val="9"/>
            <color indexed="81"/>
            <rFont val="Tahoma"/>
            <family val="2"/>
          </rPr>
          <t xml:space="preserve">
used in e.g. Shimako et al., 2016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Ugo Javourez</author>
  </authors>
  <commentList>
    <comment ref="T3" authorId="0" shapeId="0" xr:uid="{3A85F384-3ABC-46B7-B67C-C262BCFACB2D}">
      <text>
        <r>
          <rPr>
            <b/>
            <sz val="9"/>
            <color indexed="81"/>
            <rFont val="Tahoma"/>
            <family val="2"/>
          </rPr>
          <t>Ugo Javourez:</t>
        </r>
        <r>
          <rPr>
            <sz val="9"/>
            <color indexed="81"/>
            <rFont val="Tahoma"/>
            <family val="2"/>
          </rPr>
          <t xml:space="preserve">
Biobased</t>
        </r>
      </text>
    </comment>
    <comment ref="B16" authorId="0" shapeId="0" xr:uid="{5C02D2B2-83B9-4A9A-8259-54E22895A0D2}">
      <text>
        <r>
          <rPr>
            <b/>
            <sz val="9"/>
            <color indexed="81"/>
            <rFont val="Tahoma"/>
            <family val="2"/>
          </rPr>
          <t>Ugo Javourez:</t>
        </r>
        <r>
          <rPr>
            <sz val="9"/>
            <color indexed="81"/>
            <rFont val="Tahoma"/>
            <family val="2"/>
          </rPr>
          <t xml:space="preserve">
used in e.g. Shimako et al., 2016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Ugo Javourez</author>
  </authors>
  <commentList>
    <comment ref="T3" authorId="0" shapeId="0" xr:uid="{7C162A24-9609-47E3-B7F3-696A3EFBF97E}">
      <text>
        <r>
          <rPr>
            <b/>
            <sz val="9"/>
            <color indexed="81"/>
            <rFont val="Tahoma"/>
            <family val="2"/>
          </rPr>
          <t>Ugo Javourez:</t>
        </r>
        <r>
          <rPr>
            <sz val="9"/>
            <color indexed="81"/>
            <rFont val="Tahoma"/>
            <family val="2"/>
          </rPr>
          <t xml:space="preserve">
Biobased</t>
        </r>
      </text>
    </comment>
    <comment ref="B16" authorId="0" shapeId="0" xr:uid="{F77C868C-A996-418F-A5BF-024CF6CC5BA5}">
      <text>
        <r>
          <rPr>
            <b/>
            <sz val="9"/>
            <color indexed="81"/>
            <rFont val="Tahoma"/>
            <family val="2"/>
          </rPr>
          <t>Ugo Javourez:</t>
        </r>
        <r>
          <rPr>
            <sz val="9"/>
            <color indexed="81"/>
            <rFont val="Tahoma"/>
            <family val="2"/>
          </rPr>
          <t xml:space="preserve">
used in e.g. Shimako et al., 2016</t>
        </r>
      </text>
    </comment>
  </commentList>
</comments>
</file>

<file path=xl/sharedStrings.xml><?xml version="1.0" encoding="utf-8"?>
<sst xmlns="http://schemas.openxmlformats.org/spreadsheetml/2006/main" count="3676" uniqueCount="645">
  <si>
    <t>READ ME</t>
  </si>
  <si>
    <t xml:space="preserve">Description of the document </t>
  </si>
  <si>
    <r>
      <t xml:space="preserve">This spreadsheet gathers five tools to compute period-specific characterization factors (CF) for GWP and GTP climate midpoint indicators.
The greenhouse gases (GHGs) covered are CO2, CH4 and N2O.
The spreadsheet consists in six different sheets: 
</t>
    </r>
    <r>
      <rPr>
        <b/>
        <sz val="11"/>
        <color rgb="FF000000"/>
        <rFont val="Calibri"/>
        <family val="2"/>
      </rPr>
      <t>ReadMe</t>
    </r>
    <r>
      <rPr>
        <sz val="11"/>
        <color rgb="FF000000"/>
        <rFont val="Calibri"/>
        <family val="2"/>
      </rPr>
      <t xml:space="preserve">: This sheet describes how the tools can be used and what are their main features.
</t>
    </r>
    <r>
      <rPr>
        <b/>
        <sz val="11"/>
        <color rgb="FF000000"/>
        <rFont val="Calibri"/>
        <family val="2"/>
      </rPr>
      <t>GWP100_Levasseur</t>
    </r>
    <r>
      <rPr>
        <sz val="11"/>
        <color rgb="FF000000"/>
        <rFont val="Calibri"/>
        <family val="2"/>
      </rPr>
      <t xml:space="preserve">: This sheet is the tool to compute period-specific CF for the GWP100 indicator through the method of Levasseur et al., 2010 (doi: 10.1021/es9030003)
</t>
    </r>
    <r>
      <rPr>
        <b/>
        <sz val="11"/>
        <color rgb="FF000000"/>
        <rFont val="Calibri"/>
        <family val="2"/>
      </rPr>
      <t>GWP500_Levasseur</t>
    </r>
    <r>
      <rPr>
        <sz val="11"/>
        <color rgb="FF000000"/>
        <rFont val="Calibri"/>
        <family val="2"/>
      </rPr>
      <t xml:space="preserve">: As above, but for the GWP500 indicator
</t>
    </r>
    <r>
      <rPr>
        <b/>
        <sz val="11"/>
        <color rgb="FF000000"/>
        <rFont val="Calibri"/>
        <family val="2"/>
      </rPr>
      <t>GWP100_Ventura</t>
    </r>
    <r>
      <rPr>
        <sz val="11"/>
        <color rgb="FF000000"/>
        <rFont val="Calibri"/>
        <family val="2"/>
      </rPr>
      <t xml:space="preserve">: This sheet is the tool to compute period-specific CF for the GWP100 indicator through the method of Ventura, 2022 (doi: 10.1007/s11367-022-02028-x)
</t>
    </r>
    <r>
      <rPr>
        <b/>
        <sz val="11"/>
        <color rgb="FF000000"/>
        <rFont val="Calibri"/>
        <family val="2"/>
      </rPr>
      <t>GTP50</t>
    </r>
    <r>
      <rPr>
        <sz val="11"/>
        <color rgb="FF000000"/>
        <rFont val="Calibri"/>
        <family val="2"/>
      </rPr>
      <t xml:space="preserve">: This sheet is the tool to compute period-specific CF for the GTP50 indicator, as detailed in Shimako et al., 2016 (10.1016/j.jclepro.2016.08.003)
</t>
    </r>
    <r>
      <rPr>
        <b/>
        <sz val="11"/>
        <color rgb="FF000000"/>
        <rFont val="Calibri"/>
        <family val="2"/>
      </rPr>
      <t>GTP100</t>
    </r>
    <r>
      <rPr>
        <sz val="11"/>
        <color rgb="FF000000"/>
        <rFont val="Calibri"/>
        <family val="2"/>
      </rPr>
      <t>: As above, but for the GTP100 indicator</t>
    </r>
  </si>
  <si>
    <t>Color codes of the tools</t>
  </si>
  <si>
    <t>Contains:</t>
  </si>
  <si>
    <t>x</t>
  </si>
  <si>
    <t>Blue and bold numbers are editable</t>
  </si>
  <si>
    <t>Black numbers are formulas (non editable)</t>
  </si>
  <si>
    <t>Background constants and intermediary calculations, can be updated with latest literature if needed</t>
  </si>
  <si>
    <t>User-specific data to fill: flows of CO2, CH4 and N2O per year</t>
  </si>
  <si>
    <t>Single score for the selected indicator corresponding to the whole set of CO2, CH4 and N2O flows defined above</t>
  </si>
  <si>
    <t>Notes</t>
  </si>
  <si>
    <t>In green cells, emissions are positive values (+) and captures/sequestrations are negative values (-)</t>
  </si>
  <si>
    <t>GWP100_Ventura scores are indicative only as not implemented within LCIA methods usually available in LCA software. This value should not be added to GWP100 calculated by other means.</t>
  </si>
  <si>
    <t>GTP50 and GTP100 scores present a higher degree of uncertainty, as it requires to add a temperature impulse response function still under calibration.</t>
  </si>
  <si>
    <t>Dynamic GWP100 CF calculation - Levasseur Method</t>
  </si>
  <si>
    <t>Application of Levasseur et al., (2010) - same notations</t>
  </si>
  <si>
    <t>Adapted from IEooc_Methods4_Exercise11 provided by https://www.industrialecology.uni-freiburg.de/teaching.aspx/</t>
  </si>
  <si>
    <t>with updated IPCC values for constants</t>
  </si>
  <si>
    <t>IPCC, 2021 LCIA global GWP100 static</t>
  </si>
  <si>
    <t>Radiative efficiency (A)</t>
  </si>
  <si>
    <t>Life time</t>
  </si>
  <si>
    <t>Molar mass</t>
  </si>
  <si>
    <t>kgCO2/yr</t>
  </si>
  <si>
    <t>kgCH4/yr</t>
  </si>
  <si>
    <t>kgN2O/yr</t>
  </si>
  <si>
    <t>t</t>
  </si>
  <si>
    <t>C_CO2(t)</t>
  </si>
  <si>
    <t>C_CH4(t)</t>
  </si>
  <si>
    <t>C_N2O(t)</t>
  </si>
  <si>
    <t>AGWP_CO2</t>
  </si>
  <si>
    <t>AGWP_CH4</t>
  </si>
  <si>
    <t>AGWP_N2O</t>
  </si>
  <si>
    <t>TH-t</t>
  </si>
  <si>
    <t>CO2_CF</t>
  </si>
  <si>
    <t>CH4_CF</t>
  </si>
  <si>
    <t>N2O_CF</t>
  </si>
  <si>
    <t>GWP(t)</t>
  </si>
  <si>
    <t>GWP(TH)</t>
  </si>
  <si>
    <t>AR6, WP1, Table 7.15</t>
  </si>
  <si>
    <t>Estimated</t>
  </si>
  <si>
    <t>AR6, WP1, Table 7.1</t>
  </si>
  <si>
    <t>Dynamic inventory (assumed as an emission pulse per year): temporal emissions g</t>
  </si>
  <si>
    <t>time after emission pulse</t>
  </si>
  <si>
    <t>Share of emission at year 0 still in the atm at year t: "decay function"</t>
  </si>
  <si>
    <t>AGWP(t) for one emission pulse: integral of impulse response function x radiative efficiency A from 0 to year t (analytical resolution)</t>
  </si>
  <si>
    <t>time for which emission at year t is accounted</t>
  </si>
  <si>
    <t>Period-specific GWP100 CF in kgCO2-eq/kgGHG</t>
  </si>
  <si>
    <t>associated with g</t>
  </si>
  <si>
    <t>Wm–²ppb–1</t>
  </si>
  <si>
    <t>Wm-²kg-1</t>
  </si>
  <si>
    <t>year</t>
  </si>
  <si>
    <t>kg/kmol-1</t>
  </si>
  <si>
    <t>year 0</t>
  </si>
  <si>
    <t>CO2</t>
  </si>
  <si>
    <t xml:space="preserve"> - </t>
  </si>
  <si>
    <t>year 1</t>
  </si>
  <si>
    <t>N2O</t>
  </si>
  <si>
    <t>year 2</t>
  </si>
  <si>
    <t>CH4</t>
  </si>
  <si>
    <t>year 3</t>
  </si>
  <si>
    <t>Ma (kg/kmol-1)</t>
  </si>
  <si>
    <t>IPCC, 2018</t>
  </si>
  <si>
    <t>year 4</t>
  </si>
  <si>
    <t>Tm (kg, mass of total atm)</t>
  </si>
  <si>
    <t>year 5</t>
  </si>
  <si>
    <t>year 6</t>
  </si>
  <si>
    <t>Time Horizon</t>
  </si>
  <si>
    <t>fixed in this sheet</t>
  </si>
  <si>
    <t>year 7</t>
  </si>
  <si>
    <t>year 8</t>
  </si>
  <si>
    <t>Concentration - impulse response function of CO2</t>
  </si>
  <si>
    <t>year 9</t>
  </si>
  <si>
    <t>CO2 Bern Cycle</t>
  </si>
  <si>
    <t>Joss et al 2013</t>
  </si>
  <si>
    <t>year 10</t>
  </si>
  <si>
    <t>a0</t>
  </si>
  <si>
    <t>year 11</t>
  </si>
  <si>
    <t>a1</t>
  </si>
  <si>
    <t>year 12</t>
  </si>
  <si>
    <t>a2</t>
  </si>
  <si>
    <t>year 13</t>
  </si>
  <si>
    <t>a3</t>
  </si>
  <si>
    <t>year 14</t>
  </si>
  <si>
    <t>t1</t>
  </si>
  <si>
    <t>year 15</t>
  </si>
  <si>
    <t>t2</t>
  </si>
  <si>
    <t>year 16</t>
  </si>
  <si>
    <t>t3</t>
  </si>
  <si>
    <t>year 17</t>
  </si>
  <si>
    <t>year 18</t>
  </si>
  <si>
    <t>Reference AGWP value for CO2 (denominator)</t>
  </si>
  <si>
    <t>year 19</t>
  </si>
  <si>
    <t>Valid for selected TH</t>
  </si>
  <si>
    <t>year 20</t>
  </si>
  <si>
    <t>year 21</t>
  </si>
  <si>
    <t>year 22</t>
  </si>
  <si>
    <t>year 23</t>
  </si>
  <si>
    <t>year 24</t>
  </si>
  <si>
    <t>year 25</t>
  </si>
  <si>
    <t>year 26</t>
  </si>
  <si>
    <t>year 27</t>
  </si>
  <si>
    <t>year 28</t>
  </si>
  <si>
    <t>year 29</t>
  </si>
  <si>
    <t>year 30</t>
  </si>
  <si>
    <t>year 31</t>
  </si>
  <si>
    <t>year 32</t>
  </si>
  <si>
    <t>year 33</t>
  </si>
  <si>
    <t>year 34</t>
  </si>
  <si>
    <t>year 35</t>
  </si>
  <si>
    <t>year 36</t>
  </si>
  <si>
    <t>year 37</t>
  </si>
  <si>
    <t>year 38</t>
  </si>
  <si>
    <t>year 39</t>
  </si>
  <si>
    <t>year 40</t>
  </si>
  <si>
    <t>year 41</t>
  </si>
  <si>
    <t>year 42</t>
  </si>
  <si>
    <t>year 43</t>
  </si>
  <si>
    <t>year 44</t>
  </si>
  <si>
    <t>year 45</t>
  </si>
  <si>
    <t>year 46</t>
  </si>
  <si>
    <t>year 47</t>
  </si>
  <si>
    <t>year 48</t>
  </si>
  <si>
    <t>year 49</t>
  </si>
  <si>
    <t>year 50</t>
  </si>
  <si>
    <t>year 51</t>
  </si>
  <si>
    <t>year 52</t>
  </si>
  <si>
    <t>year 53</t>
  </si>
  <si>
    <t>year 54</t>
  </si>
  <si>
    <t>year 55</t>
  </si>
  <si>
    <t>year 56</t>
  </si>
  <si>
    <t>year 57</t>
  </si>
  <si>
    <t>year 58</t>
  </si>
  <si>
    <t>year 59</t>
  </si>
  <si>
    <t>year 60</t>
  </si>
  <si>
    <t>year 61</t>
  </si>
  <si>
    <t>year 62</t>
  </si>
  <si>
    <t>year 63</t>
  </si>
  <si>
    <t>year 64</t>
  </si>
  <si>
    <t>year 65</t>
  </si>
  <si>
    <t>year 66</t>
  </si>
  <si>
    <t>year 67</t>
  </si>
  <si>
    <t>year 68</t>
  </si>
  <si>
    <t>year 69</t>
  </si>
  <si>
    <t>year 70</t>
  </si>
  <si>
    <t>year 71</t>
  </si>
  <si>
    <t>year 72</t>
  </si>
  <si>
    <t>year 73</t>
  </si>
  <si>
    <t>year 74</t>
  </si>
  <si>
    <t>year 75</t>
  </si>
  <si>
    <t>year 76</t>
  </si>
  <si>
    <t>year 77</t>
  </si>
  <si>
    <t>year 78</t>
  </si>
  <si>
    <t>year 79</t>
  </si>
  <si>
    <t>year 80</t>
  </si>
  <si>
    <t>year 81</t>
  </si>
  <si>
    <t>year 82</t>
  </si>
  <si>
    <t>year 83</t>
  </si>
  <si>
    <t>year 84</t>
  </si>
  <si>
    <t>year 85</t>
  </si>
  <si>
    <t>year 86</t>
  </si>
  <si>
    <t>year 87</t>
  </si>
  <si>
    <t>year 88</t>
  </si>
  <si>
    <t>year 89</t>
  </si>
  <si>
    <t>year 90</t>
  </si>
  <si>
    <t>year 91</t>
  </si>
  <si>
    <t>year 92</t>
  </si>
  <si>
    <t>year 93</t>
  </si>
  <si>
    <t>year 94</t>
  </si>
  <si>
    <t>year 95</t>
  </si>
  <si>
    <t>year 96</t>
  </si>
  <si>
    <t>year 97</t>
  </si>
  <si>
    <t>year 98</t>
  </si>
  <si>
    <t>year 99</t>
  </si>
  <si>
    <t>year 100</t>
  </si>
  <si>
    <t>Dynamic GWP500 CF calculation - Levasseur Method</t>
  </si>
  <si>
    <t>Periode-specific GWP500 CF in kgCO2-eq/kgGHG</t>
  </si>
  <si>
    <t>year 101</t>
  </si>
  <si>
    <t>year 102</t>
  </si>
  <si>
    <t>year 103</t>
  </si>
  <si>
    <t>year 104</t>
  </si>
  <si>
    <t>year 105</t>
  </si>
  <si>
    <t>year 106</t>
  </si>
  <si>
    <t>year 107</t>
  </si>
  <si>
    <t>year 108</t>
  </si>
  <si>
    <t>year 109</t>
  </si>
  <si>
    <t>year 110</t>
  </si>
  <si>
    <t>year 111</t>
  </si>
  <si>
    <t>year 112</t>
  </si>
  <si>
    <t>year 113</t>
  </si>
  <si>
    <t>year 114</t>
  </si>
  <si>
    <t>year 115</t>
  </si>
  <si>
    <t>year 116</t>
  </si>
  <si>
    <t>year 117</t>
  </si>
  <si>
    <t>year 118</t>
  </si>
  <si>
    <t>year 119</t>
  </si>
  <si>
    <t>year 120</t>
  </si>
  <si>
    <t>year 121</t>
  </si>
  <si>
    <t>year 122</t>
  </si>
  <si>
    <t>year 123</t>
  </si>
  <si>
    <t>year 124</t>
  </si>
  <si>
    <t>year 125</t>
  </si>
  <si>
    <t>year 126</t>
  </si>
  <si>
    <t>year 127</t>
  </si>
  <si>
    <t>year 128</t>
  </si>
  <si>
    <t>year 129</t>
  </si>
  <si>
    <t>year 130</t>
  </si>
  <si>
    <t>year 131</t>
  </si>
  <si>
    <t>year 132</t>
  </si>
  <si>
    <t>year 133</t>
  </si>
  <si>
    <t>year 134</t>
  </si>
  <si>
    <t>year 135</t>
  </si>
  <si>
    <t>year 136</t>
  </si>
  <si>
    <t>year 137</t>
  </si>
  <si>
    <t>year 138</t>
  </si>
  <si>
    <t>year 139</t>
  </si>
  <si>
    <t>year 140</t>
  </si>
  <si>
    <t>year 141</t>
  </si>
  <si>
    <t>year 142</t>
  </si>
  <si>
    <t>year 143</t>
  </si>
  <si>
    <t>year 144</t>
  </si>
  <si>
    <t>year 145</t>
  </si>
  <si>
    <t>year 146</t>
  </si>
  <si>
    <t>year 147</t>
  </si>
  <si>
    <t>year 148</t>
  </si>
  <si>
    <t>year 149</t>
  </si>
  <si>
    <t>year 150</t>
  </si>
  <si>
    <t>year 151</t>
  </si>
  <si>
    <t>year 152</t>
  </si>
  <si>
    <t>year 153</t>
  </si>
  <si>
    <t>year 154</t>
  </si>
  <si>
    <t>year 155</t>
  </si>
  <si>
    <t>year 156</t>
  </si>
  <si>
    <t>year 157</t>
  </si>
  <si>
    <t>year 158</t>
  </si>
  <si>
    <t>year 159</t>
  </si>
  <si>
    <t>year 160</t>
  </si>
  <si>
    <t>year 161</t>
  </si>
  <si>
    <t>year 162</t>
  </si>
  <si>
    <t>year 163</t>
  </si>
  <si>
    <t>year 164</t>
  </si>
  <si>
    <t>year 165</t>
  </si>
  <si>
    <t>year 166</t>
  </si>
  <si>
    <t>year 167</t>
  </si>
  <si>
    <t>year 168</t>
  </si>
  <si>
    <t>year 169</t>
  </si>
  <si>
    <t>year 170</t>
  </si>
  <si>
    <t>year 171</t>
  </si>
  <si>
    <t>year 172</t>
  </si>
  <si>
    <t>year 173</t>
  </si>
  <si>
    <t>year 174</t>
  </si>
  <si>
    <t>year 175</t>
  </si>
  <si>
    <t>year 176</t>
  </si>
  <si>
    <t>year 177</t>
  </si>
  <si>
    <t>year 178</t>
  </si>
  <si>
    <t>year 179</t>
  </si>
  <si>
    <t>year 180</t>
  </si>
  <si>
    <t>year 181</t>
  </si>
  <si>
    <t>year 182</t>
  </si>
  <si>
    <t>year 183</t>
  </si>
  <si>
    <t>year 184</t>
  </si>
  <si>
    <t>year 185</t>
  </si>
  <si>
    <t>year 186</t>
  </si>
  <si>
    <t>year 187</t>
  </si>
  <si>
    <t>year 188</t>
  </si>
  <si>
    <t>year 189</t>
  </si>
  <si>
    <t>year 190</t>
  </si>
  <si>
    <t>year 191</t>
  </si>
  <si>
    <t>year 192</t>
  </si>
  <si>
    <t>year 193</t>
  </si>
  <si>
    <t>year 194</t>
  </si>
  <si>
    <t>year 195</t>
  </si>
  <si>
    <t>year 196</t>
  </si>
  <si>
    <t>year 197</t>
  </si>
  <si>
    <t>year 198</t>
  </si>
  <si>
    <t>year 199</t>
  </si>
  <si>
    <t>year 200</t>
  </si>
  <si>
    <t>year 201</t>
  </si>
  <si>
    <t>year 202</t>
  </si>
  <si>
    <t>year 203</t>
  </si>
  <si>
    <t>year 204</t>
  </si>
  <si>
    <t>year 205</t>
  </si>
  <si>
    <t>year 206</t>
  </si>
  <si>
    <t>year 207</t>
  </si>
  <si>
    <t>year 208</t>
  </si>
  <si>
    <t>year 209</t>
  </si>
  <si>
    <t>year 210</t>
  </si>
  <si>
    <t>year 211</t>
  </si>
  <si>
    <t>year 212</t>
  </si>
  <si>
    <t>year 213</t>
  </si>
  <si>
    <t>year 214</t>
  </si>
  <si>
    <t>year 215</t>
  </si>
  <si>
    <t>year 216</t>
  </si>
  <si>
    <t>year 217</t>
  </si>
  <si>
    <t>year 218</t>
  </si>
  <si>
    <t>year 219</t>
  </si>
  <si>
    <t>year 220</t>
  </si>
  <si>
    <t>year 221</t>
  </si>
  <si>
    <t>year 222</t>
  </si>
  <si>
    <t>year 223</t>
  </si>
  <si>
    <t>year 224</t>
  </si>
  <si>
    <t>year 225</t>
  </si>
  <si>
    <t>year 226</t>
  </si>
  <si>
    <t>year 227</t>
  </si>
  <si>
    <t>year 228</t>
  </si>
  <si>
    <t>year 229</t>
  </si>
  <si>
    <t>year 230</t>
  </si>
  <si>
    <t>year 231</t>
  </si>
  <si>
    <t>year 232</t>
  </si>
  <si>
    <t>year 233</t>
  </si>
  <si>
    <t>year 234</t>
  </si>
  <si>
    <t>year 235</t>
  </si>
  <si>
    <t>year 236</t>
  </si>
  <si>
    <t>year 237</t>
  </si>
  <si>
    <t>year 238</t>
  </si>
  <si>
    <t>year 239</t>
  </si>
  <si>
    <t>year 240</t>
  </si>
  <si>
    <t>year 241</t>
  </si>
  <si>
    <t>year 242</t>
  </si>
  <si>
    <t>year 243</t>
  </si>
  <si>
    <t>year 244</t>
  </si>
  <si>
    <t>year 245</t>
  </si>
  <si>
    <t>year 246</t>
  </si>
  <si>
    <t>year 247</t>
  </si>
  <si>
    <t>year 248</t>
  </si>
  <si>
    <t>year 249</t>
  </si>
  <si>
    <t>year 250</t>
  </si>
  <si>
    <t>year 251</t>
  </si>
  <si>
    <t>year 252</t>
  </si>
  <si>
    <t>year 253</t>
  </si>
  <si>
    <t>year 254</t>
  </si>
  <si>
    <t>year 255</t>
  </si>
  <si>
    <t>year 256</t>
  </si>
  <si>
    <t>year 257</t>
  </si>
  <si>
    <t>year 258</t>
  </si>
  <si>
    <t>year 259</t>
  </si>
  <si>
    <t>year 260</t>
  </si>
  <si>
    <t>year 261</t>
  </si>
  <si>
    <t>year 262</t>
  </si>
  <si>
    <t>year 263</t>
  </si>
  <si>
    <t>year 264</t>
  </si>
  <si>
    <t>year 265</t>
  </si>
  <si>
    <t>year 266</t>
  </si>
  <si>
    <t>year 267</t>
  </si>
  <si>
    <t>year 268</t>
  </si>
  <si>
    <t>year 269</t>
  </si>
  <si>
    <t>year 270</t>
  </si>
  <si>
    <t>year 271</t>
  </si>
  <si>
    <t>year 272</t>
  </si>
  <si>
    <t>year 273</t>
  </si>
  <si>
    <t>year 274</t>
  </si>
  <si>
    <t>year 275</t>
  </si>
  <si>
    <t>year 276</t>
  </si>
  <si>
    <t>year 277</t>
  </si>
  <si>
    <t>year 278</t>
  </si>
  <si>
    <t>year 279</t>
  </si>
  <si>
    <t>year 280</t>
  </si>
  <si>
    <t>year 281</t>
  </si>
  <si>
    <t>year 282</t>
  </si>
  <si>
    <t>year 283</t>
  </si>
  <si>
    <t>year 284</t>
  </si>
  <si>
    <t>year 285</t>
  </si>
  <si>
    <t>year 286</t>
  </si>
  <si>
    <t>year 287</t>
  </si>
  <si>
    <t>year 288</t>
  </si>
  <si>
    <t>year 289</t>
  </si>
  <si>
    <t>year 290</t>
  </si>
  <si>
    <t>year 291</t>
  </si>
  <si>
    <t>year 292</t>
  </si>
  <si>
    <t>year 293</t>
  </si>
  <si>
    <t>year 294</t>
  </si>
  <si>
    <t>year 295</t>
  </si>
  <si>
    <t>year 296</t>
  </si>
  <si>
    <t>year 297</t>
  </si>
  <si>
    <t>year 298</t>
  </si>
  <si>
    <t>year 299</t>
  </si>
  <si>
    <t>year 300</t>
  </si>
  <si>
    <t>year 301</t>
  </si>
  <si>
    <t>year 302</t>
  </si>
  <si>
    <t>year 303</t>
  </si>
  <si>
    <t>year 304</t>
  </si>
  <si>
    <t>year 305</t>
  </si>
  <si>
    <t>year 306</t>
  </si>
  <si>
    <t>year 307</t>
  </si>
  <si>
    <t>year 308</t>
  </si>
  <si>
    <t>year 309</t>
  </si>
  <si>
    <t>year 310</t>
  </si>
  <si>
    <t>year 311</t>
  </si>
  <si>
    <t>year 312</t>
  </si>
  <si>
    <t>year 313</t>
  </si>
  <si>
    <t>year 314</t>
  </si>
  <si>
    <t>year 315</t>
  </si>
  <si>
    <t>year 316</t>
  </si>
  <si>
    <t>year 317</t>
  </si>
  <si>
    <t>year 318</t>
  </si>
  <si>
    <t>year 319</t>
  </si>
  <si>
    <t>year 320</t>
  </si>
  <si>
    <t>year 321</t>
  </si>
  <si>
    <t>year 322</t>
  </si>
  <si>
    <t>year 323</t>
  </si>
  <si>
    <t>year 324</t>
  </si>
  <si>
    <t>year 325</t>
  </si>
  <si>
    <t>year 326</t>
  </si>
  <si>
    <t>year 327</t>
  </si>
  <si>
    <t>year 328</t>
  </si>
  <si>
    <t>year 329</t>
  </si>
  <si>
    <t>year 330</t>
  </si>
  <si>
    <t>year 331</t>
  </si>
  <si>
    <t>year 332</t>
  </si>
  <si>
    <t>year 333</t>
  </si>
  <si>
    <t>year 334</t>
  </si>
  <si>
    <t>year 335</t>
  </si>
  <si>
    <t>year 336</t>
  </si>
  <si>
    <t>year 337</t>
  </si>
  <si>
    <t>year 338</t>
  </si>
  <si>
    <t>year 339</t>
  </si>
  <si>
    <t>year 340</t>
  </si>
  <si>
    <t>year 341</t>
  </si>
  <si>
    <t>year 342</t>
  </si>
  <si>
    <t>year 343</t>
  </si>
  <si>
    <t>year 344</t>
  </si>
  <si>
    <t>year 345</t>
  </si>
  <si>
    <t>year 346</t>
  </si>
  <si>
    <t>year 347</t>
  </si>
  <si>
    <t>year 348</t>
  </si>
  <si>
    <t>year 349</t>
  </si>
  <si>
    <t>year 350</t>
  </si>
  <si>
    <t>year 351</t>
  </si>
  <si>
    <t>year 352</t>
  </si>
  <si>
    <t>year 353</t>
  </si>
  <si>
    <t>year 354</t>
  </si>
  <si>
    <t>year 355</t>
  </si>
  <si>
    <t>year 356</t>
  </si>
  <si>
    <t>year 357</t>
  </si>
  <si>
    <t>year 358</t>
  </si>
  <si>
    <t>year 359</t>
  </si>
  <si>
    <t>year 360</t>
  </si>
  <si>
    <t>year 361</t>
  </si>
  <si>
    <t>year 362</t>
  </si>
  <si>
    <t>year 363</t>
  </si>
  <si>
    <t>year 364</t>
  </si>
  <si>
    <t>year 365</t>
  </si>
  <si>
    <t>year 366</t>
  </si>
  <si>
    <t>year 367</t>
  </si>
  <si>
    <t>year 368</t>
  </si>
  <si>
    <t>year 369</t>
  </si>
  <si>
    <t>year 370</t>
  </si>
  <si>
    <t>year 371</t>
  </si>
  <si>
    <t>year 372</t>
  </si>
  <si>
    <t>year 373</t>
  </si>
  <si>
    <t>year 374</t>
  </si>
  <si>
    <t>year 375</t>
  </si>
  <si>
    <t>year 376</t>
  </si>
  <si>
    <t>year 377</t>
  </si>
  <si>
    <t>year 378</t>
  </si>
  <si>
    <t>year 379</t>
  </si>
  <si>
    <t>year 380</t>
  </si>
  <si>
    <t>year 381</t>
  </si>
  <si>
    <t>year 382</t>
  </si>
  <si>
    <t>year 383</t>
  </si>
  <si>
    <t>year 384</t>
  </si>
  <si>
    <t>year 385</t>
  </si>
  <si>
    <t>year 386</t>
  </si>
  <si>
    <t>year 387</t>
  </si>
  <si>
    <t>year 388</t>
  </si>
  <si>
    <t>year 389</t>
  </si>
  <si>
    <t>year 390</t>
  </si>
  <si>
    <t>year 391</t>
  </si>
  <si>
    <t>year 392</t>
  </si>
  <si>
    <t>year 393</t>
  </si>
  <si>
    <t>year 394</t>
  </si>
  <si>
    <t>year 395</t>
  </si>
  <si>
    <t>year 396</t>
  </si>
  <si>
    <t>year 397</t>
  </si>
  <si>
    <t>year 398</t>
  </si>
  <si>
    <t>year 399</t>
  </si>
  <si>
    <t>year 400</t>
  </si>
  <si>
    <t>year 401</t>
  </si>
  <si>
    <t>year 402</t>
  </si>
  <si>
    <t>year 403</t>
  </si>
  <si>
    <t>year 404</t>
  </si>
  <si>
    <t>year 405</t>
  </si>
  <si>
    <t>year 406</t>
  </si>
  <si>
    <t>year 407</t>
  </si>
  <si>
    <t>year 408</t>
  </si>
  <si>
    <t>year 409</t>
  </si>
  <si>
    <t>year 410</t>
  </si>
  <si>
    <t>year 411</t>
  </si>
  <si>
    <t>year 412</t>
  </si>
  <si>
    <t>year 413</t>
  </si>
  <si>
    <t>year 414</t>
  </si>
  <si>
    <t>year 415</t>
  </si>
  <si>
    <t>year 416</t>
  </si>
  <si>
    <t>year 417</t>
  </si>
  <si>
    <t>year 418</t>
  </si>
  <si>
    <t>year 419</t>
  </si>
  <si>
    <t>year 420</t>
  </si>
  <si>
    <t>year 421</t>
  </si>
  <si>
    <t>year 422</t>
  </si>
  <si>
    <t>year 423</t>
  </si>
  <si>
    <t>year 424</t>
  </si>
  <si>
    <t>year 425</t>
  </si>
  <si>
    <t>year 426</t>
  </si>
  <si>
    <t>year 427</t>
  </si>
  <si>
    <t>year 428</t>
  </si>
  <si>
    <t>year 429</t>
  </si>
  <si>
    <t>year 430</t>
  </si>
  <si>
    <t>year 431</t>
  </si>
  <si>
    <t>year 432</t>
  </si>
  <si>
    <t>year 433</t>
  </si>
  <si>
    <t>year 434</t>
  </si>
  <si>
    <t>year 435</t>
  </si>
  <si>
    <t>year 436</t>
  </si>
  <si>
    <t>year 437</t>
  </si>
  <si>
    <t>year 438</t>
  </si>
  <si>
    <t>year 439</t>
  </si>
  <si>
    <t>year 440</t>
  </si>
  <si>
    <t>year 441</t>
  </si>
  <si>
    <t>year 442</t>
  </si>
  <si>
    <t>year 443</t>
  </si>
  <si>
    <t>year 444</t>
  </si>
  <si>
    <t>year 445</t>
  </si>
  <si>
    <t>year 446</t>
  </si>
  <si>
    <t>year 447</t>
  </si>
  <si>
    <t>year 448</t>
  </si>
  <si>
    <t>year 449</t>
  </si>
  <si>
    <t>year 450</t>
  </si>
  <si>
    <t>year 451</t>
  </si>
  <si>
    <t>year 452</t>
  </si>
  <si>
    <t>year 453</t>
  </si>
  <si>
    <t>year 454</t>
  </si>
  <si>
    <t>year 455</t>
  </si>
  <si>
    <t>year 456</t>
  </si>
  <si>
    <t>year 457</t>
  </si>
  <si>
    <t>year 458</t>
  </si>
  <si>
    <t>year 459</t>
  </si>
  <si>
    <t>year 460</t>
  </si>
  <si>
    <t>year 461</t>
  </si>
  <si>
    <t>year 462</t>
  </si>
  <si>
    <t>year 463</t>
  </si>
  <si>
    <t>year 464</t>
  </si>
  <si>
    <t>year 465</t>
  </si>
  <si>
    <t>year 466</t>
  </si>
  <si>
    <t>year 467</t>
  </si>
  <si>
    <t>year 468</t>
  </si>
  <si>
    <t>year 469</t>
  </si>
  <si>
    <t>year 470</t>
  </si>
  <si>
    <t>year 471</t>
  </si>
  <si>
    <t>year 472</t>
  </si>
  <si>
    <t>year 473</t>
  </si>
  <si>
    <t>year 474</t>
  </si>
  <si>
    <t>year 475</t>
  </si>
  <si>
    <t>year 476</t>
  </si>
  <si>
    <t>year 477</t>
  </si>
  <si>
    <t>year 478</t>
  </si>
  <si>
    <t>year 479</t>
  </si>
  <si>
    <t>year 480</t>
  </si>
  <si>
    <t>year 481</t>
  </si>
  <si>
    <t>year 482</t>
  </si>
  <si>
    <t>year 483</t>
  </si>
  <si>
    <t>year 484</t>
  </si>
  <si>
    <t>year 485</t>
  </si>
  <si>
    <t>year 486</t>
  </si>
  <si>
    <t>year 487</t>
  </si>
  <si>
    <t>year 488</t>
  </si>
  <si>
    <t>year 489</t>
  </si>
  <si>
    <t>year 490</t>
  </si>
  <si>
    <t>year 491</t>
  </si>
  <si>
    <t>year 492</t>
  </si>
  <si>
    <t>year 493</t>
  </si>
  <si>
    <t>year 494</t>
  </si>
  <si>
    <t>year 495</t>
  </si>
  <si>
    <t>year 496</t>
  </si>
  <si>
    <t>year 497</t>
  </si>
  <si>
    <t>year 498</t>
  </si>
  <si>
    <t>year 499</t>
  </si>
  <si>
    <t>year 500</t>
  </si>
  <si>
    <t>Dynamic GWP100 CF calculation - Ventura Method</t>
  </si>
  <si>
    <t>put empty cells after last year of LCI</t>
  </si>
  <si>
    <t>Defined as an adaptation to Levasseur Method</t>
  </si>
  <si>
    <t>index = LCD</t>
  </si>
  <si>
    <t>TH</t>
  </si>
  <si>
    <t>intC_CO2(t)</t>
  </si>
  <si>
    <t>intC_CH4(t)</t>
  </si>
  <si>
    <t>intC_N2O(t)</t>
  </si>
  <si>
    <t>TH+t</t>
  </si>
  <si>
    <t>Ref value CO2</t>
  </si>
  <si>
    <t>LCD</t>
  </si>
  <si>
    <t>GWP(TOD)</t>
  </si>
  <si>
    <t>Provided by reference</t>
  </si>
  <si>
    <t>time after emission pulse at year ti</t>
  </si>
  <si>
    <t>Share of emission at year ti still in the atm at year ti+TH: "decay function"</t>
  </si>
  <si>
    <t>Integral of impulse response function x radiative efficiency ACO2 from ti to year ti+TH (analytical): AGWP</t>
  </si>
  <si>
    <t>time of emission (up to LCD)</t>
  </si>
  <si>
    <t>from TH to TOD</t>
  </si>
  <si>
    <t>AGWP(t) of reference</t>
  </si>
  <si>
    <t>Time for which LCA scores should be calculated</t>
  </si>
  <si>
    <t>in years</t>
  </si>
  <si>
    <t>Time Horizon (TH)</t>
  </si>
  <si>
    <t>Life cycle duration (LCD)</t>
  </si>
  <si>
    <t>to adapt as a function of LCI (but &lt;500 year-long here)</t>
  </si>
  <si>
    <t>Total observation duration (TOD)</t>
  </si>
  <si>
    <t>Dynamic GTP50 CF calculation - adapted Shimako et al., 2016 method</t>
  </si>
  <si>
    <t>IPCC, 2021 LCIA global GTP50 static</t>
  </si>
  <si>
    <t>kgCO2</t>
  </si>
  <si>
    <t>kgCH4</t>
  </si>
  <si>
    <t>kgN2O</t>
  </si>
  <si>
    <t>AGTP_CO2(t)</t>
  </si>
  <si>
    <t>AGTP_CH4(t)</t>
  </si>
  <si>
    <t>AGTP_N2O(t)</t>
  </si>
  <si>
    <t>GTP(t)</t>
  </si>
  <si>
    <t>GTP(TH)</t>
  </si>
  <si>
    <t>estimated</t>
  </si>
  <si>
    <t>Dynamic inventory (assumed as an emission pulse per year)</t>
  </si>
  <si>
    <t>Share of emission at year 0 still in the atm at year t: "decay factor" (IRF(t))</t>
  </si>
  <si>
    <t>integral of Ax x IRFx(t) x IRFt(H-t), analytically solved: AGTP at year t for a pulse emission at time 0</t>
  </si>
  <si>
    <t>Period-specific GTP50 CF in kgCO2-eq/kgGHG</t>
  </si>
  <si>
    <t>CO2 Bern Cycle coeff</t>
  </si>
  <si>
    <t>Temperature - impulse response function of GHG drivers</t>
  </si>
  <si>
    <t>Many models: uncertainty (Olivié &amp; Peter, 2013 compared some)</t>
  </si>
  <si>
    <t>CMIP5</t>
  </si>
  <si>
    <t>CMIP3*</t>
  </si>
  <si>
    <t>Boucher &amp; Reddy, 2008</t>
  </si>
  <si>
    <t>to1</t>
  </si>
  <si>
    <t>to2</t>
  </si>
  <si>
    <t>f1</t>
  </si>
  <si>
    <t>f2</t>
  </si>
  <si>
    <t>Intermediate calculation for integrals</t>
  </si>
  <si>
    <t>a0f1to1</t>
  </si>
  <si>
    <t>a0f2to2</t>
  </si>
  <si>
    <t>a1f1t1to1/(t1-to1)</t>
  </si>
  <si>
    <t>a1f2t1to2/(t1-to2)</t>
  </si>
  <si>
    <t>a2f1t2to1/(t2-to1)</t>
  </si>
  <si>
    <t>a2f2t2to2(t2-to2)</t>
  </si>
  <si>
    <t>a3f1t3to1/(t3-to1)</t>
  </si>
  <si>
    <t>a3f2t3to2/(t3-to2)</t>
  </si>
  <si>
    <t>f1to1toCH4/(toCH4-to1)</t>
  </si>
  <si>
    <t>f2to2toCH4/(toCH4-to2)</t>
  </si>
  <si>
    <t>f1to1toN2O/(toN2O-to1)</t>
  </si>
  <si>
    <t>f2to2toN2O/(toN2O-to2)</t>
  </si>
  <si>
    <t>Reference AGTP value for CO2 (denominator)</t>
  </si>
  <si>
    <t>Dynamic GTP100 CF calculation - Shimako et al., 2016 method</t>
  </si>
  <si>
    <t>IPCC, 2021 LCIA global GTP100 static</t>
  </si>
  <si>
    <t>Period-specific GTP100 CF in kgCO2-eq/kgGHG</t>
  </si>
  <si>
    <r>
      <t xml:space="preserve">It is highly recommended to follow the tutorials to use the tool (available in the </t>
    </r>
    <r>
      <rPr>
        <b/>
        <sz val="11"/>
        <color theme="1"/>
        <rFont val="Calibri"/>
        <family val="2"/>
        <scheme val="minor"/>
      </rPr>
      <t>ALIGNED data repository</t>
    </r>
    <r>
      <rPr>
        <sz val="11"/>
        <color theme="1"/>
        <rFont val="Calibri"/>
        <family val="2"/>
        <scheme val="minor"/>
      </rPr>
      <t>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</si>
</sst>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"/>
    <numFmt numFmtId="165" formatCode="#,##0.00000"/>
    <numFmt numFmtId="166" formatCode="0.00000"/>
    <numFmt numFmtId="167" formatCode="0.000000"/>
    <numFmt numFmtId="168" formatCode="0.0000"/>
    <numFmt numFmtId="169" formatCode="0.000E+00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b/>
      <sz val="9"/>
      <color rgb="FF0070C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i/>
      <sz val="9"/>
      <color indexed="8"/>
      <name val="Calibri"/>
      <family val="2"/>
    </font>
    <font>
      <i/>
      <sz val="9"/>
      <color indexed="8"/>
      <name val="Calibri"/>
      <family val="2"/>
    </font>
    <font>
      <i/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20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ABC8EB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9">
    <xf numFmtId="0" fontId="0" fillId="0" borderId="0" xfId="0"/>
    <xf numFmtId="0" fontId="2" fillId="0" borderId="0" xfId="0" applyFont="1"/>
    <xf numFmtId="0" fontId="3" fillId="0" borderId="0" xfId="0" applyFont="1"/>
    <xf numFmtId="0" fontId="3" fillId="2" borderId="1" xfId="0" applyFont="1" applyFill="1" applyBorder="1"/>
    <xf numFmtId="0" fontId="3" fillId="2" borderId="4" xfId="0" applyFont="1" applyFill="1" applyBorder="1"/>
    <xf numFmtId="0" fontId="3" fillId="2" borderId="6" xfId="0" applyFont="1" applyFill="1" applyBorder="1"/>
    <xf numFmtId="0" fontId="1" fillId="0" borderId="0" xfId="0" applyFont="1"/>
    <xf numFmtId="0" fontId="2" fillId="0" borderId="0" xfId="0" applyFont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3" fillId="0" borderId="12" xfId="0" applyFont="1" applyBorder="1"/>
    <xf numFmtId="4" fontId="3" fillId="0" borderId="13" xfId="0" applyNumberFormat="1" applyFont="1" applyBorder="1"/>
    <xf numFmtId="0" fontId="3" fillId="0" borderId="15" xfId="0" applyFont="1" applyBorder="1"/>
    <xf numFmtId="4" fontId="3" fillId="0" borderId="16" xfId="0" applyNumberFormat="1" applyFont="1" applyBorder="1"/>
    <xf numFmtId="0" fontId="5" fillId="0" borderId="0" xfId="0" applyFont="1"/>
    <xf numFmtId="3" fontId="4" fillId="2" borderId="5" xfId="0" applyNumberFormat="1" applyFont="1" applyFill="1" applyBorder="1" applyAlignment="1">
      <alignment horizontal="left"/>
    </xf>
    <xf numFmtId="11" fontId="3" fillId="2" borderId="4" xfId="0" applyNumberFormat="1" applyFont="1" applyFill="1" applyBorder="1" applyAlignment="1">
      <alignment horizontal="left"/>
    </xf>
    <xf numFmtId="11" fontId="3" fillId="2" borderId="6" xfId="0" applyNumberFormat="1" applyFont="1" applyFill="1" applyBorder="1" applyAlignment="1">
      <alignment horizontal="left"/>
    </xf>
    <xf numFmtId="3" fontId="3" fillId="2" borderId="5" xfId="0" applyNumberFormat="1" applyFont="1" applyFill="1" applyBorder="1" applyAlignment="1">
      <alignment horizontal="left"/>
    </xf>
    <xf numFmtId="11" fontId="4" fillId="2" borderId="7" xfId="0" applyNumberFormat="1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5" fillId="2" borderId="2" xfId="0" applyFont="1" applyFill="1" applyBorder="1" applyAlignment="1">
      <alignment horizontal="left"/>
    </xf>
    <xf numFmtId="0" fontId="5" fillId="2" borderId="1" xfId="0" applyFont="1" applyFill="1" applyBorder="1"/>
    <xf numFmtId="0" fontId="7" fillId="3" borderId="18" xfId="0" applyFont="1" applyFill="1" applyBorder="1" applyAlignment="1">
      <alignment horizontal="left" vertical="center" wrapText="1"/>
    </xf>
    <xf numFmtId="2" fontId="3" fillId="0" borderId="13" xfId="0" applyNumberFormat="1" applyFont="1" applyBorder="1"/>
    <xf numFmtId="2" fontId="3" fillId="0" borderId="16" xfId="0" applyNumberFormat="1" applyFont="1" applyBorder="1"/>
    <xf numFmtId="0" fontId="8" fillId="0" borderId="0" xfId="0" applyFont="1"/>
    <xf numFmtId="2" fontId="3" fillId="0" borderId="13" xfId="0" applyNumberFormat="1" applyFont="1" applyBorder="1" applyAlignment="1">
      <alignment horizontal="right"/>
    </xf>
    <xf numFmtId="4" fontId="2" fillId="3" borderId="10" xfId="0" applyNumberFormat="1" applyFont="1" applyFill="1" applyBorder="1" applyAlignment="1">
      <alignment horizontal="left" wrapText="1"/>
    </xf>
    <xf numFmtId="2" fontId="3" fillId="0" borderId="19" xfId="0" applyNumberFormat="1" applyFont="1" applyBorder="1" applyAlignment="1">
      <alignment horizontal="right"/>
    </xf>
    <xf numFmtId="164" fontId="4" fillId="2" borderId="8" xfId="0" applyNumberFormat="1" applyFont="1" applyFill="1" applyBorder="1" applyAlignment="1">
      <alignment horizontal="left"/>
    </xf>
    <xf numFmtId="165" fontId="4" fillId="2" borderId="5" xfId="0" applyNumberFormat="1" applyFont="1" applyFill="1" applyBorder="1" applyAlignment="1">
      <alignment horizontal="left"/>
    </xf>
    <xf numFmtId="165" fontId="4" fillId="2" borderId="8" xfId="0" applyNumberFormat="1" applyFont="1" applyFill="1" applyBorder="1" applyAlignment="1">
      <alignment horizontal="left"/>
    </xf>
    <xf numFmtId="0" fontId="9" fillId="0" borderId="0" xfId="0" applyFont="1"/>
    <xf numFmtId="0" fontId="3" fillId="2" borderId="0" xfId="0" applyFont="1" applyFill="1"/>
    <xf numFmtId="11" fontId="3" fillId="2" borderId="0" xfId="0" applyNumberFormat="1" applyFont="1" applyFill="1" applyAlignment="1">
      <alignment horizontal="left"/>
    </xf>
    <xf numFmtId="0" fontId="8" fillId="2" borderId="2" xfId="0" applyFont="1" applyFill="1" applyBorder="1"/>
    <xf numFmtId="0" fontId="8" fillId="2" borderId="3" xfId="0" applyFont="1" applyFill="1" applyBorder="1"/>
    <xf numFmtId="11" fontId="4" fillId="2" borderId="0" xfId="0" applyNumberFormat="1" applyFont="1" applyFill="1" applyAlignment="1">
      <alignment horizontal="left"/>
    </xf>
    <xf numFmtId="166" fontId="4" fillId="2" borderId="7" xfId="0" applyNumberFormat="1" applyFont="1" applyFill="1" applyBorder="1" applyAlignment="1">
      <alignment horizontal="left"/>
    </xf>
    <xf numFmtId="0" fontId="8" fillId="2" borderId="4" xfId="0" applyFont="1" applyFill="1" applyBorder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3" fontId="8" fillId="2" borderId="5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4" fontId="2" fillId="3" borderId="22" xfId="0" applyNumberFormat="1" applyFont="1" applyFill="1" applyBorder="1" applyAlignment="1">
      <alignment horizontal="left" wrapText="1"/>
    </xf>
    <xf numFmtId="0" fontId="5" fillId="4" borderId="25" xfId="0" applyFont="1" applyFill="1" applyBorder="1" applyAlignment="1">
      <alignment horizontal="center" vertical="center"/>
    </xf>
    <xf numFmtId="1" fontId="3" fillId="0" borderId="19" xfId="0" applyNumberFormat="1" applyFont="1" applyBorder="1" applyAlignment="1">
      <alignment horizontal="right"/>
    </xf>
    <xf numFmtId="0" fontId="2" fillId="0" borderId="0" xfId="0" applyFont="1" applyAlignment="1">
      <alignment horizontal="left"/>
    </xf>
    <xf numFmtId="0" fontId="5" fillId="4" borderId="24" xfId="0" applyFont="1" applyFill="1" applyBorder="1" applyAlignment="1">
      <alignment horizontal="left"/>
    </xf>
    <xf numFmtId="11" fontId="3" fillId="0" borderId="0" xfId="0" applyNumberFormat="1" applyFont="1"/>
    <xf numFmtId="4" fontId="4" fillId="0" borderId="13" xfId="0" applyNumberFormat="1" applyFont="1" applyBorder="1"/>
    <xf numFmtId="0" fontId="6" fillId="0" borderId="0" xfId="0" applyFont="1"/>
    <xf numFmtId="0" fontId="10" fillId="0" borderId="0" xfId="0" applyFont="1"/>
    <xf numFmtId="0" fontId="8" fillId="0" borderId="0" xfId="0" applyFont="1" applyAlignment="1">
      <alignment horizontal="right"/>
    </xf>
    <xf numFmtId="2" fontId="4" fillId="0" borderId="12" xfId="0" applyNumberFormat="1" applyFont="1" applyBorder="1"/>
    <xf numFmtId="4" fontId="4" fillId="0" borderId="14" xfId="0" applyNumberFormat="1" applyFont="1" applyBorder="1"/>
    <xf numFmtId="2" fontId="4" fillId="0" borderId="15" xfId="0" applyNumberFormat="1" applyFont="1" applyBorder="1"/>
    <xf numFmtId="4" fontId="4" fillId="0" borderId="16" xfId="0" applyNumberFormat="1" applyFont="1" applyBorder="1"/>
    <xf numFmtId="4" fontId="4" fillId="0" borderId="17" xfId="0" applyNumberFormat="1" applyFont="1" applyBorder="1"/>
    <xf numFmtId="4" fontId="2" fillId="3" borderId="11" xfId="0" applyNumberFormat="1" applyFont="1" applyFill="1" applyBorder="1" applyAlignment="1">
      <alignment horizontal="left" wrapText="1"/>
    </xf>
    <xf numFmtId="2" fontId="3" fillId="0" borderId="16" xfId="0" applyNumberFormat="1" applyFont="1" applyBorder="1" applyAlignment="1">
      <alignment horizontal="right"/>
    </xf>
    <xf numFmtId="2" fontId="3" fillId="0" borderId="23" xfId="0" applyNumberFormat="1" applyFont="1" applyBorder="1" applyAlignment="1">
      <alignment horizontal="right"/>
    </xf>
    <xf numFmtId="1" fontId="3" fillId="0" borderId="23" xfId="0" applyNumberFormat="1" applyFont="1" applyBorder="1" applyAlignment="1">
      <alignment horizontal="right"/>
    </xf>
    <xf numFmtId="0" fontId="7" fillId="3" borderId="19" xfId="0" applyFont="1" applyFill="1" applyBorder="1" applyAlignment="1">
      <alignment horizontal="left" vertical="center" wrapText="1"/>
    </xf>
    <xf numFmtId="4" fontId="2" fillId="3" borderId="34" xfId="0" applyNumberFormat="1" applyFont="1" applyFill="1" applyBorder="1" applyAlignment="1">
      <alignment horizontal="left" wrapText="1"/>
    </xf>
    <xf numFmtId="2" fontId="5" fillId="0" borderId="30" xfId="0" applyNumberFormat="1" applyFont="1" applyBorder="1"/>
    <xf numFmtId="2" fontId="5" fillId="0" borderId="32" xfId="0" applyNumberFormat="1" applyFont="1" applyBorder="1"/>
    <xf numFmtId="2" fontId="5" fillId="0" borderId="33" xfId="0" applyNumberFormat="1" applyFont="1" applyBorder="1"/>
    <xf numFmtId="0" fontId="4" fillId="4" borderId="25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vertical="center" wrapText="1"/>
    </xf>
    <xf numFmtId="1" fontId="3" fillId="0" borderId="13" xfId="0" applyNumberFormat="1" applyFont="1" applyBorder="1" applyAlignment="1">
      <alignment horizontal="right"/>
    </xf>
    <xf numFmtId="4" fontId="2" fillId="3" borderId="9" xfId="0" applyNumberFormat="1" applyFont="1" applyFill="1" applyBorder="1" applyAlignment="1">
      <alignment horizontal="left" wrapText="1"/>
    </xf>
    <xf numFmtId="0" fontId="7" fillId="3" borderId="12" xfId="0" applyFont="1" applyFill="1" applyBorder="1" applyAlignment="1">
      <alignment horizontal="left" vertical="center" wrapText="1"/>
    </xf>
    <xf numFmtId="0" fontId="7" fillId="3" borderId="14" xfId="0" applyFont="1" applyFill="1" applyBorder="1" applyAlignment="1">
      <alignment vertical="center" wrapText="1"/>
    </xf>
    <xf numFmtId="1" fontId="3" fillId="0" borderId="12" xfId="0" applyNumberFormat="1" applyFont="1" applyBorder="1" applyAlignment="1">
      <alignment horizontal="right"/>
    </xf>
    <xf numFmtId="11" fontId="3" fillId="0" borderId="14" xfId="0" applyNumberFormat="1" applyFont="1" applyBorder="1" applyAlignment="1">
      <alignment horizontal="right"/>
    </xf>
    <xf numFmtId="2" fontId="5" fillId="0" borderId="35" xfId="0" applyNumberFormat="1" applyFont="1" applyBorder="1" applyAlignment="1">
      <alignment horizontal="right"/>
    </xf>
    <xf numFmtId="2" fontId="5" fillId="0" borderId="14" xfId="0" applyNumberFormat="1" applyFont="1" applyBorder="1" applyAlignment="1">
      <alignment horizontal="right"/>
    </xf>
    <xf numFmtId="2" fontId="5" fillId="0" borderId="19" xfId="0" applyNumberFormat="1" applyFont="1" applyBorder="1" applyAlignment="1">
      <alignment horizontal="right"/>
    </xf>
    <xf numFmtId="2" fontId="5" fillId="0" borderId="26" xfId="0" applyNumberFormat="1" applyFont="1" applyBorder="1" applyAlignment="1">
      <alignment horizontal="right"/>
    </xf>
    <xf numFmtId="2" fontId="5" fillId="0" borderId="23" xfId="0" applyNumberFormat="1" applyFont="1" applyBorder="1" applyAlignment="1">
      <alignment horizontal="right"/>
    </xf>
    <xf numFmtId="2" fontId="5" fillId="0" borderId="17" xfId="0" applyNumberFormat="1" applyFont="1" applyBorder="1" applyAlignment="1">
      <alignment horizontal="right"/>
    </xf>
    <xf numFmtId="11" fontId="8" fillId="2" borderId="0" xfId="0" applyNumberFormat="1" applyFont="1" applyFill="1" applyAlignment="1">
      <alignment horizontal="left" vertical="center" wrapText="1"/>
    </xf>
    <xf numFmtId="164" fontId="4" fillId="2" borderId="0" xfId="0" applyNumberFormat="1" applyFont="1" applyFill="1" applyAlignment="1">
      <alignment horizontal="left"/>
    </xf>
    <xf numFmtId="0" fontId="4" fillId="2" borderId="0" xfId="0" applyFont="1" applyFill="1" applyAlignment="1">
      <alignment horizontal="left"/>
    </xf>
    <xf numFmtId="164" fontId="4" fillId="2" borderId="5" xfId="0" applyNumberFormat="1" applyFont="1" applyFill="1" applyBorder="1" applyAlignment="1">
      <alignment horizontal="left"/>
    </xf>
    <xf numFmtId="3" fontId="8" fillId="2" borderId="0" xfId="0" applyNumberFormat="1" applyFont="1" applyFill="1" applyAlignment="1">
      <alignment horizontal="left" vertical="center" wrapText="1"/>
    </xf>
    <xf numFmtId="3" fontId="3" fillId="2" borderId="0" xfId="0" applyNumberFormat="1" applyFont="1" applyFill="1" applyAlignment="1">
      <alignment horizontal="left"/>
    </xf>
    <xf numFmtId="3" fontId="4" fillId="2" borderId="0" xfId="0" applyNumberFormat="1" applyFont="1" applyFill="1" applyAlignment="1">
      <alignment horizontal="left"/>
    </xf>
    <xf numFmtId="164" fontId="4" fillId="2" borderId="7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left" wrapText="1"/>
    </xf>
    <xf numFmtId="11" fontId="13" fillId="2" borderId="0" xfId="0" applyNumberFormat="1" applyFont="1" applyFill="1" applyAlignment="1">
      <alignment horizontal="left"/>
    </xf>
    <xf numFmtId="11" fontId="13" fillId="2" borderId="7" xfId="0" applyNumberFormat="1" applyFont="1" applyFill="1" applyBorder="1" applyAlignment="1">
      <alignment horizontal="left"/>
    </xf>
    <xf numFmtId="11" fontId="14" fillId="2" borderId="7" xfId="0" applyNumberFormat="1" applyFont="1" applyFill="1" applyBorder="1" applyAlignment="1">
      <alignment horizontal="left"/>
    </xf>
    <xf numFmtId="166" fontId="4" fillId="2" borderId="5" xfId="0" applyNumberFormat="1" applyFont="1" applyFill="1" applyBorder="1" applyAlignment="1">
      <alignment horizontal="left"/>
    </xf>
    <xf numFmtId="166" fontId="4" fillId="2" borderId="8" xfId="0" applyNumberFormat="1" applyFont="1" applyFill="1" applyBorder="1" applyAlignment="1">
      <alignment horizontal="left"/>
    </xf>
    <xf numFmtId="0" fontId="8" fillId="0" borderId="0" xfId="0" applyFont="1" applyAlignment="1">
      <alignment horizontal="left"/>
    </xf>
    <xf numFmtId="11" fontId="3" fillId="0" borderId="13" xfId="0" applyNumberFormat="1" applyFont="1" applyBorder="1" applyAlignment="1">
      <alignment horizontal="right"/>
    </xf>
    <xf numFmtId="169" fontId="4" fillId="2" borderId="7" xfId="0" applyNumberFormat="1" applyFont="1" applyFill="1" applyBorder="1" applyAlignment="1">
      <alignment horizontal="left"/>
    </xf>
    <xf numFmtId="4" fontId="4" fillId="2" borderId="5" xfId="0" applyNumberFormat="1" applyFont="1" applyFill="1" applyBorder="1" applyAlignment="1">
      <alignment horizontal="left"/>
    </xf>
    <xf numFmtId="4" fontId="4" fillId="2" borderId="8" xfId="0" applyNumberFormat="1" applyFont="1" applyFill="1" applyBorder="1" applyAlignment="1">
      <alignment horizontal="left"/>
    </xf>
    <xf numFmtId="0" fontId="4" fillId="4" borderId="25" xfId="0" applyFont="1" applyFill="1" applyBorder="1" applyAlignment="1">
      <alignment horizontal="left" vertical="center"/>
    </xf>
    <xf numFmtId="11" fontId="13" fillId="2" borderId="8" xfId="0" applyNumberFormat="1" applyFont="1" applyFill="1" applyBorder="1" applyAlignment="1">
      <alignment horizontal="left"/>
    </xf>
    <xf numFmtId="11" fontId="3" fillId="0" borderId="19" xfId="0" applyNumberFormat="1" applyFont="1" applyBorder="1" applyAlignment="1">
      <alignment horizontal="right"/>
    </xf>
    <xf numFmtId="11" fontId="3" fillId="0" borderId="16" xfId="0" applyNumberFormat="1" applyFont="1" applyBorder="1" applyAlignment="1">
      <alignment horizontal="right"/>
    </xf>
    <xf numFmtId="11" fontId="3" fillId="0" borderId="23" xfId="0" applyNumberFormat="1" applyFont="1" applyBorder="1" applyAlignment="1">
      <alignment horizontal="right"/>
    </xf>
    <xf numFmtId="11" fontId="3" fillId="0" borderId="17" xfId="0" applyNumberFormat="1" applyFont="1" applyBorder="1" applyAlignment="1">
      <alignment horizontal="right"/>
    </xf>
    <xf numFmtId="2" fontId="4" fillId="5" borderId="9" xfId="0" applyNumberFormat="1" applyFont="1" applyFill="1" applyBorder="1"/>
    <xf numFmtId="4" fontId="4" fillId="5" borderId="10" xfId="0" applyNumberFormat="1" applyFont="1" applyFill="1" applyBorder="1"/>
    <xf numFmtId="4" fontId="4" fillId="5" borderId="11" xfId="0" applyNumberFormat="1" applyFont="1" applyFill="1" applyBorder="1"/>
    <xf numFmtId="2" fontId="4" fillId="5" borderId="12" xfId="0" applyNumberFormat="1" applyFont="1" applyFill="1" applyBorder="1"/>
    <xf numFmtId="4" fontId="4" fillId="5" borderId="13" xfId="0" applyNumberFormat="1" applyFont="1" applyFill="1" applyBorder="1"/>
    <xf numFmtId="4" fontId="4" fillId="5" borderId="14" xfId="0" applyNumberFormat="1" applyFont="1" applyFill="1" applyBorder="1"/>
    <xf numFmtId="2" fontId="4" fillId="5" borderId="15" xfId="0" applyNumberFormat="1" applyFont="1" applyFill="1" applyBorder="1"/>
    <xf numFmtId="4" fontId="4" fillId="5" borderId="16" xfId="0" applyNumberFormat="1" applyFont="1" applyFill="1" applyBorder="1"/>
    <xf numFmtId="4" fontId="4" fillId="5" borderId="17" xfId="0" applyNumberFormat="1" applyFont="1" applyFill="1" applyBorder="1"/>
    <xf numFmtId="0" fontId="10" fillId="5" borderId="0" xfId="0" applyFont="1" applyFill="1"/>
    <xf numFmtId="0" fontId="3" fillId="5" borderId="0" xfId="0" applyFont="1" applyFill="1"/>
    <xf numFmtId="0" fontId="8" fillId="5" borderId="0" xfId="0" applyFont="1" applyFill="1"/>
    <xf numFmtId="0" fontId="2" fillId="3" borderId="37" xfId="0" applyFont="1" applyFill="1" applyBorder="1" applyAlignment="1">
      <alignment horizontal="left"/>
    </xf>
    <xf numFmtId="0" fontId="2" fillId="3" borderId="36" xfId="0" applyFont="1" applyFill="1" applyBorder="1" applyAlignment="1">
      <alignment horizontal="left" vertical="center" wrapText="1"/>
    </xf>
    <xf numFmtId="2" fontId="5" fillId="0" borderId="31" xfId="0" applyNumberFormat="1" applyFont="1" applyBorder="1"/>
    <xf numFmtId="0" fontId="2" fillId="3" borderId="36" xfId="0" applyFont="1" applyFill="1" applyBorder="1" applyAlignment="1">
      <alignment horizontal="left" vertical="center"/>
    </xf>
    <xf numFmtId="1" fontId="3" fillId="0" borderId="15" xfId="0" applyNumberFormat="1" applyFont="1" applyBorder="1" applyAlignment="1">
      <alignment horizontal="right"/>
    </xf>
    <xf numFmtId="1" fontId="3" fillId="0" borderId="16" xfId="0" applyNumberFormat="1" applyFont="1" applyBorder="1" applyAlignment="1">
      <alignment horizontal="right"/>
    </xf>
    <xf numFmtId="2" fontId="4" fillId="6" borderId="12" xfId="0" applyNumberFormat="1" applyFont="1" applyFill="1" applyBorder="1"/>
    <xf numFmtId="4" fontId="4" fillId="6" borderId="13" xfId="0" applyNumberFormat="1" applyFont="1" applyFill="1" applyBorder="1"/>
    <xf numFmtId="4" fontId="4" fillId="6" borderId="14" xfId="0" applyNumberFormat="1" applyFont="1" applyFill="1" applyBorder="1"/>
    <xf numFmtId="0" fontId="5" fillId="0" borderId="35" xfId="0" applyFont="1" applyBorder="1" applyAlignment="1">
      <alignment horizontal="right"/>
    </xf>
    <xf numFmtId="2" fontId="2" fillId="7" borderId="36" xfId="0" applyNumberFormat="1" applyFont="1" applyFill="1" applyBorder="1" applyAlignment="1">
      <alignment horizontal="center" vertical="center"/>
    </xf>
    <xf numFmtId="0" fontId="8" fillId="8" borderId="4" xfId="0" applyFont="1" applyFill="1" applyBorder="1" applyAlignment="1">
      <alignment horizontal="left" vertical="center"/>
    </xf>
    <xf numFmtId="0" fontId="7" fillId="0" borderId="0" xfId="0" applyFont="1" applyAlignment="1">
      <alignment horizontal="right"/>
    </xf>
    <xf numFmtId="0" fontId="7" fillId="10" borderId="0" xfId="0" applyFont="1" applyFill="1" applyAlignment="1">
      <alignment horizontal="right"/>
    </xf>
    <xf numFmtId="0" fontId="16" fillId="11" borderId="0" xfId="0" applyFont="1" applyFill="1"/>
    <xf numFmtId="0" fontId="0" fillId="11" borderId="0" xfId="0" applyFill="1"/>
    <xf numFmtId="0" fontId="19" fillId="0" borderId="0" xfId="0" applyFont="1"/>
    <xf numFmtId="0" fontId="15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15" fillId="8" borderId="0" xfId="0" applyFont="1" applyFill="1" applyAlignment="1">
      <alignment horizontal="center"/>
    </xf>
    <xf numFmtId="0" fontId="0" fillId="9" borderId="0" xfId="0" applyFill="1"/>
    <xf numFmtId="0" fontId="15" fillId="9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4" fillId="9" borderId="25" xfId="0" applyFont="1" applyFill="1" applyBorder="1" applyAlignment="1">
      <alignment horizontal="center" vertical="center"/>
    </xf>
    <xf numFmtId="0" fontId="3" fillId="8" borderId="3" xfId="0" applyFont="1" applyFill="1" applyBorder="1"/>
    <xf numFmtId="0" fontId="3" fillId="8" borderId="4" xfId="0" applyFont="1" applyFill="1" applyBorder="1"/>
    <xf numFmtId="168" fontId="8" fillId="8" borderId="5" xfId="0" applyNumberFormat="1" applyFont="1" applyFill="1" applyBorder="1" applyAlignment="1">
      <alignment horizontal="left"/>
    </xf>
    <xf numFmtId="167" fontId="3" fillId="8" borderId="5" xfId="0" applyNumberFormat="1" applyFont="1" applyFill="1" applyBorder="1" applyAlignment="1">
      <alignment horizontal="left"/>
    </xf>
    <xf numFmtId="0" fontId="3" fillId="8" borderId="6" xfId="0" applyFont="1" applyFill="1" applyBorder="1"/>
    <xf numFmtId="167" fontId="3" fillId="8" borderId="8" xfId="0" applyNumberFormat="1" applyFont="1" applyFill="1" applyBorder="1" applyAlignment="1">
      <alignment horizontal="left"/>
    </xf>
    <xf numFmtId="0" fontId="5" fillId="8" borderId="1" xfId="0" applyFont="1" applyFill="1" applyBorder="1"/>
    <xf numFmtId="0" fontId="0" fillId="9" borderId="0" xfId="0" applyFill="1" applyAlignment="1">
      <alignment wrapText="1"/>
    </xf>
    <xf numFmtId="0" fontId="0" fillId="0" borderId="0" xfId="0" applyAlignment="1">
      <alignment wrapText="1"/>
    </xf>
    <xf numFmtId="0" fontId="17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5" fillId="2" borderId="2" xfId="0" applyFont="1" applyFill="1" applyBorder="1" applyAlignment="1">
      <alignment horizontal="left"/>
    </xf>
    <xf numFmtId="0" fontId="7" fillId="3" borderId="26" xfId="0" applyFont="1" applyFill="1" applyBorder="1" applyAlignment="1">
      <alignment horizontal="left" vertical="center" wrapText="1"/>
    </xf>
    <xf numFmtId="0" fontId="7" fillId="3" borderId="27" xfId="0" applyFont="1" applyFill="1" applyBorder="1" applyAlignment="1">
      <alignment horizontal="left" vertical="center" wrapText="1"/>
    </xf>
    <xf numFmtId="0" fontId="7" fillId="3" borderId="28" xfId="0" applyFont="1" applyFill="1" applyBorder="1" applyAlignment="1">
      <alignment horizontal="left" vertical="center" wrapText="1"/>
    </xf>
    <xf numFmtId="0" fontId="7" fillId="3" borderId="19" xfId="0" applyFont="1" applyFill="1" applyBorder="1" applyAlignment="1">
      <alignment horizontal="left" vertical="center" wrapText="1"/>
    </xf>
    <xf numFmtId="0" fontId="7" fillId="3" borderId="20" xfId="0" applyFont="1" applyFill="1" applyBorder="1" applyAlignment="1">
      <alignment horizontal="left" vertical="center" wrapText="1"/>
    </xf>
    <xf numFmtId="0" fontId="7" fillId="3" borderId="21" xfId="0" applyFont="1" applyFill="1" applyBorder="1" applyAlignment="1">
      <alignment horizontal="left" vertical="center" wrapText="1"/>
    </xf>
    <xf numFmtId="0" fontId="6" fillId="3" borderId="35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6" fillId="3" borderId="29" xfId="0" applyFont="1" applyFill="1" applyBorder="1" applyAlignment="1">
      <alignment horizontal="center" vertical="center" wrapText="1"/>
    </xf>
    <xf numFmtId="0" fontId="7" fillId="3" borderId="29" xfId="0" applyFont="1" applyFill="1" applyBorder="1" applyAlignment="1">
      <alignment horizontal="left" vertical="center" wrapText="1"/>
    </xf>
    <xf numFmtId="0" fontId="6" fillId="3" borderId="35" xfId="0" applyFont="1" applyFill="1" applyBorder="1" applyAlignment="1">
      <alignment horizontal="left" vertical="center" wrapText="1"/>
    </xf>
    <xf numFmtId="0" fontId="6" fillId="3" borderId="20" xfId="0" applyFont="1" applyFill="1" applyBorder="1" applyAlignment="1">
      <alignment horizontal="left" vertical="center" wrapText="1"/>
    </xf>
    <xf numFmtId="0" fontId="6" fillId="3" borderId="29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BC69C-3583-47C5-8BD5-EED1EFDF6384}">
  <dimension ref="A1:H19"/>
  <sheetViews>
    <sheetView tabSelected="1" view="pageLayout" zoomScaleNormal="100" workbookViewId="0">
      <selection activeCell="A26" sqref="A26"/>
    </sheetView>
  </sheetViews>
  <sheetFormatPr defaultColWidth="9.54296875" defaultRowHeight="14.5" x14ac:dyDescent="0.35"/>
  <cols>
    <col min="1" max="1" width="59.7265625" bestFit="1" customWidth="1"/>
    <col min="2" max="2" width="37.54296875" customWidth="1"/>
    <col min="3" max="3" width="58.26953125" customWidth="1"/>
  </cols>
  <sheetData>
    <row r="1" spans="1:8" ht="79.5" customHeight="1" x14ac:dyDescent="0.6">
      <c r="A1" s="136" t="s">
        <v>0</v>
      </c>
    </row>
    <row r="2" spans="1:8" ht="15.5" x14ac:dyDescent="0.35">
      <c r="A2" s="134" t="s">
        <v>1</v>
      </c>
      <c r="B2" s="135"/>
      <c r="C2" s="135"/>
    </row>
    <row r="3" spans="1:8" ht="164.5" customHeight="1" x14ac:dyDescent="0.35">
      <c r="A3" s="153" t="s">
        <v>2</v>
      </c>
      <c r="B3" s="154"/>
      <c r="C3" s="154"/>
    </row>
    <row r="5" spans="1:8" ht="15.5" x14ac:dyDescent="0.35">
      <c r="A5" s="134" t="s">
        <v>3</v>
      </c>
      <c r="B5" s="134" t="s">
        <v>4</v>
      </c>
    </row>
    <row r="6" spans="1:8" x14ac:dyDescent="0.35">
      <c r="A6" s="137"/>
    </row>
    <row r="7" spans="1:8" x14ac:dyDescent="0.35">
      <c r="A7" s="137" t="s">
        <v>5</v>
      </c>
      <c r="B7" t="s">
        <v>6</v>
      </c>
    </row>
    <row r="8" spans="1:8" x14ac:dyDescent="0.35">
      <c r="A8" s="138" t="s">
        <v>5</v>
      </c>
      <c r="B8" t="s">
        <v>7</v>
      </c>
    </row>
    <row r="9" spans="1:8" x14ac:dyDescent="0.35">
      <c r="A9" s="139"/>
      <c r="B9" t="s">
        <v>8</v>
      </c>
    </row>
    <row r="10" spans="1:8" x14ac:dyDescent="0.35">
      <c r="A10" s="141" t="s">
        <v>5</v>
      </c>
      <c r="B10" t="s">
        <v>9</v>
      </c>
    </row>
    <row r="11" spans="1:8" x14ac:dyDescent="0.35">
      <c r="A11" s="142" t="s">
        <v>5</v>
      </c>
      <c r="B11" t="s">
        <v>10</v>
      </c>
    </row>
    <row r="14" spans="1:8" ht="15.5" x14ac:dyDescent="0.35">
      <c r="A14" s="134" t="s">
        <v>11</v>
      </c>
      <c r="B14" s="134"/>
    </row>
    <row r="16" spans="1:8" ht="13.5" customHeight="1" x14ac:dyDescent="0.35">
      <c r="A16" s="140" t="s">
        <v>12</v>
      </c>
      <c r="B16" s="151"/>
      <c r="C16" s="152"/>
      <c r="D16" s="152"/>
      <c r="E16" s="152"/>
      <c r="F16" s="152"/>
      <c r="G16" s="152"/>
      <c r="H16" s="152"/>
    </row>
    <row r="17" spans="1:1" ht="15" customHeight="1" x14ac:dyDescent="0.35">
      <c r="A17" t="s">
        <v>644</v>
      </c>
    </row>
    <row r="18" spans="1:1" x14ac:dyDescent="0.35">
      <c r="A18" t="s">
        <v>13</v>
      </c>
    </row>
    <row r="19" spans="1:1" x14ac:dyDescent="0.35">
      <c r="A19" t="s">
        <v>14</v>
      </c>
    </row>
  </sheetData>
  <mergeCells count="1">
    <mergeCell ref="A3:C3"/>
  </mergeCells>
  <pageMargins left="0.7" right="0.7" top="0.75" bottom="0.75" header="0.3" footer="0.3"/>
  <pageSetup paperSize="8" orientation="landscape" r:id="rId1"/>
  <headerFooter differentFirst="1">
    <firstHeader>&amp;L&amp;G</firstHeader>
    <firstFooter xml:space="preserve">&amp;L&amp;G&amp;C&amp;10Horizon Europe grant agreement N° 101059430. Views and opinions expressed are however those of the author(s) only and do not necessarily reflect those of the European Union or the European Research Executive Agency. </first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07"/>
  <sheetViews>
    <sheetView zoomScale="89" zoomScaleNormal="80" workbookViewId="0">
      <selection activeCell="D17" sqref="D17"/>
    </sheetView>
  </sheetViews>
  <sheetFormatPr defaultColWidth="8.7265625" defaultRowHeight="14.5" x14ac:dyDescent="0.35"/>
  <cols>
    <col min="1" max="1" width="18.7265625" style="2" bestFit="1" customWidth="1"/>
    <col min="2" max="2" width="18.7265625" style="2" customWidth="1"/>
    <col min="3" max="3" width="17.81640625" style="2" customWidth="1"/>
    <col min="4" max="4" width="7.81640625" style="2" bestFit="1" customWidth="1"/>
    <col min="5" max="5" width="7.81640625" style="2" customWidth="1"/>
    <col min="7" max="7" width="12" customWidth="1"/>
    <col min="8" max="8" width="17" style="2" bestFit="1" customWidth="1"/>
    <col min="9" max="9" width="13.453125" style="2" customWidth="1"/>
    <col min="11" max="11" width="7.7265625" style="2" customWidth="1"/>
    <col min="12" max="12" width="8.7265625" customWidth="1"/>
    <col min="13" max="13" width="6.81640625" style="2" customWidth="1"/>
    <col min="14" max="14" width="7.81640625" style="2" customWidth="1"/>
    <col min="15" max="15" width="10.54296875" style="2" customWidth="1"/>
    <col min="16" max="16" width="9.453125" style="2" customWidth="1"/>
    <col min="17" max="17" width="10.7265625" style="2" customWidth="1"/>
    <col min="18" max="18" width="9.26953125" style="2" customWidth="1"/>
    <col min="19" max="19" width="8.26953125" style="15" customWidth="1"/>
    <col min="20" max="20" width="9.1796875" style="15" customWidth="1"/>
    <col min="21" max="21" width="9.453125" style="15" customWidth="1"/>
    <col min="23" max="24" width="8.7265625" style="6"/>
  </cols>
  <sheetData>
    <row r="1" spans="1:24" x14ac:dyDescent="0.35">
      <c r="A1" s="1" t="s">
        <v>15</v>
      </c>
      <c r="B1" s="1"/>
      <c r="G1" s="27"/>
      <c r="K1" s="27" t="s">
        <v>16</v>
      </c>
      <c r="L1" s="27"/>
      <c r="O1" s="7"/>
      <c r="P1" s="7"/>
      <c r="Q1" s="7"/>
      <c r="R1" s="48"/>
      <c r="S1" s="7"/>
      <c r="T1" s="7"/>
      <c r="U1" s="7"/>
    </row>
    <row r="2" spans="1:24" x14ac:dyDescent="0.35">
      <c r="A2" s="1"/>
      <c r="B2" s="1"/>
      <c r="G2" s="27"/>
      <c r="K2" s="27" t="s">
        <v>17</v>
      </c>
      <c r="L2" s="27"/>
      <c r="O2" s="7"/>
      <c r="P2" s="7"/>
      <c r="Q2" s="7"/>
      <c r="R2" s="48"/>
      <c r="S2" s="7"/>
      <c r="T2" s="7"/>
      <c r="U2" s="7"/>
    </row>
    <row r="3" spans="1:24" ht="15" thickBot="1" x14ac:dyDescent="0.4">
      <c r="A3" s="1"/>
      <c r="B3" s="52" t="s">
        <v>18</v>
      </c>
      <c r="C3" s="53"/>
      <c r="O3" s="7"/>
      <c r="P3" s="7"/>
      <c r="Q3" s="7"/>
      <c r="R3" s="132" t="s">
        <v>19</v>
      </c>
      <c r="S3" s="132">
        <v>1</v>
      </c>
      <c r="T3" s="132">
        <v>27</v>
      </c>
      <c r="U3" s="132">
        <v>273</v>
      </c>
    </row>
    <row r="4" spans="1:24" ht="25" thickBot="1" x14ac:dyDescent="0.4">
      <c r="A4" s="3"/>
      <c r="B4" s="155" t="s">
        <v>20</v>
      </c>
      <c r="C4" s="155"/>
      <c r="D4" s="22" t="s">
        <v>21</v>
      </c>
      <c r="E4" s="91" t="s">
        <v>22</v>
      </c>
      <c r="G4" s="8" t="s">
        <v>23</v>
      </c>
      <c r="H4" s="9" t="s">
        <v>24</v>
      </c>
      <c r="I4" s="10" t="s">
        <v>25</v>
      </c>
      <c r="K4" s="8" t="s">
        <v>26</v>
      </c>
      <c r="L4" s="9" t="s">
        <v>27</v>
      </c>
      <c r="M4" s="9" t="s">
        <v>28</v>
      </c>
      <c r="N4" s="9" t="s">
        <v>29</v>
      </c>
      <c r="O4" s="29" t="s">
        <v>30</v>
      </c>
      <c r="P4" s="29" t="s">
        <v>31</v>
      </c>
      <c r="Q4" s="29" t="s">
        <v>32</v>
      </c>
      <c r="R4" s="45" t="s">
        <v>33</v>
      </c>
      <c r="S4" s="65" t="s">
        <v>34</v>
      </c>
      <c r="T4" s="45" t="s">
        <v>35</v>
      </c>
      <c r="U4" s="60" t="s">
        <v>36</v>
      </c>
      <c r="W4" s="120" t="s">
        <v>37</v>
      </c>
      <c r="X4" s="120" t="s">
        <v>38</v>
      </c>
    </row>
    <row r="5" spans="1:24" s="44" customFormat="1" ht="60.5" thickBot="1" x14ac:dyDescent="0.4">
      <c r="A5" s="131"/>
      <c r="B5" s="42" t="s">
        <v>39</v>
      </c>
      <c r="C5" s="83" t="s">
        <v>40</v>
      </c>
      <c r="D5" s="87" t="s">
        <v>41</v>
      </c>
      <c r="E5" s="43"/>
      <c r="G5" s="156" t="s">
        <v>42</v>
      </c>
      <c r="H5" s="157"/>
      <c r="I5" s="158"/>
      <c r="K5" s="24" t="s">
        <v>43</v>
      </c>
      <c r="L5" s="159" t="s">
        <v>44</v>
      </c>
      <c r="M5" s="160"/>
      <c r="N5" s="161"/>
      <c r="O5" s="159" t="s">
        <v>45</v>
      </c>
      <c r="P5" s="160"/>
      <c r="Q5" s="161"/>
      <c r="R5" s="64" t="s">
        <v>46</v>
      </c>
      <c r="S5" s="162" t="s">
        <v>47</v>
      </c>
      <c r="T5" s="163"/>
      <c r="U5" s="164"/>
      <c r="W5" s="121" t="s">
        <v>48</v>
      </c>
      <c r="X5" s="130">
        <f>SUM(W6:W506)</f>
        <v>270.34975304170348</v>
      </c>
    </row>
    <row r="6" spans="1:24" x14ac:dyDescent="0.35">
      <c r="A6" s="4"/>
      <c r="B6" s="35" t="s">
        <v>49</v>
      </c>
      <c r="C6" s="36" t="s">
        <v>50</v>
      </c>
      <c r="D6" s="88" t="s">
        <v>51</v>
      </c>
      <c r="E6" s="19" t="s">
        <v>52</v>
      </c>
      <c r="F6" s="54" t="s">
        <v>53</v>
      </c>
      <c r="G6" s="108">
        <v>-100</v>
      </c>
      <c r="H6" s="109">
        <v>3</v>
      </c>
      <c r="I6" s="110">
        <v>0.5</v>
      </c>
      <c r="K6" s="11">
        <v>0</v>
      </c>
      <c r="L6" s="25">
        <f t="shared" ref="L6:L37" si="0">$B$17+$B$18*EXP(-K6/$B$21)+$B$19*EXP(-K6/$B$22)+$B$20*EXP(-K6/$B$23)</f>
        <v>1</v>
      </c>
      <c r="M6" s="12">
        <f t="shared" ref="M6:M69" si="1">EXP(-K6/$D$9)</f>
        <v>1</v>
      </c>
      <c r="N6" s="12">
        <f t="shared" ref="N6:N69" si="2">EXP(-K6/$D$8)</f>
        <v>1</v>
      </c>
      <c r="O6" s="98">
        <f>(K6*$B$17+$B$18*$B$21*(1-EXP(-K6/$B$21))+$B$19*$B$22*(1-EXP(-K6/$B$22))+$B$20*$B$23*(1-EXP(-K6/$B$23)))*$C$7</f>
        <v>0</v>
      </c>
      <c r="P6" s="98">
        <f>$D$9*(1-EXP(-K6/$D$9))*$C$9</f>
        <v>0</v>
      </c>
      <c r="Q6" s="104">
        <f>$D$8*(1-EXP(-K6/$D$8))*$C$8</f>
        <v>0</v>
      </c>
      <c r="R6" s="47">
        <f t="shared" ref="R6:R37" si="3">$B$13-K6</f>
        <v>100</v>
      </c>
      <c r="S6" s="77">
        <f>VLOOKUP($R6,$K$6:$Q$506,5)/$C$26</f>
        <v>1</v>
      </c>
      <c r="T6" s="79">
        <f>VLOOKUP($R6,$K$6:$Q$506,6)/$C$26</f>
        <v>26.497212546505256</v>
      </c>
      <c r="U6" s="78">
        <f>VLOOKUP($R6,$K$6:$Q$506,7)/$C$26</f>
        <v>263.16191131129864</v>
      </c>
      <c r="V6" s="54" t="s">
        <v>53</v>
      </c>
      <c r="W6" s="122">
        <f>G6*S6+H6*T6+I6*U6</f>
        <v>111.07259329516509</v>
      </c>
    </row>
    <row r="7" spans="1:24" x14ac:dyDescent="0.35">
      <c r="A7" s="4" t="s">
        <v>54</v>
      </c>
      <c r="B7" s="39">
        <v>1.33E-5</v>
      </c>
      <c r="C7" s="92">
        <f>B7*$B$10/E7*1000000000/$B$11</f>
        <v>1.7048705347773396E-15</v>
      </c>
      <c r="D7" s="89" t="s">
        <v>55</v>
      </c>
      <c r="E7" s="100">
        <v>44.01</v>
      </c>
      <c r="F7" s="54" t="s">
        <v>56</v>
      </c>
      <c r="G7" s="111">
        <v>0</v>
      </c>
      <c r="H7" s="112">
        <v>0</v>
      </c>
      <c r="I7" s="113">
        <v>0</v>
      </c>
      <c r="K7" s="11">
        <v>1</v>
      </c>
      <c r="L7" s="25">
        <f t="shared" si="0"/>
        <v>0.93452514335147363</v>
      </c>
      <c r="M7" s="12">
        <f>EXP(-K7/$D$9)</f>
        <v>0.91874583416103361</v>
      </c>
      <c r="N7" s="12">
        <f t="shared" si="2"/>
        <v>0.99086764367044755</v>
      </c>
      <c r="O7" s="98">
        <f t="shared" ref="O7:O70" si="4">(K7*$B$17+$B$18*$B$21*(1-EXP(-K7/$B$21))+$B$19*$B$22*(1-EXP(-K7/$B$22))+$B$20*$B$23*(1-EXP(-K7/$B$23)))*$C$7</f>
        <v>1.647138402439355E-15</v>
      </c>
      <c r="P7" s="98">
        <f t="shared" ref="P7:P70" si="5">$D$9*(1-EXP(-K7/$D$9))*$C$9</f>
        <v>1.9221588154034076E-13</v>
      </c>
      <c r="Q7" s="104">
        <f t="shared" ref="Q7:Q70" si="6">$D$8*(1-EXP(-K7/$D$8))*$C$8</f>
        <v>3.5725436073719836E-13</v>
      </c>
      <c r="R7" s="47">
        <f t="shared" si="3"/>
        <v>99</v>
      </c>
      <c r="S7" s="77">
        <f t="shared" ref="S7:S70" si="7">VLOOKUP($R7,$K$6:$Q$506,5)/$C$26</f>
        <v>0.99217079883687354</v>
      </c>
      <c r="T7" s="79">
        <f t="shared" ref="T7:T70" si="8">VLOOKUP($R7,$K$6:$Q$506,6)/$C$26</f>
        <v>26.496723354465264</v>
      </c>
      <c r="U7" s="78">
        <f t="shared" ref="U7:U70" si="9">VLOOKUP($R7,$K$6:$Q$506,7)/$C$26</f>
        <v>261.54802181509655</v>
      </c>
      <c r="V7" s="54" t="s">
        <v>56</v>
      </c>
      <c r="W7" s="67">
        <f t="shared" ref="W7:W70" si="10">G7*S7+H7*T7+I7*U7</f>
        <v>0</v>
      </c>
    </row>
    <row r="8" spans="1:24" x14ac:dyDescent="0.35">
      <c r="A8" s="4" t="s">
        <v>57</v>
      </c>
      <c r="B8" s="39">
        <v>2.8E-3</v>
      </c>
      <c r="C8" s="92">
        <f>B8*$B$10/E8*1000000000/$B$11</f>
        <v>3.5889564798702158E-13</v>
      </c>
      <c r="D8" s="89">
        <v>109</v>
      </c>
      <c r="E8" s="100">
        <v>44.012999999999998</v>
      </c>
      <c r="F8" s="54" t="s">
        <v>58</v>
      </c>
      <c r="G8" s="111">
        <v>0</v>
      </c>
      <c r="H8" s="112">
        <v>0</v>
      </c>
      <c r="I8" s="113">
        <v>0</v>
      </c>
      <c r="J8" s="34"/>
      <c r="K8" s="11">
        <v>2</v>
      </c>
      <c r="L8" s="25">
        <f t="shared" si="0"/>
        <v>0.881133921191247</v>
      </c>
      <c r="M8" s="12">
        <f t="shared" si="1"/>
        <v>0.84409390778825344</v>
      </c>
      <c r="N8" s="12">
        <f t="shared" si="2"/>
        <v>0.98181868727302501</v>
      </c>
      <c r="O8" s="98">
        <f t="shared" si="4"/>
        <v>3.1933436483133279E-15</v>
      </c>
      <c r="P8" s="98">
        <f t="shared" si="5"/>
        <v>3.688134219651196E-13</v>
      </c>
      <c r="Q8" s="104">
        <f t="shared" si="6"/>
        <v>7.1124614735185833E-13</v>
      </c>
      <c r="R8" s="47">
        <f t="shared" si="3"/>
        <v>98</v>
      </c>
      <c r="S8" s="77">
        <f t="shared" si="7"/>
        <v>0.98432332896863484</v>
      </c>
      <c r="T8" s="79">
        <f t="shared" si="8"/>
        <v>26.496190898129896</v>
      </c>
      <c r="U8" s="78">
        <f t="shared" si="9"/>
        <v>259.91925786613592</v>
      </c>
      <c r="V8" s="54" t="s">
        <v>58</v>
      </c>
      <c r="W8" s="67">
        <f t="shared" si="10"/>
        <v>0</v>
      </c>
    </row>
    <row r="9" spans="1:24" ht="15" thickBot="1" x14ac:dyDescent="0.4">
      <c r="A9" s="5" t="s">
        <v>59</v>
      </c>
      <c r="B9" s="20">
        <v>5.6999999999999998E-4</v>
      </c>
      <c r="C9" s="93">
        <f>B9*$B$10/E9*1000000000/$B$11</f>
        <v>2.0047564722715721E-13</v>
      </c>
      <c r="D9" s="90">
        <v>11.8</v>
      </c>
      <c r="E9" s="101">
        <v>16.04</v>
      </c>
      <c r="F9" s="54" t="s">
        <v>60</v>
      </c>
      <c r="G9" s="111">
        <v>0</v>
      </c>
      <c r="H9" s="112">
        <v>0</v>
      </c>
      <c r="I9" s="113">
        <v>0</v>
      </c>
      <c r="K9" s="11">
        <v>3</v>
      </c>
      <c r="L9" s="25">
        <f t="shared" si="0"/>
        <v>0.83735850159220082</v>
      </c>
      <c r="M9" s="12">
        <f t="shared" si="1"/>
        <v>0.77550776142116551</v>
      </c>
      <c r="N9" s="12">
        <f t="shared" si="2"/>
        <v>0.97285236916983431</v>
      </c>
      <c r="O9" s="98">
        <f t="shared" si="4"/>
        <v>4.6570318762978721E-15</v>
      </c>
      <c r="P9" s="98">
        <f t="shared" si="5"/>
        <v>5.3106167655346985E-13</v>
      </c>
      <c r="Q9" s="104">
        <f t="shared" si="6"/>
        <v>1.0620051548334189E-12</v>
      </c>
      <c r="R9" s="47">
        <f t="shared" si="3"/>
        <v>97</v>
      </c>
      <c r="S9" s="77">
        <f t="shared" si="7"/>
        <v>0.97645729626597788</v>
      </c>
      <c r="T9" s="79">
        <f t="shared" si="8"/>
        <v>26.495611351191489</v>
      </c>
      <c r="U9" s="78">
        <f t="shared" si="9"/>
        <v>258.2754823736521</v>
      </c>
      <c r="V9" s="54" t="s">
        <v>60</v>
      </c>
      <c r="W9" s="67">
        <f t="shared" si="10"/>
        <v>0</v>
      </c>
    </row>
    <row r="10" spans="1:24" x14ac:dyDescent="0.35">
      <c r="A10" s="4" t="s">
        <v>61</v>
      </c>
      <c r="B10" s="85">
        <v>28.97</v>
      </c>
      <c r="C10" s="35" t="s">
        <v>62</v>
      </c>
      <c r="D10" s="84"/>
      <c r="E10" s="86"/>
      <c r="F10" s="54" t="s">
        <v>63</v>
      </c>
      <c r="G10" s="111">
        <v>0</v>
      </c>
      <c r="H10" s="112">
        <v>0</v>
      </c>
      <c r="I10" s="113">
        <v>0</v>
      </c>
      <c r="K10" s="11">
        <v>4</v>
      </c>
      <c r="L10" s="25">
        <f t="shared" si="0"/>
        <v>0.80124169326678574</v>
      </c>
      <c r="M10" s="12">
        <f t="shared" si="1"/>
        <v>0.71249452516524447</v>
      </c>
      <c r="N10" s="12">
        <f t="shared" si="2"/>
        <v>0.96396793467852604</v>
      </c>
      <c r="O10" s="98">
        <f t="shared" si="4"/>
        <v>6.0528640156632233E-15</v>
      </c>
      <c r="P10" s="98">
        <f t="shared" si="5"/>
        <v>6.8012658455641559E-13</v>
      </c>
      <c r="Q10" s="104">
        <f t="shared" si="6"/>
        <v>1.4095609060728584E-12</v>
      </c>
      <c r="R10" s="47">
        <f t="shared" si="3"/>
        <v>96</v>
      </c>
      <c r="S10" s="77">
        <f t="shared" si="7"/>
        <v>0.96857239897899816</v>
      </c>
      <c r="T10" s="79">
        <f t="shared" si="8"/>
        <v>26.494980548942529</v>
      </c>
      <c r="U10" s="78">
        <f t="shared" si="9"/>
        <v>256.61655698338012</v>
      </c>
      <c r="V10" s="54" t="s">
        <v>63</v>
      </c>
      <c r="W10" s="67">
        <f t="shared" si="10"/>
        <v>0</v>
      </c>
    </row>
    <row r="11" spans="1:24" ht="15" thickBot="1" x14ac:dyDescent="0.4">
      <c r="A11" s="5" t="s">
        <v>64</v>
      </c>
      <c r="B11" s="99">
        <v>5.1352E+18</v>
      </c>
      <c r="C11" s="94" t="s">
        <v>62</v>
      </c>
      <c r="D11" s="90"/>
      <c r="E11" s="31"/>
      <c r="F11" s="54" t="s">
        <v>65</v>
      </c>
      <c r="G11" s="111">
        <v>0</v>
      </c>
      <c r="H11" s="112">
        <v>0</v>
      </c>
      <c r="I11" s="113">
        <v>0</v>
      </c>
      <c r="K11" s="11">
        <v>5</v>
      </c>
      <c r="L11" s="25">
        <f t="shared" si="0"/>
        <v>0.77123110403440354</v>
      </c>
      <c r="M11" s="12">
        <f t="shared" si="1"/>
        <v>0.65460137685811204</v>
      </c>
      <c r="N11" s="12">
        <f t="shared" si="2"/>
        <v>0.95516463600877899</v>
      </c>
      <c r="O11" s="98">
        <f t="shared" si="4"/>
        <v>7.3925226488885699E-15</v>
      </c>
      <c r="P11" s="98">
        <f t="shared" si="5"/>
        <v>8.1707934780371967E-13</v>
      </c>
      <c r="Q11" s="104">
        <f t="shared" si="6"/>
        <v>1.7539426543475929E-12</v>
      </c>
      <c r="R11" s="47">
        <f t="shared" si="3"/>
        <v>95</v>
      </c>
      <c r="S11" s="77">
        <f t="shared" si="7"/>
        <v>0.96066832752712983</v>
      </c>
      <c r="T11" s="79">
        <f t="shared" si="8"/>
        <v>26.494293958347498</v>
      </c>
      <c r="U11" s="78">
        <f t="shared" si="9"/>
        <v>254.94234206590966</v>
      </c>
      <c r="V11" s="54" t="s">
        <v>65</v>
      </c>
      <c r="W11" s="67">
        <f t="shared" si="10"/>
        <v>0</v>
      </c>
    </row>
    <row r="12" spans="1:24" ht="15" thickBot="1" x14ac:dyDescent="0.4">
      <c r="D12" s="50"/>
      <c r="F12" s="54" t="s">
        <v>66</v>
      </c>
      <c r="G12" s="111">
        <v>0</v>
      </c>
      <c r="H12" s="112">
        <v>0</v>
      </c>
      <c r="I12" s="113">
        <v>0</v>
      </c>
      <c r="K12" s="11">
        <v>6</v>
      </c>
      <c r="L12" s="25">
        <f t="shared" si="0"/>
        <v>0.74609524215684775</v>
      </c>
      <c r="M12" s="12">
        <f t="shared" si="1"/>
        <v>0.60141228802446733</v>
      </c>
      <c r="N12" s="12">
        <f t="shared" si="2"/>
        <v>0.94644173219935956</v>
      </c>
      <c r="O12" s="98">
        <f t="shared" si="4"/>
        <v>8.6853278567082561E-15</v>
      </c>
      <c r="P12" s="98">
        <f t="shared" si="5"/>
        <v>9.4290412851402229E-13</v>
      </c>
      <c r="Q12" s="104">
        <f t="shared" si="6"/>
        <v>2.0951793857836879E-12</v>
      </c>
      <c r="R12" s="47">
        <f t="shared" si="3"/>
        <v>94</v>
      </c>
      <c r="S12" s="77">
        <f t="shared" si="7"/>
        <v>0.95274476428325139</v>
      </c>
      <c r="T12" s="79">
        <f t="shared" si="8"/>
        <v>26.493546645467802</v>
      </c>
      <c r="U12" s="78">
        <f t="shared" si="9"/>
        <v>253.25269670493216</v>
      </c>
      <c r="V12" s="54" t="s">
        <v>66</v>
      </c>
      <c r="W12" s="67">
        <f t="shared" si="10"/>
        <v>0</v>
      </c>
    </row>
    <row r="13" spans="1:24" ht="15" thickBot="1" x14ac:dyDescent="0.4">
      <c r="A13" s="49" t="s">
        <v>67</v>
      </c>
      <c r="B13" s="102">
        <v>100</v>
      </c>
      <c r="C13" s="27" t="s">
        <v>68</v>
      </c>
      <c r="F13" s="54" t="s">
        <v>69</v>
      </c>
      <c r="G13" s="111">
        <v>0</v>
      </c>
      <c r="H13" s="112">
        <v>0</v>
      </c>
      <c r="I13" s="113">
        <v>0</v>
      </c>
      <c r="K13" s="11">
        <v>7</v>
      </c>
      <c r="L13" s="25">
        <f t="shared" si="0"/>
        <v>0.7248570112558832</v>
      </c>
      <c r="M13" s="12">
        <f t="shared" si="1"/>
        <v>0.55254503423573498</v>
      </c>
      <c r="N13" s="12">
        <f t="shared" si="2"/>
        <v>0.93779848905575613</v>
      </c>
      <c r="O13" s="98">
        <f t="shared" si="4"/>
        <v>9.9387254273329012E-15</v>
      </c>
      <c r="P13" s="98">
        <f t="shared" si="5"/>
        <v>1.0585051216258387E-12</v>
      </c>
      <c r="Q13" s="104">
        <f t="shared" si="6"/>
        <v>2.4332998217955775E-12</v>
      </c>
      <c r="R13" s="47">
        <f t="shared" si="3"/>
        <v>93</v>
      </c>
      <c r="S13" s="77">
        <f t="shared" si="7"/>
        <v>0.9448013833518093</v>
      </c>
      <c r="T13" s="79">
        <f t="shared" si="8"/>
        <v>26.492733240005808</v>
      </c>
      <c r="U13" s="78">
        <f t="shared" si="9"/>
        <v>251.54747868538044</v>
      </c>
      <c r="V13" s="54" t="s">
        <v>69</v>
      </c>
      <c r="W13" s="67">
        <f t="shared" si="10"/>
        <v>0</v>
      </c>
    </row>
    <row r="14" spans="1:24" x14ac:dyDescent="0.35">
      <c r="F14" s="54" t="s">
        <v>70</v>
      </c>
      <c r="G14" s="111">
        <v>0</v>
      </c>
      <c r="H14" s="112">
        <v>0</v>
      </c>
      <c r="I14" s="113">
        <v>0</v>
      </c>
      <c r="K14" s="11">
        <v>8</v>
      </c>
      <c r="L14" s="25">
        <f t="shared" si="0"/>
        <v>0.70674099270730817</v>
      </c>
      <c r="M14" s="12">
        <f t="shared" si="1"/>
        <v>0.5076484483904472</v>
      </c>
      <c r="N14" s="12">
        <f t="shared" si="2"/>
        <v>0.92923417908838302</v>
      </c>
      <c r="O14" s="98">
        <f t="shared" si="4"/>
        <v>1.1158673890750744E-14</v>
      </c>
      <c r="P14" s="98">
        <f t="shared" si="5"/>
        <v>1.1647130524721984E-12</v>
      </c>
      <c r="Q14" s="104">
        <f t="shared" si="6"/>
        <v>2.7683324215035047E-12</v>
      </c>
      <c r="R14" s="47">
        <f t="shared" si="3"/>
        <v>92</v>
      </c>
      <c r="S14" s="77">
        <f t="shared" si="7"/>
        <v>0.93683785034078582</v>
      </c>
      <c r="T14" s="79">
        <f t="shared" si="8"/>
        <v>26.491847896713082</v>
      </c>
      <c r="U14" s="78">
        <f t="shared" si="9"/>
        <v>249.82654448145891</v>
      </c>
      <c r="V14" s="54" t="s">
        <v>70</v>
      </c>
      <c r="W14" s="67">
        <f t="shared" si="10"/>
        <v>0</v>
      </c>
    </row>
    <row r="15" spans="1:24" ht="15" thickBot="1" x14ac:dyDescent="0.4">
      <c r="A15" s="27" t="s">
        <v>71</v>
      </c>
      <c r="F15" s="54" t="s">
        <v>72</v>
      </c>
      <c r="G15" s="111">
        <v>0</v>
      </c>
      <c r="H15" s="112">
        <v>0</v>
      </c>
      <c r="I15" s="113">
        <v>0</v>
      </c>
      <c r="K15" s="11">
        <v>9</v>
      </c>
      <c r="L15" s="25">
        <f t="shared" si="0"/>
        <v>0.69113165704127322</v>
      </c>
      <c r="M15" s="12">
        <f t="shared" si="1"/>
        <v>0.46639989717703584</v>
      </c>
      <c r="N15" s="12">
        <f t="shared" si="2"/>
        <v>0.92074808145134879</v>
      </c>
      <c r="O15" s="98">
        <f t="shared" si="4"/>
        <v>1.2349951353039604E-14</v>
      </c>
      <c r="P15" s="98">
        <f t="shared" si="5"/>
        <v>1.2622911464921543E-12</v>
      </c>
      <c r="Q15" s="104">
        <f t="shared" si="6"/>
        <v>3.100305384128879E-12</v>
      </c>
      <c r="R15" s="47">
        <f t="shared" si="3"/>
        <v>91</v>
      </c>
      <c r="S15" s="77">
        <f t="shared" si="7"/>
        <v>0.92885382212734335</v>
      </c>
      <c r="T15" s="79">
        <f t="shared" si="8"/>
        <v>26.490884253385616</v>
      </c>
      <c r="U15" s="78">
        <f t="shared" si="9"/>
        <v>248.08974924456251</v>
      </c>
      <c r="V15" s="54" t="s">
        <v>72</v>
      </c>
      <c r="W15" s="67">
        <f t="shared" si="10"/>
        <v>0</v>
      </c>
    </row>
    <row r="16" spans="1:24" x14ac:dyDescent="0.35">
      <c r="A16" s="23" t="s">
        <v>73</v>
      </c>
      <c r="B16" s="38" t="s">
        <v>74</v>
      </c>
      <c r="F16" s="54" t="s">
        <v>75</v>
      </c>
      <c r="G16" s="111">
        <v>0</v>
      </c>
      <c r="H16" s="112">
        <v>0</v>
      </c>
      <c r="I16" s="113">
        <v>0</v>
      </c>
      <c r="K16" s="11">
        <v>10</v>
      </c>
      <c r="L16" s="25">
        <f t="shared" si="0"/>
        <v>0.67754023851053502</v>
      </c>
      <c r="M16" s="12">
        <f t="shared" si="1"/>
        <v>0.42850296258453607</v>
      </c>
      <c r="N16" s="12">
        <f t="shared" si="2"/>
        <v>0.91233948188178327</v>
      </c>
      <c r="O16" s="98">
        <f t="shared" si="4"/>
        <v>1.3516398757022565E-14</v>
      </c>
      <c r="P16" s="98">
        <f t="shared" si="5"/>
        <v>1.3519406138783627E-12</v>
      </c>
      <c r="Q16" s="104">
        <f t="shared" si="6"/>
        <v>3.4292466513677826E-12</v>
      </c>
      <c r="R16" s="47">
        <f t="shared" si="3"/>
        <v>90</v>
      </c>
      <c r="S16" s="77">
        <f t="shared" si="7"/>
        <v>0.92084894661696726</v>
      </c>
      <c r="T16" s="79">
        <f t="shared" si="8"/>
        <v>26.489835385144108</v>
      </c>
      <c r="U16" s="78">
        <f t="shared" si="9"/>
        <v>246.33694679108572</v>
      </c>
      <c r="V16" s="54" t="s">
        <v>75</v>
      </c>
      <c r="W16" s="67">
        <f t="shared" si="10"/>
        <v>0</v>
      </c>
    </row>
    <row r="17" spans="1:23" x14ac:dyDescent="0.35">
      <c r="A17" s="17" t="s">
        <v>76</v>
      </c>
      <c r="B17" s="32">
        <v>0.21729999999999999</v>
      </c>
      <c r="F17" s="54" t="s">
        <v>77</v>
      </c>
      <c r="G17" s="111">
        <v>3</v>
      </c>
      <c r="H17" s="112">
        <v>1</v>
      </c>
      <c r="I17" s="113">
        <v>0</v>
      </c>
      <c r="K17" s="11">
        <v>11</v>
      </c>
      <c r="L17" s="25">
        <f t="shared" si="0"/>
        <v>0.66557847675281334</v>
      </c>
      <c r="M17" s="12">
        <f t="shared" si="1"/>
        <v>0.39368531180020377</v>
      </c>
      <c r="N17" s="12">
        <f t="shared" si="2"/>
        <v>0.90400767263971948</v>
      </c>
      <c r="O17" s="98">
        <f t="shared" si="4"/>
        <v>1.466111274857682E-14</v>
      </c>
      <c r="P17" s="98">
        <f t="shared" si="5"/>
        <v>1.4343056885741969E-12</v>
      </c>
      <c r="Q17" s="104">
        <f t="shared" si="6"/>
        <v>3.7551839097427687E-12</v>
      </c>
      <c r="R17" s="47">
        <f t="shared" si="3"/>
        <v>89</v>
      </c>
      <c r="S17" s="77">
        <f t="shared" si="7"/>
        <v>0.9128228624959297</v>
      </c>
      <c r="T17" s="79">
        <f t="shared" si="8"/>
        <v>26.488693754670802</v>
      </c>
      <c r="U17" s="78">
        <f t="shared" si="9"/>
        <v>244.56798959011786</v>
      </c>
      <c r="V17" s="54" t="s">
        <v>77</v>
      </c>
      <c r="W17" s="67">
        <f t="shared" si="10"/>
        <v>29.227162342158593</v>
      </c>
    </row>
    <row r="18" spans="1:23" x14ac:dyDescent="0.35">
      <c r="A18" s="17" t="s">
        <v>78</v>
      </c>
      <c r="B18" s="32">
        <v>0.224</v>
      </c>
      <c r="F18" s="54" t="s">
        <v>79</v>
      </c>
      <c r="G18" s="111">
        <v>0</v>
      </c>
      <c r="H18" s="112">
        <v>0</v>
      </c>
      <c r="I18" s="113">
        <v>0</v>
      </c>
      <c r="K18" s="11">
        <v>12</v>
      </c>
      <c r="L18" s="25">
        <f t="shared" si="0"/>
        <v>0.65493780184399586</v>
      </c>
      <c r="M18" s="12">
        <f t="shared" si="1"/>
        <v>0.36169674018682479</v>
      </c>
      <c r="N18" s="12">
        <f t="shared" si="2"/>
        <v>0.89575195244852424</v>
      </c>
      <c r="O18" s="98">
        <f t="shared" si="4"/>
        <v>1.5786598595533651E-14</v>
      </c>
      <c r="P18" s="98">
        <f t="shared" si="5"/>
        <v>1.5099782578313571E-12</v>
      </c>
      <c r="Q18" s="104">
        <f t="shared" si="6"/>
        <v>4.0781445929331921E-12</v>
      </c>
      <c r="R18" s="47">
        <f t="shared" si="3"/>
        <v>88</v>
      </c>
      <c r="S18" s="77">
        <f t="shared" si="7"/>
        <v>0.9047751989768863</v>
      </c>
      <c r="T18" s="79">
        <f t="shared" si="8"/>
        <v>26.4874511580452</v>
      </c>
      <c r="U18" s="78">
        <f t="shared" si="9"/>
        <v>242.7827287510263</v>
      </c>
      <c r="V18" s="54" t="s">
        <v>79</v>
      </c>
      <c r="W18" s="67">
        <f t="shared" si="10"/>
        <v>0</v>
      </c>
    </row>
    <row r="19" spans="1:23" x14ac:dyDescent="0.35">
      <c r="A19" s="17" t="s">
        <v>80</v>
      </c>
      <c r="B19" s="32">
        <v>0.28239999999999998</v>
      </c>
      <c r="F19" s="54" t="s">
        <v>81</v>
      </c>
      <c r="G19" s="111">
        <v>4</v>
      </c>
      <c r="H19" s="112">
        <v>0</v>
      </c>
      <c r="I19" s="113">
        <v>0</v>
      </c>
      <c r="K19" s="11">
        <v>13</v>
      </c>
      <c r="L19" s="25">
        <f t="shared" si="0"/>
        <v>0.6453728342077808</v>
      </c>
      <c r="M19" s="12">
        <f t="shared" si="1"/>
        <v>0.33230737327627097</v>
      </c>
      <c r="N19" s="12">
        <f t="shared" si="2"/>
        <v>0.88757162643587195</v>
      </c>
      <c r="O19" s="98">
        <f t="shared" si="4"/>
        <v>1.6894891440225082E-14</v>
      </c>
      <c r="P19" s="98">
        <f t="shared" si="5"/>
        <v>1.5795021155966353E-12</v>
      </c>
      <c r="Q19" s="104">
        <f t="shared" si="6"/>
        <v>4.3981558840842881E-12</v>
      </c>
      <c r="R19" s="47">
        <f t="shared" si="3"/>
        <v>87</v>
      </c>
      <c r="S19" s="77">
        <f t="shared" si="7"/>
        <v>0.89670557553741492</v>
      </c>
      <c r="T19" s="79">
        <f t="shared" si="8"/>
        <v>26.486098665789566</v>
      </c>
      <c r="U19" s="78">
        <f t="shared" si="9"/>
        <v>240.98101401092381</v>
      </c>
      <c r="V19" s="54" t="s">
        <v>81</v>
      </c>
      <c r="W19" s="67">
        <f t="shared" si="10"/>
        <v>3.5868223021496597</v>
      </c>
    </row>
    <row r="20" spans="1:23" x14ac:dyDescent="0.35">
      <c r="A20" s="17" t="s">
        <v>82</v>
      </c>
      <c r="B20" s="32">
        <v>0.27629999999999999</v>
      </c>
      <c r="F20" s="54" t="s">
        <v>83</v>
      </c>
      <c r="G20" s="111">
        <v>0</v>
      </c>
      <c r="H20" s="112">
        <v>0</v>
      </c>
      <c r="I20" s="113">
        <v>0</v>
      </c>
      <c r="K20" s="11">
        <v>14</v>
      </c>
      <c r="L20" s="25">
        <f t="shared" si="0"/>
        <v>0.63668830482031946</v>
      </c>
      <c r="M20" s="12">
        <f t="shared" si="1"/>
        <v>0.30530601485856956</v>
      </c>
      <c r="N20" s="12">
        <f t="shared" si="2"/>
        <v>0.87946600607525915</v>
      </c>
      <c r="O20" s="98">
        <f t="shared" si="4"/>
        <v>1.798765244989065E-14</v>
      </c>
      <c r="P20" s="98">
        <f t="shared" si="5"/>
        <v>1.6433768702932886E-12</v>
      </c>
      <c r="Q20" s="104">
        <f t="shared" si="6"/>
        <v>4.7152447180951106E-12</v>
      </c>
      <c r="R20" s="47">
        <f t="shared" si="3"/>
        <v>86</v>
      </c>
      <c r="S20" s="77">
        <f t="shared" si="7"/>
        <v>0.88861360165129999</v>
      </c>
      <c r="T20" s="79">
        <f t="shared" si="8"/>
        <v>26.484626558700381</v>
      </c>
      <c r="U20" s="78">
        <f t="shared" si="9"/>
        <v>239.16269372202197</v>
      </c>
      <c r="V20" s="54" t="s">
        <v>83</v>
      </c>
      <c r="W20" s="67">
        <f t="shared" si="10"/>
        <v>0</v>
      </c>
    </row>
    <row r="21" spans="1:23" x14ac:dyDescent="0.35">
      <c r="A21" s="17" t="s">
        <v>84</v>
      </c>
      <c r="B21" s="32">
        <v>394.4</v>
      </c>
      <c r="F21" s="54" t="s">
        <v>85</v>
      </c>
      <c r="G21" s="111">
        <v>0</v>
      </c>
      <c r="H21" s="112">
        <v>0</v>
      </c>
      <c r="I21" s="113">
        <v>0</v>
      </c>
      <c r="K21" s="11">
        <v>15</v>
      </c>
      <c r="L21" s="25">
        <f t="shared" si="0"/>
        <v>0.62872868661295322</v>
      </c>
      <c r="M21" s="12">
        <f t="shared" si="1"/>
        <v>0.28049862929561742</v>
      </c>
      <c r="N21" s="12">
        <f t="shared" si="2"/>
        <v>0.87143440912805148</v>
      </c>
      <c r="O21" s="98">
        <f t="shared" si="4"/>
        <v>1.906624506825954E-14</v>
      </c>
      <c r="P21" s="98">
        <f t="shared" si="5"/>
        <v>1.7020615350788971E-12</v>
      </c>
      <c r="Q21" s="104">
        <f t="shared" si="6"/>
        <v>5.029437783885627E-12</v>
      </c>
      <c r="R21" s="47">
        <f t="shared" si="3"/>
        <v>85</v>
      </c>
      <c r="S21" s="77">
        <f t="shared" si="7"/>
        <v>0.88049887651236269</v>
      </c>
      <c r="T21" s="79">
        <f t="shared" si="8"/>
        <v>26.48302425800474</v>
      </c>
      <c r="U21" s="78">
        <f t="shared" si="9"/>
        <v>237.32761483886617</v>
      </c>
      <c r="V21" s="54" t="s">
        <v>85</v>
      </c>
      <c r="W21" s="67">
        <f t="shared" si="10"/>
        <v>0</v>
      </c>
    </row>
    <row r="22" spans="1:23" x14ac:dyDescent="0.35">
      <c r="A22" s="17" t="s">
        <v>86</v>
      </c>
      <c r="B22" s="32">
        <v>36.54</v>
      </c>
      <c r="F22" s="54" t="s">
        <v>87</v>
      </c>
      <c r="G22" s="111">
        <v>0</v>
      </c>
      <c r="H22" s="112">
        <v>0</v>
      </c>
      <c r="I22" s="113">
        <v>0</v>
      </c>
      <c r="K22" s="11">
        <v>16</v>
      </c>
      <c r="L22" s="25">
        <f t="shared" si="0"/>
        <v>0.62136997498924551</v>
      </c>
      <c r="M22" s="12">
        <f t="shared" si="1"/>
        <v>0.25770694715322856</v>
      </c>
      <c r="N22" s="12">
        <f t="shared" si="2"/>
        <v>0.86347615958606116</v>
      </c>
      <c r="O22" s="98">
        <f t="shared" si="4"/>
        <v>2.0131795492872456E-14</v>
      </c>
      <c r="P22" s="98">
        <f t="shared" si="5"/>
        <v>1.7559778263798115E-12</v>
      </c>
      <c r="Q22" s="104">
        <f t="shared" si="6"/>
        <v>5.3407615266430663E-12</v>
      </c>
      <c r="R22" s="47">
        <f t="shared" si="3"/>
        <v>84</v>
      </c>
      <c r="S22" s="77">
        <f t="shared" si="7"/>
        <v>0.87236098875062285</v>
      </c>
      <c r="T22" s="79">
        <f t="shared" si="8"/>
        <v>26.481280249339822</v>
      </c>
      <c r="U22" s="78">
        <f t="shared" si="9"/>
        <v>235.47562290545511</v>
      </c>
      <c r="V22" s="54" t="s">
        <v>87</v>
      </c>
      <c r="W22" s="67">
        <f t="shared" si="10"/>
        <v>0</v>
      </c>
    </row>
    <row r="23" spans="1:23" ht="15" thickBot="1" x14ac:dyDescent="0.4">
      <c r="A23" s="18" t="s">
        <v>88</v>
      </c>
      <c r="B23" s="33">
        <v>4.3040000000000003</v>
      </c>
      <c r="F23" s="54" t="s">
        <v>89</v>
      </c>
      <c r="G23" s="111">
        <v>0</v>
      </c>
      <c r="H23" s="112">
        <v>0</v>
      </c>
      <c r="I23" s="113">
        <v>0</v>
      </c>
      <c r="K23" s="11">
        <v>17</v>
      </c>
      <c r="L23" s="25">
        <f t="shared" si="0"/>
        <v>0.61451317190612675</v>
      </c>
      <c r="M23" s="12">
        <f t="shared" si="1"/>
        <v>0.23676718413138634</v>
      </c>
      <c r="N23" s="12">
        <f t="shared" si="2"/>
        <v>0.85559058761464768</v>
      </c>
      <c r="O23" s="98">
        <f t="shared" si="4"/>
        <v>2.1185240647608015E-14</v>
      </c>
      <c r="P23" s="98">
        <f t="shared" si="5"/>
        <v>1.8055131944059392E-12</v>
      </c>
      <c r="Q23" s="104">
        <f t="shared" si="6"/>
        <v>5.6492421500477987E-12</v>
      </c>
      <c r="R23" s="47">
        <f t="shared" si="3"/>
        <v>83</v>
      </c>
      <c r="S23" s="77">
        <f t="shared" si="7"/>
        <v>0.86419951614058743</v>
      </c>
      <c r="T23" s="79">
        <f t="shared" si="8"/>
        <v>26.479382000008965</v>
      </c>
      <c r="U23" s="78">
        <f t="shared" si="9"/>
        <v>233.60656204223943</v>
      </c>
      <c r="V23" s="54" t="s">
        <v>89</v>
      </c>
      <c r="W23" s="67">
        <f t="shared" si="10"/>
        <v>0</v>
      </c>
    </row>
    <row r="24" spans="1:23" ht="15" thickBot="1" x14ac:dyDescent="0.4">
      <c r="F24" s="54" t="s">
        <v>90</v>
      </c>
      <c r="G24" s="111">
        <v>0</v>
      </c>
      <c r="H24" s="112">
        <v>0</v>
      </c>
      <c r="I24" s="113">
        <v>0</v>
      </c>
      <c r="K24" s="11">
        <v>18</v>
      </c>
      <c r="L24" s="25">
        <f t="shared" si="0"/>
        <v>0.60807912034227385</v>
      </c>
      <c r="M24" s="12">
        <f t="shared" si="1"/>
        <v>0.2175288640867496</v>
      </c>
      <c r="N24" s="12">
        <f t="shared" si="2"/>
        <v>0.8477770294963396</v>
      </c>
      <c r="O24" s="98">
        <f t="shared" si="4"/>
        <v>2.2227366242061992E-14</v>
      </c>
      <c r="P24" s="98">
        <f t="shared" si="5"/>
        <v>1.8510236074235776E-12</v>
      </c>
      <c r="Q24" s="104">
        <f t="shared" si="6"/>
        <v>5.954905618478832E-12</v>
      </c>
      <c r="R24" s="47">
        <f t="shared" si="3"/>
        <v>82</v>
      </c>
      <c r="S24" s="77">
        <f t="shared" si="7"/>
        <v>0.85601402530143555</v>
      </c>
      <c r="T24" s="79">
        <f t="shared" si="8"/>
        <v>26.477315868919959</v>
      </c>
      <c r="U24" s="78">
        <f t="shared" si="9"/>
        <v>231.72027493300246</v>
      </c>
      <c r="V24" s="54" t="s">
        <v>90</v>
      </c>
      <c r="W24" s="67">
        <f t="shared" si="10"/>
        <v>0</v>
      </c>
    </row>
    <row r="25" spans="1:23" x14ac:dyDescent="0.35">
      <c r="A25" s="23" t="s">
        <v>91</v>
      </c>
      <c r="B25" s="37"/>
      <c r="C25" s="38"/>
      <c r="F25" s="54" t="s">
        <v>92</v>
      </c>
      <c r="G25" s="111">
        <v>0</v>
      </c>
      <c r="H25" s="112">
        <v>0</v>
      </c>
      <c r="I25" s="113">
        <v>0</v>
      </c>
      <c r="K25" s="11">
        <v>19</v>
      </c>
      <c r="L25" s="25">
        <f t="shared" si="0"/>
        <v>0.60200440919884957</v>
      </c>
      <c r="M25" s="12">
        <f t="shared" si="1"/>
        <v>0.19985373768948286</v>
      </c>
      <c r="N25" s="12">
        <f t="shared" si="2"/>
        <v>0.8400348275749695</v>
      </c>
      <c r="O25" s="98">
        <f t="shared" si="4"/>
        <v>2.3258836972138554E-14</v>
      </c>
      <c r="P25" s="98">
        <f t="shared" si="5"/>
        <v>1.8928361097944813E-12</v>
      </c>
      <c r="Q25" s="104">
        <f t="shared" si="6"/>
        <v>6.2577776591992285E-12</v>
      </c>
      <c r="R25" s="47">
        <f t="shared" si="3"/>
        <v>81</v>
      </c>
      <c r="S25" s="77">
        <f t="shared" si="7"/>
        <v>0.84780407138888236</v>
      </c>
      <c r="T25" s="79">
        <f t="shared" si="8"/>
        <v>26.47506700855817</v>
      </c>
      <c r="U25" s="78">
        <f t="shared" si="9"/>
        <v>229.81660281161834</v>
      </c>
      <c r="V25" s="54" t="s">
        <v>92</v>
      </c>
      <c r="W25" s="67">
        <f t="shared" si="10"/>
        <v>0</v>
      </c>
    </row>
    <row r="26" spans="1:23" ht="15" thickBot="1" x14ac:dyDescent="0.4">
      <c r="A26" s="18" t="s">
        <v>93</v>
      </c>
      <c r="B26" s="20">
        <f>(B17*$B$13+B18*B21*(1-EXP(-$B$13/B21))+B19*B22*(1-EXP(-$B$13/B22))+B20*B23*(1-EXP(-$B$13/B23)))*B7</f>
        <v>6.9632666796969175E-4</v>
      </c>
      <c r="C26" s="103">
        <f>B26*$B$10/E7*1000000000/$B$11</f>
        <v>8.9259159308361761E-14</v>
      </c>
      <c r="F26" s="54" t="s">
        <v>94</v>
      </c>
      <c r="G26" s="111">
        <v>0</v>
      </c>
      <c r="H26" s="112">
        <v>0</v>
      </c>
      <c r="I26" s="113">
        <v>0</v>
      </c>
      <c r="K26" s="11">
        <v>20</v>
      </c>
      <c r="L26" s="25">
        <f t="shared" si="0"/>
        <v>0.59623812671900234</v>
      </c>
      <c r="M26" s="12">
        <f t="shared" si="1"/>
        <v>0.18361478894372432</v>
      </c>
      <c r="N26" s="12">
        <f t="shared" si="2"/>
        <v>0.83236333020032072</v>
      </c>
      <c r="O26" s="98">
        <f t="shared" si="4"/>
        <v>2.4280220490316556E-14</v>
      </c>
      <c r="P26" s="98">
        <f t="shared" si="5"/>
        <v>1.9312511721635974E-12</v>
      </c>
      <c r="Q26" s="104">
        <f t="shared" si="6"/>
        <v>6.5578837645215079E-12</v>
      </c>
      <c r="R26" s="47">
        <f t="shared" si="3"/>
        <v>80</v>
      </c>
      <c r="S26" s="77">
        <f t="shared" si="7"/>
        <v>0.8395691977784806</v>
      </c>
      <c r="T26" s="79">
        <f t="shared" si="8"/>
        <v>26.47261925829017</v>
      </c>
      <c r="U26" s="78">
        <f t="shared" si="9"/>
        <v>227.89538544868944</v>
      </c>
      <c r="V26" s="54" t="s">
        <v>94</v>
      </c>
      <c r="W26" s="67">
        <f t="shared" si="10"/>
        <v>0</v>
      </c>
    </row>
    <row r="27" spans="1:23" x14ac:dyDescent="0.35">
      <c r="F27" s="54" t="s">
        <v>95</v>
      </c>
      <c r="G27" s="111">
        <v>0</v>
      </c>
      <c r="H27" s="112">
        <v>0</v>
      </c>
      <c r="I27" s="113">
        <v>0</v>
      </c>
      <c r="K27" s="11">
        <v>21</v>
      </c>
      <c r="L27" s="25">
        <f t="shared" si="0"/>
        <v>0.59073928652038887</v>
      </c>
      <c r="M27" s="12">
        <f t="shared" si="1"/>
        <v>0.16869532243240412</v>
      </c>
      <c r="N27" s="12">
        <f t="shared" si="2"/>
        <v>0.8247618916732784</v>
      </c>
      <c r="O27" s="98">
        <f t="shared" si="4"/>
        <v>2.529200643645591E-14</v>
      </c>
      <c r="P27" s="98">
        <f t="shared" si="5"/>
        <v>1.9665448506842587E-12</v>
      </c>
      <c r="Q27" s="104">
        <f t="shared" si="6"/>
        <v>6.8552491939533108E-12</v>
      </c>
      <c r="R27" s="47">
        <f t="shared" si="3"/>
        <v>79</v>
      </c>
      <c r="S27" s="77">
        <f t="shared" si="7"/>
        <v>0.8313089357401221</v>
      </c>
      <c r="T27" s="79">
        <f t="shared" si="8"/>
        <v>26.469955028231119</v>
      </c>
      <c r="U27" s="78">
        <f t="shared" si="9"/>
        <v>225.95646113805984</v>
      </c>
      <c r="V27" s="54" t="s">
        <v>95</v>
      </c>
      <c r="W27" s="67">
        <f t="shared" si="10"/>
        <v>0</v>
      </c>
    </row>
    <row r="28" spans="1:23" x14ac:dyDescent="0.35">
      <c r="F28" s="54" t="s">
        <v>96</v>
      </c>
      <c r="G28" s="111">
        <v>0</v>
      </c>
      <c r="H28" s="112">
        <v>0</v>
      </c>
      <c r="I28" s="113">
        <v>0</v>
      </c>
      <c r="K28" s="11">
        <v>22</v>
      </c>
      <c r="L28" s="25">
        <f t="shared" si="0"/>
        <v>0.58547478680428677</v>
      </c>
      <c r="M28" s="12">
        <f t="shared" si="1"/>
        <v>0.15498812472722365</v>
      </c>
      <c r="N28" s="12">
        <f t="shared" si="2"/>
        <v>0.81722987219148235</v>
      </c>
      <c r="O28" s="98">
        <f t="shared" si="4"/>
        <v>2.6294621552403214E-14</v>
      </c>
      <c r="P28" s="98">
        <f t="shared" si="5"/>
        <v>1.9989707707973356E-12</v>
      </c>
      <c r="Q28" s="104">
        <f t="shared" si="6"/>
        <v>7.1498989763234477E-12</v>
      </c>
      <c r="R28" s="47">
        <f t="shared" si="3"/>
        <v>78</v>
      </c>
      <c r="S28" s="77">
        <f t="shared" si="7"/>
        <v>0.82302280410349127</v>
      </c>
      <c r="T28" s="79">
        <f t="shared" si="8"/>
        <v>26.467055172841317</v>
      </c>
      <c r="U28" s="78">
        <f t="shared" si="9"/>
        <v>223.99966668320479</v>
      </c>
      <c r="V28" s="54" t="s">
        <v>96</v>
      </c>
      <c r="W28" s="67">
        <f t="shared" si="10"/>
        <v>0</v>
      </c>
    </row>
    <row r="29" spans="1:23" x14ac:dyDescent="0.35">
      <c r="F29" s="54" t="s">
        <v>97</v>
      </c>
      <c r="G29" s="111">
        <v>0</v>
      </c>
      <c r="H29" s="112">
        <v>0</v>
      </c>
      <c r="I29" s="113">
        <v>0</v>
      </c>
      <c r="K29" s="11">
        <v>23</v>
      </c>
      <c r="L29" s="25">
        <f t="shared" si="0"/>
        <v>0.58041779221317025</v>
      </c>
      <c r="M29" s="12">
        <f t="shared" si="1"/>
        <v>0.1423946939375674</v>
      </c>
      <c r="N29" s="12">
        <f t="shared" si="2"/>
        <v>0.80976663779547509</v>
      </c>
      <c r="O29" s="98">
        <f t="shared" si="4"/>
        <v>2.7288441691530401E-14</v>
      </c>
      <c r="P29" s="98">
        <f t="shared" si="5"/>
        <v>2.028761949820063E-12</v>
      </c>
      <c r="Q29" s="104">
        <f t="shared" si="6"/>
        <v>7.44185791188856E-12</v>
      </c>
      <c r="R29" s="47">
        <f t="shared" si="3"/>
        <v>77</v>
      </c>
      <c r="S29" s="77">
        <f t="shared" si="7"/>
        <v>0.81471030891421192</v>
      </c>
      <c r="T29" s="79">
        <f t="shared" si="8"/>
        <v>26.463898853343604</v>
      </c>
      <c r="U29" s="78">
        <f t="shared" si="9"/>
        <v>222.02483738349474</v>
      </c>
      <c r="V29" s="54" t="s">
        <v>97</v>
      </c>
      <c r="W29" s="67">
        <f t="shared" si="10"/>
        <v>0</v>
      </c>
    </row>
    <row r="30" spans="1:23" x14ac:dyDescent="0.35">
      <c r="F30" s="54" t="s">
        <v>98</v>
      </c>
      <c r="G30" s="111">
        <v>0</v>
      </c>
      <c r="H30" s="112">
        <v>0</v>
      </c>
      <c r="I30" s="113">
        <v>0</v>
      </c>
      <c r="K30" s="11">
        <v>24</v>
      </c>
      <c r="L30" s="25">
        <f t="shared" si="0"/>
        <v>0.57554645072352451</v>
      </c>
      <c r="M30" s="12">
        <f t="shared" si="1"/>
        <v>0.13082453186177545</v>
      </c>
      <c r="N30" s="12">
        <f t="shared" si="2"/>
        <v>0.80237156031534318</v>
      </c>
      <c r="O30" s="98">
        <f t="shared" si="4"/>
        <v>2.8273801366193302E-14</v>
      </c>
      <c r="P30" s="98">
        <f t="shared" si="5"/>
        <v>2.0561324714419398E-12</v>
      </c>
      <c r="Q30" s="104">
        <f t="shared" si="6"/>
        <v>7.7311505744204919E-12</v>
      </c>
      <c r="R30" s="47">
        <f t="shared" si="3"/>
        <v>76</v>
      </c>
      <c r="S30" s="77">
        <f t="shared" si="7"/>
        <v>0.80637094308042279</v>
      </c>
      <c r="T30" s="79">
        <f t="shared" si="8"/>
        <v>26.460463387972929</v>
      </c>
      <c r="U30" s="78">
        <f t="shared" si="9"/>
        <v>220.03180702033276</v>
      </c>
      <c r="V30" s="54" t="s">
        <v>98</v>
      </c>
      <c r="W30" s="67">
        <f t="shared" si="10"/>
        <v>0</v>
      </c>
    </row>
    <row r="31" spans="1:23" x14ac:dyDescent="0.35">
      <c r="F31" s="54" t="s">
        <v>99</v>
      </c>
      <c r="G31" s="111">
        <v>98</v>
      </c>
      <c r="H31" s="112">
        <v>1</v>
      </c>
      <c r="I31" s="113">
        <v>0.1</v>
      </c>
      <c r="K31" s="11">
        <v>25</v>
      </c>
      <c r="L31" s="25">
        <f t="shared" si="0"/>
        <v>0.57084287612475559</v>
      </c>
      <c r="M31" s="12">
        <f t="shared" si="1"/>
        <v>0.12019449365407361</v>
      </c>
      <c r="N31" s="12">
        <f t="shared" si="2"/>
        <v>0.79504401731784446</v>
      </c>
      <c r="O31" s="98">
        <f t="shared" si="4"/>
        <v>2.9251001342810744E-14</v>
      </c>
      <c r="P31" s="98">
        <f t="shared" si="5"/>
        <v>2.0812790241608528E-12</v>
      </c>
      <c r="Q31" s="104">
        <f t="shared" si="6"/>
        <v>8.0178013132746583E-12</v>
      </c>
      <c r="R31" s="47">
        <f t="shared" si="3"/>
        <v>75</v>
      </c>
      <c r="S31" s="77">
        <f t="shared" si="7"/>
        <v>0.7980041860095084</v>
      </c>
      <c r="T31" s="79">
        <f t="shared" si="8"/>
        <v>26.456724088981918</v>
      </c>
      <c r="U31" s="78">
        <f t="shared" si="9"/>
        <v>218.02040784316378</v>
      </c>
      <c r="V31" s="54" t="s">
        <v>99</v>
      </c>
      <c r="W31" s="67">
        <f t="shared" si="10"/>
        <v>126.46317510223011</v>
      </c>
    </row>
    <row r="32" spans="1:23" x14ac:dyDescent="0.35">
      <c r="F32" s="54" t="s">
        <v>100</v>
      </c>
      <c r="G32" s="111">
        <v>0</v>
      </c>
      <c r="H32" s="112">
        <v>0</v>
      </c>
      <c r="I32" s="113">
        <v>0</v>
      </c>
      <c r="K32" s="11">
        <v>26</v>
      </c>
      <c r="L32" s="25">
        <f t="shared" si="0"/>
        <v>0.56629234103327197</v>
      </c>
      <c r="M32" s="12">
        <f t="shared" si="1"/>
        <v>0.11042819033377491</v>
      </c>
      <c r="N32" s="12">
        <f t="shared" si="2"/>
        <v>0.78778339205401904</v>
      </c>
      <c r="O32" s="98">
        <f t="shared" si="4"/>
        <v>3.0220314688610899E-14</v>
      </c>
      <c r="P32" s="98">
        <f t="shared" si="5"/>
        <v>2.1043823147148658E-12</v>
      </c>
      <c r="Q32" s="104">
        <f t="shared" si="6"/>
        <v>8.3018342554394787E-12</v>
      </c>
      <c r="R32" s="47">
        <f t="shared" si="3"/>
        <v>74</v>
      </c>
      <c r="S32" s="77">
        <f t="shared" si="7"/>
        <v>0.78960950323469747</v>
      </c>
      <c r="T32" s="79">
        <f t="shared" si="8"/>
        <v>26.452654085231178</v>
      </c>
      <c r="U32" s="78">
        <f t="shared" si="9"/>
        <v>215.99047055535598</v>
      </c>
      <c r="V32" s="54" t="s">
        <v>100</v>
      </c>
      <c r="W32" s="67">
        <f t="shared" si="10"/>
        <v>0</v>
      </c>
    </row>
    <row r="33" spans="6:23" x14ac:dyDescent="0.35">
      <c r="F33" s="54" t="s">
        <v>101</v>
      </c>
      <c r="G33" s="111">
        <v>0</v>
      </c>
      <c r="H33" s="112">
        <v>0</v>
      </c>
      <c r="I33" s="113">
        <v>0</v>
      </c>
      <c r="K33" s="11">
        <v>27</v>
      </c>
      <c r="L33" s="25">
        <f t="shared" si="0"/>
        <v>0.56188263680393136</v>
      </c>
      <c r="M33" s="12">
        <f t="shared" si="1"/>
        <v>0.10145543984309743</v>
      </c>
      <c r="N33" s="12">
        <f t="shared" si="2"/>
        <v>0.78058907340727812</v>
      </c>
      <c r="O33" s="98">
        <f t="shared" si="4"/>
        <v>3.1181991590342948E-14</v>
      </c>
      <c r="P33" s="98">
        <f t="shared" si="5"/>
        <v>2.1256083666667771E-12</v>
      </c>
      <c r="Q33" s="104">
        <f t="shared" si="6"/>
        <v>8.5832733075671245E-12</v>
      </c>
      <c r="R33" s="47">
        <f t="shared" si="3"/>
        <v>73</v>
      </c>
      <c r="S33" s="77">
        <f t="shared" si="7"/>
        <v>0.78118634603123849</v>
      </c>
      <c r="T33" s="79">
        <f t="shared" si="8"/>
        <v>26.448224129089439</v>
      </c>
      <c r="U33" s="78">
        <f t="shared" si="9"/>
        <v>213.94182429995058</v>
      </c>
      <c r="V33" s="54" t="s">
        <v>101</v>
      </c>
      <c r="W33" s="67">
        <f t="shared" si="10"/>
        <v>0</v>
      </c>
    </row>
    <row r="34" spans="6:23" x14ac:dyDescent="0.35">
      <c r="F34" s="54" t="s">
        <v>102</v>
      </c>
      <c r="G34" s="111">
        <v>0</v>
      </c>
      <c r="H34" s="112">
        <v>0</v>
      </c>
      <c r="I34" s="113">
        <v>0</v>
      </c>
      <c r="K34" s="11">
        <v>28</v>
      </c>
      <c r="L34" s="25">
        <f t="shared" si="0"/>
        <v>0.55760356574794867</v>
      </c>
      <c r="M34" s="12">
        <f t="shared" si="1"/>
        <v>9.3211762708821089E-2</v>
      </c>
      <c r="N34" s="12">
        <f t="shared" si="2"/>
        <v>0.77346045584196776</v>
      </c>
      <c r="O34" s="98">
        <f t="shared" si="4"/>
        <v>3.2136263198864791E-14</v>
      </c>
      <c r="P34" s="98">
        <f t="shared" si="5"/>
        <v>2.1451097134732808E-12</v>
      </c>
      <c r="Q34" s="104">
        <f t="shared" si="6"/>
        <v>8.8621421579856805E-12</v>
      </c>
      <c r="R34" s="47">
        <f t="shared" si="3"/>
        <v>72</v>
      </c>
      <c r="S34" s="77">
        <f t="shared" si="7"/>
        <v>0.7727341510218384</v>
      </c>
      <c r="T34" s="79">
        <f t="shared" si="8"/>
        <v>26.443402386255869</v>
      </c>
      <c r="U34" s="78">
        <f t="shared" si="9"/>
        <v>211.8742966452815</v>
      </c>
      <c r="V34" s="54" t="s">
        <v>102</v>
      </c>
      <c r="W34" s="67">
        <f t="shared" si="10"/>
        <v>0</v>
      </c>
    </row>
    <row r="35" spans="6:23" x14ac:dyDescent="0.35">
      <c r="F35" s="54" t="s">
        <v>103</v>
      </c>
      <c r="G35" s="111">
        <v>0</v>
      </c>
      <c r="H35" s="112">
        <v>0</v>
      </c>
      <c r="I35" s="113">
        <v>0</v>
      </c>
      <c r="K35" s="11">
        <v>29</v>
      </c>
      <c r="L35" s="25">
        <f t="shared" si="0"/>
        <v>0.55344653823762058</v>
      </c>
      <c r="M35" s="12">
        <f t="shared" si="1"/>
        <v>8.5637918683536179E-2</v>
      </c>
      <c r="N35" s="12">
        <f t="shared" si="2"/>
        <v>0.76639693935240083</v>
      </c>
      <c r="O35" s="98">
        <f t="shared" si="4"/>
        <v>3.3083344700895007E-14</v>
      </c>
      <c r="P35" s="98">
        <f t="shared" si="5"/>
        <v>2.1630264946122858E-12</v>
      </c>
      <c r="Q35" s="104">
        <f t="shared" si="6"/>
        <v>9.1384642786930043E-12</v>
      </c>
      <c r="R35" s="47">
        <f t="shared" si="3"/>
        <v>71</v>
      </c>
      <c r="S35" s="77">
        <f t="shared" si="7"/>
        <v>0.76425233977105134</v>
      </c>
      <c r="T35" s="79">
        <f t="shared" si="8"/>
        <v>26.43815420699422</v>
      </c>
      <c r="U35" s="78">
        <f t="shared" si="9"/>
        <v>209.78771357046202</v>
      </c>
      <c r="V35" s="54" t="s">
        <v>103</v>
      </c>
      <c r="W35" s="67">
        <f t="shared" si="10"/>
        <v>0</v>
      </c>
    </row>
    <row r="36" spans="6:23" x14ac:dyDescent="0.35">
      <c r="F36" s="54" t="s">
        <v>104</v>
      </c>
      <c r="G36" s="111">
        <v>0</v>
      </c>
      <c r="H36" s="112">
        <v>0</v>
      </c>
      <c r="I36" s="113">
        <v>0</v>
      </c>
      <c r="K36" s="11">
        <v>30</v>
      </c>
      <c r="L36" s="25">
        <f t="shared" si="0"/>
        <v>0.54940425296270967</v>
      </c>
      <c r="M36" s="12">
        <f t="shared" si="1"/>
        <v>7.8679481036720192E-2</v>
      </c>
      <c r="N36" s="12">
        <f t="shared" si="2"/>
        <v>0.75939792941235629</v>
      </c>
      <c r="O36" s="98">
        <f t="shared" si="4"/>
        <v>3.4023437777502314E-14</v>
      </c>
      <c r="P36" s="98">
        <f t="shared" si="5"/>
        <v>2.1794874626453218E-12</v>
      </c>
      <c r="Q36" s="104">
        <f t="shared" si="6"/>
        <v>9.4122629273322921E-12</v>
      </c>
      <c r="R36" s="47">
        <f t="shared" si="3"/>
        <v>70</v>
      </c>
      <c r="S36" s="77">
        <f t="shared" si="7"/>
        <v>0.75574031836827305</v>
      </c>
      <c r="T36" s="79">
        <f t="shared" si="8"/>
        <v>26.432441877134849</v>
      </c>
      <c r="U36" s="78">
        <f t="shared" si="9"/>
        <v>207.68189945073746</v>
      </c>
      <c r="V36" s="54" t="s">
        <v>104</v>
      </c>
      <c r="W36" s="67">
        <f t="shared" si="10"/>
        <v>0</v>
      </c>
    </row>
    <row r="37" spans="6:23" x14ac:dyDescent="0.35">
      <c r="F37" s="54" t="s">
        <v>105</v>
      </c>
      <c r="G37" s="111">
        <v>0</v>
      </c>
      <c r="H37" s="112">
        <v>0</v>
      </c>
      <c r="I37" s="113">
        <v>0</v>
      </c>
      <c r="K37" s="11">
        <v>31</v>
      </c>
      <c r="L37" s="25">
        <f t="shared" si="0"/>
        <v>0.54547044310928883</v>
      </c>
      <c r="M37" s="12">
        <f t="shared" si="1"/>
        <v>7.2286445436438723E-2</v>
      </c>
      <c r="N37" s="12">
        <f t="shared" si="2"/>
        <v>0.75246283692503824</v>
      </c>
      <c r="O37" s="98">
        <f t="shared" si="4"/>
        <v>3.4956732575840868E-14</v>
      </c>
      <c r="P37" s="98">
        <f t="shared" si="5"/>
        <v>2.1946109084519318E-12</v>
      </c>
      <c r="Q37" s="104">
        <f t="shared" si="6"/>
        <v>9.6835611491496598E-12</v>
      </c>
      <c r="R37" s="47">
        <f t="shared" si="3"/>
        <v>69</v>
      </c>
      <c r="S37" s="77">
        <f t="shared" si="7"/>
        <v>0.74719747699900063</v>
      </c>
      <c r="T37" s="79">
        <f t="shared" si="8"/>
        <v>26.426224347055289</v>
      </c>
      <c r="U37" s="78">
        <f t="shared" si="9"/>
        <v>205.55667704270309</v>
      </c>
      <c r="V37" s="54" t="s">
        <v>105</v>
      </c>
      <c r="W37" s="67">
        <f t="shared" si="10"/>
        <v>0</v>
      </c>
    </row>
    <row r="38" spans="6:23" x14ac:dyDescent="0.35">
      <c r="F38" s="54" t="s">
        <v>106</v>
      </c>
      <c r="G38" s="111">
        <v>0</v>
      </c>
      <c r="H38" s="112">
        <v>0</v>
      </c>
      <c r="I38" s="113">
        <v>0</v>
      </c>
      <c r="K38" s="11">
        <v>32</v>
      </c>
      <c r="L38" s="25">
        <f t="shared" ref="L38:L69" si="11">$B$17+$B$18*EXP(-K38/$B$21)+$B$19*EXP(-K38/$B$22)+$B$20*EXP(-K38/$B$23)</f>
        <v>0.54163967480361674</v>
      </c>
      <c r="M38" s="12">
        <f t="shared" si="1"/>
        <v>6.6412870611036928E-2</v>
      </c>
      <c r="N38" s="12">
        <f t="shared" si="2"/>
        <v>0.7455910781734929</v>
      </c>
      <c r="O38" s="98">
        <f t="shared" si="4"/>
        <v>3.5883409294427981E-14</v>
      </c>
      <c r="P38" s="98">
        <f t="shared" si="5"/>
        <v>2.2085055112849142E-12</v>
      </c>
      <c r="Q38" s="104">
        <f t="shared" si="6"/>
        <v>9.952381778933812E-12</v>
      </c>
      <c r="R38" s="47">
        <f t="shared" ref="R38:R69" si="12">$B$13-K38</f>
        <v>68</v>
      </c>
      <c r="S38" s="77">
        <f t="shared" si="7"/>
        <v>0.73862318950396921</v>
      </c>
      <c r="T38" s="79">
        <f t="shared" si="8"/>
        <v>26.419456936691748</v>
      </c>
      <c r="U38" s="78">
        <f t="shared" si="9"/>
        <v>203.41186746938615</v>
      </c>
      <c r="V38" s="54" t="s">
        <v>106</v>
      </c>
      <c r="W38" s="67">
        <f t="shared" si="10"/>
        <v>0</v>
      </c>
    </row>
    <row r="39" spans="6:23" x14ac:dyDescent="0.35">
      <c r="F39" s="54" t="s">
        <v>107</v>
      </c>
      <c r="G39" s="111">
        <v>0</v>
      </c>
      <c r="H39" s="112">
        <v>0</v>
      </c>
      <c r="I39" s="113">
        <v>0</v>
      </c>
      <c r="K39" s="11">
        <v>33</v>
      </c>
      <c r="L39" s="25">
        <f t="shared" si="11"/>
        <v>0.53790718699487017</v>
      </c>
      <c r="M39" s="12">
        <f t="shared" si="1"/>
        <v>6.1016548208565925E-2</v>
      </c>
      <c r="N39" s="12">
        <f t="shared" si="2"/>
        <v>0.73878207477147739</v>
      </c>
      <c r="O39" s="98">
        <f t="shared" si="4"/>
        <v>3.6803639461483781E-14</v>
      </c>
      <c r="P39" s="98">
        <f t="shared" si="5"/>
        <v>2.2212711197550393E-12</v>
      </c>
      <c r="Q39" s="104">
        <f t="shared" si="6"/>
        <v>1.0218747442938041E-11</v>
      </c>
      <c r="R39" s="47">
        <f t="shared" si="12"/>
        <v>67</v>
      </c>
      <c r="S39" s="77">
        <f t="shared" si="7"/>
        <v>0.73001681292579024</v>
      </c>
      <c r="T39" s="79">
        <f t="shared" si="8"/>
        <v>26.412091014461772</v>
      </c>
      <c r="U39" s="78">
        <f t="shared" si="9"/>
        <v>201.24729020518973</v>
      </c>
      <c r="V39" s="54" t="s">
        <v>107</v>
      </c>
      <c r="W39" s="67">
        <f t="shared" si="10"/>
        <v>0</v>
      </c>
    </row>
    <row r="40" spans="6:23" x14ac:dyDescent="0.35">
      <c r="F40" s="54" t="s">
        <v>108</v>
      </c>
      <c r="G40" s="111">
        <v>0</v>
      </c>
      <c r="H40" s="112">
        <v>0</v>
      </c>
      <c r="I40" s="113">
        <v>0</v>
      </c>
      <c r="K40" s="11">
        <v>34</v>
      </c>
      <c r="L40" s="25">
        <f t="shared" si="11"/>
        <v>0.53426876419483849</v>
      </c>
      <c r="M40" s="12">
        <f t="shared" si="1"/>
        <v>5.6058699481505811E-2</v>
      </c>
      <c r="N40" s="12">
        <f t="shared" si="2"/>
        <v>0.73203525361477817</v>
      </c>
      <c r="O40" s="98">
        <f t="shared" si="4"/>
        <v>3.7717586969382353E-14</v>
      </c>
      <c r="P40" s="98">
        <f t="shared" si="5"/>
        <v>2.2329994693574981E-12</v>
      </c>
      <c r="Q40" s="104">
        <f t="shared" si="6"/>
        <v>1.0482680560784628E-11</v>
      </c>
      <c r="R40" s="47">
        <f t="shared" si="12"/>
        <v>66</v>
      </c>
      <c r="S40" s="77">
        <f t="shared" si="7"/>
        <v>0.72137768704265315</v>
      </c>
      <c r="T40" s="79">
        <f t="shared" si="8"/>
        <v>26.404073647790714</v>
      </c>
      <c r="U40" s="78">
        <f t="shared" si="9"/>
        <v>199.06276306069827</v>
      </c>
      <c r="V40" s="54" t="s">
        <v>108</v>
      </c>
      <c r="W40" s="67">
        <f t="shared" si="10"/>
        <v>0</v>
      </c>
    </row>
    <row r="41" spans="6:23" x14ac:dyDescent="0.35">
      <c r="F41" s="54" t="s">
        <v>109</v>
      </c>
      <c r="G41" s="111">
        <v>0</v>
      </c>
      <c r="H41" s="112">
        <v>0</v>
      </c>
      <c r="I41" s="113">
        <v>0</v>
      </c>
      <c r="K41" s="11">
        <v>35</v>
      </c>
      <c r="L41" s="25">
        <f t="shared" si="11"/>
        <v>0.53072063527166968</v>
      </c>
      <c r="M41" s="12">
        <f t="shared" si="1"/>
        <v>5.1503696617118767E-2</v>
      </c>
      <c r="N41" s="12">
        <f t="shared" si="2"/>
        <v>0.72535004683297366</v>
      </c>
      <c r="O41" s="98">
        <f t="shared" si="4"/>
        <v>3.8625408915207508E-14</v>
      </c>
      <c r="P41" s="98">
        <f t="shared" si="5"/>
        <v>2.2437748416963404E-12</v>
      </c>
      <c r="Q41" s="104">
        <f t="shared" si="6"/>
        <v>1.0744203347351871E-11</v>
      </c>
      <c r="R41" s="47">
        <f t="shared" si="12"/>
        <v>65</v>
      </c>
      <c r="S41" s="77">
        <f t="shared" si="7"/>
        <v>0.71270513388865631</v>
      </c>
      <c r="T41" s="79">
        <f t="shared" si="8"/>
        <v>26.395347222730649</v>
      </c>
      <c r="U41" s="78">
        <f t="shared" si="9"/>
        <v>196.85810216734282</v>
      </c>
      <c r="V41" s="54" t="s">
        <v>109</v>
      </c>
      <c r="W41" s="67">
        <f t="shared" si="10"/>
        <v>0</v>
      </c>
    </row>
    <row r="42" spans="6:23" x14ac:dyDescent="0.35">
      <c r="F42" s="54" t="s">
        <v>110</v>
      </c>
      <c r="G42" s="111">
        <v>0</v>
      </c>
      <c r="H42" s="112">
        <v>0</v>
      </c>
      <c r="I42" s="113">
        <v>0</v>
      </c>
      <c r="K42" s="11">
        <v>36</v>
      </c>
      <c r="L42" s="25">
        <f t="shared" si="11"/>
        <v>0.52725939290492529</v>
      </c>
      <c r="M42" s="12">
        <f t="shared" si="1"/>
        <v>4.7318806710871575E-2</v>
      </c>
      <c r="N42" s="12">
        <f t="shared" si="2"/>
        <v>0.71872589174163737</v>
      </c>
      <c r="O42" s="98">
        <f t="shared" si="4"/>
        <v>3.9527256287057697E-14</v>
      </c>
      <c r="P42" s="98">
        <f t="shared" si="5"/>
        <v>2.253674670144186E-12</v>
      </c>
      <c r="Q42" s="104">
        <f t="shared" si="6"/>
        <v>1.1003337814643882E-11</v>
      </c>
      <c r="R42" s="47">
        <f t="shared" si="12"/>
        <v>64</v>
      </c>
      <c r="S42" s="77">
        <f t="shared" si="7"/>
        <v>0.70399845726026322</v>
      </c>
      <c r="T42" s="79">
        <f t="shared" si="8"/>
        <v>26.385849029938257</v>
      </c>
      <c r="U42" s="78">
        <f t="shared" si="9"/>
        <v>194.63312196192538</v>
      </c>
      <c r="V42" s="54" t="s">
        <v>110</v>
      </c>
      <c r="W42" s="67">
        <f t="shared" si="10"/>
        <v>0</v>
      </c>
    </row>
    <row r="43" spans="6:23" x14ac:dyDescent="0.35">
      <c r="F43" s="54" t="s">
        <v>111</v>
      </c>
      <c r="G43" s="111">
        <v>0</v>
      </c>
      <c r="H43" s="112">
        <v>0</v>
      </c>
      <c r="I43" s="113">
        <v>0</v>
      </c>
      <c r="K43" s="11">
        <v>37</v>
      </c>
      <c r="L43" s="25">
        <f t="shared" si="11"/>
        <v>0.52388192942701206</v>
      </c>
      <c r="M43" s="12">
        <f t="shared" si="1"/>
        <v>4.3473956543084426E-2</v>
      </c>
      <c r="N43" s="12">
        <f t="shared" si="2"/>
        <v>0.71216223079497742</v>
      </c>
      <c r="O43" s="98">
        <f t="shared" si="4"/>
        <v>4.0423274527539431E-14</v>
      </c>
      <c r="P43" s="98">
        <f t="shared" si="5"/>
        <v>2.2627700962895534E-12</v>
      </c>
      <c r="Q43" s="104">
        <f t="shared" si="6"/>
        <v>1.1260105773643313E-11</v>
      </c>
      <c r="R43" s="47">
        <f t="shared" si="12"/>
        <v>63</v>
      </c>
      <c r="S43" s="77">
        <f t="shared" si="7"/>
        <v>0.69525694220836842</v>
      </c>
      <c r="T43" s="79">
        <f t="shared" si="8"/>
        <v>26.375510814036506</v>
      </c>
      <c r="U43" s="78">
        <f t="shared" si="9"/>
        <v>192.3876351709998</v>
      </c>
      <c r="V43" s="54" t="s">
        <v>111</v>
      </c>
      <c r="W43" s="67">
        <f t="shared" si="10"/>
        <v>0</v>
      </c>
    </row>
    <row r="44" spans="6:23" x14ac:dyDescent="0.35">
      <c r="F44" s="54" t="s">
        <v>112</v>
      </c>
      <c r="G44" s="111">
        <v>0</v>
      </c>
      <c r="H44" s="112">
        <v>0</v>
      </c>
      <c r="I44" s="113">
        <v>0</v>
      </c>
      <c r="K44" s="11">
        <v>38</v>
      </c>
      <c r="L44" s="25">
        <f t="shared" si="11"/>
        <v>0.52058538566212131</v>
      </c>
      <c r="M44" s="12">
        <f t="shared" si="1"/>
        <v>3.9941516468456617E-2</v>
      </c>
      <c r="N44" s="12">
        <f t="shared" si="2"/>
        <v>0.70565851153890868</v>
      </c>
      <c r="O44" s="98">
        <f t="shared" si="4"/>
        <v>4.1313603999385607E-14</v>
      </c>
      <c r="P44" s="98">
        <f t="shared" si="5"/>
        <v>2.2711264811705289E-12</v>
      </c>
      <c r="Q44" s="104">
        <f t="shared" si="6"/>
        <v>1.1514528836147151E-11</v>
      </c>
      <c r="R44" s="47">
        <f t="shared" si="12"/>
        <v>62</v>
      </c>
      <c r="S44" s="77">
        <f t="shared" si="7"/>
        <v>0.68647985451537163</v>
      </c>
      <c r="T44" s="79">
        <f t="shared" si="8"/>
        <v>26.364258283121693</v>
      </c>
      <c r="U44" s="78">
        <f t="shared" si="9"/>
        <v>190.12145279510992</v>
      </c>
      <c r="V44" s="54" t="s">
        <v>112</v>
      </c>
      <c r="W44" s="67">
        <f t="shared" si="10"/>
        <v>0</v>
      </c>
    </row>
    <row r="45" spans="6:23" x14ac:dyDescent="0.35">
      <c r="F45" s="54" t="s">
        <v>113</v>
      </c>
      <c r="G45" s="111">
        <v>0</v>
      </c>
      <c r="H45" s="112">
        <v>0</v>
      </c>
      <c r="I45" s="113">
        <v>0</v>
      </c>
      <c r="K45" s="11">
        <v>39</v>
      </c>
      <c r="L45" s="25">
        <f t="shared" si="11"/>
        <v>0.51736711007618108</v>
      </c>
      <c r="M45" s="12">
        <f t="shared" si="1"/>
        <v>3.6696101865468844E-2</v>
      </c>
      <c r="N45" s="12">
        <f t="shared" si="2"/>
        <v>0.69921418656455381</v>
      </c>
      <c r="O45" s="98">
        <f t="shared" si="4"/>
        <v>4.2198380372978927E-14</v>
      </c>
      <c r="P45" s="98">
        <f t="shared" si="5"/>
        <v>2.2788038749685713E-12</v>
      </c>
      <c r="Q45" s="104">
        <f t="shared" si="6"/>
        <v>1.1766628416585746E-11</v>
      </c>
      <c r="R45" s="47">
        <f t="shared" si="12"/>
        <v>61</v>
      </c>
      <c r="S45" s="77">
        <f t="shared" si="7"/>
        <v>0.67766644015662825</v>
      </c>
      <c r="T45" s="79">
        <f t="shared" si="8"/>
        <v>26.352010574891175</v>
      </c>
      <c r="U45" s="78">
        <f t="shared" si="9"/>
        <v>187.83438409288104</v>
      </c>
      <c r="V45" s="54" t="s">
        <v>113</v>
      </c>
      <c r="W45" s="67">
        <f t="shared" si="10"/>
        <v>0</v>
      </c>
    </row>
    <row r="46" spans="6:23" x14ac:dyDescent="0.35">
      <c r="F46" s="54" t="s">
        <v>114</v>
      </c>
      <c r="G46" s="111">
        <v>0</v>
      </c>
      <c r="H46" s="112">
        <v>0</v>
      </c>
      <c r="I46" s="113">
        <v>0</v>
      </c>
      <c r="K46" s="11">
        <v>40</v>
      </c>
      <c r="L46" s="25">
        <f t="shared" si="11"/>
        <v>0.51422462610807818</v>
      </c>
      <c r="M46" s="12">
        <f t="shared" si="1"/>
        <v>3.3714390718848429E-2</v>
      </c>
      <c r="N46" s="12">
        <f t="shared" si="2"/>
        <v>0.69282871346216812</v>
      </c>
      <c r="O46" s="98">
        <f t="shared" si="4"/>
        <v>4.3077734951474063E-14</v>
      </c>
      <c r="P46" s="98">
        <f t="shared" si="5"/>
        <v>2.2858574485377364E-12</v>
      </c>
      <c r="Q46" s="104">
        <f t="shared" si="6"/>
        <v>1.2016425733825246E-11</v>
      </c>
      <c r="R46" s="47">
        <f t="shared" si="12"/>
        <v>60</v>
      </c>
      <c r="S46" s="77">
        <f t="shared" si="7"/>
        <v>0.66881592474552953</v>
      </c>
      <c r="T46" s="79">
        <f t="shared" si="8"/>
        <v>26.338679675555223</v>
      </c>
      <c r="U46" s="78">
        <f t="shared" si="9"/>
        <v>185.52623656496613</v>
      </c>
      <c r="V46" s="54" t="s">
        <v>114</v>
      </c>
      <c r="W46" s="67">
        <f t="shared" si="10"/>
        <v>0</v>
      </c>
    </row>
    <row r="47" spans="6:23" x14ac:dyDescent="0.35">
      <c r="F47" s="54" t="s">
        <v>115</v>
      </c>
      <c r="G47" s="111">
        <v>0</v>
      </c>
      <c r="H47" s="112">
        <v>0</v>
      </c>
      <c r="I47" s="113">
        <v>0</v>
      </c>
      <c r="K47" s="11">
        <v>41</v>
      </c>
      <c r="L47" s="25">
        <f t="shared" si="11"/>
        <v>0.51115560599374221</v>
      </c>
      <c r="M47" s="12">
        <f t="shared" si="1"/>
        <v>3.0974956024219413E-2</v>
      </c>
      <c r="N47" s="12">
        <f t="shared" si="2"/>
        <v>0.68650155477548613</v>
      </c>
      <c r="O47" s="98">
        <f t="shared" si="4"/>
        <v>4.3951794945971299E-14</v>
      </c>
      <c r="P47" s="98">
        <f t="shared" si="5"/>
        <v>2.2923378898703554E-12</v>
      </c>
      <c r="Q47" s="104">
        <f t="shared" si="6"/>
        <v>1.226394181295355E-11</v>
      </c>
      <c r="R47" s="47">
        <f t="shared" si="12"/>
        <v>59</v>
      </c>
      <c r="S47" s="77">
        <f t="shared" si="7"/>
        <v>0.65992751296140251</v>
      </c>
      <c r="T47" s="79">
        <f t="shared" si="8"/>
        <v>26.324169787357345</v>
      </c>
      <c r="U47" s="78">
        <f t="shared" si="9"/>
        <v>183.19681593784287</v>
      </c>
      <c r="V47" s="54" t="s">
        <v>115</v>
      </c>
      <c r="W47" s="67">
        <f t="shared" si="10"/>
        <v>0</v>
      </c>
    </row>
    <row r="48" spans="6:23" x14ac:dyDescent="0.35">
      <c r="F48" s="54" t="s">
        <v>116</v>
      </c>
      <c r="G48" s="111">
        <v>0</v>
      </c>
      <c r="H48" s="112">
        <v>0</v>
      </c>
      <c r="I48" s="113">
        <v>0</v>
      </c>
      <c r="K48" s="11">
        <v>42</v>
      </c>
      <c r="L48" s="25">
        <f t="shared" si="11"/>
        <v>0.50815784974452394</v>
      </c>
      <c r="M48" s="12">
        <f t="shared" si="1"/>
        <v>2.8458111810572791E-2</v>
      </c>
      <c r="N48" s="12">
        <f t="shared" si="2"/>
        <v>0.68023217795648461</v>
      </c>
      <c r="O48" s="98">
        <f t="shared" si="4"/>
        <v>4.4820683710626132E-14</v>
      </c>
      <c r="P48" s="98">
        <f t="shared" si="5"/>
        <v>2.298291768348224E-12</v>
      </c>
      <c r="Q48" s="104">
        <f t="shared" si="6"/>
        <v>1.250919748704996E-11</v>
      </c>
      <c r="R48" s="47">
        <f t="shared" si="12"/>
        <v>58</v>
      </c>
      <c r="S48" s="77">
        <f t="shared" si="7"/>
        <v>0.65100038795927018</v>
      </c>
      <c r="T48" s="79">
        <f t="shared" si="8"/>
        <v>26.308376640157789</v>
      </c>
      <c r="U48" s="78">
        <f t="shared" si="9"/>
        <v>180.84592614746242</v>
      </c>
      <c r="V48" s="54" t="s">
        <v>116</v>
      </c>
      <c r="W48" s="67">
        <f t="shared" si="10"/>
        <v>0</v>
      </c>
    </row>
    <row r="49" spans="6:23" x14ac:dyDescent="0.35">
      <c r="F49" s="54" t="s">
        <v>117</v>
      </c>
      <c r="G49" s="111">
        <v>0</v>
      </c>
      <c r="H49" s="112">
        <v>0</v>
      </c>
      <c r="I49" s="113">
        <v>0</v>
      </c>
      <c r="K49" s="11">
        <v>43</v>
      </c>
      <c r="L49" s="25">
        <f t="shared" si="11"/>
        <v>0.50522926821861092</v>
      </c>
      <c r="M49" s="12">
        <f t="shared" si="1"/>
        <v>2.6145771674052666E-2</v>
      </c>
      <c r="N49" s="12">
        <f t="shared" si="2"/>
        <v>0.67402005532055853</v>
      </c>
      <c r="O49" s="98">
        <f t="shared" si="4"/>
        <v>4.5684520945542711E-14</v>
      </c>
      <c r="P49" s="98">
        <f t="shared" si="5"/>
        <v>2.3037618693968669E-12</v>
      </c>
      <c r="Q49" s="104">
        <f t="shared" si="6"/>
        <v>1.2752213398938673E-11</v>
      </c>
      <c r="R49" s="47">
        <f t="shared" si="12"/>
        <v>57</v>
      </c>
      <c r="S49" s="77">
        <f t="shared" si="7"/>
        <v>0.64203371076038662</v>
      </c>
      <c r="T49" s="79">
        <f t="shared" si="8"/>
        <v>26.291186742133405</v>
      </c>
      <c r="U49" s="78">
        <f t="shared" si="9"/>
        <v>178.47336932274646</v>
      </c>
      <c r="V49" s="54" t="s">
        <v>117</v>
      </c>
      <c r="W49" s="67">
        <f t="shared" si="10"/>
        <v>0</v>
      </c>
    </row>
    <row r="50" spans="6:23" x14ac:dyDescent="0.35">
      <c r="F50" s="54" t="s">
        <v>118</v>
      </c>
      <c r="G50" s="111">
        <v>0</v>
      </c>
      <c r="H50" s="112">
        <v>0</v>
      </c>
      <c r="I50" s="113">
        <v>0</v>
      </c>
      <c r="K50" s="11">
        <v>44</v>
      </c>
      <c r="L50" s="25">
        <f t="shared" si="11"/>
        <v>0.50236786944405698</v>
      </c>
      <c r="M50" s="12">
        <f t="shared" si="1"/>
        <v>2.4021318806461436E-2</v>
      </c>
      <c r="N50" s="12">
        <f t="shared" si="2"/>
        <v>0.66786466400210653</v>
      </c>
      <c r="O50" s="98">
        <f t="shared" si="4"/>
        <v>4.6543422873683956E-14</v>
      </c>
      <c r="P50" s="98">
        <f t="shared" si="5"/>
        <v>2.3087875019477475E-12</v>
      </c>
      <c r="Q50" s="104">
        <f t="shared" si="6"/>
        <v>1.2993010002926272E-11</v>
      </c>
      <c r="R50" s="47">
        <f t="shared" si="12"/>
        <v>56</v>
      </c>
      <c r="S50" s="77">
        <f t="shared" si="7"/>
        <v>0.63302661962225815</v>
      </c>
      <c r="T50" s="79">
        <f t="shared" si="8"/>
        <v>26.272476564209086</v>
      </c>
      <c r="U50" s="78">
        <f t="shared" si="9"/>
        <v>176.07894576893329</v>
      </c>
      <c r="V50" s="54" t="s">
        <v>118</v>
      </c>
      <c r="W50" s="67">
        <f t="shared" si="10"/>
        <v>0</v>
      </c>
    </row>
    <row r="51" spans="6:23" x14ac:dyDescent="0.35">
      <c r="F51" s="54" t="s">
        <v>119</v>
      </c>
      <c r="G51" s="111">
        <v>0</v>
      </c>
      <c r="H51" s="112">
        <v>0</v>
      </c>
      <c r="I51" s="113">
        <v>0</v>
      </c>
      <c r="K51" s="11">
        <v>45</v>
      </c>
      <c r="L51" s="25">
        <f t="shared" si="11"/>
        <v>0.4995717475262475</v>
      </c>
      <c r="M51" s="12">
        <f t="shared" si="1"/>
        <v>2.2069486584490539E-2</v>
      </c>
      <c r="N51" s="12">
        <f t="shared" si="2"/>
        <v>0.66176548591052242</v>
      </c>
      <c r="O51" s="98">
        <f t="shared" si="4"/>
        <v>4.7397502396751635E-14</v>
      </c>
      <c r="P51" s="98">
        <f t="shared" si="5"/>
        <v>2.3134047809178926E-12</v>
      </c>
      <c r="Q51" s="104">
        <f t="shared" si="6"/>
        <v>1.3231607566523309E-11</v>
      </c>
      <c r="R51" s="47">
        <f t="shared" si="12"/>
        <v>55</v>
      </c>
      <c r="S51" s="77">
        <f t="shared" si="7"/>
        <v>0.62397822938664582</v>
      </c>
      <c r="T51" s="79">
        <f t="shared" si="8"/>
        <v>26.252111652360092</v>
      </c>
      <c r="U51" s="78">
        <f t="shared" si="9"/>
        <v>173.66245395076913</v>
      </c>
      <c r="V51" s="54" t="s">
        <v>119</v>
      </c>
      <c r="W51" s="67">
        <f t="shared" si="10"/>
        <v>0</v>
      </c>
    </row>
    <row r="52" spans="6:23" x14ac:dyDescent="0.35">
      <c r="F52" s="54" t="s">
        <v>120</v>
      </c>
      <c r="G52" s="111">
        <v>0</v>
      </c>
      <c r="H52" s="112">
        <v>0</v>
      </c>
      <c r="I52" s="113">
        <v>0</v>
      </c>
      <c r="K52" s="11">
        <v>46</v>
      </c>
      <c r="L52" s="25">
        <f t="shared" si="11"/>
        <v>0.4968390736107659</v>
      </c>
      <c r="M52" s="12">
        <f t="shared" si="1"/>
        <v>2.0276248861573497E-2</v>
      </c>
      <c r="N52" s="12">
        <f t="shared" si="2"/>
        <v>0.65572200768658806</v>
      </c>
      <c r="O52" s="98">
        <f t="shared" si="4"/>
        <v>4.8246869233973701E-14</v>
      </c>
      <c r="P52" s="98">
        <f t="shared" si="5"/>
        <v>2.3176468867368731E-12</v>
      </c>
      <c r="Q52" s="104">
        <f t="shared" si="6"/>
        <v>1.3468026172150216E-11</v>
      </c>
      <c r="R52" s="47">
        <f t="shared" si="12"/>
        <v>54</v>
      </c>
      <c r="S52" s="77">
        <f t="shared" si="7"/>
        <v>0.61488763080374187</v>
      </c>
      <c r="T52" s="79">
        <f t="shared" si="8"/>
        <v>26.229945661406134</v>
      </c>
      <c r="U52" s="78">
        <f t="shared" si="9"/>
        <v>171.22369047554577</v>
      </c>
      <c r="V52" s="54" t="s">
        <v>120</v>
      </c>
      <c r="W52" s="67">
        <f t="shared" si="10"/>
        <v>0</v>
      </c>
    </row>
    <row r="53" spans="6:23" x14ac:dyDescent="0.35">
      <c r="F53" s="54" t="s">
        <v>121</v>
      </c>
      <c r="G53" s="111">
        <v>0</v>
      </c>
      <c r="H53" s="112">
        <v>0</v>
      </c>
      <c r="I53" s="113">
        <v>0</v>
      </c>
      <c r="K53" s="11">
        <v>47</v>
      </c>
      <c r="L53" s="25">
        <f t="shared" si="11"/>
        <v>0.49416808848211885</v>
      </c>
      <c r="M53" s="12">
        <f t="shared" si="1"/>
        <v>1.8628719173983052E-2</v>
      </c>
      <c r="N53" s="12">
        <f t="shared" si="2"/>
        <v>0.6497337206592646</v>
      </c>
      <c r="O53" s="98">
        <f t="shared" si="4"/>
        <v>4.9091630046932098E-14</v>
      </c>
      <c r="P53" s="98">
        <f t="shared" si="5"/>
        <v>2.3215443037861324E-12</v>
      </c>
      <c r="Q53" s="104">
        <f t="shared" si="6"/>
        <v>1.3702285718827601E-11</v>
      </c>
      <c r="R53" s="47">
        <f t="shared" si="12"/>
        <v>53</v>
      </c>
      <c r="S53" s="77">
        <f t="shared" si="7"/>
        <v>0.60575388983036571</v>
      </c>
      <c r="T53" s="79">
        <f t="shared" si="8"/>
        <v>26.205819303353916</v>
      </c>
      <c r="U53" s="78">
        <f t="shared" si="9"/>
        <v>168.76245007598089</v>
      </c>
      <c r="V53" s="54" t="s">
        <v>121</v>
      </c>
      <c r="W53" s="67">
        <f t="shared" si="10"/>
        <v>0</v>
      </c>
    </row>
    <row r="54" spans="6:23" x14ac:dyDescent="0.35">
      <c r="F54" s="54" t="s">
        <v>122</v>
      </c>
      <c r="G54" s="111">
        <v>0</v>
      </c>
      <c r="H54" s="112">
        <v>0</v>
      </c>
      <c r="I54" s="113">
        <v>0</v>
      </c>
      <c r="K54" s="11">
        <v>48</v>
      </c>
      <c r="L54" s="25">
        <f t="shared" si="11"/>
        <v>0.49155709646558771</v>
      </c>
      <c r="M54" s="12">
        <f t="shared" si="1"/>
        <v>1.7115058136852698E-2</v>
      </c>
      <c r="N54" s="12">
        <f t="shared" si="2"/>
        <v>0.6438001208028783</v>
      </c>
      <c r="O54" s="98">
        <f t="shared" si="4"/>
        <v>4.9931888552924942E-14</v>
      </c>
      <c r="P54" s="98">
        <f t="shared" si="5"/>
        <v>2.3251250394641268E-12</v>
      </c>
      <c r="Q54" s="104">
        <f t="shared" si="6"/>
        <v>1.3934405923851129E-11</v>
      </c>
      <c r="R54" s="47">
        <f t="shared" si="12"/>
        <v>52</v>
      </c>
      <c r="S54" s="77">
        <f t="shared" si="7"/>
        <v>0.59657604689956056</v>
      </c>
      <c r="T54" s="79">
        <f t="shared" si="8"/>
        <v>26.179559202730712</v>
      </c>
      <c r="U54" s="78">
        <f t="shared" si="9"/>
        <v>166.27852559294118</v>
      </c>
      <c r="V54" s="54" t="s">
        <v>122</v>
      </c>
      <c r="W54" s="67">
        <f t="shared" si="10"/>
        <v>0</v>
      </c>
    </row>
    <row r="55" spans="6:23" x14ac:dyDescent="0.35">
      <c r="F55" s="54" t="s">
        <v>123</v>
      </c>
      <c r="G55" s="111">
        <v>0</v>
      </c>
      <c r="H55" s="112">
        <v>0</v>
      </c>
      <c r="I55" s="113">
        <v>0</v>
      </c>
      <c r="K55" s="11">
        <v>49</v>
      </c>
      <c r="L55" s="25">
        <f t="shared" si="11"/>
        <v>0.48900446036827699</v>
      </c>
      <c r="M55" s="12">
        <f t="shared" si="1"/>
        <v>1.5724388364657321E-2</v>
      </c>
      <c r="N55" s="12">
        <f t="shared" si="2"/>
        <v>0.63792070869469752</v>
      </c>
      <c r="O55" s="98">
        <f t="shared" si="4"/>
        <v>5.0767745628851385E-14</v>
      </c>
      <c r="P55" s="98">
        <f t="shared" si="5"/>
        <v>2.3284148254515159E-12</v>
      </c>
      <c r="Q55" s="104">
        <f t="shared" si="6"/>
        <v>1.4164406324451091E-11</v>
      </c>
      <c r="R55" s="47">
        <f t="shared" si="12"/>
        <v>51</v>
      </c>
      <c r="S55" s="77">
        <f t="shared" si="7"/>
        <v>0.58735311615841235</v>
      </c>
      <c r="T55" s="79">
        <f t="shared" si="8"/>
        <v>26.150976650683351</v>
      </c>
      <c r="U55" s="78">
        <f t="shared" si="9"/>
        <v>163.77170795800606</v>
      </c>
      <c r="V55" s="54" t="s">
        <v>123</v>
      </c>
      <c r="W55" s="67">
        <f t="shared" si="10"/>
        <v>0</v>
      </c>
    </row>
    <row r="56" spans="6:23" x14ac:dyDescent="0.35">
      <c r="F56" s="54" t="s">
        <v>124</v>
      </c>
      <c r="G56" s="111">
        <v>0</v>
      </c>
      <c r="H56" s="112">
        <v>0</v>
      </c>
      <c r="I56" s="113">
        <v>0</v>
      </c>
      <c r="K56" s="11">
        <v>50</v>
      </c>
      <c r="L56" s="25">
        <f t="shared" si="11"/>
        <v>0.48650859724998863</v>
      </c>
      <c r="M56" s="12">
        <f t="shared" si="1"/>
        <v>1.4446716304759143E-2</v>
      </c>
      <c r="N56" s="12">
        <f t="shared" si="2"/>
        <v>0.63209498947289688</v>
      </c>
      <c r="O56" s="98">
        <f t="shared" si="4"/>
        <v>5.1599299407205458E-14</v>
      </c>
      <c r="P56" s="98">
        <f t="shared" si="5"/>
        <v>2.3314373026227111E-12</v>
      </c>
      <c r="Q56" s="104">
        <f t="shared" si="6"/>
        <v>1.4392306279436836E-11</v>
      </c>
      <c r="R56" s="47">
        <f t="shared" si="12"/>
        <v>50</v>
      </c>
      <c r="S56" s="77">
        <f t="shared" si="7"/>
        <v>0.57808408467019534</v>
      </c>
      <c r="T56" s="79">
        <f t="shared" si="8"/>
        <v>26.119866248889295</v>
      </c>
      <c r="U56" s="78">
        <f t="shared" si="9"/>
        <v>161.2417861758706</v>
      </c>
      <c r="V56" s="54" t="s">
        <v>124</v>
      </c>
      <c r="W56" s="67">
        <f t="shared" si="10"/>
        <v>0</v>
      </c>
    </row>
    <row r="57" spans="6:23" x14ac:dyDescent="0.35">
      <c r="F57" s="54" t="s">
        <v>125</v>
      </c>
      <c r="G57" s="111">
        <v>0</v>
      </c>
      <c r="H57" s="112">
        <v>0</v>
      </c>
      <c r="I57" s="113">
        <v>0</v>
      </c>
      <c r="K57" s="11">
        <v>51</v>
      </c>
      <c r="L57" s="25">
        <f t="shared" si="11"/>
        <v>0.48406797485778846</v>
      </c>
      <c r="M57" s="12">
        <f t="shared" si="1"/>
        <v>1.3272860422303736E-2</v>
      </c>
      <c r="N57" s="12">
        <f t="shared" si="2"/>
        <v>0.62632247279490572</v>
      </c>
      <c r="O57" s="98">
        <f t="shared" si="4"/>
        <v>5.2426645365446436E-14</v>
      </c>
      <c r="P57" s="98">
        <f t="shared" si="5"/>
        <v>2.334214190932594E-12</v>
      </c>
      <c r="Q57" s="104">
        <f t="shared" si="6"/>
        <v>1.4618124970826161E-11</v>
      </c>
      <c r="R57" s="47">
        <f t="shared" si="12"/>
        <v>49</v>
      </c>
      <c r="S57" s="77">
        <f t="shared" si="7"/>
        <v>0.56876791157605588</v>
      </c>
      <c r="T57" s="79">
        <f t="shared" si="8"/>
        <v>26.086004433534821</v>
      </c>
      <c r="U57" s="78">
        <f t="shared" si="9"/>
        <v>158.68854730658632</v>
      </c>
      <c r="V57" s="54" t="s">
        <v>125</v>
      </c>
      <c r="W57" s="67">
        <f t="shared" si="10"/>
        <v>0</v>
      </c>
    </row>
    <row r="58" spans="6:23" x14ac:dyDescent="0.35">
      <c r="F58" s="54" t="s">
        <v>126</v>
      </c>
      <c r="G58" s="111">
        <v>0</v>
      </c>
      <c r="H58" s="112">
        <v>0</v>
      </c>
      <c r="I58" s="113">
        <v>0</v>
      </c>
      <c r="K58" s="11">
        <v>52</v>
      </c>
      <c r="L58" s="25">
        <f t="shared" si="11"/>
        <v>0.48168110859241964</v>
      </c>
      <c r="M58" s="12">
        <f t="shared" si="1"/>
        <v>1.2194385220392416E-2</v>
      </c>
      <c r="N58" s="12">
        <f t="shared" si="2"/>
        <v>0.62060267279613623</v>
      </c>
      <c r="O58" s="98">
        <f t="shared" si="4"/>
        <v>5.3249876409760573E-14</v>
      </c>
      <c r="P58" s="98">
        <f t="shared" si="5"/>
        <v>2.3367654454992288E-12</v>
      </c>
      <c r="Q58" s="104">
        <f t="shared" si="6"/>
        <v>1.4841881405459845E-11</v>
      </c>
      <c r="R58" s="47">
        <f t="shared" si="12"/>
        <v>48</v>
      </c>
      <c r="S58" s="77">
        <f t="shared" si="7"/>
        <v>0.5594035272103145</v>
      </c>
      <c r="T58" s="79">
        <f t="shared" si="8"/>
        <v>26.049147868753341</v>
      </c>
      <c r="U58" s="78">
        <f t="shared" si="9"/>
        <v>156.11177644763856</v>
      </c>
      <c r="V58" s="54" t="s">
        <v>126</v>
      </c>
      <c r="W58" s="67">
        <f t="shared" si="10"/>
        <v>0</v>
      </c>
    </row>
    <row r="59" spans="6:23" x14ac:dyDescent="0.35">
      <c r="F59" s="54" t="s">
        <v>127</v>
      </c>
      <c r="G59" s="111">
        <v>0</v>
      </c>
      <c r="H59" s="112">
        <v>0</v>
      </c>
      <c r="I59" s="113">
        <v>0</v>
      </c>
      <c r="K59" s="11">
        <v>53</v>
      </c>
      <c r="L59" s="25">
        <f t="shared" si="11"/>
        <v>0.47934655890189465</v>
      </c>
      <c r="M59" s="12">
        <f t="shared" si="1"/>
        <v>1.1203540621390413E-2</v>
      </c>
      <c r="N59" s="12">
        <f t="shared" si="2"/>
        <v>0.61493510804908924</v>
      </c>
      <c r="O59" s="98">
        <f t="shared" si="4"/>
        <v>5.4069082954028428E-14</v>
      </c>
      <c r="P59" s="98">
        <f t="shared" si="5"/>
        <v>2.3391094000042092E-12</v>
      </c>
      <c r="Q59" s="104">
        <f t="shared" si="6"/>
        <v>1.5063594416601426E-11</v>
      </c>
      <c r="R59" s="47">
        <f t="shared" si="12"/>
        <v>47</v>
      </c>
      <c r="S59" s="77">
        <f t="shared" si="7"/>
        <v>0.54998983216205599</v>
      </c>
      <c r="T59" s="79">
        <f t="shared" si="8"/>
        <v>26.009031697978934</v>
      </c>
      <c r="U59" s="78">
        <f t="shared" si="9"/>
        <v>153.51125671585814</v>
      </c>
      <c r="V59" s="54" t="s">
        <v>127</v>
      </c>
      <c r="W59" s="67">
        <f t="shared" si="10"/>
        <v>0</v>
      </c>
    </row>
    <row r="60" spans="6:23" x14ac:dyDescent="0.35">
      <c r="F60" s="54" t="s">
        <v>128</v>
      </c>
      <c r="G60" s="111">
        <v>0</v>
      </c>
      <c r="H60" s="112">
        <v>0</v>
      </c>
      <c r="I60" s="113">
        <v>0</v>
      </c>
      <c r="K60" s="11">
        <v>54</v>
      </c>
      <c r="L60" s="25">
        <f t="shared" si="11"/>
        <v>0.47706292901914765</v>
      </c>
      <c r="M60" s="12">
        <f t="shared" si="1"/>
        <v>1.0293206273756362E-2</v>
      </c>
      <c r="N60" s="12">
        <f t="shared" si="2"/>
        <v>0.60931930152283309</v>
      </c>
      <c r="O60" s="98">
        <f t="shared" si="4"/>
        <v>5.4884352994652325E-14</v>
      </c>
      <c r="P60" s="98">
        <f t="shared" si="5"/>
        <v>2.3412628984411225E-12</v>
      </c>
      <c r="Q60" s="104">
        <f t="shared" si="6"/>
        <v>1.5283282665522365E-11</v>
      </c>
      <c r="R60" s="47">
        <f t="shared" si="12"/>
        <v>46</v>
      </c>
      <c r="S60" s="77">
        <f t="shared" si="7"/>
        <v>0.54052569627388314</v>
      </c>
      <c r="T60" s="79">
        <f t="shared" si="8"/>
        <v>25.965367640649031</v>
      </c>
      <c r="U60" s="78">
        <f t="shared" si="9"/>
        <v>150.88676922916679</v>
      </c>
      <c r="V60" s="54" t="s">
        <v>128</v>
      </c>
      <c r="W60" s="67">
        <f t="shared" si="10"/>
        <v>0</v>
      </c>
    </row>
    <row r="61" spans="6:23" x14ac:dyDescent="0.35">
      <c r="F61" s="54" t="s">
        <v>129</v>
      </c>
      <c r="G61" s="111">
        <v>0</v>
      </c>
      <c r="H61" s="112">
        <v>0</v>
      </c>
      <c r="I61" s="113">
        <v>0</v>
      </c>
      <c r="K61" s="11">
        <v>55</v>
      </c>
      <c r="L61" s="25">
        <f t="shared" si="11"/>
        <v>0.47482886297771543</v>
      </c>
      <c r="M61" s="12">
        <f t="shared" si="1"/>
        <v>9.4568403841738657E-3</v>
      </c>
      <c r="N61" s="12">
        <f t="shared" si="2"/>
        <v>0.60375478054285259</v>
      </c>
      <c r="O61" s="98">
        <f t="shared" si="4"/>
        <v>5.5695772181772122E-14</v>
      </c>
      <c r="P61" s="98">
        <f t="shared" si="5"/>
        <v>2.3432414161589095E-12</v>
      </c>
      <c r="Q61" s="104">
        <f t="shared" si="6"/>
        <v>1.5500964643072741E-11</v>
      </c>
      <c r="R61" s="47">
        <f t="shared" si="12"/>
        <v>45</v>
      </c>
      <c r="S61" s="77">
        <f t="shared" si="7"/>
        <v>0.5310099575664663</v>
      </c>
      <c r="T61" s="79">
        <f t="shared" si="8"/>
        <v>25.917841920578944</v>
      </c>
      <c r="U61" s="78">
        <f t="shared" si="9"/>
        <v>148.23809308815413</v>
      </c>
      <c r="V61" s="54" t="s">
        <v>129</v>
      </c>
      <c r="W61" s="67">
        <f t="shared" si="10"/>
        <v>0</v>
      </c>
    </row>
    <row r="62" spans="6:23" x14ac:dyDescent="0.35">
      <c r="F62" s="54" t="s">
        <v>130</v>
      </c>
      <c r="G62" s="111">
        <v>0</v>
      </c>
      <c r="H62" s="112">
        <v>0</v>
      </c>
      <c r="I62" s="113">
        <v>0</v>
      </c>
      <c r="K62" s="11">
        <v>56</v>
      </c>
      <c r="L62" s="25">
        <f t="shared" si="11"/>
        <v>0.47264304385296013</v>
      </c>
      <c r="M62" s="12">
        <f t="shared" si="1"/>
        <v>8.6884327072855698E-3</v>
      </c>
      <c r="N62" s="12">
        <f t="shared" si="2"/>
        <v>0.59824107675126448</v>
      </c>
      <c r="O62" s="98">
        <f t="shared" si="4"/>
        <v>5.6503423887296863E-14</v>
      </c>
      <c r="P62" s="98">
        <f t="shared" si="5"/>
        <v>2.3450591710699397E-12</v>
      </c>
      <c r="Q62" s="104">
        <f t="shared" si="6"/>
        <v>1.5716658671237607E-11</v>
      </c>
      <c r="R62" s="47">
        <f t="shared" si="12"/>
        <v>44</v>
      </c>
      <c r="S62" s="77">
        <f t="shared" si="7"/>
        <v>0.52144142107468616</v>
      </c>
      <c r="T62" s="79">
        <f t="shared" si="8"/>
        <v>25.866113011121104</v>
      </c>
      <c r="U62" s="78">
        <f t="shared" si="9"/>
        <v>145.56500535748484</v>
      </c>
      <c r="V62" s="54" t="s">
        <v>130</v>
      </c>
      <c r="W62" s="67">
        <f t="shared" si="10"/>
        <v>0</v>
      </c>
    </row>
    <row r="63" spans="6:23" x14ac:dyDescent="0.35">
      <c r="F63" s="54" t="s">
        <v>131</v>
      </c>
      <c r="G63" s="111">
        <v>0</v>
      </c>
      <c r="H63" s="112">
        <v>0</v>
      </c>
      <c r="I63" s="113">
        <v>0</v>
      </c>
      <c r="K63" s="11">
        <v>57</v>
      </c>
      <c r="L63" s="25">
        <f t="shared" si="11"/>
        <v>0.47050419218709094</v>
      </c>
      <c r="M63" s="12">
        <f t="shared" si="1"/>
        <v>7.9824613552070909E-3</v>
      </c>
      <c r="N63" s="12">
        <f t="shared" si="2"/>
        <v>0.59277772606739687</v>
      </c>
      <c r="O63" s="98">
        <f t="shared" si="4"/>
        <v>5.7307389270100011E-14</v>
      </c>
      <c r="P63" s="98">
        <f t="shared" si="5"/>
        <v>2.3467292258219744E-12</v>
      </c>
      <c r="Q63" s="104">
        <f t="shared" si="6"/>
        <v>1.593038290467911E-11</v>
      </c>
      <c r="R63" s="47">
        <f t="shared" si="12"/>
        <v>43</v>
      </c>
      <c r="S63" s="77">
        <f t="shared" si="7"/>
        <v>0.51181885757759993</v>
      </c>
      <c r="T63" s="79">
        <f t="shared" si="8"/>
        <v>25.809809180905553</v>
      </c>
      <c r="U63" s="78">
        <f t="shared" si="9"/>
        <v>142.86728104713453</v>
      </c>
      <c r="V63" s="54" t="s">
        <v>131</v>
      </c>
      <c r="W63" s="67">
        <f t="shared" si="10"/>
        <v>0</v>
      </c>
    </row>
    <row r="64" spans="6:23" x14ac:dyDescent="0.35">
      <c r="F64" s="54" t="s">
        <v>132</v>
      </c>
      <c r="G64" s="111">
        <v>0</v>
      </c>
      <c r="H64" s="112">
        <v>0</v>
      </c>
      <c r="I64" s="113">
        <v>0</v>
      </c>
      <c r="K64" s="11">
        <v>58</v>
      </c>
      <c r="L64" s="25">
        <f t="shared" si="11"/>
        <v>0.46841106456476123</v>
      </c>
      <c r="M64" s="12">
        <f t="shared" si="1"/>
        <v>7.3338531164479541E-3</v>
      </c>
      <c r="N64" s="12">
        <f t="shared" si="2"/>
        <v>0.58736426864872748</v>
      </c>
      <c r="O64" s="98">
        <f t="shared" si="4"/>
        <v>5.8107747338661811E-14</v>
      </c>
      <c r="P64" s="98">
        <f t="shared" si="5"/>
        <v>2.3482635816682272E-12</v>
      </c>
      <c r="Q64" s="104">
        <f t="shared" si="6"/>
        <v>1.6142155332264573E-11</v>
      </c>
      <c r="R64" s="47">
        <f t="shared" si="12"/>
        <v>42</v>
      </c>
      <c r="S64" s="77">
        <f t="shared" si="7"/>
        <v>0.50214100219995406</v>
      </c>
      <c r="T64" s="79">
        <f t="shared" si="8"/>
        <v>25.748525822524982</v>
      </c>
      <c r="U64" s="78">
        <f t="shared" si="9"/>
        <v>140.1446930934527</v>
      </c>
      <c r="V64" s="54" t="s">
        <v>132</v>
      </c>
      <c r="W64" s="67">
        <f t="shared" si="10"/>
        <v>0</v>
      </c>
    </row>
    <row r="65" spans="6:23" x14ac:dyDescent="0.35">
      <c r="F65" s="54" t="s">
        <v>133</v>
      </c>
      <c r="G65" s="111">
        <v>0</v>
      </c>
      <c r="H65" s="112">
        <v>0</v>
      </c>
      <c r="I65" s="113">
        <v>0</v>
      </c>
      <c r="K65" s="11">
        <v>59</v>
      </c>
      <c r="L65" s="25">
        <f t="shared" si="11"/>
        <v>0.46636245231277185</v>
      </c>
      <c r="M65" s="12">
        <f t="shared" si="1"/>
        <v>6.737946999085467E-3</v>
      </c>
      <c r="N65" s="12">
        <f t="shared" si="2"/>
        <v>0.58200024885218038</v>
      </c>
      <c r="O65" s="98">
        <f t="shared" si="4"/>
        <v>5.8904575011392802E-14</v>
      </c>
      <c r="P65" s="98">
        <f t="shared" si="5"/>
        <v>2.3496732647100928E-12</v>
      </c>
      <c r="Q65" s="104">
        <f t="shared" si="6"/>
        <v>1.6351993778580544E-11</v>
      </c>
      <c r="R65" s="47">
        <f t="shared" si="12"/>
        <v>41</v>
      </c>
      <c r="S65" s="77">
        <f t="shared" si="7"/>
        <v>0.49240655285730339</v>
      </c>
      <c r="T65" s="79">
        <f t="shared" si="8"/>
        <v>25.681822544967776</v>
      </c>
      <c r="U65" s="78">
        <f t="shared" si="9"/>
        <v>137.39701234005091</v>
      </c>
      <c r="V65" s="54" t="s">
        <v>133</v>
      </c>
      <c r="W65" s="67">
        <f t="shared" si="10"/>
        <v>0</v>
      </c>
    </row>
    <row r="66" spans="6:23" x14ac:dyDescent="0.35">
      <c r="F66" s="54" t="s">
        <v>134</v>
      </c>
      <c r="G66" s="111">
        <v>0</v>
      </c>
      <c r="H66" s="112">
        <v>0</v>
      </c>
      <c r="I66" s="113">
        <v>0</v>
      </c>
      <c r="K66" s="11">
        <v>60</v>
      </c>
      <c r="L66" s="25">
        <f t="shared" si="11"/>
        <v>0.46435718030277279</v>
      </c>
      <c r="M66" s="12">
        <f t="shared" si="1"/>
        <v>6.1904607362076114E-3</v>
      </c>
      <c r="N66" s="12">
        <f t="shared" si="2"/>
        <v>0.57668521519577398</v>
      </c>
      <c r="O66" s="98">
        <f t="shared" si="4"/>
        <v>5.9697947174830507E-14</v>
      </c>
      <c r="P66" s="98">
        <f t="shared" si="5"/>
        <v>2.3509684051322937E-12</v>
      </c>
      <c r="Q66" s="104">
        <f t="shared" si="6"/>
        <v>1.6559915905433121E-11</v>
      </c>
      <c r="R66" s="47">
        <f t="shared" si="12"/>
        <v>40</v>
      </c>
      <c r="S66" s="77">
        <f t="shared" si="7"/>
        <v>0.48261416850963507</v>
      </c>
      <c r="T66" s="79">
        <f t="shared" si="8"/>
        <v>25.609220008904995</v>
      </c>
      <c r="U66" s="78">
        <f t="shared" si="9"/>
        <v>134.62400751851527</v>
      </c>
      <c r="V66" s="54" t="s">
        <v>134</v>
      </c>
      <c r="W66" s="67">
        <f t="shared" si="10"/>
        <v>0</v>
      </c>
    </row>
    <row r="67" spans="6:23" x14ac:dyDescent="0.35">
      <c r="F67" s="54" t="s">
        <v>135</v>
      </c>
      <c r="G67" s="111">
        <v>0</v>
      </c>
      <c r="H67" s="112">
        <v>0</v>
      </c>
      <c r="I67" s="113">
        <v>0</v>
      </c>
      <c r="K67" s="11">
        <v>61</v>
      </c>
      <c r="L67" s="25">
        <f t="shared" si="11"/>
        <v>0.46239410584010682</v>
      </c>
      <c r="M67" s="12">
        <f t="shared" si="1"/>
        <v>5.6874600129281899E-3</v>
      </c>
      <c r="N67" s="12">
        <f t="shared" si="2"/>
        <v>0.57141872032062158</v>
      </c>
      <c r="O67" s="98">
        <f t="shared" si="4"/>
        <v>6.0487936739870884E-14</v>
      </c>
      <c r="P67" s="98">
        <f t="shared" si="5"/>
        <v>2.3521583099998452E-12</v>
      </c>
      <c r="Q67" s="104">
        <f t="shared" si="6"/>
        <v>1.676593921333448E-11</v>
      </c>
      <c r="R67" s="47">
        <f t="shared" si="12"/>
        <v>39</v>
      </c>
      <c r="S67" s="77">
        <f t="shared" si="7"/>
        <v>0.47276246717938558</v>
      </c>
      <c r="T67" s="79">
        <f t="shared" si="8"/>
        <v>25.530196482089138</v>
      </c>
      <c r="U67" s="78">
        <f t="shared" si="9"/>
        <v>131.82544522894082</v>
      </c>
      <c r="V67" s="54" t="s">
        <v>135</v>
      </c>
      <c r="W67" s="67">
        <f t="shared" si="10"/>
        <v>0</v>
      </c>
    </row>
    <row r="68" spans="6:23" x14ac:dyDescent="0.35">
      <c r="F68" s="54" t="s">
        <v>136</v>
      </c>
      <c r="G68" s="111">
        <v>0</v>
      </c>
      <c r="H68" s="112">
        <v>0</v>
      </c>
      <c r="I68" s="113">
        <v>0</v>
      </c>
      <c r="K68" s="11">
        <v>62</v>
      </c>
      <c r="L68" s="25">
        <f t="shared" si="11"/>
        <v>0.46047211762530976</v>
      </c>
      <c r="M68" s="12">
        <f t="shared" si="1"/>
        <v>5.2253301938352337E-3</v>
      </c>
      <c r="N68" s="12">
        <f t="shared" si="2"/>
        <v>0.56620032095327677</v>
      </c>
      <c r="O68" s="98">
        <f t="shared" si="4"/>
        <v>6.1274614696168565E-14</v>
      </c>
      <c r="P68" s="98">
        <f t="shared" si="5"/>
        <v>2.3532515301399553E-12</v>
      </c>
      <c r="Q68" s="104">
        <f t="shared" si="6"/>
        <v>1.6970081042975896E-11</v>
      </c>
      <c r="R68" s="47">
        <f t="shared" si="12"/>
        <v>38</v>
      </c>
      <c r="S68" s="77">
        <f t="shared" si="7"/>
        <v>0.46285002367835842</v>
      </c>
      <c r="T68" s="79">
        <f t="shared" si="8"/>
        <v>25.444184090111307</v>
      </c>
      <c r="U68" s="78">
        <f t="shared" si="9"/>
        <v>129.00108992028646</v>
      </c>
      <c r="V68" s="54" t="s">
        <v>136</v>
      </c>
      <c r="W68" s="67">
        <f t="shared" si="10"/>
        <v>0</v>
      </c>
    </row>
    <row r="69" spans="6:23" x14ac:dyDescent="0.35">
      <c r="F69" s="54" t="s">
        <v>137</v>
      </c>
      <c r="G69" s="111">
        <v>0</v>
      </c>
      <c r="H69" s="112">
        <v>0</v>
      </c>
      <c r="I69" s="113">
        <v>0</v>
      </c>
      <c r="K69" s="11">
        <v>63</v>
      </c>
      <c r="L69" s="25">
        <f t="shared" si="11"/>
        <v>0.45859013477746352</v>
      </c>
      <c r="M69" s="12">
        <f t="shared" si="1"/>
        <v>4.8007503477019839E-3</v>
      </c>
      <c r="N69" s="12">
        <f t="shared" si="2"/>
        <v>0.56102957786842444</v>
      </c>
      <c r="O69" s="98">
        <f t="shared" si="4"/>
        <v>6.2058050164821228E-14</v>
      </c>
      <c r="P69" s="98">
        <f t="shared" si="5"/>
        <v>2.354255921589503E-12</v>
      </c>
      <c r="Q69" s="104">
        <f t="shared" si="6"/>
        <v>1.7172358576687254E-11</v>
      </c>
      <c r="R69" s="47">
        <f t="shared" si="12"/>
        <v>37</v>
      </c>
      <c r="S69" s="77">
        <f t="shared" si="7"/>
        <v>0.45287536697371289</v>
      </c>
      <c r="T69" s="79">
        <f t="shared" si="8"/>
        <v>25.350564735574178</v>
      </c>
      <c r="U69" s="78">
        <f t="shared" si="9"/>
        <v>126.15070387054912</v>
      </c>
      <c r="V69" s="54" t="s">
        <v>137</v>
      </c>
      <c r="W69" s="67">
        <f t="shared" si="10"/>
        <v>0</v>
      </c>
    </row>
    <row r="70" spans="6:23" x14ac:dyDescent="0.35">
      <c r="F70" s="54" t="s">
        <v>138</v>
      </c>
      <c r="G70" s="111">
        <v>0</v>
      </c>
      <c r="H70" s="112">
        <v>0</v>
      </c>
      <c r="I70" s="113">
        <v>0</v>
      </c>
      <c r="K70" s="11">
        <v>64</v>
      </c>
      <c r="L70" s="25">
        <f t="shared" ref="L70:L101" si="13">$B$17+$B$18*EXP(-K70/$B$21)+$B$19*EXP(-K70/$B$22)+$B$20*EXP(-K70/$B$23)</f>
        <v>0.45674710591071843</v>
      </c>
      <c r="M70" s="12">
        <f t="shared" ref="M70:M106" si="14">EXP(-K70/$D$9)</f>
        <v>4.410669382798332E-3</v>
      </c>
      <c r="N70" s="12">
        <f t="shared" ref="N70:N106" si="15">EXP(-K70/$D$8)</f>
        <v>0.55590605585191155</v>
      </c>
      <c r="O70" s="98">
        <f t="shared" si="4"/>
        <v>6.2838310449434746E-14</v>
      </c>
      <c r="P70" s="98">
        <f t="shared" si="5"/>
        <v>2.3551787020496414E-12</v>
      </c>
      <c r="Q70" s="104">
        <f t="shared" si="6"/>
        <v>1.7372788839883303E-11</v>
      </c>
      <c r="R70" s="47">
        <f t="shared" ref="R70:R106" si="16">$B$13-K70</f>
        <v>36</v>
      </c>
      <c r="S70" s="77">
        <f t="shared" si="7"/>
        <v>0.44283697710510256</v>
      </c>
      <c r="T70" s="79">
        <f t="shared" si="8"/>
        <v>25.248665656355367</v>
      </c>
      <c r="U70" s="78">
        <f t="shared" si="9"/>
        <v>123.27404716675495</v>
      </c>
      <c r="V70" s="54" t="s">
        <v>138</v>
      </c>
      <c r="W70" s="67">
        <f t="shared" si="10"/>
        <v>0</v>
      </c>
    </row>
    <row r="71" spans="6:23" x14ac:dyDescent="0.35">
      <c r="F71" s="54" t="s">
        <v>139</v>
      </c>
      <c r="G71" s="111">
        <v>0</v>
      </c>
      <c r="H71" s="112">
        <v>0</v>
      </c>
      <c r="I71" s="113">
        <v>0</v>
      </c>
      <c r="K71" s="11">
        <v>65</v>
      </c>
      <c r="L71" s="25">
        <f t="shared" si="13"/>
        <v>0.45494200825699449</v>
      </c>
      <c r="M71" s="12">
        <f t="shared" si="14"/>
        <v>4.0522841213075861E-3</v>
      </c>
      <c r="N71" s="12">
        <f t="shared" si="15"/>
        <v>0.55082932366411586</v>
      </c>
      <c r="O71" s="98">
        <f t="shared" ref="O71:O106" si="17">(K71*$B$17+$B$18*$B$21*(1-EXP(-K71/$B$21))+$B$19*$B$22*(1-EXP(-K71/$B$22))+$B$20*$B$23*(1-EXP(-K71/$B$23)))*$C$7</f>
        <v>6.3615461085654872E-14</v>
      </c>
      <c r="P71" s="98">
        <f t="shared" ref="P71:P106" si="18">$D$9*(1-EXP(-K71/$D$9))*$C$9</f>
        <v>2.3560265027532392E-12</v>
      </c>
      <c r="Q71" s="104">
        <f t="shared" ref="Q71:Q106" si="19">$D$8*(1-EXP(-K71/$D$8))*$C$8</f>
        <v>1.757138870249661E-11</v>
      </c>
      <c r="R71" s="47">
        <f t="shared" si="16"/>
        <v>35</v>
      </c>
      <c r="S71" s="77">
        <f t="shared" ref="S71:S106" si="20">VLOOKUP($R71,$K$6:$Q$506,5)/$C$26</f>
        <v>0.43273328154222368</v>
      </c>
      <c r="T71" s="79">
        <f t="shared" ref="T71:T106" si="21">VLOOKUP($R71,$K$6:$Q$506,6)/$C$26</f>
        <v>25.137754591042228</v>
      </c>
      <c r="U71" s="78">
        <f t="shared" ref="U71:U106" si="22">VLOOKUP($R71,$K$6:$Q$506,7)/$C$26</f>
        <v>120.37087768476617</v>
      </c>
      <c r="V71" s="54" t="s">
        <v>139</v>
      </c>
      <c r="W71" s="67">
        <f t="shared" ref="W71:W106" si="23">G71*S71+H71*T71+I71*U71</f>
        <v>0</v>
      </c>
    </row>
    <row r="72" spans="6:23" x14ac:dyDescent="0.35">
      <c r="F72" s="54" t="s">
        <v>140</v>
      </c>
      <c r="G72" s="111">
        <v>0</v>
      </c>
      <c r="H72" s="112">
        <v>0</v>
      </c>
      <c r="I72" s="113">
        <v>0</v>
      </c>
      <c r="K72" s="11">
        <v>66</v>
      </c>
      <c r="L72" s="25">
        <f t="shared" si="13"/>
        <v>0.45317384682920814</v>
      </c>
      <c r="M72" s="12">
        <f t="shared" si="14"/>
        <v>3.7230191552882499E-3</v>
      </c>
      <c r="N72" s="12">
        <f t="shared" si="15"/>
        <v>0.54579895400364875</v>
      </c>
      <c r="O72" s="98">
        <f t="shared" si="17"/>
        <v>6.4389565889237713E-14</v>
      </c>
      <c r="P72" s="98">
        <f t="shared" si="18"/>
        <v>2.356805416117868E-12</v>
      </c>
      <c r="Q72" s="104">
        <f t="shared" si="19"/>
        <v>1.7768174880397539E-11</v>
      </c>
      <c r="R72" s="47">
        <f t="shared" si="16"/>
        <v>34</v>
      </c>
      <c r="S72" s="77">
        <f t="shared" si="20"/>
        <v>0.42256265084326183</v>
      </c>
      <c r="T72" s="79">
        <f t="shared" si="21"/>
        <v>25.017034516796212</v>
      </c>
      <c r="U72" s="78">
        <f t="shared" si="22"/>
        <v>117.44095106890184</v>
      </c>
      <c r="V72" s="54" t="s">
        <v>140</v>
      </c>
      <c r="W72" s="67">
        <f t="shared" si="23"/>
        <v>0</v>
      </c>
    </row>
    <row r="73" spans="6:23" x14ac:dyDescent="0.35">
      <c r="F73" s="54" t="s">
        <v>141</v>
      </c>
      <c r="G73" s="111">
        <v>0</v>
      </c>
      <c r="H73" s="112">
        <v>0</v>
      </c>
      <c r="I73" s="113">
        <v>0</v>
      </c>
      <c r="K73" s="11">
        <v>67</v>
      </c>
      <c r="L73" s="25">
        <f t="shared" si="13"/>
        <v>0.45144165362043953</v>
      </c>
      <c r="M73" s="12">
        <f t="shared" si="14"/>
        <v>3.4205083394228072E-3</v>
      </c>
      <c r="N73" s="12">
        <f t="shared" si="15"/>
        <v>0.54081452347139047</v>
      </c>
      <c r="O73" s="98">
        <f t="shared" si="17"/>
        <v>6.516068700272564E-14</v>
      </c>
      <c r="P73" s="98">
        <f t="shared" si="18"/>
        <v>2.3575210395267937E-12</v>
      </c>
      <c r="Q73" s="104">
        <f t="shared" si="19"/>
        <v>1.7963163936801142E-11</v>
      </c>
      <c r="R73" s="47">
        <f t="shared" si="16"/>
        <v>33</v>
      </c>
      <c r="S73" s="77">
        <f t="shared" si="20"/>
        <v>0.41232339343841468</v>
      </c>
      <c r="T73" s="79">
        <f t="shared" si="21"/>
        <v>24.885637921832316</v>
      </c>
      <c r="U73" s="78">
        <f t="shared" si="22"/>
        <v>114.48402071137089</v>
      </c>
      <c r="V73" s="54" t="s">
        <v>141</v>
      </c>
      <c r="W73" s="67">
        <f t="shared" si="23"/>
        <v>0</v>
      </c>
    </row>
    <row r="74" spans="6:23" x14ac:dyDescent="0.35">
      <c r="F74" s="54" t="s">
        <v>142</v>
      </c>
      <c r="G74" s="111">
        <v>0</v>
      </c>
      <c r="H74" s="112">
        <v>0</v>
      </c>
      <c r="I74" s="113">
        <v>0</v>
      </c>
      <c r="K74" s="11">
        <v>68</v>
      </c>
      <c r="L74" s="25">
        <f t="shared" si="13"/>
        <v>0.44974448683530094</v>
      </c>
      <c r="M74" s="12">
        <f t="shared" si="14"/>
        <v>3.1425777875577795E-3</v>
      </c>
      <c r="N74" s="12">
        <f t="shared" si="15"/>
        <v>0.53587561253485261</v>
      </c>
      <c r="O74" s="98">
        <f t="shared" si="17"/>
        <v>6.5928884940785067E-14</v>
      </c>
      <c r="P74" s="98">
        <f t="shared" si="18"/>
        <v>2.3581785155525718E-12</v>
      </c>
      <c r="Q74" s="104">
        <f t="shared" si="19"/>
        <v>1.8156372283661307E-11</v>
      </c>
      <c r="R74" s="47">
        <f t="shared" si="16"/>
        <v>32</v>
      </c>
      <c r="S74" s="77">
        <f t="shared" si="20"/>
        <v>0.40201374931688871</v>
      </c>
      <c r="T74" s="79">
        <f t="shared" si="21"/>
        <v>24.74262057135488</v>
      </c>
      <c r="U74" s="78">
        <f t="shared" si="22"/>
        <v>111.49983773151533</v>
      </c>
      <c r="V74" s="54" t="s">
        <v>142</v>
      </c>
      <c r="W74" s="67">
        <f t="shared" si="23"/>
        <v>0</v>
      </c>
    </row>
    <row r="75" spans="6:23" x14ac:dyDescent="0.35">
      <c r="F75" s="54" t="s">
        <v>143</v>
      </c>
      <c r="G75" s="111">
        <v>0</v>
      </c>
      <c r="H75" s="112">
        <v>0</v>
      </c>
      <c r="I75" s="113">
        <v>0</v>
      </c>
      <c r="K75" s="11">
        <v>69</v>
      </c>
      <c r="L75" s="25">
        <f t="shared" si="13"/>
        <v>0.44808143015044394</v>
      </c>
      <c r="M75" s="12">
        <f t="shared" si="14"/>
        <v>2.8872302508457081E-3</v>
      </c>
      <c r="N75" s="12">
        <f t="shared" si="15"/>
        <v>0.53098180549286711</v>
      </c>
      <c r="O75" s="98">
        <f t="shared" si="17"/>
        <v>6.669421863425977E-14</v>
      </c>
      <c r="P75" s="98">
        <f t="shared" si="18"/>
        <v>2.3587825689123163E-12</v>
      </c>
      <c r="Q75" s="104">
        <f t="shared" si="19"/>
        <v>1.8347816183052103E-11</v>
      </c>
      <c r="R75" s="47">
        <f t="shared" si="16"/>
        <v>31</v>
      </c>
      <c r="S75" s="77">
        <f t="shared" si="20"/>
        <v>0.39163188233799706</v>
      </c>
      <c r="T75" s="79">
        <f t="shared" si="21"/>
        <v>24.586954722150754</v>
      </c>
      <c r="U75" s="78">
        <f t="shared" si="22"/>
        <v>108.48815095486238</v>
      </c>
      <c r="V75" s="54" t="s">
        <v>143</v>
      </c>
      <c r="W75" s="67">
        <f t="shared" si="23"/>
        <v>0</v>
      </c>
    </row>
    <row r="76" spans="6:23" x14ac:dyDescent="0.35">
      <c r="F76" s="54" t="s">
        <v>144</v>
      </c>
      <c r="G76" s="111">
        <v>0</v>
      </c>
      <c r="H76" s="112">
        <v>0</v>
      </c>
      <c r="I76" s="113">
        <v>0</v>
      </c>
      <c r="K76" s="11">
        <v>70</v>
      </c>
      <c r="L76" s="25">
        <f t="shared" si="13"/>
        <v>0.44645159200167966</v>
      </c>
      <c r="M76" s="12">
        <f t="shared" si="14"/>
        <v>2.6526307652282111E-3</v>
      </c>
      <c r="N76" s="12">
        <f t="shared" si="15"/>
        <v>0.52613269044059707</v>
      </c>
      <c r="O76" s="98">
        <f t="shared" si="17"/>
        <v>6.7456745472985723E-14</v>
      </c>
      <c r="P76" s="98">
        <f t="shared" si="18"/>
        <v>2.3593375404201924E-12</v>
      </c>
      <c r="Q76" s="104">
        <f t="shared" si="19"/>
        <v>1.8537511748536544E-11</v>
      </c>
      <c r="R76" s="47">
        <f t="shared" si="16"/>
        <v>30</v>
      </c>
      <c r="S76" s="77">
        <f t="shared" si="20"/>
        <v>0.38117587081413407</v>
      </c>
      <c r="T76" s="79">
        <f t="shared" si="21"/>
        <v>24.417521737079014</v>
      </c>
      <c r="U76" s="78">
        <f t="shared" si="22"/>
        <v>105.44870689198341</v>
      </c>
      <c r="V76" s="54" t="s">
        <v>144</v>
      </c>
      <c r="W76" s="67">
        <f t="shared" si="23"/>
        <v>0</v>
      </c>
    </row>
    <row r="77" spans="6:23" x14ac:dyDescent="0.35">
      <c r="F77" s="54" t="s">
        <v>145</v>
      </c>
      <c r="G77" s="111">
        <v>0</v>
      </c>
      <c r="H77" s="112">
        <v>0</v>
      </c>
      <c r="I77" s="113">
        <v>0</v>
      </c>
      <c r="K77" s="11">
        <v>71</v>
      </c>
      <c r="L77" s="25">
        <f t="shared" si="13"/>
        <v>0.44485410489561328</v>
      </c>
      <c r="M77" s="12">
        <f t="shared" si="14"/>
        <v>2.4370934651208121E-3</v>
      </c>
      <c r="N77" s="12">
        <f t="shared" si="15"/>
        <v>0.52132785923486746</v>
      </c>
      <c r="O77" s="98">
        <f t="shared" si="17"/>
        <v>6.8216521347412487E-14</v>
      </c>
      <c r="P77" s="98">
        <f t="shared" si="18"/>
        <v>2.3598474181811318E-12</v>
      </c>
      <c r="Q77" s="104">
        <f t="shared" si="19"/>
        <v>1.8725474946522836E-11</v>
      </c>
      <c r="R77" s="47">
        <f t="shared" si="16"/>
        <v>29</v>
      </c>
      <c r="S77" s="77">
        <f t="shared" si="20"/>
        <v>0.37064369592147584</v>
      </c>
      <c r="T77" s="79">
        <f t="shared" si="21"/>
        <v>24.233104046383893</v>
      </c>
      <c r="U77" s="78">
        <f t="shared" si="22"/>
        <v>102.38124971715834</v>
      </c>
      <c r="V77" s="54" t="s">
        <v>145</v>
      </c>
      <c r="W77" s="67">
        <f t="shared" si="23"/>
        <v>0</v>
      </c>
    </row>
    <row r="78" spans="6:23" x14ac:dyDescent="0.35">
      <c r="F78" s="54" t="s">
        <v>146</v>
      </c>
      <c r="G78" s="111">
        <v>0</v>
      </c>
      <c r="H78" s="112">
        <v>0</v>
      </c>
      <c r="I78" s="113">
        <v>0</v>
      </c>
      <c r="K78" s="11">
        <v>72</v>
      </c>
      <c r="L78" s="25">
        <f t="shared" si="13"/>
        <v>0.44328812474404078</v>
      </c>
      <c r="M78" s="12">
        <f t="shared" si="14"/>
        <v>2.2390694685408248E-3</v>
      </c>
      <c r="N78" s="12">
        <f t="shared" si="15"/>
        <v>0.51656690745981193</v>
      </c>
      <c r="O78" s="98">
        <f t="shared" si="17"/>
        <v>6.8973600689069954E-14</v>
      </c>
      <c r="P78" s="98">
        <f t="shared" si="18"/>
        <v>2.3603158662499262E-12</v>
      </c>
      <c r="Q78" s="104">
        <f t="shared" si="19"/>
        <v>1.8911721597608279E-11</v>
      </c>
      <c r="R78" s="47">
        <f t="shared" si="16"/>
        <v>28</v>
      </c>
      <c r="S78" s="77">
        <f t="shared" si="20"/>
        <v>0.36003322737831656</v>
      </c>
      <c r="T78" s="79">
        <f t="shared" si="21"/>
        <v>24.032376398063697</v>
      </c>
      <c r="U78" s="78">
        <f t="shared" si="22"/>
        <v>99.285521246842833</v>
      </c>
      <c r="V78" s="54" t="s">
        <v>146</v>
      </c>
      <c r="W78" s="67">
        <f t="shared" si="23"/>
        <v>0</v>
      </c>
    </row>
    <row r="79" spans="6:23" x14ac:dyDescent="0.35">
      <c r="F79" s="54" t="s">
        <v>147</v>
      </c>
      <c r="G79" s="111">
        <v>0</v>
      </c>
      <c r="H79" s="112">
        <v>0</v>
      </c>
      <c r="I79" s="113">
        <v>0</v>
      </c>
      <c r="K79" s="11">
        <v>73</v>
      </c>
      <c r="L79" s="25">
        <f t="shared" si="13"/>
        <v>0.44175283021962508</v>
      </c>
      <c r="M79" s="12">
        <f t="shared" si="14"/>
        <v>2.0571357466190425E-3</v>
      </c>
      <c r="N79" s="12">
        <f t="shared" si="15"/>
        <v>0.51184943439283392</v>
      </c>
      <c r="O79" s="98">
        <f t="shared" si="17"/>
        <v>6.9728036509919333E-14</v>
      </c>
      <c r="P79" s="98">
        <f t="shared" si="18"/>
        <v>2.3607462509616519E-12</v>
      </c>
      <c r="Q79" s="104">
        <f t="shared" si="19"/>
        <v>1.9096267377910831E-11</v>
      </c>
      <c r="R79" s="47">
        <f t="shared" si="16"/>
        <v>27</v>
      </c>
      <c r="S79" s="77">
        <f t="shared" si="20"/>
        <v>0.34934220568467567</v>
      </c>
      <c r="T79" s="79">
        <f t="shared" si="21"/>
        <v>23.813896334419663</v>
      </c>
      <c r="U79" s="78">
        <f t="shared" si="22"/>
        <v>96.161260917937497</v>
      </c>
      <c r="V79" s="54" t="s">
        <v>147</v>
      </c>
      <c r="W79" s="67">
        <f t="shared" si="23"/>
        <v>0</v>
      </c>
    </row>
    <row r="80" spans="6:23" x14ac:dyDescent="0.35">
      <c r="F80" s="54" t="s">
        <v>148</v>
      </c>
      <c r="G80" s="111">
        <v>0</v>
      </c>
      <c r="H80" s="112">
        <v>0</v>
      </c>
      <c r="I80" s="113">
        <v>0</v>
      </c>
      <c r="K80" s="11">
        <v>74</v>
      </c>
      <c r="L80" s="25">
        <f t="shared" si="13"/>
        <v>0.4402474221315914</v>
      </c>
      <c r="M80" s="12">
        <f t="shared" si="14"/>
        <v>1.8899848975099933E-3</v>
      </c>
      <c r="N80" s="12">
        <f t="shared" si="15"/>
        <v>0.50717504297087868</v>
      </c>
      <c r="O80" s="98">
        <f t="shared" si="17"/>
        <v>7.047988044062225E-14</v>
      </c>
      <c r="P80" s="98">
        <f t="shared" si="18"/>
        <v>2.3611416651226362E-12</v>
      </c>
      <c r="Q80" s="104">
        <f t="shared" si="19"/>
        <v>1.9279127820388539E-11</v>
      </c>
      <c r="R80" s="47">
        <f t="shared" si="16"/>
        <v>26</v>
      </c>
      <c r="S80" s="77">
        <f t="shared" si="20"/>
        <v>0.33856822003229281</v>
      </c>
      <c r="T80" s="79">
        <f t="shared" si="21"/>
        <v>23.576093826347837</v>
      </c>
      <c r="U80" s="78">
        <f t="shared" si="22"/>
        <v>93.00820576585653</v>
      </c>
      <c r="V80" s="54" t="s">
        <v>148</v>
      </c>
      <c r="W80" s="67">
        <f t="shared" si="23"/>
        <v>0</v>
      </c>
    </row>
    <row r="81" spans="6:23" x14ac:dyDescent="0.35">
      <c r="F81" s="54" t="s">
        <v>149</v>
      </c>
      <c r="G81" s="111">
        <v>0</v>
      </c>
      <c r="H81" s="112">
        <v>0</v>
      </c>
      <c r="I81" s="113">
        <v>0</v>
      </c>
      <c r="K81" s="11">
        <v>75</v>
      </c>
      <c r="L81" s="25">
        <f t="shared" si="13"/>
        <v>0.43877112282035718</v>
      </c>
      <c r="M81" s="12">
        <f t="shared" si="14"/>
        <v>1.7364157512145732E-3</v>
      </c>
      <c r="N81" s="12">
        <f t="shared" si="15"/>
        <v>0.5025433397570126</v>
      </c>
      <c r="O81" s="98">
        <f t="shared" si="17"/>
        <v>7.1229182767762257E-14</v>
      </c>
      <c r="P81" s="98">
        <f t="shared" si="18"/>
        <v>2.3615049502358091E-12</v>
      </c>
      <c r="Q81" s="104">
        <f t="shared" si="19"/>
        <v>1.9460318316146959E-11</v>
      </c>
      <c r="R81" s="47">
        <f t="shared" si="16"/>
        <v>25</v>
      </c>
      <c r="S81" s="77">
        <f t="shared" si="20"/>
        <v>0.32770868076135379</v>
      </c>
      <c r="T81" s="79">
        <f t="shared" si="21"/>
        <v>23.317259990884537</v>
      </c>
      <c r="U81" s="78">
        <f t="shared" si="22"/>
        <v>89.826090402394755</v>
      </c>
      <c r="V81" s="54" t="s">
        <v>149</v>
      </c>
      <c r="W81" s="67">
        <f t="shared" si="23"/>
        <v>0</v>
      </c>
    </row>
    <row r="82" spans="6:23" x14ac:dyDescent="0.35">
      <c r="F82" s="54" t="s">
        <v>150</v>
      </c>
      <c r="G82" s="111">
        <v>0</v>
      </c>
      <c r="H82" s="112">
        <v>0</v>
      </c>
      <c r="I82" s="113">
        <v>0</v>
      </c>
      <c r="K82" s="11">
        <v>76</v>
      </c>
      <c r="L82" s="25">
        <f t="shared" si="13"/>
        <v>0.43732317557015343</v>
      </c>
      <c r="M82" s="12">
        <f t="shared" si="14"/>
        <v>1.5953247377999912E-3</v>
      </c>
      <c r="N82" s="12">
        <f t="shared" si="15"/>
        <v>0.49795393490730816</v>
      </c>
      <c r="O82" s="98">
        <f t="shared" si="17"/>
        <v>7.1975992470049373E-14</v>
      </c>
      <c r="P82" s="98">
        <f t="shared" si="18"/>
        <v>2.3618387169201495E-12</v>
      </c>
      <c r="Q82" s="104">
        <f t="shared" si="19"/>
        <v>1.9639854115734593E-11</v>
      </c>
      <c r="R82" s="47">
        <f t="shared" si="16"/>
        <v>24</v>
      </c>
      <c r="S82" s="77">
        <f t="shared" si="20"/>
        <v>0.31676078494663373</v>
      </c>
      <c r="T82" s="79">
        <f t="shared" si="21"/>
        <v>23.035534810928048</v>
      </c>
      <c r="U82" s="78">
        <f t="shared" si="22"/>
        <v>86.614646993389741</v>
      </c>
      <c r="V82" s="54" t="s">
        <v>150</v>
      </c>
      <c r="W82" s="67">
        <f t="shared" si="23"/>
        <v>0</v>
      </c>
    </row>
    <row r="83" spans="6:23" x14ac:dyDescent="0.35">
      <c r="F83" s="54" t="s">
        <v>151</v>
      </c>
      <c r="G83" s="111">
        <v>0</v>
      </c>
      <c r="H83" s="112">
        <v>0</v>
      </c>
      <c r="I83" s="113">
        <v>0</v>
      </c>
      <c r="K83" s="11">
        <v>77</v>
      </c>
      <c r="L83" s="25">
        <f t="shared" si="13"/>
        <v>0.43590284403881041</v>
      </c>
      <c r="M83" s="12">
        <f t="shared" si="14"/>
        <v>1.4656979569877854E-3</v>
      </c>
      <c r="N83" s="12">
        <f t="shared" si="15"/>
        <v>0.49340644213803186</v>
      </c>
      <c r="O83" s="98">
        <f t="shared" si="17"/>
        <v>7.2720357253538264E-14</v>
      </c>
      <c r="P83" s="98">
        <f t="shared" si="18"/>
        <v>2.3621453636709688E-12</v>
      </c>
      <c r="Q83" s="104">
        <f t="shared" si="19"/>
        <v>1.9817750330426471E-11</v>
      </c>
      <c r="R83" s="47">
        <f t="shared" si="16"/>
        <v>23</v>
      </c>
      <c r="S83" s="77">
        <f t="shared" si="20"/>
        <v>0.30572147332530425</v>
      </c>
      <c r="T83" s="79">
        <f t="shared" si="21"/>
        <v>22.72889376888865</v>
      </c>
      <c r="U83" s="78">
        <f t="shared" si="22"/>
        <v>83.373605236178932</v>
      </c>
      <c r="V83" s="54" t="s">
        <v>151</v>
      </c>
      <c r="W83" s="67">
        <f t="shared" si="23"/>
        <v>0</v>
      </c>
    </row>
    <row r="84" spans="6:23" x14ac:dyDescent="0.35">
      <c r="F84" s="54" t="s">
        <v>152</v>
      </c>
      <c r="G84" s="111">
        <v>0</v>
      </c>
      <c r="H84" s="112">
        <v>0</v>
      </c>
      <c r="I84" s="113">
        <v>0</v>
      </c>
      <c r="K84" s="11">
        <v>78</v>
      </c>
      <c r="L84" s="25">
        <f t="shared" si="13"/>
        <v>0.43450941170397306</v>
      </c>
      <c r="M84" s="12">
        <f t="shared" si="14"/>
        <v>1.3466038921208659E-3</v>
      </c>
      <c r="N84" s="12">
        <f t="shared" si="15"/>
        <v>0.48890047869313064</v>
      </c>
      <c r="O84" s="98">
        <f t="shared" si="17"/>
        <v>7.3462323585888144E-14</v>
      </c>
      <c r="P84" s="98">
        <f t="shared" si="18"/>
        <v>2.3624270940958433E-12</v>
      </c>
      <c r="Q84" s="104">
        <f t="shared" si="19"/>
        <v>1.9994021933496112E-11</v>
      </c>
      <c r="R84" s="47">
        <f t="shared" si="16"/>
        <v>22</v>
      </c>
      <c r="S84" s="77">
        <f t="shared" si="20"/>
        <v>0.29458737631130644</v>
      </c>
      <c r="T84" s="79">
        <f t="shared" si="21"/>
        <v>22.395133298214617</v>
      </c>
      <c r="U84" s="78">
        <f t="shared" si="22"/>
        <v>80.102692336848477</v>
      </c>
      <c r="V84" s="54" t="s">
        <v>152</v>
      </c>
      <c r="W84" s="67">
        <f t="shared" si="23"/>
        <v>0</v>
      </c>
    </row>
    <row r="85" spans="6:23" x14ac:dyDescent="0.35">
      <c r="F85" s="54" t="s">
        <v>153</v>
      </c>
      <c r="G85" s="111">
        <v>0</v>
      </c>
      <c r="H85" s="112">
        <v>0</v>
      </c>
      <c r="I85" s="113">
        <v>0</v>
      </c>
      <c r="K85" s="11">
        <v>79</v>
      </c>
      <c r="L85" s="25">
        <f t="shared" si="13"/>
        <v>0.43314218132508669</v>
      </c>
      <c r="M85" s="12">
        <f t="shared" si="14"/>
        <v>1.2371867161510787E-3</v>
      </c>
      <c r="N85" s="12">
        <f t="shared" si="15"/>
        <v>0.48443566531201621</v>
      </c>
      <c r="O85" s="98">
        <f t="shared" si="17"/>
        <v>7.4201936729692229E-14</v>
      </c>
      <c r="P85" s="98">
        <f t="shared" si="18"/>
        <v>2.362685932750053E-12</v>
      </c>
      <c r="Q85" s="104">
        <f t="shared" si="19"/>
        <v>2.0168683761475736E-11</v>
      </c>
      <c r="R85" s="47">
        <f t="shared" si="16"/>
        <v>21</v>
      </c>
      <c r="S85" s="77">
        <f t="shared" si="20"/>
        <v>0.28335474625164397</v>
      </c>
      <c r="T85" s="79">
        <f t="shared" si="21"/>
        <v>22.031854948246568</v>
      </c>
      <c r="U85" s="78">
        <f t="shared" si="22"/>
        <v>76.801632987272754</v>
      </c>
      <c r="V85" s="54" t="s">
        <v>153</v>
      </c>
      <c r="W85" s="67">
        <f t="shared" si="23"/>
        <v>0</v>
      </c>
    </row>
    <row r="86" spans="6:23" x14ac:dyDescent="0.35">
      <c r="F86" s="54" t="s">
        <v>154</v>
      </c>
      <c r="G86" s="111">
        <v>0</v>
      </c>
      <c r="H86" s="112">
        <v>0</v>
      </c>
      <c r="I86" s="113">
        <v>0</v>
      </c>
      <c r="K86" s="11">
        <v>80</v>
      </c>
      <c r="L86" s="25">
        <f t="shared" si="13"/>
        <v>0.43180047442055891</v>
      </c>
      <c r="M86" s="12">
        <f t="shared" si="14"/>
        <v>1.1366601415431729E-3</v>
      </c>
      <c r="N86" s="12">
        <f t="shared" si="15"/>
        <v>0.48001162619764304</v>
      </c>
      <c r="O86" s="98">
        <f t="shared" si="17"/>
        <v>7.4939240774902881E-14</v>
      </c>
      <c r="P86" s="98">
        <f t="shared" si="18"/>
        <v>2.3629237396853279E-12</v>
      </c>
      <c r="Q86" s="104">
        <f t="shared" si="19"/>
        <v>2.0341750515405079E-11</v>
      </c>
      <c r="R86" s="47">
        <f t="shared" si="16"/>
        <v>20</v>
      </c>
      <c r="S86" s="77">
        <f t="shared" si="20"/>
        <v>0.27201937233619</v>
      </c>
      <c r="T86" s="79">
        <f t="shared" si="21"/>
        <v>21.636448148606735</v>
      </c>
      <c r="U86" s="78">
        <f t="shared" si="22"/>
        <v>73.470149341941735</v>
      </c>
      <c r="V86" s="54" t="s">
        <v>154</v>
      </c>
      <c r="W86" s="67">
        <f t="shared" si="23"/>
        <v>0</v>
      </c>
    </row>
    <row r="87" spans="6:23" x14ac:dyDescent="0.35">
      <c r="F87" s="54" t="s">
        <v>155</v>
      </c>
      <c r="G87" s="111">
        <v>0</v>
      </c>
      <c r="H87" s="112">
        <v>0</v>
      </c>
      <c r="I87" s="113">
        <v>0</v>
      </c>
      <c r="K87" s="11">
        <v>81</v>
      </c>
      <c r="L87" s="25">
        <f t="shared" si="13"/>
        <v>0.43048363075955182</v>
      </c>
      <c r="M87" s="12">
        <f t="shared" si="14"/>
        <v>1.0443017698996812E-3</v>
      </c>
      <c r="N87" s="12">
        <f t="shared" si="15"/>
        <v>0.47562798898487824</v>
      </c>
      <c r="O87" s="98">
        <f t="shared" si="17"/>
        <v>7.5674278670377955E-14</v>
      </c>
      <c r="P87" s="98">
        <f t="shared" si="18"/>
        <v>2.3631422238164463E-12</v>
      </c>
      <c r="Q87" s="104">
        <f t="shared" si="19"/>
        <v>2.0513236762068741E-11</v>
      </c>
      <c r="R87" s="47">
        <f t="shared" si="16"/>
        <v>19</v>
      </c>
      <c r="S87" s="77">
        <f t="shared" si="20"/>
        <v>0.26057647363433856</v>
      </c>
      <c r="T87" s="79">
        <f t="shared" si="21"/>
        <v>21.206071449265387</v>
      </c>
      <c r="U87" s="78">
        <f t="shared" si="22"/>
        <v>70.107960994575521</v>
      </c>
      <c r="V87" s="54" t="s">
        <v>155</v>
      </c>
      <c r="W87" s="67">
        <f t="shared" si="23"/>
        <v>0</v>
      </c>
    </row>
    <row r="88" spans="6:23" x14ac:dyDescent="0.35">
      <c r="F88" s="54" t="s">
        <v>156</v>
      </c>
      <c r="G88" s="111">
        <v>0</v>
      </c>
      <c r="H88" s="112">
        <v>0</v>
      </c>
      <c r="I88" s="113">
        <v>0</v>
      </c>
      <c r="K88" s="11">
        <v>82</v>
      </c>
      <c r="L88" s="25">
        <f t="shared" si="13"/>
        <v>0.4291910078679011</v>
      </c>
      <c r="M88" s="12">
        <f t="shared" si="14"/>
        <v>9.5944790070232652E-4</v>
      </c>
      <c r="N88" s="12">
        <f t="shared" si="15"/>
        <v>0.47128438470915984</v>
      </c>
      <c r="O88" s="98">
        <f t="shared" si="17"/>
        <v>7.6407092254572854E-14</v>
      </c>
      <c r="P88" s="98">
        <f t="shared" si="18"/>
        <v>2.3633429552017414E-12</v>
      </c>
      <c r="Q88" s="104">
        <f t="shared" si="19"/>
        <v>2.0683156935222252E-11</v>
      </c>
      <c r="R88" s="47">
        <f t="shared" si="16"/>
        <v>18</v>
      </c>
      <c r="S88" s="77">
        <f t="shared" si="20"/>
        <v>0.24902056454815547</v>
      </c>
      <c r="T88" s="79">
        <f t="shared" si="21"/>
        <v>20.737632101473025</v>
      </c>
      <c r="U88" s="78">
        <f t="shared" si="22"/>
        <v>66.714784954522628</v>
      </c>
      <c r="V88" s="54" t="s">
        <v>156</v>
      </c>
      <c r="W88" s="67">
        <f t="shared" si="23"/>
        <v>0</v>
      </c>
    </row>
    <row r="89" spans="6:23" x14ac:dyDescent="0.35">
      <c r="F89" s="54" t="s">
        <v>157</v>
      </c>
      <c r="G89" s="111">
        <v>0</v>
      </c>
      <c r="H89" s="112">
        <v>0</v>
      </c>
      <c r="I89" s="113">
        <v>0</v>
      </c>
      <c r="K89" s="11">
        <v>83</v>
      </c>
      <c r="L89" s="25">
        <f t="shared" si="13"/>
        <v>0.42792198054769975</v>
      </c>
      <c r="M89" s="12">
        <f t="shared" si="14"/>
        <v>8.8148876186481086E-4</v>
      </c>
      <c r="N89" s="12">
        <f t="shared" si="15"/>
        <v>0.46698044777544195</v>
      </c>
      <c r="O89" s="98">
        <f t="shared" si="17"/>
        <v>7.7137722285401842E-14</v>
      </c>
      <c r="P89" s="98">
        <f t="shared" si="18"/>
        <v>2.3635273763257672E-12</v>
      </c>
      <c r="Q89" s="104">
        <f t="shared" si="19"/>
        <v>2.0851525336806945E-11</v>
      </c>
      <c r="R89" s="47">
        <f t="shared" si="16"/>
        <v>17</v>
      </c>
      <c r="S89" s="77">
        <f t="shared" si="20"/>
        <v>0.23734528547843259</v>
      </c>
      <c r="T89" s="79">
        <f t="shared" si="21"/>
        <v>20.227763832823815</v>
      </c>
      <c r="U89" s="78">
        <f t="shared" si="22"/>
        <v>63.290335622941278</v>
      </c>
      <c r="V89" s="54" t="s">
        <v>157</v>
      </c>
      <c r="W89" s="67">
        <f t="shared" si="23"/>
        <v>0</v>
      </c>
    </row>
    <row r="90" spans="6:23" x14ac:dyDescent="0.35">
      <c r="F90" s="54" t="s">
        <v>158</v>
      </c>
      <c r="G90" s="111">
        <v>0</v>
      </c>
      <c r="H90" s="112">
        <v>0</v>
      </c>
      <c r="I90" s="113">
        <v>0</v>
      </c>
      <c r="K90" s="11">
        <v>84</v>
      </c>
      <c r="L90" s="25">
        <f t="shared" si="13"/>
        <v>0.42667594041010565</v>
      </c>
      <c r="M90" s="12">
        <f t="shared" si="14"/>
        <v>8.0986412782306256E-4</v>
      </c>
      <c r="N90" s="12">
        <f t="shared" si="15"/>
        <v>0.46271581592742261</v>
      </c>
      <c r="O90" s="98">
        <f t="shared" si="17"/>
        <v>7.7866208469291827E-14</v>
      </c>
      <c r="P90" s="98">
        <f t="shared" si="18"/>
        <v>2.3636968124651969E-12</v>
      </c>
      <c r="Q90" s="104">
        <f t="shared" si="19"/>
        <v>2.1018356138153738E-11</v>
      </c>
      <c r="R90" s="47">
        <f t="shared" si="16"/>
        <v>16</v>
      </c>
      <c r="S90" s="77">
        <f t="shared" si="20"/>
        <v>0.225543189616245</v>
      </c>
      <c r="T90" s="79">
        <f t="shared" si="21"/>
        <v>19.672802656738806</v>
      </c>
      <c r="U90" s="78">
        <f t="shared" si="22"/>
        <v>59.834324768760688</v>
      </c>
      <c r="V90" s="54" t="s">
        <v>158</v>
      </c>
      <c r="W90" s="67">
        <f t="shared" si="23"/>
        <v>0</v>
      </c>
    </row>
    <row r="91" spans="6:23" x14ac:dyDescent="0.35">
      <c r="F91" s="54" t="s">
        <v>159</v>
      </c>
      <c r="G91" s="111">
        <v>0</v>
      </c>
      <c r="H91" s="112">
        <v>0</v>
      </c>
      <c r="I91" s="113">
        <v>0</v>
      </c>
      <c r="K91" s="11">
        <v>85</v>
      </c>
      <c r="L91" s="25">
        <f t="shared" si="13"/>
        <v>0.42545229542096635</v>
      </c>
      <c r="M91" s="12">
        <f t="shared" si="14"/>
        <v>7.4405929367389774E-4</v>
      </c>
      <c r="N91" s="12">
        <f t="shared" si="15"/>
        <v>0.45849013021705382</v>
      </c>
      <c r="O91" s="98">
        <f t="shared" si="17"/>
        <v>7.8592589489450532E-14</v>
      </c>
      <c r="P91" s="98">
        <f t="shared" si="18"/>
        <v>2.363852481212454E-12</v>
      </c>
      <c r="Q91" s="104">
        <f t="shared" si="19"/>
        <v>2.1183663381175876E-11</v>
      </c>
      <c r="R91" s="47">
        <f t="shared" si="16"/>
        <v>15</v>
      </c>
      <c r="S91" s="77">
        <f t="shared" si="20"/>
        <v>0.21360547439609845</v>
      </c>
      <c r="T91" s="79">
        <f t="shared" si="21"/>
        <v>19.068760542532342</v>
      </c>
      <c r="U91" s="78">
        <f t="shared" si="22"/>
        <v>56.346461504421441</v>
      </c>
      <c r="V91" s="54" t="s">
        <v>159</v>
      </c>
      <c r="W91" s="67">
        <f t="shared" si="23"/>
        <v>0</v>
      </c>
    </row>
    <row r="92" spans="6:23" x14ac:dyDescent="0.35">
      <c r="F92" s="54" t="s">
        <v>160</v>
      </c>
      <c r="G92" s="111">
        <v>0</v>
      </c>
      <c r="H92" s="112">
        <v>0</v>
      </c>
      <c r="I92" s="113">
        <v>0</v>
      </c>
      <c r="K92" s="11">
        <v>86</v>
      </c>
      <c r="L92" s="25">
        <f t="shared" si="13"/>
        <v>0.42425046945887029</v>
      </c>
      <c r="M92" s="12">
        <f t="shared" si="14"/>
        <v>6.8360137643169478E-4</v>
      </c>
      <c r="N92" s="12">
        <f t="shared" si="15"/>
        <v>0.45430303497432872</v>
      </c>
      <c r="O92" s="98">
        <f t="shared" si="17"/>
        <v>7.93169030333705E-14</v>
      </c>
      <c r="P92" s="98">
        <f t="shared" si="18"/>
        <v>2.3639955012255063E-12</v>
      </c>
      <c r="Q92" s="104">
        <f t="shared" si="19"/>
        <v>2.1347460979550891E-11</v>
      </c>
      <c r="R92" s="47">
        <f t="shared" si="16"/>
        <v>14</v>
      </c>
      <c r="S92" s="77">
        <f t="shared" si="20"/>
        <v>0.20152164314867768</v>
      </c>
      <c r="T92" s="79">
        <f t="shared" si="21"/>
        <v>18.411296756851012</v>
      </c>
      <c r="U92" s="78">
        <f t="shared" si="22"/>
        <v>52.826452261391495</v>
      </c>
      <c r="V92" s="54" t="s">
        <v>160</v>
      </c>
      <c r="W92" s="67">
        <f t="shared" si="23"/>
        <v>0</v>
      </c>
    </row>
    <row r="93" spans="6:23" x14ac:dyDescent="0.35">
      <c r="F93" s="54" t="s">
        <v>161</v>
      </c>
      <c r="G93" s="111">
        <v>0</v>
      </c>
      <c r="H93" s="112">
        <v>0</v>
      </c>
      <c r="I93" s="113">
        <v>0</v>
      </c>
      <c r="K93" s="11">
        <v>87</v>
      </c>
      <c r="L93" s="25">
        <f t="shared" si="13"/>
        <v>0.42306990188525745</v>
      </c>
      <c r="M93" s="12">
        <f t="shared" si="14"/>
        <v>6.2805591682336774E-4</v>
      </c>
      <c r="N93" s="12">
        <f t="shared" si="15"/>
        <v>0.45015417777734607</v>
      </c>
      <c r="O93" s="98">
        <f t="shared" si="17"/>
        <v>8.0039185819590339E-14</v>
      </c>
      <c r="P93" s="98">
        <f t="shared" si="18"/>
        <v>2.3641269002666989E-12</v>
      </c>
      <c r="Q93" s="104">
        <f t="shared" si="19"/>
        <v>2.1509762719891607E-11</v>
      </c>
      <c r="R93" s="47">
        <f t="shared" si="16"/>
        <v>13</v>
      </c>
      <c r="S93" s="77">
        <f t="shared" si="20"/>
        <v>0.18927907870898325</v>
      </c>
      <c r="T93" s="79">
        <f t="shared" si="21"/>
        <v>17.695686670540582</v>
      </c>
      <c r="U93" s="78">
        <f t="shared" si="22"/>
        <v>49.274000765457252</v>
      </c>
      <c r="V93" s="54" t="s">
        <v>161</v>
      </c>
      <c r="W93" s="67">
        <f t="shared" si="23"/>
        <v>0</v>
      </c>
    </row>
    <row r="94" spans="6:23" x14ac:dyDescent="0.35">
      <c r="F94" s="54" t="s">
        <v>162</v>
      </c>
      <c r="G94" s="111">
        <v>0</v>
      </c>
      <c r="H94" s="112">
        <v>0</v>
      </c>
      <c r="I94" s="113">
        <v>0</v>
      </c>
      <c r="K94" s="11">
        <v>88</v>
      </c>
      <c r="L94" s="25">
        <f t="shared" si="13"/>
        <v>0.42191004712623575</v>
      </c>
      <c r="M94" s="12">
        <f t="shared" si="14"/>
        <v>5.7702375720165779E-4</v>
      </c>
      <c r="N94" s="12">
        <f t="shared" si="15"/>
        <v>0.44604320942264658</v>
      </c>
      <c r="O94" s="98">
        <f t="shared" si="17"/>
        <v>8.0759473623732604E-14</v>
      </c>
      <c r="P94" s="98">
        <f t="shared" si="18"/>
        <v>2.3642476225884078E-12</v>
      </c>
      <c r="Q94" s="104">
        <f t="shared" si="19"/>
        <v>2.1670582262906638E-11</v>
      </c>
      <c r="R94" s="47">
        <f t="shared" si="16"/>
        <v>12</v>
      </c>
      <c r="S94" s="77">
        <f t="shared" si="20"/>
        <v>0.17686250596418926</v>
      </c>
      <c r="T94" s="79">
        <f t="shared" si="21"/>
        <v>16.916787806782569</v>
      </c>
      <c r="U94" s="78">
        <f t="shared" si="22"/>
        <v>45.688808011786342</v>
      </c>
      <c r="V94" s="54" t="s">
        <v>162</v>
      </c>
      <c r="W94" s="67">
        <f t="shared" si="23"/>
        <v>0</v>
      </c>
    </row>
    <row r="95" spans="6:23" x14ac:dyDescent="0.35">
      <c r="F95" s="54" t="s">
        <v>163</v>
      </c>
      <c r="G95" s="111">
        <v>0</v>
      </c>
      <c r="H95" s="112">
        <v>0</v>
      </c>
      <c r="I95" s="113">
        <v>0</v>
      </c>
      <c r="K95" s="11">
        <v>89</v>
      </c>
      <c r="L95" s="25">
        <f t="shared" si="13"/>
        <v>0.42077037426576719</v>
      </c>
      <c r="M95" s="12">
        <f t="shared" si="14"/>
        <v>5.3013817314097095E-4</v>
      </c>
      <c r="N95" s="12">
        <f t="shared" si="15"/>
        <v>0.44196978389582181</v>
      </c>
      <c r="O95" s="98">
        <f t="shared" si="17"/>
        <v>8.1477801303838987E-14</v>
      </c>
      <c r="P95" s="98">
        <f t="shared" si="18"/>
        <v>2.3643585357185682E-12</v>
      </c>
      <c r="Q95" s="104">
        <f t="shared" si="19"/>
        <v>2.1829933144550091E-11</v>
      </c>
      <c r="R95" s="47">
        <f t="shared" si="16"/>
        <v>11</v>
      </c>
      <c r="S95" s="77">
        <f t="shared" si="20"/>
        <v>0.16425331430612491</v>
      </c>
      <c r="T95" s="79">
        <f t="shared" si="21"/>
        <v>16.069002886517573</v>
      </c>
      <c r="U95" s="78">
        <f t="shared" si="22"/>
        <v>42.070572239760999</v>
      </c>
      <c r="V95" s="54" t="s">
        <v>163</v>
      </c>
      <c r="W95" s="67">
        <f t="shared" si="23"/>
        <v>0</v>
      </c>
    </row>
    <row r="96" spans="6:23" x14ac:dyDescent="0.35">
      <c r="F96" s="54" t="s">
        <v>164</v>
      </c>
      <c r="G96" s="111">
        <v>0</v>
      </c>
      <c r="H96" s="112">
        <v>0</v>
      </c>
      <c r="I96" s="113">
        <v>0</v>
      </c>
      <c r="K96" s="11">
        <v>90</v>
      </c>
      <c r="L96" s="25">
        <f t="shared" si="13"/>
        <v>0.41965036664989935</v>
      </c>
      <c r="M96" s="12">
        <f t="shared" si="14"/>
        <v>4.8706223810300792E-4</v>
      </c>
      <c r="N96" s="12">
        <f t="shared" si="15"/>
        <v>0.43793355834238984</v>
      </c>
      <c r="O96" s="98">
        <f t="shared" si="17"/>
        <v>8.2194202825020991E-14</v>
      </c>
      <c r="P96" s="98">
        <f t="shared" si="18"/>
        <v>2.3644604366948565E-12</v>
      </c>
      <c r="Q96" s="104">
        <f t="shared" si="19"/>
        <v>2.1987828777160955E-11</v>
      </c>
      <c r="R96" s="47">
        <f t="shared" si="16"/>
        <v>10</v>
      </c>
      <c r="S96" s="77">
        <f t="shared" si="20"/>
        <v>0.15142870335948094</v>
      </c>
      <c r="T96" s="79">
        <f t="shared" si="21"/>
        <v>15.14623960559433</v>
      </c>
      <c r="U96" s="78">
        <f t="shared" si="22"/>
        <v>38.418988907579056</v>
      </c>
      <c r="V96" s="54" t="s">
        <v>164</v>
      </c>
      <c r="W96" s="67">
        <f t="shared" si="23"/>
        <v>0</v>
      </c>
    </row>
    <row r="97" spans="6:23" x14ac:dyDescent="0.35">
      <c r="F97" s="54" t="s">
        <v>165</v>
      </c>
      <c r="G97" s="111">
        <v>0</v>
      </c>
      <c r="H97" s="112">
        <v>0</v>
      </c>
      <c r="I97" s="113">
        <v>0</v>
      </c>
      <c r="K97" s="11">
        <v>91</v>
      </c>
      <c r="L97" s="25">
        <f t="shared" si="13"/>
        <v>0.41854952150173208</v>
      </c>
      <c r="M97" s="12">
        <f t="shared" si="14"/>
        <v>4.4748640223428768E-4</v>
      </c>
      <c r="N97" s="12">
        <f t="shared" si="15"/>
        <v>0.43393419303893832</v>
      </c>
      <c r="O97" s="98">
        <f t="shared" si="17"/>
        <v>8.2908711283445254E-14</v>
      </c>
      <c r="P97" s="98">
        <f t="shared" si="18"/>
        <v>2.3645540577923188E-12</v>
      </c>
      <c r="Q97" s="104">
        <f t="shared" si="19"/>
        <v>2.2144282450591928E-11</v>
      </c>
      <c r="R97" s="47">
        <f t="shared" si="16"/>
        <v>9</v>
      </c>
      <c r="S97" s="77">
        <f t="shared" si="20"/>
        <v>0.13836060577687589</v>
      </c>
      <c r="T97" s="79">
        <f t="shared" si="21"/>
        <v>14.141866854597447</v>
      </c>
      <c r="U97" s="78">
        <f t="shared" si="22"/>
        <v>34.733750666621432</v>
      </c>
      <c r="V97" s="54" t="s">
        <v>165</v>
      </c>
      <c r="W97" s="67">
        <f t="shared" si="23"/>
        <v>0</v>
      </c>
    </row>
    <row r="98" spans="6:23" x14ac:dyDescent="0.35">
      <c r="F98" s="54" t="s">
        <v>166</v>
      </c>
      <c r="G98" s="111">
        <v>0</v>
      </c>
      <c r="H98" s="112">
        <v>0</v>
      </c>
      <c r="I98" s="113">
        <v>0</v>
      </c>
      <c r="K98" s="11">
        <v>92</v>
      </c>
      <c r="L98" s="25">
        <f t="shared" si="13"/>
        <v>0.41746734954681669</v>
      </c>
      <c r="M98" s="12">
        <f t="shared" si="14"/>
        <v>4.1112626789646049E-4</v>
      </c>
      <c r="N98" s="12">
        <f t="shared" si="15"/>
        <v>0.42997135136452991</v>
      </c>
      <c r="O98" s="98">
        <f t="shared" si="17"/>
        <v>8.3621358929671374E-14</v>
      </c>
      <c r="P98" s="98">
        <f t="shared" si="18"/>
        <v>2.3646400717856015E-12</v>
      </c>
      <c r="Q98" s="104">
        <f t="shared" si="19"/>
        <v>2.2299307333328067E-11</v>
      </c>
      <c r="R98" s="47">
        <f t="shared" si="16"/>
        <v>8</v>
      </c>
      <c r="S98" s="77">
        <f t="shared" si="20"/>
        <v>0.1250143288063145</v>
      </c>
      <c r="T98" s="79">
        <f t="shared" si="21"/>
        <v>13.048667066743128</v>
      </c>
      <c r="U98" s="78">
        <f t="shared" si="22"/>
        <v>31.014547335582719</v>
      </c>
      <c r="V98" s="54" t="s">
        <v>166</v>
      </c>
      <c r="W98" s="67">
        <f t="shared" si="23"/>
        <v>0</v>
      </c>
    </row>
    <row r="99" spans="6:23" x14ac:dyDescent="0.35">
      <c r="F99" s="54" t="s">
        <v>167</v>
      </c>
      <c r="G99" s="111">
        <v>0</v>
      </c>
      <c r="H99" s="112">
        <v>0</v>
      </c>
      <c r="I99" s="113">
        <v>0</v>
      </c>
      <c r="K99" s="11">
        <v>93</v>
      </c>
      <c r="L99" s="25">
        <f t="shared" si="13"/>
        <v>0.4164033746487012</v>
      </c>
      <c r="M99" s="12">
        <f t="shared" si="14"/>
        <v>3.7772054594404627E-4</v>
      </c>
      <c r="N99" s="12">
        <f t="shared" si="15"/>
        <v>0.42604469977236986</v>
      </c>
      <c r="O99" s="98">
        <f t="shared" si="17"/>
        <v>8.4332177191359718E-14</v>
      </c>
      <c r="P99" s="98">
        <f t="shared" si="18"/>
        <v>2.3647190967836095E-12</v>
      </c>
      <c r="Q99" s="104">
        <f t="shared" si="19"/>
        <v>2.2452916473595106E-11</v>
      </c>
      <c r="R99" s="47">
        <f t="shared" si="16"/>
        <v>7</v>
      </c>
      <c r="S99" s="77">
        <f t="shared" si="20"/>
        <v>0.11134684108997479</v>
      </c>
      <c r="T99" s="79">
        <f t="shared" si="21"/>
        <v>11.858784351408051</v>
      </c>
      <c r="U99" s="78">
        <f t="shared" si="22"/>
        <v>27.261065874363741</v>
      </c>
      <c r="V99" s="54" t="s">
        <v>167</v>
      </c>
      <c r="W99" s="67">
        <f t="shared" si="23"/>
        <v>0</v>
      </c>
    </row>
    <row r="100" spans="6:23" x14ac:dyDescent="0.35">
      <c r="F100" s="54" t="s">
        <v>168</v>
      </c>
      <c r="G100" s="111">
        <v>0</v>
      </c>
      <c r="H100" s="112">
        <v>0</v>
      </c>
      <c r="I100" s="113">
        <v>0</v>
      </c>
      <c r="K100" s="11">
        <v>94</v>
      </c>
      <c r="L100" s="25">
        <f t="shared" si="13"/>
        <v>0.41535713345433739</v>
      </c>
      <c r="M100" s="12">
        <f t="shared" si="14"/>
        <v>3.4702917806312387E-4</v>
      </c>
      <c r="N100" s="12">
        <f t="shared" si="15"/>
        <v>0.42215390776173134</v>
      </c>
      <c r="O100" s="98">
        <f t="shared" si="17"/>
        <v>8.5041196695366306E-14</v>
      </c>
      <c r="P100" s="98">
        <f t="shared" si="18"/>
        <v>2.3647917006713239E-12</v>
      </c>
      <c r="Q100" s="104">
        <f t="shared" si="19"/>
        <v>2.2605122800457763E-11</v>
      </c>
      <c r="R100" s="47">
        <f t="shared" si="16"/>
        <v>6</v>
      </c>
      <c r="S100" s="77">
        <f t="shared" si="20"/>
        <v>9.7304611918909462E-2</v>
      </c>
      <c r="T100" s="79">
        <f t="shared" si="21"/>
        <v>10.563668040571512</v>
      </c>
      <c r="U100" s="78">
        <f t="shared" si="22"/>
        <v>23.472990357723571</v>
      </c>
      <c r="V100" s="54" t="s">
        <v>168</v>
      </c>
      <c r="W100" s="67">
        <f t="shared" si="23"/>
        <v>0</v>
      </c>
    </row>
    <row r="101" spans="6:23" x14ac:dyDescent="0.35">
      <c r="F101" s="54" t="s">
        <v>169</v>
      </c>
      <c r="G101" s="111">
        <v>0</v>
      </c>
      <c r="H101" s="112">
        <v>0</v>
      </c>
      <c r="I101" s="113">
        <v>0</v>
      </c>
      <c r="K101" s="11">
        <v>95</v>
      </c>
      <c r="L101" s="25">
        <f t="shared" si="13"/>
        <v>0.41432817504908109</v>
      </c>
      <c r="M101" s="12">
        <f t="shared" si="14"/>
        <v>3.1883161167782265E-4</v>
      </c>
      <c r="N101" s="12">
        <f t="shared" si="15"/>
        <v>0.41829864785013821</v>
      </c>
      <c r="O101" s="98">
        <f t="shared" si="17"/>
        <v>8.574844728924154E-14</v>
      </c>
      <c r="P101" s="98">
        <f t="shared" si="18"/>
        <v>2.3648584051907057E-12</v>
      </c>
      <c r="Q101" s="104">
        <f t="shared" si="19"/>
        <v>2.2755939124907887E-11</v>
      </c>
      <c r="R101" s="47">
        <f t="shared" si="16"/>
        <v>5</v>
      </c>
      <c r="S101" s="77">
        <f t="shared" si="20"/>
        <v>8.2820885903146096E-2</v>
      </c>
      <c r="T101" s="79">
        <f t="shared" si="21"/>
        <v>9.1540112424874245</v>
      </c>
      <c r="U101" s="78">
        <f t="shared" si="22"/>
        <v>19.650001948688352</v>
      </c>
      <c r="V101" s="54" t="s">
        <v>169</v>
      </c>
      <c r="W101" s="67">
        <f t="shared" si="23"/>
        <v>0</v>
      </c>
    </row>
    <row r="102" spans="6:23" x14ac:dyDescent="0.35">
      <c r="F102" s="54" t="s">
        <v>170</v>
      </c>
      <c r="G102" s="111">
        <v>0</v>
      </c>
      <c r="H102" s="112">
        <v>0</v>
      </c>
      <c r="I102" s="113">
        <v>0</v>
      </c>
      <c r="K102" s="11">
        <v>96</v>
      </c>
      <c r="L102" s="25">
        <f t="shared" ref="L102:L106" si="24">$B$17+$B$18*EXP(-K102/$B$21)+$B$19*EXP(-K102/$B$22)+$B$20*EXP(-K102/$B$23)</f>
        <v>0.41331606062102144</v>
      </c>
      <c r="M102" s="12">
        <f t="shared" si="14"/>
        <v>2.9292521502784772E-4</v>
      </c>
      <c r="N102" s="12">
        <f t="shared" si="15"/>
        <v>0.41447859554580074</v>
      </c>
      <c r="O102" s="98">
        <f t="shared" si="17"/>
        <v>8.6453958062148526E-14</v>
      </c>
      <c r="P102" s="98">
        <f t="shared" si="18"/>
        <v>2.3649196896900073E-12</v>
      </c>
      <c r="Q102" s="104">
        <f t="shared" si="19"/>
        <v>2.2905378140942822E-11</v>
      </c>
      <c r="R102" s="47">
        <f t="shared" si="16"/>
        <v>4</v>
      </c>
      <c r="S102" s="77">
        <f t="shared" si="20"/>
        <v>6.7812245405006785E-2</v>
      </c>
      <c r="T102" s="79">
        <f t="shared" si="21"/>
        <v>7.6196839610240605</v>
      </c>
      <c r="U102" s="78">
        <f t="shared" si="22"/>
        <v>15.791778871715312</v>
      </c>
      <c r="V102" s="54" t="s">
        <v>170</v>
      </c>
      <c r="W102" s="67">
        <f t="shared" si="23"/>
        <v>0</v>
      </c>
    </row>
    <row r="103" spans="6:23" x14ac:dyDescent="0.35">
      <c r="F103" s="54" t="s">
        <v>171</v>
      </c>
      <c r="G103" s="111">
        <v>0</v>
      </c>
      <c r="H103" s="112">
        <v>0</v>
      </c>
      <c r="I103" s="113">
        <v>0</v>
      </c>
      <c r="K103" s="11">
        <v>97</v>
      </c>
      <c r="L103" s="25">
        <f t="shared" si="24"/>
        <v>0.41232036313438336</v>
      </c>
      <c r="M103" s="12">
        <f t="shared" si="14"/>
        <v>2.6912382102755992E-4</v>
      </c>
      <c r="N103" s="12">
        <f t="shared" si="15"/>
        <v>0.41069342932030406</v>
      </c>
      <c r="O103" s="98">
        <f t="shared" si="17"/>
        <v>8.7157757365217114E-14</v>
      </c>
      <c r="P103" s="98">
        <f t="shared" si="18"/>
        <v>2.3649759945684393E-12</v>
      </c>
      <c r="Q103" s="104">
        <f t="shared" si="19"/>
        <v>2.3053452426633791E-11</v>
      </c>
      <c r="R103" s="47">
        <f t="shared" si="16"/>
        <v>3</v>
      </c>
      <c r="S103" s="77">
        <f t="shared" si="20"/>
        <v>5.2174274465316452E-2</v>
      </c>
      <c r="T103" s="79">
        <f t="shared" si="21"/>
        <v>5.9496603000575226</v>
      </c>
      <c r="U103" s="78">
        <f t="shared" si="22"/>
        <v>11.897996385609368</v>
      </c>
      <c r="V103" s="54" t="s">
        <v>171</v>
      </c>
      <c r="W103" s="67">
        <f t="shared" si="23"/>
        <v>0</v>
      </c>
    </row>
    <row r="104" spans="6:23" x14ac:dyDescent="0.35">
      <c r="F104" s="54" t="s">
        <v>172</v>
      </c>
      <c r="G104" s="111">
        <v>0</v>
      </c>
      <c r="H104" s="112">
        <v>0</v>
      </c>
      <c r="I104" s="113">
        <v>0</v>
      </c>
      <c r="K104" s="11">
        <v>98</v>
      </c>
      <c r="L104" s="25">
        <f t="shared" si="24"/>
        <v>0.41134066701175726</v>
      </c>
      <c r="M104" s="12">
        <f t="shared" si="14"/>
        <v>2.4725638944257054E-4</v>
      </c>
      <c r="N104" s="12">
        <f t="shared" si="15"/>
        <v>0.40694283058154512</v>
      </c>
      <c r="O104" s="98">
        <f t="shared" si="17"/>
        <v>8.7859872831348362E-14</v>
      </c>
      <c r="P104" s="98">
        <f t="shared" si="18"/>
        <v>2.3650277244409414E-12</v>
      </c>
      <c r="Q104" s="104">
        <f t="shared" si="19"/>
        <v>2.3200174445184588E-11</v>
      </c>
      <c r="R104" s="47">
        <f t="shared" si="16"/>
        <v>2</v>
      </c>
      <c r="S104" s="77">
        <f t="shared" si="20"/>
        <v>3.577608923339004E-2</v>
      </c>
      <c r="T104" s="79">
        <f t="shared" si="21"/>
        <v>4.1319392297992357</v>
      </c>
      <c r="U104" s="78">
        <f t="shared" si="22"/>
        <v>7.9683267561901525</v>
      </c>
      <c r="V104" s="54" t="s">
        <v>172</v>
      </c>
      <c r="W104" s="67">
        <f t="shared" si="23"/>
        <v>0</v>
      </c>
    </row>
    <row r="105" spans="6:23" x14ac:dyDescent="0.35">
      <c r="F105" s="54" t="s">
        <v>173</v>
      </c>
      <c r="G105" s="111">
        <v>0</v>
      </c>
      <c r="H105" s="112">
        <v>0</v>
      </c>
      <c r="I105" s="113">
        <v>0</v>
      </c>
      <c r="K105" s="11">
        <v>99</v>
      </c>
      <c r="L105" s="25">
        <f t="shared" si="24"/>
        <v>0.41037656782491427</v>
      </c>
      <c r="M105" s="12">
        <f t="shared" si="14"/>
        <v>2.2716577777005969E-4</v>
      </c>
      <c r="N105" s="12">
        <f t="shared" si="15"/>
        <v>0.40322648364691777</v>
      </c>
      <c r="O105" s="98">
        <f t="shared" si="17"/>
        <v>8.8560331394485042E-14</v>
      </c>
      <c r="P105" s="98">
        <f t="shared" si="18"/>
        <v>2.3650752510458046E-12</v>
      </c>
      <c r="Q105" s="104">
        <f t="shared" si="19"/>
        <v>2.3345556545980582E-11</v>
      </c>
      <c r="R105" s="47">
        <f t="shared" si="16"/>
        <v>1</v>
      </c>
      <c r="S105" s="77">
        <f t="shared" si="20"/>
        <v>1.8453438450490221E-2</v>
      </c>
      <c r="T105" s="79">
        <f t="shared" si="21"/>
        <v>2.1534583456729246</v>
      </c>
      <c r="U105" s="78">
        <f t="shared" si="22"/>
        <v>4.0024392287070407</v>
      </c>
      <c r="V105" s="54" t="s">
        <v>173</v>
      </c>
      <c r="W105" s="67">
        <f t="shared" si="23"/>
        <v>0</v>
      </c>
    </row>
    <row r="106" spans="6:23" x14ac:dyDescent="0.35">
      <c r="F106" s="54" t="s">
        <v>174</v>
      </c>
      <c r="G106" s="111">
        <v>0</v>
      </c>
      <c r="H106" s="112">
        <v>0</v>
      </c>
      <c r="I106" s="113">
        <v>0</v>
      </c>
      <c r="K106" s="11">
        <v>100</v>
      </c>
      <c r="L106" s="25">
        <f t="shared" si="24"/>
        <v>0.40942767199397434</v>
      </c>
      <c r="M106" s="12">
        <f t="shared" si="14"/>
        <v>2.0870761199019369E-4</v>
      </c>
      <c r="N106" s="12">
        <f t="shared" si="15"/>
        <v>0.39954407571674166</v>
      </c>
      <c r="O106" s="98">
        <f t="shared" si="17"/>
        <v>8.9259159308361761E-14</v>
      </c>
      <c r="P106" s="98">
        <f t="shared" si="18"/>
        <v>2.3651189159160347E-12</v>
      </c>
      <c r="Q106" s="104">
        <f t="shared" si="19"/>
        <v>2.3489610965628173E-11</v>
      </c>
      <c r="R106" s="47">
        <f t="shared" si="16"/>
        <v>0</v>
      </c>
      <c r="S106" s="77">
        <f t="shared" si="20"/>
        <v>0</v>
      </c>
      <c r="T106" s="79">
        <f t="shared" si="21"/>
        <v>0</v>
      </c>
      <c r="U106" s="78">
        <f t="shared" si="22"/>
        <v>0</v>
      </c>
      <c r="V106" s="54" t="s">
        <v>174</v>
      </c>
      <c r="W106" s="67">
        <f t="shared" si="23"/>
        <v>0</v>
      </c>
    </row>
    <row r="107" spans="6:23" x14ac:dyDescent="0.35">
      <c r="F107" s="54"/>
      <c r="G107" s="55"/>
      <c r="H107" s="51"/>
      <c r="I107" s="56"/>
      <c r="K107" s="11"/>
      <c r="L107" s="25"/>
      <c r="M107" s="12"/>
      <c r="N107" s="12"/>
      <c r="O107" s="28"/>
      <c r="P107" s="30"/>
      <c r="Q107" s="30"/>
      <c r="R107" s="47"/>
      <c r="S107" s="77"/>
      <c r="T107" s="79"/>
      <c r="U107" s="78"/>
      <c r="V107" s="54"/>
      <c r="W107" s="67"/>
    </row>
    <row r="108" spans="6:23" x14ac:dyDescent="0.35">
      <c r="F108" s="54"/>
      <c r="G108" s="55"/>
      <c r="H108" s="51"/>
      <c r="I108" s="56"/>
      <c r="K108" s="11"/>
      <c r="L108" s="25"/>
      <c r="M108" s="12"/>
      <c r="N108" s="12"/>
      <c r="O108" s="28"/>
      <c r="P108" s="30"/>
      <c r="Q108" s="30"/>
      <c r="R108" s="47"/>
      <c r="S108" s="77"/>
      <c r="T108" s="79"/>
      <c r="U108" s="78"/>
      <c r="V108" s="54"/>
      <c r="W108" s="67"/>
    </row>
    <row r="109" spans="6:23" x14ac:dyDescent="0.35">
      <c r="F109" s="54"/>
      <c r="G109" s="55"/>
      <c r="H109" s="51"/>
      <c r="I109" s="56"/>
      <c r="K109" s="11"/>
      <c r="L109" s="25"/>
      <c r="M109" s="12"/>
      <c r="N109" s="12"/>
      <c r="O109" s="28"/>
      <c r="P109" s="30"/>
      <c r="Q109" s="30"/>
      <c r="R109" s="47"/>
      <c r="S109" s="77"/>
      <c r="T109" s="79"/>
      <c r="U109" s="78"/>
      <c r="V109" s="54"/>
      <c r="W109" s="67"/>
    </row>
    <row r="110" spans="6:23" x14ac:dyDescent="0.35">
      <c r="F110" s="54"/>
      <c r="G110" s="55"/>
      <c r="H110" s="51"/>
      <c r="I110" s="56"/>
      <c r="K110" s="11"/>
      <c r="L110" s="25"/>
      <c r="M110" s="12"/>
      <c r="N110" s="12"/>
      <c r="O110" s="28"/>
      <c r="P110" s="30"/>
      <c r="Q110" s="30"/>
      <c r="R110" s="47"/>
      <c r="S110" s="77"/>
      <c r="T110" s="79"/>
      <c r="U110" s="78"/>
      <c r="V110" s="54"/>
      <c r="W110" s="67"/>
    </row>
    <row r="111" spans="6:23" x14ac:dyDescent="0.35">
      <c r="F111" s="54"/>
      <c r="G111" s="55"/>
      <c r="H111" s="51"/>
      <c r="I111" s="56"/>
      <c r="K111" s="11"/>
      <c r="L111" s="25"/>
      <c r="M111" s="12"/>
      <c r="N111" s="12"/>
      <c r="O111" s="28"/>
      <c r="P111" s="30"/>
      <c r="Q111" s="30"/>
      <c r="R111" s="47"/>
      <c r="S111" s="77"/>
      <c r="T111" s="79"/>
      <c r="U111" s="78"/>
      <c r="V111" s="54"/>
      <c r="W111" s="67"/>
    </row>
    <row r="112" spans="6:23" x14ac:dyDescent="0.35">
      <c r="F112" s="54"/>
      <c r="G112" s="55"/>
      <c r="H112" s="51"/>
      <c r="I112" s="56"/>
      <c r="K112" s="11"/>
      <c r="L112" s="25"/>
      <c r="M112" s="12"/>
      <c r="N112" s="12"/>
      <c r="O112" s="28"/>
      <c r="P112" s="30"/>
      <c r="Q112" s="30"/>
      <c r="R112" s="47"/>
      <c r="S112" s="77"/>
      <c r="T112" s="79"/>
      <c r="U112" s="78"/>
      <c r="V112" s="54"/>
      <c r="W112" s="67"/>
    </row>
    <row r="113" spans="6:23" x14ac:dyDescent="0.35">
      <c r="F113" s="54"/>
      <c r="G113" s="55"/>
      <c r="H113" s="51"/>
      <c r="I113" s="56"/>
      <c r="K113" s="11"/>
      <c r="L113" s="25"/>
      <c r="M113" s="12"/>
      <c r="N113" s="12"/>
      <c r="O113" s="28"/>
      <c r="P113" s="30"/>
      <c r="Q113" s="30"/>
      <c r="R113" s="47"/>
      <c r="S113" s="77"/>
      <c r="T113" s="79"/>
      <c r="U113" s="78"/>
      <c r="V113" s="54"/>
      <c r="W113" s="67"/>
    </row>
    <row r="114" spans="6:23" x14ac:dyDescent="0.35">
      <c r="F114" s="54"/>
      <c r="G114" s="55"/>
      <c r="H114" s="51"/>
      <c r="I114" s="56"/>
      <c r="K114" s="11"/>
      <c r="L114" s="25"/>
      <c r="M114" s="12"/>
      <c r="N114" s="12"/>
      <c r="O114" s="28"/>
      <c r="P114" s="30"/>
      <c r="Q114" s="30"/>
      <c r="R114" s="47"/>
      <c r="S114" s="77"/>
      <c r="T114" s="79"/>
      <c r="U114" s="78"/>
      <c r="V114" s="54"/>
      <c r="W114" s="67"/>
    </row>
    <row r="115" spans="6:23" x14ac:dyDescent="0.35">
      <c r="F115" s="54"/>
      <c r="G115" s="55"/>
      <c r="H115" s="51"/>
      <c r="I115" s="56"/>
      <c r="K115" s="11"/>
      <c r="L115" s="25"/>
      <c r="M115" s="12"/>
      <c r="N115" s="12"/>
      <c r="O115" s="28"/>
      <c r="P115" s="30"/>
      <c r="Q115" s="30"/>
      <c r="R115" s="47"/>
      <c r="S115" s="77"/>
      <c r="T115" s="79"/>
      <c r="U115" s="78"/>
      <c r="V115" s="54"/>
      <c r="W115" s="67"/>
    </row>
    <row r="116" spans="6:23" x14ac:dyDescent="0.35">
      <c r="F116" s="54"/>
      <c r="G116" s="55"/>
      <c r="H116" s="51"/>
      <c r="I116" s="56"/>
      <c r="K116" s="11"/>
      <c r="L116" s="25"/>
      <c r="M116" s="12"/>
      <c r="N116" s="12"/>
      <c r="O116" s="28"/>
      <c r="P116" s="30"/>
      <c r="Q116" s="30"/>
      <c r="R116" s="47"/>
      <c r="S116" s="77"/>
      <c r="T116" s="79"/>
      <c r="U116" s="78"/>
      <c r="V116" s="54"/>
      <c r="W116" s="67"/>
    </row>
    <row r="117" spans="6:23" x14ac:dyDescent="0.35">
      <c r="F117" s="54"/>
      <c r="G117" s="55"/>
      <c r="H117" s="51"/>
      <c r="I117" s="56"/>
      <c r="K117" s="11"/>
      <c r="L117" s="25"/>
      <c r="M117" s="12"/>
      <c r="N117" s="12"/>
      <c r="O117" s="28"/>
      <c r="P117" s="30"/>
      <c r="Q117" s="30"/>
      <c r="R117" s="47"/>
      <c r="S117" s="77"/>
      <c r="T117" s="79"/>
      <c r="U117" s="78"/>
      <c r="V117" s="54"/>
      <c r="W117" s="67"/>
    </row>
    <row r="118" spans="6:23" x14ac:dyDescent="0.35">
      <c r="F118" s="54"/>
      <c r="G118" s="55"/>
      <c r="H118" s="51"/>
      <c r="I118" s="56"/>
      <c r="K118" s="11"/>
      <c r="L118" s="25"/>
      <c r="M118" s="12"/>
      <c r="N118" s="12"/>
      <c r="O118" s="28"/>
      <c r="P118" s="30"/>
      <c r="Q118" s="30"/>
      <c r="R118" s="47"/>
      <c r="S118" s="77"/>
      <c r="T118" s="79"/>
      <c r="U118" s="78"/>
      <c r="V118" s="54"/>
      <c r="W118" s="67"/>
    </row>
    <row r="119" spans="6:23" x14ac:dyDescent="0.35">
      <c r="F119" s="54"/>
      <c r="G119" s="55"/>
      <c r="H119" s="51"/>
      <c r="I119" s="56"/>
      <c r="K119" s="11"/>
      <c r="L119" s="25"/>
      <c r="M119" s="12"/>
      <c r="N119" s="12"/>
      <c r="O119" s="28"/>
      <c r="P119" s="30"/>
      <c r="Q119" s="30"/>
      <c r="R119" s="47"/>
      <c r="S119" s="77"/>
      <c r="T119" s="79"/>
      <c r="U119" s="78"/>
      <c r="V119" s="54"/>
      <c r="W119" s="67"/>
    </row>
    <row r="120" spans="6:23" x14ac:dyDescent="0.35">
      <c r="F120" s="54"/>
      <c r="G120" s="55"/>
      <c r="H120" s="51"/>
      <c r="I120" s="56"/>
      <c r="K120" s="11"/>
      <c r="L120" s="25"/>
      <c r="M120" s="12"/>
      <c r="N120" s="12"/>
      <c r="O120" s="28"/>
      <c r="P120" s="30"/>
      <c r="Q120" s="30"/>
      <c r="R120" s="47"/>
      <c r="S120" s="77"/>
      <c r="T120" s="79"/>
      <c r="U120" s="78"/>
      <c r="V120" s="54"/>
      <c r="W120" s="67"/>
    </row>
    <row r="121" spans="6:23" x14ac:dyDescent="0.35">
      <c r="F121" s="54"/>
      <c r="G121" s="55"/>
      <c r="H121" s="51"/>
      <c r="I121" s="56"/>
      <c r="K121" s="11"/>
      <c r="L121" s="25"/>
      <c r="M121" s="12"/>
      <c r="N121" s="12"/>
      <c r="O121" s="28"/>
      <c r="P121" s="30"/>
      <c r="Q121" s="30"/>
      <c r="R121" s="47"/>
      <c r="S121" s="77"/>
      <c r="T121" s="79"/>
      <c r="U121" s="78"/>
      <c r="V121" s="54"/>
      <c r="W121" s="67"/>
    </row>
    <row r="122" spans="6:23" x14ac:dyDescent="0.35">
      <c r="F122" s="54"/>
      <c r="G122" s="55"/>
      <c r="H122" s="51"/>
      <c r="I122" s="56"/>
      <c r="K122" s="11"/>
      <c r="L122" s="25"/>
      <c r="M122" s="12"/>
      <c r="N122" s="12"/>
      <c r="O122" s="28"/>
      <c r="P122" s="30"/>
      <c r="Q122" s="30"/>
      <c r="R122" s="47"/>
      <c r="S122" s="77"/>
      <c r="T122" s="79"/>
      <c r="U122" s="78"/>
      <c r="V122" s="54"/>
      <c r="W122" s="67"/>
    </row>
    <row r="123" spans="6:23" x14ac:dyDescent="0.35">
      <c r="F123" s="54"/>
      <c r="G123" s="55"/>
      <c r="H123" s="51"/>
      <c r="I123" s="56"/>
      <c r="K123" s="11"/>
      <c r="L123" s="25"/>
      <c r="M123" s="12"/>
      <c r="N123" s="12"/>
      <c r="O123" s="28"/>
      <c r="P123" s="30"/>
      <c r="Q123" s="30"/>
      <c r="R123" s="47"/>
      <c r="S123" s="77"/>
      <c r="T123" s="79"/>
      <c r="U123" s="78"/>
      <c r="V123" s="54"/>
      <c r="W123" s="67"/>
    </row>
    <row r="124" spans="6:23" x14ac:dyDescent="0.35">
      <c r="F124" s="54"/>
      <c r="G124" s="55"/>
      <c r="H124" s="51"/>
      <c r="I124" s="56"/>
      <c r="K124" s="11"/>
      <c r="L124" s="25"/>
      <c r="M124" s="12"/>
      <c r="N124" s="12"/>
      <c r="O124" s="28"/>
      <c r="P124" s="30"/>
      <c r="Q124" s="30"/>
      <c r="R124" s="47"/>
      <c r="S124" s="77"/>
      <c r="T124" s="79"/>
      <c r="U124" s="78"/>
      <c r="V124" s="54"/>
      <c r="W124" s="67"/>
    </row>
    <row r="125" spans="6:23" x14ac:dyDescent="0.35">
      <c r="F125" s="54"/>
      <c r="G125" s="55"/>
      <c r="H125" s="51"/>
      <c r="I125" s="56"/>
      <c r="K125" s="11"/>
      <c r="L125" s="25"/>
      <c r="M125" s="12"/>
      <c r="N125" s="12"/>
      <c r="O125" s="28"/>
      <c r="P125" s="30"/>
      <c r="Q125" s="30"/>
      <c r="R125" s="47"/>
      <c r="S125" s="77"/>
      <c r="T125" s="79"/>
      <c r="U125" s="78"/>
      <c r="V125" s="54"/>
      <c r="W125" s="67"/>
    </row>
    <row r="126" spans="6:23" x14ac:dyDescent="0.35">
      <c r="F126" s="54"/>
      <c r="G126" s="55"/>
      <c r="H126" s="51"/>
      <c r="I126" s="56"/>
      <c r="K126" s="11"/>
      <c r="L126" s="25"/>
      <c r="M126" s="12"/>
      <c r="N126" s="12"/>
      <c r="O126" s="28"/>
      <c r="P126" s="30"/>
      <c r="Q126" s="30"/>
      <c r="R126" s="47"/>
      <c r="S126" s="77"/>
      <c r="T126" s="79"/>
      <c r="U126" s="78"/>
      <c r="V126" s="54"/>
      <c r="W126" s="67"/>
    </row>
    <row r="127" spans="6:23" x14ac:dyDescent="0.35">
      <c r="F127" s="54"/>
      <c r="G127" s="55"/>
      <c r="H127" s="51"/>
      <c r="I127" s="56"/>
      <c r="K127" s="11"/>
      <c r="L127" s="25"/>
      <c r="M127" s="12"/>
      <c r="N127" s="12"/>
      <c r="O127" s="28"/>
      <c r="P127" s="30"/>
      <c r="Q127" s="30"/>
      <c r="R127" s="47"/>
      <c r="S127" s="77"/>
      <c r="T127" s="79"/>
      <c r="U127" s="78"/>
      <c r="V127" s="54"/>
      <c r="W127" s="67"/>
    </row>
    <row r="128" spans="6:23" x14ac:dyDescent="0.35">
      <c r="F128" s="54"/>
      <c r="G128" s="55"/>
      <c r="H128" s="51"/>
      <c r="I128" s="56"/>
      <c r="K128" s="11"/>
      <c r="L128" s="25"/>
      <c r="M128" s="12"/>
      <c r="N128" s="12"/>
      <c r="O128" s="28"/>
      <c r="P128" s="30"/>
      <c r="Q128" s="30"/>
      <c r="R128" s="47"/>
      <c r="S128" s="77"/>
      <c r="T128" s="79"/>
      <c r="U128" s="78"/>
      <c r="V128" s="54"/>
      <c r="W128" s="67"/>
    </row>
    <row r="129" spans="6:23" x14ac:dyDescent="0.35">
      <c r="F129" s="54"/>
      <c r="G129" s="55"/>
      <c r="H129" s="51"/>
      <c r="I129" s="56"/>
      <c r="K129" s="11"/>
      <c r="L129" s="25"/>
      <c r="M129" s="12"/>
      <c r="N129" s="12"/>
      <c r="O129" s="28"/>
      <c r="P129" s="30"/>
      <c r="Q129" s="30"/>
      <c r="R129" s="47"/>
      <c r="S129" s="77"/>
      <c r="T129" s="79"/>
      <c r="U129" s="78"/>
      <c r="V129" s="54"/>
      <c r="W129" s="67"/>
    </row>
    <row r="130" spans="6:23" x14ac:dyDescent="0.35">
      <c r="F130" s="54"/>
      <c r="G130" s="55"/>
      <c r="H130" s="51"/>
      <c r="I130" s="56"/>
      <c r="K130" s="11"/>
      <c r="L130" s="25"/>
      <c r="M130" s="12"/>
      <c r="N130" s="12"/>
      <c r="O130" s="28"/>
      <c r="P130" s="30"/>
      <c r="Q130" s="30"/>
      <c r="R130" s="47"/>
      <c r="S130" s="77"/>
      <c r="T130" s="79"/>
      <c r="U130" s="78"/>
      <c r="V130" s="54"/>
      <c r="W130" s="67"/>
    </row>
    <row r="131" spans="6:23" x14ac:dyDescent="0.35">
      <c r="F131" s="54"/>
      <c r="G131" s="55"/>
      <c r="H131" s="51"/>
      <c r="I131" s="56"/>
      <c r="K131" s="11"/>
      <c r="L131" s="25"/>
      <c r="M131" s="12"/>
      <c r="N131" s="12"/>
      <c r="O131" s="28"/>
      <c r="P131" s="30"/>
      <c r="Q131" s="30"/>
      <c r="R131" s="47"/>
      <c r="S131" s="77"/>
      <c r="T131" s="79"/>
      <c r="U131" s="78"/>
      <c r="V131" s="54"/>
      <c r="W131" s="67"/>
    </row>
    <row r="132" spans="6:23" x14ac:dyDescent="0.35">
      <c r="F132" s="54"/>
      <c r="G132" s="55"/>
      <c r="H132" s="51"/>
      <c r="I132" s="56"/>
      <c r="K132" s="11"/>
      <c r="L132" s="25"/>
      <c r="M132" s="12"/>
      <c r="N132" s="12"/>
      <c r="O132" s="28"/>
      <c r="P132" s="30"/>
      <c r="Q132" s="30"/>
      <c r="R132" s="47"/>
      <c r="S132" s="77"/>
      <c r="T132" s="79"/>
      <c r="U132" s="78"/>
      <c r="V132" s="54"/>
      <c r="W132" s="67"/>
    </row>
    <row r="133" spans="6:23" x14ac:dyDescent="0.35">
      <c r="F133" s="54"/>
      <c r="G133" s="55"/>
      <c r="H133" s="51"/>
      <c r="I133" s="56"/>
      <c r="K133" s="11"/>
      <c r="L133" s="25"/>
      <c r="M133" s="12"/>
      <c r="N133" s="12"/>
      <c r="O133" s="28"/>
      <c r="P133" s="30"/>
      <c r="Q133" s="30"/>
      <c r="R133" s="47"/>
      <c r="S133" s="77"/>
      <c r="T133" s="79"/>
      <c r="U133" s="78"/>
      <c r="V133" s="54"/>
      <c r="W133" s="67"/>
    </row>
    <row r="134" spans="6:23" x14ac:dyDescent="0.35">
      <c r="F134" s="54"/>
      <c r="G134" s="55"/>
      <c r="H134" s="51"/>
      <c r="I134" s="56"/>
      <c r="K134" s="11"/>
      <c r="L134" s="25"/>
      <c r="M134" s="12"/>
      <c r="N134" s="12"/>
      <c r="O134" s="28"/>
      <c r="P134" s="30"/>
      <c r="Q134" s="30"/>
      <c r="R134" s="47"/>
      <c r="S134" s="77"/>
      <c r="T134" s="79"/>
      <c r="U134" s="78"/>
      <c r="V134" s="54"/>
      <c r="W134" s="67"/>
    </row>
    <row r="135" spans="6:23" x14ac:dyDescent="0.35">
      <c r="F135" s="54"/>
      <c r="G135" s="55"/>
      <c r="H135" s="51"/>
      <c r="I135" s="56"/>
      <c r="K135" s="11"/>
      <c r="L135" s="25"/>
      <c r="M135" s="12"/>
      <c r="N135" s="12"/>
      <c r="O135" s="28"/>
      <c r="P135" s="30"/>
      <c r="Q135" s="30"/>
      <c r="R135" s="47"/>
      <c r="S135" s="77"/>
      <c r="T135" s="79"/>
      <c r="U135" s="78"/>
      <c r="V135" s="54"/>
      <c r="W135" s="67"/>
    </row>
    <row r="136" spans="6:23" x14ac:dyDescent="0.35">
      <c r="F136" s="54"/>
      <c r="G136" s="55"/>
      <c r="H136" s="51"/>
      <c r="I136" s="56"/>
      <c r="K136" s="11"/>
      <c r="L136" s="25"/>
      <c r="M136" s="12"/>
      <c r="N136" s="12"/>
      <c r="O136" s="28"/>
      <c r="P136" s="30"/>
      <c r="Q136" s="30"/>
      <c r="R136" s="47"/>
      <c r="S136" s="77"/>
      <c r="T136" s="79"/>
      <c r="U136" s="78"/>
      <c r="V136" s="54"/>
      <c r="W136" s="67"/>
    </row>
    <row r="137" spans="6:23" x14ac:dyDescent="0.35">
      <c r="F137" s="54"/>
      <c r="G137" s="55"/>
      <c r="H137" s="51"/>
      <c r="I137" s="56"/>
      <c r="K137" s="11"/>
      <c r="L137" s="25"/>
      <c r="M137" s="12"/>
      <c r="N137" s="12"/>
      <c r="O137" s="28"/>
      <c r="P137" s="30"/>
      <c r="Q137" s="30"/>
      <c r="R137" s="47"/>
      <c r="S137" s="77"/>
      <c r="T137" s="79"/>
      <c r="U137" s="78"/>
      <c r="V137" s="54"/>
      <c r="W137" s="67"/>
    </row>
    <row r="138" spans="6:23" x14ac:dyDescent="0.35">
      <c r="F138" s="54"/>
      <c r="G138" s="55"/>
      <c r="H138" s="51"/>
      <c r="I138" s="56"/>
      <c r="K138" s="11"/>
      <c r="L138" s="25"/>
      <c r="M138" s="12"/>
      <c r="N138" s="12"/>
      <c r="O138" s="28"/>
      <c r="P138" s="30"/>
      <c r="Q138" s="30"/>
      <c r="R138" s="47"/>
      <c r="S138" s="77"/>
      <c r="T138" s="79"/>
      <c r="U138" s="78"/>
      <c r="V138" s="54"/>
      <c r="W138" s="67"/>
    </row>
    <row r="139" spans="6:23" x14ac:dyDescent="0.35">
      <c r="F139" s="54"/>
      <c r="G139" s="55"/>
      <c r="H139" s="51"/>
      <c r="I139" s="56"/>
      <c r="K139" s="11"/>
      <c r="L139" s="25"/>
      <c r="M139" s="12"/>
      <c r="N139" s="12"/>
      <c r="O139" s="28"/>
      <c r="P139" s="30"/>
      <c r="Q139" s="30"/>
      <c r="R139" s="47"/>
      <c r="S139" s="77"/>
      <c r="T139" s="79"/>
      <c r="U139" s="78"/>
      <c r="V139" s="54"/>
      <c r="W139" s="67"/>
    </row>
    <row r="140" spans="6:23" x14ac:dyDescent="0.35">
      <c r="F140" s="54"/>
      <c r="G140" s="55"/>
      <c r="H140" s="51"/>
      <c r="I140" s="56"/>
      <c r="K140" s="11"/>
      <c r="L140" s="25"/>
      <c r="M140" s="12"/>
      <c r="N140" s="12"/>
      <c r="O140" s="28"/>
      <c r="P140" s="30"/>
      <c r="Q140" s="30"/>
      <c r="R140" s="47"/>
      <c r="S140" s="77"/>
      <c r="T140" s="79"/>
      <c r="U140" s="78"/>
      <c r="V140" s="54"/>
      <c r="W140" s="67"/>
    </row>
    <row r="141" spans="6:23" x14ac:dyDescent="0.35">
      <c r="F141" s="54"/>
      <c r="G141" s="55"/>
      <c r="H141" s="51"/>
      <c r="I141" s="56"/>
      <c r="K141" s="11"/>
      <c r="L141" s="25"/>
      <c r="M141" s="12"/>
      <c r="N141" s="12"/>
      <c r="O141" s="28"/>
      <c r="P141" s="30"/>
      <c r="Q141" s="30"/>
      <c r="R141" s="47"/>
      <c r="S141" s="77"/>
      <c r="T141" s="79"/>
      <c r="U141" s="78"/>
      <c r="V141" s="54"/>
      <c r="W141" s="67"/>
    </row>
    <row r="142" spans="6:23" x14ac:dyDescent="0.35">
      <c r="F142" s="54"/>
      <c r="G142" s="55"/>
      <c r="H142" s="51"/>
      <c r="I142" s="56"/>
      <c r="K142" s="11"/>
      <c r="L142" s="25"/>
      <c r="M142" s="12"/>
      <c r="N142" s="12"/>
      <c r="O142" s="28"/>
      <c r="P142" s="30"/>
      <c r="Q142" s="30"/>
      <c r="R142" s="47"/>
      <c r="S142" s="77"/>
      <c r="T142" s="79"/>
      <c r="U142" s="78"/>
      <c r="V142" s="54"/>
      <c r="W142" s="67"/>
    </row>
    <row r="143" spans="6:23" x14ac:dyDescent="0.35">
      <c r="F143" s="54"/>
      <c r="G143" s="55"/>
      <c r="H143" s="51"/>
      <c r="I143" s="56"/>
      <c r="K143" s="11"/>
      <c r="L143" s="25"/>
      <c r="M143" s="12"/>
      <c r="N143" s="12"/>
      <c r="O143" s="28"/>
      <c r="P143" s="30"/>
      <c r="Q143" s="30"/>
      <c r="R143" s="47"/>
      <c r="S143" s="77"/>
      <c r="T143" s="79"/>
      <c r="U143" s="78"/>
      <c r="V143" s="54"/>
      <c r="W143" s="67"/>
    </row>
    <row r="144" spans="6:23" x14ac:dyDescent="0.35">
      <c r="F144" s="54"/>
      <c r="G144" s="55"/>
      <c r="H144" s="51"/>
      <c r="I144" s="56"/>
      <c r="K144" s="11"/>
      <c r="L144" s="25"/>
      <c r="M144" s="12"/>
      <c r="N144" s="12"/>
      <c r="O144" s="28"/>
      <c r="P144" s="30"/>
      <c r="Q144" s="30"/>
      <c r="R144" s="47"/>
      <c r="S144" s="77"/>
      <c r="T144" s="79"/>
      <c r="U144" s="78"/>
      <c r="V144" s="54"/>
      <c r="W144" s="67"/>
    </row>
    <row r="145" spans="6:23" x14ac:dyDescent="0.35">
      <c r="F145" s="54"/>
      <c r="G145" s="55"/>
      <c r="H145" s="51"/>
      <c r="I145" s="56"/>
      <c r="K145" s="11"/>
      <c r="L145" s="25"/>
      <c r="M145" s="12"/>
      <c r="N145" s="12"/>
      <c r="O145" s="28"/>
      <c r="P145" s="30"/>
      <c r="Q145" s="30"/>
      <c r="R145" s="47"/>
      <c r="S145" s="77"/>
      <c r="T145" s="79"/>
      <c r="U145" s="78"/>
      <c r="V145" s="54"/>
      <c r="W145" s="67"/>
    </row>
    <row r="146" spans="6:23" x14ac:dyDescent="0.35">
      <c r="F146" s="54"/>
      <c r="G146" s="55"/>
      <c r="H146" s="51"/>
      <c r="I146" s="56"/>
      <c r="K146" s="11"/>
      <c r="L146" s="25"/>
      <c r="M146" s="12"/>
      <c r="N146" s="12"/>
      <c r="O146" s="28"/>
      <c r="P146" s="30"/>
      <c r="Q146" s="30"/>
      <c r="R146" s="47"/>
      <c r="S146" s="77"/>
      <c r="T146" s="79"/>
      <c r="U146" s="78"/>
      <c r="V146" s="54"/>
      <c r="W146" s="67"/>
    </row>
    <row r="147" spans="6:23" x14ac:dyDescent="0.35">
      <c r="F147" s="54"/>
      <c r="G147" s="55"/>
      <c r="H147" s="51"/>
      <c r="I147" s="56"/>
      <c r="K147" s="11"/>
      <c r="L147" s="25"/>
      <c r="M147" s="12"/>
      <c r="N147" s="12"/>
      <c r="O147" s="28"/>
      <c r="P147" s="30"/>
      <c r="Q147" s="30"/>
      <c r="R147" s="47"/>
      <c r="S147" s="77"/>
      <c r="T147" s="79"/>
      <c r="U147" s="78"/>
      <c r="V147" s="54"/>
      <c r="W147" s="67"/>
    </row>
    <row r="148" spans="6:23" x14ac:dyDescent="0.35">
      <c r="F148" s="54"/>
      <c r="G148" s="55"/>
      <c r="H148" s="51"/>
      <c r="I148" s="56"/>
      <c r="K148" s="11"/>
      <c r="L148" s="25"/>
      <c r="M148" s="12"/>
      <c r="N148" s="12"/>
      <c r="O148" s="28"/>
      <c r="P148" s="30"/>
      <c r="Q148" s="30"/>
      <c r="R148" s="47"/>
      <c r="S148" s="77"/>
      <c r="T148" s="79"/>
      <c r="U148" s="78"/>
      <c r="V148" s="54"/>
      <c r="W148" s="67"/>
    </row>
    <row r="149" spans="6:23" x14ac:dyDescent="0.35">
      <c r="F149" s="54"/>
      <c r="G149" s="55"/>
      <c r="H149" s="51"/>
      <c r="I149" s="56"/>
      <c r="K149" s="11"/>
      <c r="L149" s="25"/>
      <c r="M149" s="12"/>
      <c r="N149" s="12"/>
      <c r="O149" s="28"/>
      <c r="P149" s="30"/>
      <c r="Q149" s="30"/>
      <c r="R149" s="47"/>
      <c r="S149" s="77"/>
      <c r="T149" s="79"/>
      <c r="U149" s="78"/>
      <c r="V149" s="54"/>
      <c r="W149" s="67"/>
    </row>
    <row r="150" spans="6:23" x14ac:dyDescent="0.35">
      <c r="F150" s="54"/>
      <c r="G150" s="55"/>
      <c r="H150" s="51"/>
      <c r="I150" s="56"/>
      <c r="K150" s="11"/>
      <c r="L150" s="25"/>
      <c r="M150" s="12"/>
      <c r="N150" s="12"/>
      <c r="O150" s="28"/>
      <c r="P150" s="30"/>
      <c r="Q150" s="30"/>
      <c r="R150" s="47"/>
      <c r="S150" s="77"/>
      <c r="T150" s="79"/>
      <c r="U150" s="78"/>
      <c r="V150" s="54"/>
      <c r="W150" s="67"/>
    </row>
    <row r="151" spans="6:23" x14ac:dyDescent="0.35">
      <c r="F151" s="54"/>
      <c r="G151" s="55"/>
      <c r="H151" s="51"/>
      <c r="I151" s="56"/>
      <c r="K151" s="11"/>
      <c r="L151" s="25"/>
      <c r="M151" s="12"/>
      <c r="N151" s="12"/>
      <c r="O151" s="28"/>
      <c r="P151" s="30"/>
      <c r="Q151" s="30"/>
      <c r="R151" s="47"/>
      <c r="S151" s="77"/>
      <c r="T151" s="79"/>
      <c r="U151" s="78"/>
      <c r="V151" s="54"/>
      <c r="W151" s="67"/>
    </row>
    <row r="152" spans="6:23" x14ac:dyDescent="0.35">
      <c r="F152" s="54"/>
      <c r="G152" s="55"/>
      <c r="H152" s="51"/>
      <c r="I152" s="56"/>
      <c r="K152" s="11"/>
      <c r="L152" s="25"/>
      <c r="M152" s="12"/>
      <c r="N152" s="12"/>
      <c r="O152" s="28"/>
      <c r="P152" s="30"/>
      <c r="Q152" s="30"/>
      <c r="R152" s="47"/>
      <c r="S152" s="77"/>
      <c r="T152" s="79"/>
      <c r="U152" s="78"/>
      <c r="V152" s="54"/>
      <c r="W152" s="67"/>
    </row>
    <row r="153" spans="6:23" x14ac:dyDescent="0.35">
      <c r="F153" s="54"/>
      <c r="G153" s="55"/>
      <c r="H153" s="51"/>
      <c r="I153" s="56"/>
      <c r="K153" s="11"/>
      <c r="L153" s="25"/>
      <c r="M153" s="12"/>
      <c r="N153" s="12"/>
      <c r="O153" s="28"/>
      <c r="P153" s="30"/>
      <c r="Q153" s="30"/>
      <c r="R153" s="47"/>
      <c r="S153" s="77"/>
      <c r="T153" s="79"/>
      <c r="U153" s="78"/>
      <c r="V153" s="54"/>
      <c r="W153" s="67"/>
    </row>
    <row r="154" spans="6:23" x14ac:dyDescent="0.35">
      <c r="F154" s="54"/>
      <c r="G154" s="55"/>
      <c r="H154" s="51"/>
      <c r="I154" s="56"/>
      <c r="K154" s="11"/>
      <c r="L154" s="25"/>
      <c r="M154" s="12"/>
      <c r="N154" s="12"/>
      <c r="O154" s="28"/>
      <c r="P154" s="30"/>
      <c r="Q154" s="30"/>
      <c r="R154" s="47"/>
      <c r="S154" s="77"/>
      <c r="T154" s="79"/>
      <c r="U154" s="78"/>
      <c r="V154" s="54"/>
      <c r="W154" s="67"/>
    </row>
    <row r="155" spans="6:23" x14ac:dyDescent="0.35">
      <c r="F155" s="54"/>
      <c r="G155" s="55"/>
      <c r="H155" s="51"/>
      <c r="I155" s="56"/>
      <c r="K155" s="11"/>
      <c r="L155" s="25"/>
      <c r="M155" s="12"/>
      <c r="N155" s="12"/>
      <c r="O155" s="28"/>
      <c r="P155" s="30"/>
      <c r="Q155" s="30"/>
      <c r="R155" s="47"/>
      <c r="S155" s="77"/>
      <c r="T155" s="79"/>
      <c r="U155" s="78"/>
      <c r="V155" s="54"/>
      <c r="W155" s="67"/>
    </row>
    <row r="156" spans="6:23" x14ac:dyDescent="0.35">
      <c r="F156" s="54"/>
      <c r="G156" s="55"/>
      <c r="H156" s="51"/>
      <c r="I156" s="56"/>
      <c r="K156" s="11"/>
      <c r="L156" s="25"/>
      <c r="M156" s="12"/>
      <c r="N156" s="12"/>
      <c r="O156" s="28"/>
      <c r="P156" s="30"/>
      <c r="Q156" s="30"/>
      <c r="R156" s="47"/>
      <c r="S156" s="77"/>
      <c r="T156" s="79"/>
      <c r="U156" s="78"/>
      <c r="V156" s="54"/>
      <c r="W156" s="67"/>
    </row>
    <row r="157" spans="6:23" x14ac:dyDescent="0.35">
      <c r="F157" s="54"/>
      <c r="G157" s="55"/>
      <c r="H157" s="51"/>
      <c r="I157" s="56"/>
      <c r="K157" s="11"/>
      <c r="L157" s="25"/>
      <c r="M157" s="12"/>
      <c r="N157" s="12"/>
      <c r="O157" s="28"/>
      <c r="P157" s="30"/>
      <c r="Q157" s="30"/>
      <c r="R157" s="47"/>
      <c r="S157" s="77"/>
      <c r="T157" s="79"/>
      <c r="U157" s="78"/>
      <c r="V157" s="54"/>
      <c r="W157" s="67"/>
    </row>
    <row r="158" spans="6:23" x14ac:dyDescent="0.35">
      <c r="F158" s="54"/>
      <c r="G158" s="55"/>
      <c r="H158" s="51"/>
      <c r="I158" s="56"/>
      <c r="K158" s="11"/>
      <c r="L158" s="25"/>
      <c r="M158" s="12"/>
      <c r="N158" s="12"/>
      <c r="O158" s="28"/>
      <c r="P158" s="30"/>
      <c r="Q158" s="30"/>
      <c r="R158" s="47"/>
      <c r="S158" s="77"/>
      <c r="T158" s="79"/>
      <c r="U158" s="78"/>
      <c r="V158" s="54"/>
      <c r="W158" s="67"/>
    </row>
    <row r="159" spans="6:23" x14ac:dyDescent="0.35">
      <c r="F159" s="54"/>
      <c r="G159" s="55"/>
      <c r="H159" s="51"/>
      <c r="I159" s="56"/>
      <c r="K159" s="11"/>
      <c r="L159" s="25"/>
      <c r="M159" s="12"/>
      <c r="N159" s="12"/>
      <c r="O159" s="28"/>
      <c r="P159" s="30"/>
      <c r="Q159" s="30"/>
      <c r="R159" s="47"/>
      <c r="S159" s="77"/>
      <c r="T159" s="79"/>
      <c r="U159" s="78"/>
      <c r="V159" s="54"/>
      <c r="W159" s="67"/>
    </row>
    <row r="160" spans="6:23" x14ac:dyDescent="0.35">
      <c r="F160" s="54"/>
      <c r="G160" s="55"/>
      <c r="H160" s="51"/>
      <c r="I160" s="56"/>
      <c r="K160" s="11"/>
      <c r="L160" s="25"/>
      <c r="M160" s="12"/>
      <c r="N160" s="12"/>
      <c r="O160" s="28"/>
      <c r="P160" s="30"/>
      <c r="Q160" s="30"/>
      <c r="R160" s="47"/>
      <c r="S160" s="77"/>
      <c r="T160" s="79"/>
      <c r="U160" s="78"/>
      <c r="V160" s="54"/>
      <c r="W160" s="67"/>
    </row>
    <row r="161" spans="6:23" x14ac:dyDescent="0.35">
      <c r="F161" s="54"/>
      <c r="G161" s="55"/>
      <c r="H161" s="51"/>
      <c r="I161" s="56"/>
      <c r="K161" s="11"/>
      <c r="L161" s="25"/>
      <c r="M161" s="12"/>
      <c r="N161" s="12"/>
      <c r="O161" s="28"/>
      <c r="P161" s="30"/>
      <c r="Q161" s="30"/>
      <c r="R161" s="47"/>
      <c r="S161" s="77"/>
      <c r="T161" s="79"/>
      <c r="U161" s="78"/>
      <c r="V161" s="54"/>
      <c r="W161" s="67"/>
    </row>
    <row r="162" spans="6:23" x14ac:dyDescent="0.35">
      <c r="F162" s="54"/>
      <c r="G162" s="55"/>
      <c r="H162" s="51"/>
      <c r="I162" s="56"/>
      <c r="K162" s="11"/>
      <c r="L162" s="25"/>
      <c r="M162" s="12"/>
      <c r="N162" s="12"/>
      <c r="O162" s="28"/>
      <c r="P162" s="30"/>
      <c r="Q162" s="30"/>
      <c r="R162" s="47"/>
      <c r="S162" s="77"/>
      <c r="T162" s="79"/>
      <c r="U162" s="78"/>
      <c r="V162" s="54"/>
      <c r="W162" s="67"/>
    </row>
    <row r="163" spans="6:23" x14ac:dyDescent="0.35">
      <c r="F163" s="54"/>
      <c r="G163" s="55"/>
      <c r="H163" s="51"/>
      <c r="I163" s="56"/>
      <c r="K163" s="11"/>
      <c r="L163" s="25"/>
      <c r="M163" s="12"/>
      <c r="N163" s="12"/>
      <c r="O163" s="28"/>
      <c r="P163" s="30"/>
      <c r="Q163" s="30"/>
      <c r="R163" s="47"/>
      <c r="S163" s="77"/>
      <c r="T163" s="79"/>
      <c r="U163" s="78"/>
      <c r="V163" s="54"/>
      <c r="W163" s="67"/>
    </row>
    <row r="164" spans="6:23" x14ac:dyDescent="0.35">
      <c r="F164" s="54"/>
      <c r="G164" s="55"/>
      <c r="H164" s="51"/>
      <c r="I164" s="56"/>
      <c r="K164" s="11"/>
      <c r="L164" s="25"/>
      <c r="M164" s="12"/>
      <c r="N164" s="12"/>
      <c r="O164" s="28"/>
      <c r="P164" s="30"/>
      <c r="Q164" s="30"/>
      <c r="R164" s="47"/>
      <c r="S164" s="77"/>
      <c r="T164" s="79"/>
      <c r="U164" s="78"/>
      <c r="V164" s="54"/>
      <c r="W164" s="67"/>
    </row>
    <row r="165" spans="6:23" x14ac:dyDescent="0.35">
      <c r="F165" s="54"/>
      <c r="G165" s="55"/>
      <c r="H165" s="51"/>
      <c r="I165" s="56"/>
      <c r="K165" s="11"/>
      <c r="L165" s="25"/>
      <c r="M165" s="12"/>
      <c r="N165" s="12"/>
      <c r="O165" s="28"/>
      <c r="P165" s="30"/>
      <c r="Q165" s="30"/>
      <c r="R165" s="47"/>
      <c r="S165" s="77"/>
      <c r="T165" s="79"/>
      <c r="U165" s="78"/>
      <c r="V165" s="54"/>
      <c r="W165" s="67"/>
    </row>
    <row r="166" spans="6:23" x14ac:dyDescent="0.35">
      <c r="F166" s="54"/>
      <c r="G166" s="55"/>
      <c r="H166" s="51"/>
      <c r="I166" s="56"/>
      <c r="K166" s="11"/>
      <c r="L166" s="25"/>
      <c r="M166" s="12"/>
      <c r="N166" s="12"/>
      <c r="O166" s="28"/>
      <c r="P166" s="30"/>
      <c r="Q166" s="30"/>
      <c r="R166" s="47"/>
      <c r="S166" s="77"/>
      <c r="T166" s="79"/>
      <c r="U166" s="78"/>
      <c r="V166" s="54"/>
      <c r="W166" s="67"/>
    </row>
    <row r="167" spans="6:23" x14ac:dyDescent="0.35">
      <c r="F167" s="54"/>
      <c r="G167" s="55"/>
      <c r="H167" s="51"/>
      <c r="I167" s="56"/>
      <c r="K167" s="11"/>
      <c r="L167" s="25"/>
      <c r="M167" s="12"/>
      <c r="N167" s="12"/>
      <c r="O167" s="28"/>
      <c r="P167" s="30"/>
      <c r="Q167" s="30"/>
      <c r="R167" s="47"/>
      <c r="S167" s="77"/>
      <c r="T167" s="79"/>
      <c r="U167" s="78"/>
      <c r="V167" s="54"/>
      <c r="W167" s="67"/>
    </row>
    <row r="168" spans="6:23" x14ac:dyDescent="0.35">
      <c r="F168" s="54"/>
      <c r="G168" s="55"/>
      <c r="H168" s="51"/>
      <c r="I168" s="56"/>
      <c r="K168" s="11"/>
      <c r="L168" s="25"/>
      <c r="M168" s="12"/>
      <c r="N168" s="12"/>
      <c r="O168" s="28"/>
      <c r="P168" s="30"/>
      <c r="Q168" s="30"/>
      <c r="R168" s="47"/>
      <c r="S168" s="77"/>
      <c r="T168" s="79"/>
      <c r="U168" s="78"/>
      <c r="V168" s="54"/>
      <c r="W168" s="67"/>
    </row>
    <row r="169" spans="6:23" x14ac:dyDescent="0.35">
      <c r="F169" s="54"/>
      <c r="G169" s="55"/>
      <c r="H169" s="51"/>
      <c r="I169" s="56"/>
      <c r="K169" s="11"/>
      <c r="L169" s="25"/>
      <c r="M169" s="12"/>
      <c r="N169" s="12"/>
      <c r="O169" s="28"/>
      <c r="P169" s="30"/>
      <c r="Q169" s="30"/>
      <c r="R169" s="47"/>
      <c r="S169" s="77"/>
      <c r="T169" s="79"/>
      <c r="U169" s="78"/>
      <c r="V169" s="54"/>
      <c r="W169" s="67"/>
    </row>
    <row r="170" spans="6:23" x14ac:dyDescent="0.35">
      <c r="F170" s="54"/>
      <c r="G170" s="55"/>
      <c r="H170" s="51"/>
      <c r="I170" s="56"/>
      <c r="K170" s="11"/>
      <c r="L170" s="25"/>
      <c r="M170" s="12"/>
      <c r="N170" s="12"/>
      <c r="O170" s="28"/>
      <c r="P170" s="30"/>
      <c r="Q170" s="30"/>
      <c r="R170" s="47"/>
      <c r="S170" s="77"/>
      <c r="T170" s="79"/>
      <c r="U170" s="78"/>
      <c r="V170" s="54"/>
      <c r="W170" s="67"/>
    </row>
    <row r="171" spans="6:23" x14ac:dyDescent="0.35">
      <c r="F171" s="54"/>
      <c r="G171" s="55"/>
      <c r="H171" s="51"/>
      <c r="I171" s="56"/>
      <c r="K171" s="11"/>
      <c r="L171" s="25"/>
      <c r="M171" s="12"/>
      <c r="N171" s="12"/>
      <c r="O171" s="28"/>
      <c r="P171" s="30"/>
      <c r="Q171" s="30"/>
      <c r="R171" s="47"/>
      <c r="S171" s="77"/>
      <c r="T171" s="79"/>
      <c r="U171" s="78"/>
      <c r="V171" s="54"/>
      <c r="W171" s="67"/>
    </row>
    <row r="172" spans="6:23" x14ac:dyDescent="0.35">
      <c r="F172" s="54"/>
      <c r="G172" s="55"/>
      <c r="H172" s="51"/>
      <c r="I172" s="56"/>
      <c r="K172" s="11"/>
      <c r="L172" s="25"/>
      <c r="M172" s="12"/>
      <c r="N172" s="12"/>
      <c r="O172" s="28"/>
      <c r="P172" s="30"/>
      <c r="Q172" s="30"/>
      <c r="R172" s="47"/>
      <c r="S172" s="77"/>
      <c r="T172" s="79"/>
      <c r="U172" s="78"/>
      <c r="V172" s="54"/>
      <c r="W172" s="67"/>
    </row>
    <row r="173" spans="6:23" x14ac:dyDescent="0.35">
      <c r="F173" s="54"/>
      <c r="G173" s="55"/>
      <c r="H173" s="51"/>
      <c r="I173" s="56"/>
      <c r="K173" s="11"/>
      <c r="L173" s="25"/>
      <c r="M173" s="12"/>
      <c r="N173" s="12"/>
      <c r="O173" s="28"/>
      <c r="P173" s="30"/>
      <c r="Q173" s="30"/>
      <c r="R173" s="47"/>
      <c r="S173" s="77"/>
      <c r="T173" s="79"/>
      <c r="U173" s="78"/>
      <c r="V173" s="54"/>
      <c r="W173" s="67"/>
    </row>
    <row r="174" spans="6:23" x14ac:dyDescent="0.35">
      <c r="F174" s="54"/>
      <c r="G174" s="55"/>
      <c r="H174" s="51"/>
      <c r="I174" s="56"/>
      <c r="K174" s="11"/>
      <c r="L174" s="25"/>
      <c r="M174" s="12"/>
      <c r="N174" s="12"/>
      <c r="O174" s="28"/>
      <c r="P174" s="30"/>
      <c r="Q174" s="30"/>
      <c r="R174" s="47"/>
      <c r="S174" s="77"/>
      <c r="T174" s="79"/>
      <c r="U174" s="78"/>
      <c r="V174" s="54"/>
      <c r="W174" s="67"/>
    </row>
    <row r="175" spans="6:23" x14ac:dyDescent="0.35">
      <c r="F175" s="54"/>
      <c r="G175" s="55"/>
      <c r="H175" s="51"/>
      <c r="I175" s="56"/>
      <c r="K175" s="11"/>
      <c r="L175" s="25"/>
      <c r="M175" s="12"/>
      <c r="N175" s="12"/>
      <c r="O175" s="28"/>
      <c r="P175" s="30"/>
      <c r="Q175" s="30"/>
      <c r="R175" s="47"/>
      <c r="S175" s="77"/>
      <c r="T175" s="79"/>
      <c r="U175" s="78"/>
      <c r="V175" s="54"/>
      <c r="W175" s="67"/>
    </row>
    <row r="176" spans="6:23" x14ac:dyDescent="0.35">
      <c r="F176" s="54"/>
      <c r="G176" s="55"/>
      <c r="H176" s="51"/>
      <c r="I176" s="56"/>
      <c r="K176" s="11"/>
      <c r="L176" s="25"/>
      <c r="M176" s="12"/>
      <c r="N176" s="12"/>
      <c r="O176" s="28"/>
      <c r="P176" s="30"/>
      <c r="Q176" s="30"/>
      <c r="R176" s="47"/>
      <c r="S176" s="77"/>
      <c r="T176" s="79"/>
      <c r="U176" s="78"/>
      <c r="V176" s="54"/>
      <c r="W176" s="67"/>
    </row>
    <row r="177" spans="6:23" x14ac:dyDescent="0.35">
      <c r="F177" s="54"/>
      <c r="G177" s="55"/>
      <c r="H177" s="51"/>
      <c r="I177" s="56"/>
      <c r="K177" s="11"/>
      <c r="L177" s="25"/>
      <c r="M177" s="12"/>
      <c r="N177" s="12"/>
      <c r="O177" s="28"/>
      <c r="P177" s="30"/>
      <c r="Q177" s="30"/>
      <c r="R177" s="47"/>
      <c r="S177" s="77"/>
      <c r="T177" s="79"/>
      <c r="U177" s="78"/>
      <c r="V177" s="54"/>
      <c r="W177" s="67"/>
    </row>
    <row r="178" spans="6:23" x14ac:dyDescent="0.35">
      <c r="F178" s="54"/>
      <c r="G178" s="55"/>
      <c r="H178" s="51"/>
      <c r="I178" s="56"/>
      <c r="K178" s="11"/>
      <c r="L178" s="25"/>
      <c r="M178" s="12"/>
      <c r="N178" s="12"/>
      <c r="O178" s="28"/>
      <c r="P178" s="30"/>
      <c r="Q178" s="30"/>
      <c r="R178" s="47"/>
      <c r="S178" s="77"/>
      <c r="T178" s="79"/>
      <c r="U178" s="78"/>
      <c r="V178" s="54"/>
      <c r="W178" s="67"/>
    </row>
    <row r="179" spans="6:23" x14ac:dyDescent="0.35">
      <c r="F179" s="54"/>
      <c r="G179" s="55"/>
      <c r="H179" s="51"/>
      <c r="I179" s="56"/>
      <c r="K179" s="11"/>
      <c r="L179" s="25"/>
      <c r="M179" s="12"/>
      <c r="N179" s="12"/>
      <c r="O179" s="28"/>
      <c r="P179" s="30"/>
      <c r="Q179" s="30"/>
      <c r="R179" s="47"/>
      <c r="S179" s="77"/>
      <c r="T179" s="79"/>
      <c r="U179" s="78"/>
      <c r="V179" s="54"/>
      <c r="W179" s="67"/>
    </row>
    <row r="180" spans="6:23" x14ac:dyDescent="0.35">
      <c r="F180" s="54"/>
      <c r="G180" s="55"/>
      <c r="H180" s="51"/>
      <c r="I180" s="56"/>
      <c r="K180" s="11"/>
      <c r="L180" s="25"/>
      <c r="M180" s="12"/>
      <c r="N180" s="12"/>
      <c r="O180" s="28"/>
      <c r="P180" s="30"/>
      <c r="Q180" s="30"/>
      <c r="R180" s="47"/>
      <c r="S180" s="77"/>
      <c r="T180" s="79"/>
      <c r="U180" s="78"/>
      <c r="V180" s="54"/>
      <c r="W180" s="67"/>
    </row>
    <row r="181" spans="6:23" x14ac:dyDescent="0.35">
      <c r="F181" s="54"/>
      <c r="G181" s="55"/>
      <c r="H181" s="51"/>
      <c r="I181" s="56"/>
      <c r="K181" s="11"/>
      <c r="L181" s="25"/>
      <c r="M181" s="12"/>
      <c r="N181" s="12"/>
      <c r="O181" s="28"/>
      <c r="P181" s="30"/>
      <c r="Q181" s="30"/>
      <c r="R181" s="47"/>
      <c r="S181" s="77"/>
      <c r="T181" s="79"/>
      <c r="U181" s="78"/>
      <c r="V181" s="54"/>
      <c r="W181" s="67"/>
    </row>
    <row r="182" spans="6:23" x14ac:dyDescent="0.35">
      <c r="F182" s="54"/>
      <c r="G182" s="55"/>
      <c r="H182" s="51"/>
      <c r="I182" s="56"/>
      <c r="K182" s="11"/>
      <c r="L182" s="25"/>
      <c r="M182" s="12"/>
      <c r="N182" s="12"/>
      <c r="O182" s="28"/>
      <c r="P182" s="30"/>
      <c r="Q182" s="30"/>
      <c r="R182" s="47"/>
      <c r="S182" s="77"/>
      <c r="T182" s="79"/>
      <c r="U182" s="78"/>
      <c r="V182" s="54"/>
      <c r="W182" s="67"/>
    </row>
    <row r="183" spans="6:23" x14ac:dyDescent="0.35">
      <c r="F183" s="54"/>
      <c r="G183" s="55"/>
      <c r="H183" s="51"/>
      <c r="I183" s="56"/>
      <c r="K183" s="11"/>
      <c r="L183" s="25"/>
      <c r="M183" s="12"/>
      <c r="N183" s="12"/>
      <c r="O183" s="28"/>
      <c r="P183" s="30"/>
      <c r="Q183" s="30"/>
      <c r="R183" s="47"/>
      <c r="S183" s="77"/>
      <c r="T183" s="79"/>
      <c r="U183" s="78"/>
      <c r="V183" s="54"/>
      <c r="W183" s="67"/>
    </row>
    <row r="184" spans="6:23" x14ac:dyDescent="0.35">
      <c r="F184" s="54"/>
      <c r="G184" s="55"/>
      <c r="H184" s="51"/>
      <c r="I184" s="56"/>
      <c r="K184" s="11"/>
      <c r="L184" s="25"/>
      <c r="M184" s="12"/>
      <c r="N184" s="12"/>
      <c r="O184" s="28"/>
      <c r="P184" s="30"/>
      <c r="Q184" s="30"/>
      <c r="R184" s="47"/>
      <c r="S184" s="77"/>
      <c r="T184" s="79"/>
      <c r="U184" s="78"/>
      <c r="V184" s="54"/>
      <c r="W184" s="67"/>
    </row>
    <row r="185" spans="6:23" x14ac:dyDescent="0.35">
      <c r="F185" s="54"/>
      <c r="G185" s="55"/>
      <c r="H185" s="51"/>
      <c r="I185" s="56"/>
      <c r="K185" s="11"/>
      <c r="L185" s="25"/>
      <c r="M185" s="12"/>
      <c r="N185" s="12"/>
      <c r="O185" s="28"/>
      <c r="P185" s="30"/>
      <c r="Q185" s="30"/>
      <c r="R185" s="47"/>
      <c r="S185" s="77"/>
      <c r="T185" s="79"/>
      <c r="U185" s="78"/>
      <c r="V185" s="54"/>
      <c r="W185" s="67"/>
    </row>
    <row r="186" spans="6:23" x14ac:dyDescent="0.35">
      <c r="F186" s="54"/>
      <c r="G186" s="55"/>
      <c r="H186" s="51"/>
      <c r="I186" s="56"/>
      <c r="K186" s="11"/>
      <c r="L186" s="25"/>
      <c r="M186" s="12"/>
      <c r="N186" s="12"/>
      <c r="O186" s="28"/>
      <c r="P186" s="30"/>
      <c r="Q186" s="30"/>
      <c r="R186" s="47"/>
      <c r="S186" s="77"/>
      <c r="T186" s="79"/>
      <c r="U186" s="78"/>
      <c r="V186" s="54"/>
      <c r="W186" s="67"/>
    </row>
    <row r="187" spans="6:23" x14ac:dyDescent="0.35">
      <c r="F187" s="54"/>
      <c r="G187" s="55"/>
      <c r="H187" s="51"/>
      <c r="I187" s="56"/>
      <c r="K187" s="11"/>
      <c r="L187" s="25"/>
      <c r="M187" s="12"/>
      <c r="N187" s="12"/>
      <c r="O187" s="28"/>
      <c r="P187" s="30"/>
      <c r="Q187" s="30"/>
      <c r="R187" s="47"/>
      <c r="S187" s="77"/>
      <c r="T187" s="79"/>
      <c r="U187" s="78"/>
      <c r="V187" s="54"/>
      <c r="W187" s="67"/>
    </row>
    <row r="188" spans="6:23" x14ac:dyDescent="0.35">
      <c r="F188" s="54"/>
      <c r="G188" s="55"/>
      <c r="H188" s="51"/>
      <c r="I188" s="56"/>
      <c r="K188" s="11"/>
      <c r="L188" s="25"/>
      <c r="M188" s="12"/>
      <c r="N188" s="12"/>
      <c r="O188" s="28"/>
      <c r="P188" s="30"/>
      <c r="Q188" s="30"/>
      <c r="R188" s="47"/>
      <c r="S188" s="77"/>
      <c r="T188" s="79"/>
      <c r="U188" s="78"/>
      <c r="V188" s="54"/>
      <c r="W188" s="67"/>
    </row>
    <row r="189" spans="6:23" x14ac:dyDescent="0.35">
      <c r="F189" s="54"/>
      <c r="G189" s="55"/>
      <c r="H189" s="51"/>
      <c r="I189" s="56"/>
      <c r="K189" s="11"/>
      <c r="L189" s="25"/>
      <c r="M189" s="12"/>
      <c r="N189" s="12"/>
      <c r="O189" s="28"/>
      <c r="P189" s="30"/>
      <c r="Q189" s="30"/>
      <c r="R189" s="47"/>
      <c r="S189" s="77"/>
      <c r="T189" s="79"/>
      <c r="U189" s="78"/>
      <c r="V189" s="54"/>
      <c r="W189" s="67"/>
    </row>
    <row r="190" spans="6:23" x14ac:dyDescent="0.35">
      <c r="F190" s="54"/>
      <c r="G190" s="55"/>
      <c r="H190" s="51"/>
      <c r="I190" s="56"/>
      <c r="K190" s="11"/>
      <c r="L190" s="25"/>
      <c r="M190" s="12"/>
      <c r="N190" s="12"/>
      <c r="O190" s="28"/>
      <c r="P190" s="30"/>
      <c r="Q190" s="30"/>
      <c r="R190" s="47"/>
      <c r="S190" s="77"/>
      <c r="T190" s="79"/>
      <c r="U190" s="78"/>
      <c r="V190" s="54"/>
      <c r="W190" s="67"/>
    </row>
    <row r="191" spans="6:23" x14ac:dyDescent="0.35">
      <c r="F191" s="54"/>
      <c r="G191" s="55"/>
      <c r="H191" s="51"/>
      <c r="I191" s="56"/>
      <c r="K191" s="11"/>
      <c r="L191" s="25"/>
      <c r="M191" s="12"/>
      <c r="N191" s="12"/>
      <c r="O191" s="28"/>
      <c r="P191" s="30"/>
      <c r="Q191" s="30"/>
      <c r="R191" s="47"/>
      <c r="S191" s="77"/>
      <c r="T191" s="79"/>
      <c r="U191" s="78"/>
      <c r="V191" s="54"/>
      <c r="W191" s="67"/>
    </row>
    <row r="192" spans="6:23" x14ac:dyDescent="0.35">
      <c r="F192" s="54"/>
      <c r="G192" s="55"/>
      <c r="H192" s="51"/>
      <c r="I192" s="56"/>
      <c r="K192" s="11"/>
      <c r="L192" s="25"/>
      <c r="M192" s="12"/>
      <c r="N192" s="12"/>
      <c r="O192" s="28"/>
      <c r="P192" s="30"/>
      <c r="Q192" s="30"/>
      <c r="R192" s="47"/>
      <c r="S192" s="77"/>
      <c r="T192" s="79"/>
      <c r="U192" s="78"/>
      <c r="V192" s="54"/>
      <c r="W192" s="67"/>
    </row>
    <row r="193" spans="6:23" x14ac:dyDescent="0.35">
      <c r="F193" s="54"/>
      <c r="G193" s="55"/>
      <c r="H193" s="51"/>
      <c r="I193" s="56"/>
      <c r="K193" s="11"/>
      <c r="L193" s="25"/>
      <c r="M193" s="12"/>
      <c r="N193" s="12"/>
      <c r="O193" s="28"/>
      <c r="P193" s="30"/>
      <c r="Q193" s="30"/>
      <c r="R193" s="47"/>
      <c r="S193" s="77"/>
      <c r="T193" s="79"/>
      <c r="U193" s="78"/>
      <c r="V193" s="54"/>
      <c r="W193" s="67"/>
    </row>
    <row r="194" spans="6:23" x14ac:dyDescent="0.35">
      <c r="F194" s="54"/>
      <c r="G194" s="55"/>
      <c r="H194" s="51"/>
      <c r="I194" s="56"/>
      <c r="K194" s="11"/>
      <c r="L194" s="25"/>
      <c r="M194" s="12"/>
      <c r="N194" s="12"/>
      <c r="O194" s="28"/>
      <c r="P194" s="30"/>
      <c r="Q194" s="30"/>
      <c r="R194" s="47"/>
      <c r="S194" s="77"/>
      <c r="T194" s="79"/>
      <c r="U194" s="78"/>
      <c r="V194" s="54"/>
      <c r="W194" s="67"/>
    </row>
    <row r="195" spans="6:23" x14ac:dyDescent="0.35">
      <c r="F195" s="54"/>
      <c r="G195" s="55"/>
      <c r="H195" s="51"/>
      <c r="I195" s="56"/>
      <c r="K195" s="11"/>
      <c r="L195" s="25"/>
      <c r="M195" s="12"/>
      <c r="N195" s="12"/>
      <c r="O195" s="28"/>
      <c r="P195" s="30"/>
      <c r="Q195" s="30"/>
      <c r="R195" s="47"/>
      <c r="S195" s="77"/>
      <c r="T195" s="79"/>
      <c r="U195" s="78"/>
      <c r="V195" s="54"/>
      <c r="W195" s="67"/>
    </row>
    <row r="196" spans="6:23" x14ac:dyDescent="0.35">
      <c r="F196" s="54"/>
      <c r="G196" s="55"/>
      <c r="H196" s="51"/>
      <c r="I196" s="56"/>
      <c r="K196" s="11"/>
      <c r="L196" s="25"/>
      <c r="M196" s="12"/>
      <c r="N196" s="12"/>
      <c r="O196" s="28"/>
      <c r="P196" s="30"/>
      <c r="Q196" s="30"/>
      <c r="R196" s="47"/>
      <c r="S196" s="77"/>
      <c r="T196" s="79"/>
      <c r="U196" s="78"/>
      <c r="V196" s="54"/>
      <c r="W196" s="67"/>
    </row>
    <row r="197" spans="6:23" x14ac:dyDescent="0.35">
      <c r="F197" s="54"/>
      <c r="G197" s="55"/>
      <c r="H197" s="51"/>
      <c r="I197" s="56"/>
      <c r="K197" s="11"/>
      <c r="L197" s="25"/>
      <c r="M197" s="12"/>
      <c r="N197" s="12"/>
      <c r="O197" s="28"/>
      <c r="P197" s="30"/>
      <c r="Q197" s="30"/>
      <c r="R197" s="47"/>
      <c r="S197" s="77"/>
      <c r="T197" s="79"/>
      <c r="U197" s="78"/>
      <c r="V197" s="54"/>
      <c r="W197" s="67"/>
    </row>
    <row r="198" spans="6:23" x14ac:dyDescent="0.35">
      <c r="F198" s="54"/>
      <c r="G198" s="55"/>
      <c r="H198" s="51"/>
      <c r="I198" s="56"/>
      <c r="K198" s="11"/>
      <c r="L198" s="25"/>
      <c r="M198" s="12"/>
      <c r="N198" s="12"/>
      <c r="O198" s="28"/>
      <c r="P198" s="30"/>
      <c r="Q198" s="30"/>
      <c r="R198" s="47"/>
      <c r="S198" s="77"/>
      <c r="T198" s="79"/>
      <c r="U198" s="78"/>
      <c r="V198" s="54"/>
      <c r="W198" s="67"/>
    </row>
    <row r="199" spans="6:23" x14ac:dyDescent="0.35">
      <c r="F199" s="54"/>
      <c r="G199" s="55"/>
      <c r="H199" s="51"/>
      <c r="I199" s="56"/>
      <c r="K199" s="11"/>
      <c r="L199" s="25"/>
      <c r="M199" s="12"/>
      <c r="N199" s="12"/>
      <c r="O199" s="28"/>
      <c r="P199" s="30"/>
      <c r="Q199" s="30"/>
      <c r="R199" s="47"/>
      <c r="S199" s="77"/>
      <c r="T199" s="79"/>
      <c r="U199" s="78"/>
      <c r="V199" s="54"/>
      <c r="W199" s="67"/>
    </row>
    <row r="200" spans="6:23" x14ac:dyDescent="0.35">
      <c r="F200" s="54"/>
      <c r="G200" s="55"/>
      <c r="H200" s="51"/>
      <c r="I200" s="56"/>
      <c r="K200" s="11"/>
      <c r="L200" s="25"/>
      <c r="M200" s="12"/>
      <c r="N200" s="12"/>
      <c r="O200" s="28"/>
      <c r="P200" s="30"/>
      <c r="Q200" s="30"/>
      <c r="R200" s="47"/>
      <c r="S200" s="77"/>
      <c r="T200" s="79"/>
      <c r="U200" s="78"/>
      <c r="V200" s="54"/>
      <c r="W200" s="67"/>
    </row>
    <row r="201" spans="6:23" x14ac:dyDescent="0.35">
      <c r="F201" s="54"/>
      <c r="G201" s="55"/>
      <c r="H201" s="51"/>
      <c r="I201" s="56"/>
      <c r="K201" s="11"/>
      <c r="L201" s="25"/>
      <c r="M201" s="12"/>
      <c r="N201" s="12"/>
      <c r="O201" s="28"/>
      <c r="P201" s="30"/>
      <c r="Q201" s="30"/>
      <c r="R201" s="47"/>
      <c r="S201" s="77"/>
      <c r="T201" s="79"/>
      <c r="U201" s="78"/>
      <c r="V201" s="54"/>
      <c r="W201" s="67"/>
    </row>
    <row r="202" spans="6:23" x14ac:dyDescent="0.35">
      <c r="F202" s="54"/>
      <c r="G202" s="55"/>
      <c r="H202" s="51"/>
      <c r="I202" s="56"/>
      <c r="K202" s="11"/>
      <c r="L202" s="25"/>
      <c r="M202" s="12"/>
      <c r="N202" s="12"/>
      <c r="O202" s="28"/>
      <c r="P202" s="30"/>
      <c r="Q202" s="30"/>
      <c r="R202" s="47"/>
      <c r="S202" s="77"/>
      <c r="T202" s="79"/>
      <c r="U202" s="78"/>
      <c r="V202" s="54"/>
      <c r="W202" s="67"/>
    </row>
    <row r="203" spans="6:23" x14ac:dyDescent="0.35">
      <c r="F203" s="54"/>
      <c r="G203" s="55"/>
      <c r="H203" s="51"/>
      <c r="I203" s="56"/>
      <c r="K203" s="11"/>
      <c r="L203" s="25"/>
      <c r="M203" s="12"/>
      <c r="N203" s="12"/>
      <c r="O203" s="28"/>
      <c r="P203" s="30"/>
      <c r="Q203" s="30"/>
      <c r="R203" s="47"/>
      <c r="S203" s="77"/>
      <c r="T203" s="79"/>
      <c r="U203" s="78"/>
      <c r="V203" s="54"/>
      <c r="W203" s="67"/>
    </row>
    <row r="204" spans="6:23" x14ac:dyDescent="0.35">
      <c r="F204" s="54"/>
      <c r="G204" s="55"/>
      <c r="H204" s="51"/>
      <c r="I204" s="56"/>
      <c r="K204" s="11"/>
      <c r="L204" s="25"/>
      <c r="M204" s="12"/>
      <c r="N204" s="12"/>
      <c r="O204" s="28"/>
      <c r="P204" s="30"/>
      <c r="Q204" s="30"/>
      <c r="R204" s="47"/>
      <c r="S204" s="77"/>
      <c r="T204" s="79"/>
      <c r="U204" s="78"/>
      <c r="V204" s="54"/>
      <c r="W204" s="67"/>
    </row>
    <row r="205" spans="6:23" x14ac:dyDescent="0.35">
      <c r="F205" s="54"/>
      <c r="G205" s="55"/>
      <c r="H205" s="51"/>
      <c r="I205" s="56"/>
      <c r="K205" s="11"/>
      <c r="L205" s="25"/>
      <c r="M205" s="12"/>
      <c r="N205" s="12"/>
      <c r="O205" s="28"/>
      <c r="P205" s="30"/>
      <c r="Q205" s="30"/>
      <c r="R205" s="47"/>
      <c r="S205" s="77"/>
      <c r="T205" s="79"/>
      <c r="U205" s="78"/>
      <c r="V205" s="54"/>
      <c r="W205" s="67"/>
    </row>
    <row r="206" spans="6:23" x14ac:dyDescent="0.35">
      <c r="F206" s="54"/>
      <c r="G206" s="55"/>
      <c r="H206" s="51"/>
      <c r="I206" s="56"/>
      <c r="K206" s="11"/>
      <c r="L206" s="25"/>
      <c r="M206" s="12"/>
      <c r="N206" s="12"/>
      <c r="O206" s="28"/>
      <c r="P206" s="30"/>
      <c r="Q206" s="30"/>
      <c r="R206" s="47"/>
      <c r="S206" s="77"/>
      <c r="T206" s="79"/>
      <c r="U206" s="78"/>
      <c r="V206" s="54"/>
      <c r="W206" s="67"/>
    </row>
    <row r="207" spans="6:23" x14ac:dyDescent="0.35">
      <c r="F207" s="54"/>
      <c r="G207" s="55"/>
      <c r="H207" s="51"/>
      <c r="I207" s="56"/>
      <c r="K207" s="11"/>
      <c r="L207" s="25"/>
      <c r="M207" s="12"/>
      <c r="N207" s="12"/>
      <c r="O207" s="28"/>
      <c r="P207" s="30"/>
      <c r="Q207" s="30"/>
      <c r="R207" s="47"/>
      <c r="S207" s="77"/>
      <c r="T207" s="79"/>
      <c r="U207" s="78"/>
      <c r="V207" s="54"/>
      <c r="W207" s="67"/>
    </row>
    <row r="208" spans="6:23" x14ac:dyDescent="0.35">
      <c r="F208" s="54"/>
      <c r="G208" s="55"/>
      <c r="H208" s="51"/>
      <c r="I208" s="56"/>
      <c r="K208" s="11"/>
      <c r="L208" s="25"/>
      <c r="M208" s="12"/>
      <c r="N208" s="12"/>
      <c r="O208" s="28"/>
      <c r="P208" s="30"/>
      <c r="Q208" s="30"/>
      <c r="R208" s="47"/>
      <c r="S208" s="77"/>
      <c r="T208" s="79"/>
      <c r="U208" s="78"/>
      <c r="V208" s="54"/>
      <c r="W208" s="67"/>
    </row>
    <row r="209" spans="6:23" x14ac:dyDescent="0.35">
      <c r="F209" s="54"/>
      <c r="G209" s="55"/>
      <c r="H209" s="51"/>
      <c r="I209" s="56"/>
      <c r="K209" s="11"/>
      <c r="L209" s="25"/>
      <c r="M209" s="12"/>
      <c r="N209" s="12"/>
      <c r="O209" s="28"/>
      <c r="P209" s="30"/>
      <c r="Q209" s="30"/>
      <c r="R209" s="47"/>
      <c r="S209" s="77"/>
      <c r="T209" s="79"/>
      <c r="U209" s="78"/>
      <c r="V209" s="54"/>
      <c r="W209" s="67"/>
    </row>
    <row r="210" spans="6:23" x14ac:dyDescent="0.35">
      <c r="F210" s="54"/>
      <c r="G210" s="55"/>
      <c r="H210" s="51"/>
      <c r="I210" s="56"/>
      <c r="K210" s="11"/>
      <c r="L210" s="25"/>
      <c r="M210" s="12"/>
      <c r="N210" s="12"/>
      <c r="O210" s="28"/>
      <c r="P210" s="30"/>
      <c r="Q210" s="30"/>
      <c r="R210" s="47"/>
      <c r="S210" s="77"/>
      <c r="T210" s="79"/>
      <c r="U210" s="78"/>
      <c r="V210" s="54"/>
      <c r="W210" s="67"/>
    </row>
    <row r="211" spans="6:23" x14ac:dyDescent="0.35">
      <c r="F211" s="54"/>
      <c r="G211" s="55"/>
      <c r="H211" s="51"/>
      <c r="I211" s="56"/>
      <c r="K211" s="11"/>
      <c r="L211" s="25"/>
      <c r="M211" s="12"/>
      <c r="N211" s="12"/>
      <c r="O211" s="28"/>
      <c r="P211" s="30"/>
      <c r="Q211" s="30"/>
      <c r="R211" s="47"/>
      <c r="S211" s="77"/>
      <c r="T211" s="79"/>
      <c r="U211" s="78"/>
      <c r="V211" s="54"/>
      <c r="W211" s="67"/>
    </row>
    <row r="212" spans="6:23" x14ac:dyDescent="0.35">
      <c r="F212" s="54"/>
      <c r="G212" s="55"/>
      <c r="H212" s="51"/>
      <c r="I212" s="56"/>
      <c r="K212" s="11"/>
      <c r="L212" s="25"/>
      <c r="M212" s="12"/>
      <c r="N212" s="12"/>
      <c r="O212" s="28"/>
      <c r="P212" s="30"/>
      <c r="Q212" s="30"/>
      <c r="R212" s="47"/>
      <c r="S212" s="77"/>
      <c r="T212" s="79"/>
      <c r="U212" s="78"/>
      <c r="V212" s="54"/>
      <c r="W212" s="67"/>
    </row>
    <row r="213" spans="6:23" x14ac:dyDescent="0.35">
      <c r="F213" s="54"/>
      <c r="G213" s="55"/>
      <c r="H213" s="51"/>
      <c r="I213" s="56"/>
      <c r="K213" s="11"/>
      <c r="L213" s="25"/>
      <c r="M213" s="12"/>
      <c r="N213" s="12"/>
      <c r="O213" s="28"/>
      <c r="P213" s="30"/>
      <c r="Q213" s="30"/>
      <c r="R213" s="47"/>
      <c r="S213" s="77"/>
      <c r="T213" s="79"/>
      <c r="U213" s="78"/>
      <c r="V213" s="54"/>
      <c r="W213" s="67"/>
    </row>
    <row r="214" spans="6:23" x14ac:dyDescent="0.35">
      <c r="F214" s="54"/>
      <c r="G214" s="55"/>
      <c r="H214" s="51"/>
      <c r="I214" s="56"/>
      <c r="K214" s="11"/>
      <c r="L214" s="25"/>
      <c r="M214" s="12"/>
      <c r="N214" s="12"/>
      <c r="O214" s="28"/>
      <c r="P214" s="30"/>
      <c r="Q214" s="30"/>
      <c r="R214" s="47"/>
      <c r="S214" s="77"/>
      <c r="T214" s="79"/>
      <c r="U214" s="78"/>
      <c r="V214" s="54"/>
      <c r="W214" s="67"/>
    </row>
    <row r="215" spans="6:23" x14ac:dyDescent="0.35">
      <c r="F215" s="54"/>
      <c r="G215" s="55"/>
      <c r="H215" s="51"/>
      <c r="I215" s="56"/>
      <c r="K215" s="11"/>
      <c r="L215" s="25"/>
      <c r="M215" s="12"/>
      <c r="N215" s="12"/>
      <c r="O215" s="28"/>
      <c r="P215" s="30"/>
      <c r="Q215" s="30"/>
      <c r="R215" s="47"/>
      <c r="S215" s="77"/>
      <c r="T215" s="79"/>
      <c r="U215" s="78"/>
      <c r="V215" s="54"/>
      <c r="W215" s="67"/>
    </row>
    <row r="216" spans="6:23" x14ac:dyDescent="0.35">
      <c r="F216" s="54"/>
      <c r="G216" s="55"/>
      <c r="H216" s="51"/>
      <c r="I216" s="56"/>
      <c r="K216" s="11"/>
      <c r="L216" s="25"/>
      <c r="M216" s="12"/>
      <c r="N216" s="12"/>
      <c r="O216" s="28"/>
      <c r="P216" s="30"/>
      <c r="Q216" s="30"/>
      <c r="R216" s="47"/>
      <c r="S216" s="77"/>
      <c r="T216" s="79"/>
      <c r="U216" s="78"/>
      <c r="V216" s="54"/>
      <c r="W216" s="67"/>
    </row>
    <row r="217" spans="6:23" x14ac:dyDescent="0.35">
      <c r="F217" s="54"/>
      <c r="G217" s="55"/>
      <c r="H217" s="51"/>
      <c r="I217" s="56"/>
      <c r="K217" s="11"/>
      <c r="L217" s="25"/>
      <c r="M217" s="12"/>
      <c r="N217" s="12"/>
      <c r="O217" s="28"/>
      <c r="P217" s="30"/>
      <c r="Q217" s="30"/>
      <c r="R217" s="47"/>
      <c r="S217" s="77"/>
      <c r="T217" s="79"/>
      <c r="U217" s="78"/>
      <c r="V217" s="54"/>
      <c r="W217" s="67"/>
    </row>
    <row r="218" spans="6:23" x14ac:dyDescent="0.35">
      <c r="F218" s="54"/>
      <c r="G218" s="55"/>
      <c r="H218" s="51"/>
      <c r="I218" s="56"/>
      <c r="K218" s="11"/>
      <c r="L218" s="25"/>
      <c r="M218" s="12"/>
      <c r="N218" s="12"/>
      <c r="O218" s="28"/>
      <c r="P218" s="30"/>
      <c r="Q218" s="30"/>
      <c r="R218" s="47"/>
      <c r="S218" s="77"/>
      <c r="T218" s="79"/>
      <c r="U218" s="78"/>
      <c r="V218" s="54"/>
      <c r="W218" s="67"/>
    </row>
    <row r="219" spans="6:23" x14ac:dyDescent="0.35">
      <c r="F219" s="54"/>
      <c r="G219" s="55"/>
      <c r="H219" s="51"/>
      <c r="I219" s="56"/>
      <c r="K219" s="11"/>
      <c r="L219" s="25"/>
      <c r="M219" s="12"/>
      <c r="N219" s="12"/>
      <c r="O219" s="28"/>
      <c r="P219" s="30"/>
      <c r="Q219" s="30"/>
      <c r="R219" s="47"/>
      <c r="S219" s="77"/>
      <c r="T219" s="79"/>
      <c r="U219" s="78"/>
      <c r="V219" s="54"/>
      <c r="W219" s="67"/>
    </row>
    <row r="220" spans="6:23" x14ac:dyDescent="0.35">
      <c r="F220" s="54"/>
      <c r="G220" s="55"/>
      <c r="H220" s="51"/>
      <c r="I220" s="56"/>
      <c r="K220" s="11"/>
      <c r="L220" s="25"/>
      <c r="M220" s="12"/>
      <c r="N220" s="12"/>
      <c r="O220" s="28"/>
      <c r="P220" s="30"/>
      <c r="Q220" s="30"/>
      <c r="R220" s="47"/>
      <c r="S220" s="77"/>
      <c r="T220" s="79"/>
      <c r="U220" s="78"/>
      <c r="V220" s="54"/>
      <c r="W220" s="67"/>
    </row>
    <row r="221" spans="6:23" x14ac:dyDescent="0.35">
      <c r="F221" s="54"/>
      <c r="G221" s="55"/>
      <c r="H221" s="51"/>
      <c r="I221" s="56"/>
      <c r="K221" s="11"/>
      <c r="L221" s="25"/>
      <c r="M221" s="12"/>
      <c r="N221" s="12"/>
      <c r="O221" s="28"/>
      <c r="P221" s="30"/>
      <c r="Q221" s="30"/>
      <c r="R221" s="47"/>
      <c r="S221" s="77"/>
      <c r="T221" s="79"/>
      <c r="U221" s="78"/>
      <c r="V221" s="54"/>
      <c r="W221" s="67"/>
    </row>
    <row r="222" spans="6:23" x14ac:dyDescent="0.35">
      <c r="F222" s="54"/>
      <c r="G222" s="55"/>
      <c r="H222" s="51"/>
      <c r="I222" s="56"/>
      <c r="K222" s="11"/>
      <c r="L222" s="25"/>
      <c r="M222" s="12"/>
      <c r="N222" s="12"/>
      <c r="O222" s="28"/>
      <c r="P222" s="30"/>
      <c r="Q222" s="30"/>
      <c r="R222" s="47"/>
      <c r="S222" s="77"/>
      <c r="T222" s="79"/>
      <c r="U222" s="78"/>
      <c r="V222" s="54"/>
      <c r="W222" s="67"/>
    </row>
    <row r="223" spans="6:23" x14ac:dyDescent="0.35">
      <c r="F223" s="54"/>
      <c r="G223" s="55"/>
      <c r="H223" s="51"/>
      <c r="I223" s="56"/>
      <c r="K223" s="11"/>
      <c r="L223" s="25"/>
      <c r="M223" s="12"/>
      <c r="N223" s="12"/>
      <c r="O223" s="28"/>
      <c r="P223" s="30"/>
      <c r="Q223" s="30"/>
      <c r="R223" s="47"/>
      <c r="S223" s="77"/>
      <c r="T223" s="79"/>
      <c r="U223" s="78"/>
      <c r="V223" s="54"/>
      <c r="W223" s="67"/>
    </row>
    <row r="224" spans="6:23" x14ac:dyDescent="0.35">
      <c r="F224" s="54"/>
      <c r="G224" s="55"/>
      <c r="H224" s="51"/>
      <c r="I224" s="56"/>
      <c r="K224" s="11"/>
      <c r="L224" s="25"/>
      <c r="M224" s="12"/>
      <c r="N224" s="12"/>
      <c r="O224" s="28"/>
      <c r="P224" s="30"/>
      <c r="Q224" s="30"/>
      <c r="R224" s="47"/>
      <c r="S224" s="77"/>
      <c r="T224" s="79"/>
      <c r="U224" s="78"/>
      <c r="V224" s="54"/>
      <c r="W224" s="67"/>
    </row>
    <row r="225" spans="6:23" x14ac:dyDescent="0.35">
      <c r="F225" s="54"/>
      <c r="G225" s="55"/>
      <c r="H225" s="51"/>
      <c r="I225" s="56"/>
      <c r="K225" s="11"/>
      <c r="L225" s="25"/>
      <c r="M225" s="12"/>
      <c r="N225" s="12"/>
      <c r="O225" s="28"/>
      <c r="P225" s="30"/>
      <c r="Q225" s="30"/>
      <c r="R225" s="47"/>
      <c r="S225" s="77"/>
      <c r="T225" s="79"/>
      <c r="U225" s="78"/>
      <c r="V225" s="54"/>
      <c r="W225" s="67"/>
    </row>
    <row r="226" spans="6:23" x14ac:dyDescent="0.35">
      <c r="F226" s="54"/>
      <c r="G226" s="55"/>
      <c r="H226" s="51"/>
      <c r="I226" s="56"/>
      <c r="K226" s="11"/>
      <c r="L226" s="25"/>
      <c r="M226" s="12"/>
      <c r="N226" s="12"/>
      <c r="O226" s="28"/>
      <c r="P226" s="30"/>
      <c r="Q226" s="30"/>
      <c r="R226" s="47"/>
      <c r="S226" s="77"/>
      <c r="T226" s="79"/>
      <c r="U226" s="78"/>
      <c r="V226" s="54"/>
      <c r="W226" s="67"/>
    </row>
    <row r="227" spans="6:23" x14ac:dyDescent="0.35">
      <c r="F227" s="54"/>
      <c r="G227" s="55"/>
      <c r="H227" s="51"/>
      <c r="I227" s="56"/>
      <c r="K227" s="11"/>
      <c r="L227" s="25"/>
      <c r="M227" s="12"/>
      <c r="N227" s="12"/>
      <c r="O227" s="28"/>
      <c r="P227" s="30"/>
      <c r="Q227" s="30"/>
      <c r="R227" s="47"/>
      <c r="S227" s="77"/>
      <c r="T227" s="79"/>
      <c r="U227" s="78"/>
      <c r="V227" s="54"/>
      <c r="W227" s="67"/>
    </row>
    <row r="228" spans="6:23" x14ac:dyDescent="0.35">
      <c r="F228" s="54"/>
      <c r="G228" s="55"/>
      <c r="H228" s="51"/>
      <c r="I228" s="56"/>
      <c r="K228" s="11"/>
      <c r="L228" s="25"/>
      <c r="M228" s="12"/>
      <c r="N228" s="12"/>
      <c r="O228" s="28"/>
      <c r="P228" s="30"/>
      <c r="Q228" s="30"/>
      <c r="R228" s="47"/>
      <c r="S228" s="77"/>
      <c r="T228" s="79"/>
      <c r="U228" s="78"/>
      <c r="V228" s="54"/>
      <c r="W228" s="67"/>
    </row>
    <row r="229" spans="6:23" x14ac:dyDescent="0.35">
      <c r="F229" s="54"/>
      <c r="G229" s="55"/>
      <c r="H229" s="51"/>
      <c r="I229" s="56"/>
      <c r="K229" s="11"/>
      <c r="L229" s="25"/>
      <c r="M229" s="12"/>
      <c r="N229" s="12"/>
      <c r="O229" s="28"/>
      <c r="P229" s="30"/>
      <c r="Q229" s="30"/>
      <c r="R229" s="47"/>
      <c r="S229" s="77"/>
      <c r="T229" s="79"/>
      <c r="U229" s="78"/>
      <c r="V229" s="54"/>
      <c r="W229" s="67"/>
    </row>
    <row r="230" spans="6:23" x14ac:dyDescent="0.35">
      <c r="F230" s="54"/>
      <c r="G230" s="55"/>
      <c r="H230" s="51"/>
      <c r="I230" s="56"/>
      <c r="K230" s="11"/>
      <c r="L230" s="25"/>
      <c r="M230" s="12"/>
      <c r="N230" s="12"/>
      <c r="O230" s="28"/>
      <c r="P230" s="30"/>
      <c r="Q230" s="30"/>
      <c r="R230" s="47"/>
      <c r="S230" s="77"/>
      <c r="T230" s="79"/>
      <c r="U230" s="78"/>
      <c r="V230" s="54"/>
      <c r="W230" s="67"/>
    </row>
    <row r="231" spans="6:23" x14ac:dyDescent="0.35">
      <c r="F231" s="54"/>
      <c r="G231" s="55"/>
      <c r="H231" s="51"/>
      <c r="I231" s="56"/>
      <c r="K231" s="11"/>
      <c r="L231" s="25"/>
      <c r="M231" s="12"/>
      <c r="N231" s="12"/>
      <c r="O231" s="28"/>
      <c r="P231" s="30"/>
      <c r="Q231" s="30"/>
      <c r="R231" s="47"/>
      <c r="S231" s="77"/>
      <c r="T231" s="79"/>
      <c r="U231" s="78"/>
      <c r="V231" s="54"/>
      <c r="W231" s="67"/>
    </row>
    <row r="232" spans="6:23" x14ac:dyDescent="0.35">
      <c r="F232" s="54"/>
      <c r="G232" s="55"/>
      <c r="H232" s="51"/>
      <c r="I232" s="56"/>
      <c r="K232" s="11"/>
      <c r="L232" s="25"/>
      <c r="M232" s="12"/>
      <c r="N232" s="12"/>
      <c r="O232" s="28"/>
      <c r="P232" s="30"/>
      <c r="Q232" s="30"/>
      <c r="R232" s="47"/>
      <c r="S232" s="77"/>
      <c r="T232" s="79"/>
      <c r="U232" s="78"/>
      <c r="V232" s="54"/>
      <c r="W232" s="67"/>
    </row>
    <row r="233" spans="6:23" x14ac:dyDescent="0.35">
      <c r="F233" s="54"/>
      <c r="G233" s="55"/>
      <c r="H233" s="51"/>
      <c r="I233" s="56"/>
      <c r="K233" s="11"/>
      <c r="L233" s="25"/>
      <c r="M233" s="12"/>
      <c r="N233" s="12"/>
      <c r="O233" s="28"/>
      <c r="P233" s="30"/>
      <c r="Q233" s="30"/>
      <c r="R233" s="47"/>
      <c r="S233" s="77"/>
      <c r="T233" s="79"/>
      <c r="U233" s="78"/>
      <c r="V233" s="54"/>
      <c r="W233" s="67"/>
    </row>
    <row r="234" spans="6:23" x14ac:dyDescent="0.35">
      <c r="F234" s="54"/>
      <c r="G234" s="55"/>
      <c r="H234" s="51"/>
      <c r="I234" s="56"/>
      <c r="K234" s="11"/>
      <c r="L234" s="25"/>
      <c r="M234" s="12"/>
      <c r="N234" s="12"/>
      <c r="O234" s="28"/>
      <c r="P234" s="30"/>
      <c r="Q234" s="30"/>
      <c r="R234" s="47"/>
      <c r="S234" s="77"/>
      <c r="T234" s="79"/>
      <c r="U234" s="78"/>
      <c r="V234" s="54"/>
      <c r="W234" s="67"/>
    </row>
    <row r="235" spans="6:23" x14ac:dyDescent="0.35">
      <c r="F235" s="54"/>
      <c r="G235" s="55"/>
      <c r="H235" s="51"/>
      <c r="I235" s="56"/>
      <c r="K235" s="11"/>
      <c r="L235" s="25"/>
      <c r="M235" s="12"/>
      <c r="N235" s="12"/>
      <c r="O235" s="28"/>
      <c r="P235" s="30"/>
      <c r="Q235" s="30"/>
      <c r="R235" s="47"/>
      <c r="S235" s="77"/>
      <c r="T235" s="79"/>
      <c r="U235" s="78"/>
      <c r="V235" s="54"/>
      <c r="W235" s="67"/>
    </row>
    <row r="236" spans="6:23" x14ac:dyDescent="0.35">
      <c r="F236" s="54"/>
      <c r="G236" s="55"/>
      <c r="H236" s="51"/>
      <c r="I236" s="56"/>
      <c r="K236" s="11"/>
      <c r="L236" s="25"/>
      <c r="M236" s="12"/>
      <c r="N236" s="12"/>
      <c r="O236" s="28"/>
      <c r="P236" s="30"/>
      <c r="Q236" s="30"/>
      <c r="R236" s="47"/>
      <c r="S236" s="77"/>
      <c r="T236" s="79"/>
      <c r="U236" s="78"/>
      <c r="V236" s="54"/>
      <c r="W236" s="67"/>
    </row>
    <row r="237" spans="6:23" x14ac:dyDescent="0.35">
      <c r="F237" s="54"/>
      <c r="G237" s="55"/>
      <c r="H237" s="51"/>
      <c r="I237" s="56"/>
      <c r="K237" s="11"/>
      <c r="L237" s="25"/>
      <c r="M237" s="12"/>
      <c r="N237" s="12"/>
      <c r="O237" s="28"/>
      <c r="P237" s="30"/>
      <c r="Q237" s="30"/>
      <c r="R237" s="47"/>
      <c r="S237" s="77"/>
      <c r="T237" s="79"/>
      <c r="U237" s="78"/>
      <c r="V237" s="54"/>
      <c r="W237" s="67"/>
    </row>
    <row r="238" spans="6:23" x14ac:dyDescent="0.35">
      <c r="F238" s="54"/>
      <c r="G238" s="55"/>
      <c r="H238" s="51"/>
      <c r="I238" s="56"/>
      <c r="K238" s="11"/>
      <c r="L238" s="25"/>
      <c r="M238" s="12"/>
      <c r="N238" s="12"/>
      <c r="O238" s="28"/>
      <c r="P238" s="30"/>
      <c r="Q238" s="30"/>
      <c r="R238" s="47"/>
      <c r="S238" s="77"/>
      <c r="T238" s="79"/>
      <c r="U238" s="78"/>
      <c r="V238" s="54"/>
      <c r="W238" s="67"/>
    </row>
    <row r="239" spans="6:23" x14ac:dyDescent="0.35">
      <c r="F239" s="54"/>
      <c r="G239" s="55"/>
      <c r="H239" s="51"/>
      <c r="I239" s="56"/>
      <c r="K239" s="11"/>
      <c r="L239" s="25"/>
      <c r="M239" s="12"/>
      <c r="N239" s="12"/>
      <c r="O239" s="28"/>
      <c r="P239" s="30"/>
      <c r="Q239" s="30"/>
      <c r="R239" s="47"/>
      <c r="S239" s="77"/>
      <c r="T239" s="79"/>
      <c r="U239" s="78"/>
      <c r="V239" s="54"/>
      <c r="W239" s="67"/>
    </row>
    <row r="240" spans="6:23" x14ac:dyDescent="0.35">
      <c r="F240" s="54"/>
      <c r="G240" s="55"/>
      <c r="H240" s="51"/>
      <c r="I240" s="56"/>
      <c r="K240" s="11"/>
      <c r="L240" s="25"/>
      <c r="M240" s="12"/>
      <c r="N240" s="12"/>
      <c r="O240" s="28"/>
      <c r="P240" s="30"/>
      <c r="Q240" s="30"/>
      <c r="R240" s="47"/>
      <c r="S240" s="77"/>
      <c r="T240" s="79"/>
      <c r="U240" s="78"/>
      <c r="V240" s="54"/>
      <c r="W240" s="67"/>
    </row>
    <row r="241" spans="6:23" x14ac:dyDescent="0.35">
      <c r="F241" s="54"/>
      <c r="G241" s="55"/>
      <c r="H241" s="51"/>
      <c r="I241" s="56"/>
      <c r="K241" s="11"/>
      <c r="L241" s="25"/>
      <c r="M241" s="12"/>
      <c r="N241" s="12"/>
      <c r="O241" s="28"/>
      <c r="P241" s="30"/>
      <c r="Q241" s="30"/>
      <c r="R241" s="47"/>
      <c r="S241" s="77"/>
      <c r="T241" s="79"/>
      <c r="U241" s="78"/>
      <c r="V241" s="54"/>
      <c r="W241" s="67"/>
    </row>
    <row r="242" spans="6:23" x14ac:dyDescent="0.35">
      <c r="F242" s="54"/>
      <c r="G242" s="55"/>
      <c r="H242" s="51"/>
      <c r="I242" s="56"/>
      <c r="K242" s="11"/>
      <c r="L242" s="25"/>
      <c r="M242" s="12"/>
      <c r="N242" s="12"/>
      <c r="O242" s="28"/>
      <c r="P242" s="30"/>
      <c r="Q242" s="30"/>
      <c r="R242" s="47"/>
      <c r="S242" s="77"/>
      <c r="T242" s="79"/>
      <c r="U242" s="78"/>
      <c r="V242" s="54"/>
      <c r="W242" s="67"/>
    </row>
    <row r="243" spans="6:23" x14ac:dyDescent="0.35">
      <c r="F243" s="54"/>
      <c r="G243" s="55"/>
      <c r="H243" s="51"/>
      <c r="I243" s="56"/>
      <c r="K243" s="11"/>
      <c r="L243" s="25"/>
      <c r="M243" s="12"/>
      <c r="N243" s="12"/>
      <c r="O243" s="28"/>
      <c r="P243" s="30"/>
      <c r="Q243" s="30"/>
      <c r="R243" s="47"/>
      <c r="S243" s="77"/>
      <c r="T243" s="79"/>
      <c r="U243" s="78"/>
      <c r="V243" s="54"/>
      <c r="W243" s="67"/>
    </row>
    <row r="244" spans="6:23" x14ac:dyDescent="0.35">
      <c r="F244" s="54"/>
      <c r="G244" s="55"/>
      <c r="H244" s="51"/>
      <c r="I244" s="56"/>
      <c r="K244" s="11"/>
      <c r="L244" s="25"/>
      <c r="M244" s="12"/>
      <c r="N244" s="12"/>
      <c r="O244" s="28"/>
      <c r="P244" s="30"/>
      <c r="Q244" s="30"/>
      <c r="R244" s="47"/>
      <c r="S244" s="77"/>
      <c r="T244" s="79"/>
      <c r="U244" s="78"/>
      <c r="V244" s="54"/>
      <c r="W244" s="67"/>
    </row>
    <row r="245" spans="6:23" x14ac:dyDescent="0.35">
      <c r="F245" s="54"/>
      <c r="G245" s="55"/>
      <c r="H245" s="51"/>
      <c r="I245" s="56"/>
      <c r="K245" s="11"/>
      <c r="L245" s="25"/>
      <c r="M245" s="12"/>
      <c r="N245" s="12"/>
      <c r="O245" s="28"/>
      <c r="P245" s="30"/>
      <c r="Q245" s="30"/>
      <c r="R245" s="47"/>
      <c r="S245" s="77"/>
      <c r="T245" s="79"/>
      <c r="U245" s="78"/>
      <c r="V245" s="54"/>
      <c r="W245" s="67"/>
    </row>
    <row r="246" spans="6:23" x14ac:dyDescent="0.35">
      <c r="F246" s="54"/>
      <c r="G246" s="55"/>
      <c r="H246" s="51"/>
      <c r="I246" s="56"/>
      <c r="K246" s="11"/>
      <c r="L246" s="25"/>
      <c r="M246" s="12"/>
      <c r="N246" s="12"/>
      <c r="O246" s="28"/>
      <c r="P246" s="30"/>
      <c r="Q246" s="30"/>
      <c r="R246" s="47"/>
      <c r="S246" s="77"/>
      <c r="T246" s="79"/>
      <c r="U246" s="78"/>
      <c r="V246" s="54"/>
      <c r="W246" s="67"/>
    </row>
    <row r="247" spans="6:23" x14ac:dyDescent="0.35">
      <c r="F247" s="54"/>
      <c r="G247" s="55"/>
      <c r="H247" s="51"/>
      <c r="I247" s="56"/>
      <c r="K247" s="11"/>
      <c r="L247" s="25"/>
      <c r="M247" s="12"/>
      <c r="N247" s="12"/>
      <c r="O247" s="28"/>
      <c r="P247" s="30"/>
      <c r="Q247" s="30"/>
      <c r="R247" s="47"/>
      <c r="S247" s="77"/>
      <c r="T247" s="79"/>
      <c r="U247" s="78"/>
      <c r="V247" s="54"/>
      <c r="W247" s="67"/>
    </row>
    <row r="248" spans="6:23" x14ac:dyDescent="0.35">
      <c r="F248" s="54"/>
      <c r="G248" s="55"/>
      <c r="H248" s="51"/>
      <c r="I248" s="56"/>
      <c r="K248" s="11"/>
      <c r="L248" s="25"/>
      <c r="M248" s="12"/>
      <c r="N248" s="12"/>
      <c r="O248" s="28"/>
      <c r="P248" s="30"/>
      <c r="Q248" s="30"/>
      <c r="R248" s="47"/>
      <c r="S248" s="77"/>
      <c r="T248" s="79"/>
      <c r="U248" s="78"/>
      <c r="V248" s="54"/>
      <c r="W248" s="67"/>
    </row>
    <row r="249" spans="6:23" x14ac:dyDescent="0.35">
      <c r="F249" s="54"/>
      <c r="G249" s="55"/>
      <c r="H249" s="51"/>
      <c r="I249" s="56"/>
      <c r="K249" s="11"/>
      <c r="L249" s="25"/>
      <c r="M249" s="12"/>
      <c r="N249" s="12"/>
      <c r="O249" s="28"/>
      <c r="P249" s="30"/>
      <c r="Q249" s="30"/>
      <c r="R249" s="47"/>
      <c r="S249" s="77"/>
      <c r="T249" s="79"/>
      <c r="U249" s="78"/>
      <c r="V249" s="54"/>
      <c r="W249" s="67"/>
    </row>
    <row r="250" spans="6:23" x14ac:dyDescent="0.35">
      <c r="F250" s="54"/>
      <c r="G250" s="55"/>
      <c r="H250" s="51"/>
      <c r="I250" s="56"/>
      <c r="K250" s="11"/>
      <c r="L250" s="25"/>
      <c r="M250" s="12"/>
      <c r="N250" s="12"/>
      <c r="O250" s="28"/>
      <c r="P250" s="30"/>
      <c r="Q250" s="30"/>
      <c r="R250" s="47"/>
      <c r="S250" s="77"/>
      <c r="T250" s="79"/>
      <c r="U250" s="78"/>
      <c r="V250" s="54"/>
      <c r="W250" s="67"/>
    </row>
    <row r="251" spans="6:23" x14ac:dyDescent="0.35">
      <c r="F251" s="54"/>
      <c r="G251" s="55"/>
      <c r="H251" s="51"/>
      <c r="I251" s="56"/>
      <c r="K251" s="11"/>
      <c r="L251" s="25"/>
      <c r="M251" s="12"/>
      <c r="N251" s="12"/>
      <c r="O251" s="28"/>
      <c r="P251" s="30"/>
      <c r="Q251" s="30"/>
      <c r="R251" s="47"/>
      <c r="S251" s="77"/>
      <c r="T251" s="79"/>
      <c r="U251" s="78"/>
      <c r="V251" s="54"/>
      <c r="W251" s="67"/>
    </row>
    <row r="252" spans="6:23" x14ac:dyDescent="0.35">
      <c r="F252" s="54"/>
      <c r="G252" s="55"/>
      <c r="H252" s="51"/>
      <c r="I252" s="56"/>
      <c r="K252" s="11"/>
      <c r="L252" s="25"/>
      <c r="M252" s="12"/>
      <c r="N252" s="12"/>
      <c r="O252" s="28"/>
      <c r="P252" s="30"/>
      <c r="Q252" s="30"/>
      <c r="R252" s="47"/>
      <c r="S252" s="77"/>
      <c r="T252" s="79"/>
      <c r="U252" s="78"/>
      <c r="V252" s="54"/>
      <c r="W252" s="67"/>
    </row>
    <row r="253" spans="6:23" x14ac:dyDescent="0.35">
      <c r="F253" s="54"/>
      <c r="G253" s="55"/>
      <c r="H253" s="51"/>
      <c r="I253" s="56"/>
      <c r="K253" s="11"/>
      <c r="L253" s="25"/>
      <c r="M253" s="12"/>
      <c r="N253" s="12"/>
      <c r="O253" s="28"/>
      <c r="P253" s="30"/>
      <c r="Q253" s="30"/>
      <c r="R253" s="47"/>
      <c r="S253" s="77"/>
      <c r="T253" s="79"/>
      <c r="U253" s="78"/>
      <c r="V253" s="54"/>
      <c r="W253" s="67"/>
    </row>
    <row r="254" spans="6:23" x14ac:dyDescent="0.35">
      <c r="F254" s="54"/>
      <c r="G254" s="55"/>
      <c r="H254" s="51"/>
      <c r="I254" s="56"/>
      <c r="K254" s="11"/>
      <c r="L254" s="25"/>
      <c r="M254" s="12"/>
      <c r="N254" s="12"/>
      <c r="O254" s="28"/>
      <c r="P254" s="30"/>
      <c r="Q254" s="30"/>
      <c r="R254" s="47"/>
      <c r="S254" s="77"/>
      <c r="T254" s="79"/>
      <c r="U254" s="78"/>
      <c r="V254" s="54"/>
      <c r="W254" s="67"/>
    </row>
    <row r="255" spans="6:23" x14ac:dyDescent="0.35">
      <c r="F255" s="54"/>
      <c r="G255" s="55"/>
      <c r="H255" s="51"/>
      <c r="I255" s="56"/>
      <c r="K255" s="11"/>
      <c r="L255" s="25"/>
      <c r="M255" s="12"/>
      <c r="N255" s="12"/>
      <c r="O255" s="28"/>
      <c r="P255" s="30"/>
      <c r="Q255" s="30"/>
      <c r="R255" s="47"/>
      <c r="S255" s="77"/>
      <c r="T255" s="79"/>
      <c r="U255" s="78"/>
      <c r="V255" s="54"/>
      <c r="W255" s="67"/>
    </row>
    <row r="256" spans="6:23" x14ac:dyDescent="0.35">
      <c r="F256" s="54"/>
      <c r="G256" s="55"/>
      <c r="H256" s="51"/>
      <c r="I256" s="56"/>
      <c r="K256" s="11"/>
      <c r="L256" s="25"/>
      <c r="M256" s="12"/>
      <c r="N256" s="12"/>
      <c r="O256" s="28"/>
      <c r="P256" s="30"/>
      <c r="Q256" s="30"/>
      <c r="R256" s="47"/>
      <c r="S256" s="77"/>
      <c r="T256" s="79"/>
      <c r="U256" s="78"/>
      <c r="V256" s="54"/>
      <c r="W256" s="67"/>
    </row>
    <row r="257" spans="6:23" x14ac:dyDescent="0.35">
      <c r="F257" s="54"/>
      <c r="G257" s="55"/>
      <c r="H257" s="51"/>
      <c r="I257" s="56"/>
      <c r="K257" s="11"/>
      <c r="L257" s="25"/>
      <c r="M257" s="12"/>
      <c r="N257" s="12"/>
      <c r="O257" s="28"/>
      <c r="P257" s="30"/>
      <c r="Q257" s="30"/>
      <c r="R257" s="47"/>
      <c r="S257" s="77"/>
      <c r="T257" s="79"/>
      <c r="U257" s="78"/>
      <c r="V257" s="54"/>
      <c r="W257" s="67"/>
    </row>
    <row r="258" spans="6:23" x14ac:dyDescent="0.35">
      <c r="F258" s="54"/>
      <c r="G258" s="55"/>
      <c r="H258" s="51"/>
      <c r="I258" s="56"/>
      <c r="K258" s="11"/>
      <c r="L258" s="25"/>
      <c r="M258" s="12"/>
      <c r="N258" s="12"/>
      <c r="O258" s="28"/>
      <c r="P258" s="30"/>
      <c r="Q258" s="30"/>
      <c r="R258" s="47"/>
      <c r="S258" s="77"/>
      <c r="T258" s="79"/>
      <c r="U258" s="78"/>
      <c r="V258" s="54"/>
      <c r="W258" s="67"/>
    </row>
    <row r="259" spans="6:23" x14ac:dyDescent="0.35">
      <c r="F259" s="54"/>
      <c r="G259" s="55"/>
      <c r="H259" s="51"/>
      <c r="I259" s="56"/>
      <c r="K259" s="11"/>
      <c r="L259" s="25"/>
      <c r="M259" s="12"/>
      <c r="N259" s="12"/>
      <c r="O259" s="28"/>
      <c r="P259" s="30"/>
      <c r="Q259" s="30"/>
      <c r="R259" s="47"/>
      <c r="S259" s="77"/>
      <c r="T259" s="79"/>
      <c r="U259" s="78"/>
      <c r="V259" s="54"/>
      <c r="W259" s="67"/>
    </row>
    <row r="260" spans="6:23" x14ac:dyDescent="0.35">
      <c r="F260" s="54"/>
      <c r="G260" s="55"/>
      <c r="H260" s="51"/>
      <c r="I260" s="56"/>
      <c r="K260" s="11"/>
      <c r="L260" s="25"/>
      <c r="M260" s="12"/>
      <c r="N260" s="12"/>
      <c r="O260" s="28"/>
      <c r="P260" s="30"/>
      <c r="Q260" s="30"/>
      <c r="R260" s="47"/>
      <c r="S260" s="77"/>
      <c r="T260" s="79"/>
      <c r="U260" s="78"/>
      <c r="V260" s="54"/>
      <c r="W260" s="67"/>
    </row>
    <row r="261" spans="6:23" x14ac:dyDescent="0.35">
      <c r="F261" s="54"/>
      <c r="G261" s="55"/>
      <c r="H261" s="51"/>
      <c r="I261" s="56"/>
      <c r="K261" s="11"/>
      <c r="L261" s="25"/>
      <c r="M261" s="12"/>
      <c r="N261" s="12"/>
      <c r="O261" s="28"/>
      <c r="P261" s="30"/>
      <c r="Q261" s="30"/>
      <c r="R261" s="47"/>
      <c r="S261" s="77"/>
      <c r="T261" s="79"/>
      <c r="U261" s="78"/>
      <c r="V261" s="54"/>
      <c r="W261" s="67"/>
    </row>
    <row r="262" spans="6:23" x14ac:dyDescent="0.35">
      <c r="F262" s="54"/>
      <c r="G262" s="55"/>
      <c r="H262" s="51"/>
      <c r="I262" s="56"/>
      <c r="K262" s="11"/>
      <c r="L262" s="25"/>
      <c r="M262" s="12"/>
      <c r="N262" s="12"/>
      <c r="O262" s="28"/>
      <c r="P262" s="30"/>
      <c r="Q262" s="30"/>
      <c r="R262" s="47"/>
      <c r="S262" s="77"/>
      <c r="T262" s="79"/>
      <c r="U262" s="78"/>
      <c r="V262" s="54"/>
      <c r="W262" s="67"/>
    </row>
    <row r="263" spans="6:23" x14ac:dyDescent="0.35">
      <c r="F263" s="54"/>
      <c r="G263" s="55"/>
      <c r="H263" s="51"/>
      <c r="I263" s="56"/>
      <c r="K263" s="11"/>
      <c r="L263" s="25"/>
      <c r="M263" s="12"/>
      <c r="N263" s="12"/>
      <c r="O263" s="28"/>
      <c r="P263" s="30"/>
      <c r="Q263" s="30"/>
      <c r="R263" s="47"/>
      <c r="S263" s="77"/>
      <c r="T263" s="79"/>
      <c r="U263" s="78"/>
      <c r="V263" s="54"/>
      <c r="W263" s="67"/>
    </row>
    <row r="264" spans="6:23" x14ac:dyDescent="0.35">
      <c r="F264" s="54"/>
      <c r="G264" s="55"/>
      <c r="H264" s="51"/>
      <c r="I264" s="56"/>
      <c r="K264" s="11"/>
      <c r="L264" s="25"/>
      <c r="M264" s="12"/>
      <c r="N264" s="12"/>
      <c r="O264" s="28"/>
      <c r="P264" s="30"/>
      <c r="Q264" s="30"/>
      <c r="R264" s="47"/>
      <c r="S264" s="77"/>
      <c r="T264" s="79"/>
      <c r="U264" s="78"/>
      <c r="V264" s="54"/>
      <c r="W264" s="67"/>
    </row>
    <row r="265" spans="6:23" x14ac:dyDescent="0.35">
      <c r="F265" s="54"/>
      <c r="G265" s="55"/>
      <c r="H265" s="51"/>
      <c r="I265" s="56"/>
      <c r="K265" s="11"/>
      <c r="L265" s="25"/>
      <c r="M265" s="12"/>
      <c r="N265" s="12"/>
      <c r="O265" s="28"/>
      <c r="P265" s="30"/>
      <c r="Q265" s="30"/>
      <c r="R265" s="47"/>
      <c r="S265" s="77"/>
      <c r="T265" s="79"/>
      <c r="U265" s="78"/>
      <c r="V265" s="54"/>
      <c r="W265" s="67"/>
    </row>
    <row r="266" spans="6:23" x14ac:dyDescent="0.35">
      <c r="F266" s="54"/>
      <c r="G266" s="55"/>
      <c r="H266" s="51"/>
      <c r="I266" s="56"/>
      <c r="K266" s="11"/>
      <c r="L266" s="25"/>
      <c r="M266" s="12"/>
      <c r="N266" s="12"/>
      <c r="O266" s="28"/>
      <c r="P266" s="30"/>
      <c r="Q266" s="30"/>
      <c r="R266" s="47"/>
      <c r="S266" s="77"/>
      <c r="T266" s="79"/>
      <c r="U266" s="78"/>
      <c r="V266" s="54"/>
      <c r="W266" s="67"/>
    </row>
    <row r="267" spans="6:23" x14ac:dyDescent="0.35">
      <c r="F267" s="54"/>
      <c r="G267" s="55"/>
      <c r="H267" s="51"/>
      <c r="I267" s="56"/>
      <c r="K267" s="11"/>
      <c r="L267" s="25"/>
      <c r="M267" s="12"/>
      <c r="N267" s="12"/>
      <c r="O267" s="28"/>
      <c r="P267" s="30"/>
      <c r="Q267" s="30"/>
      <c r="R267" s="47"/>
      <c r="S267" s="77"/>
      <c r="T267" s="79"/>
      <c r="U267" s="78"/>
      <c r="V267" s="54"/>
      <c r="W267" s="67"/>
    </row>
    <row r="268" spans="6:23" x14ac:dyDescent="0.35">
      <c r="F268" s="54"/>
      <c r="G268" s="55"/>
      <c r="H268" s="51"/>
      <c r="I268" s="56"/>
      <c r="K268" s="11"/>
      <c r="L268" s="25"/>
      <c r="M268" s="12"/>
      <c r="N268" s="12"/>
      <c r="O268" s="28"/>
      <c r="P268" s="30"/>
      <c r="Q268" s="30"/>
      <c r="R268" s="47"/>
      <c r="S268" s="77"/>
      <c r="T268" s="79"/>
      <c r="U268" s="78"/>
      <c r="V268" s="54"/>
      <c r="W268" s="67"/>
    </row>
    <row r="269" spans="6:23" x14ac:dyDescent="0.35">
      <c r="F269" s="54"/>
      <c r="G269" s="55"/>
      <c r="H269" s="51"/>
      <c r="I269" s="56"/>
      <c r="K269" s="11"/>
      <c r="L269" s="25"/>
      <c r="M269" s="12"/>
      <c r="N269" s="12"/>
      <c r="O269" s="28"/>
      <c r="P269" s="30"/>
      <c r="Q269" s="30"/>
      <c r="R269" s="47"/>
      <c r="S269" s="77"/>
      <c r="T269" s="79"/>
      <c r="U269" s="78"/>
      <c r="V269" s="54"/>
      <c r="W269" s="67"/>
    </row>
    <row r="270" spans="6:23" x14ac:dyDescent="0.35">
      <c r="F270" s="54"/>
      <c r="G270" s="55"/>
      <c r="H270" s="51"/>
      <c r="I270" s="56"/>
      <c r="K270" s="11"/>
      <c r="L270" s="25"/>
      <c r="M270" s="12"/>
      <c r="N270" s="12"/>
      <c r="O270" s="28"/>
      <c r="P270" s="30"/>
      <c r="Q270" s="30"/>
      <c r="R270" s="47"/>
      <c r="S270" s="77"/>
      <c r="T270" s="79"/>
      <c r="U270" s="78"/>
      <c r="V270" s="54"/>
      <c r="W270" s="67"/>
    </row>
    <row r="271" spans="6:23" x14ac:dyDescent="0.35">
      <c r="F271" s="54"/>
      <c r="G271" s="55"/>
      <c r="H271" s="51"/>
      <c r="I271" s="56"/>
      <c r="K271" s="11"/>
      <c r="L271" s="25"/>
      <c r="M271" s="12"/>
      <c r="N271" s="12"/>
      <c r="O271" s="28"/>
      <c r="P271" s="30"/>
      <c r="Q271" s="30"/>
      <c r="R271" s="47"/>
      <c r="S271" s="77"/>
      <c r="T271" s="79"/>
      <c r="U271" s="78"/>
      <c r="V271" s="54"/>
      <c r="W271" s="67"/>
    </row>
    <row r="272" spans="6:23" x14ac:dyDescent="0.35">
      <c r="F272" s="54"/>
      <c r="G272" s="55"/>
      <c r="H272" s="51"/>
      <c r="I272" s="56"/>
      <c r="K272" s="11"/>
      <c r="L272" s="25"/>
      <c r="M272" s="12"/>
      <c r="N272" s="12"/>
      <c r="O272" s="28"/>
      <c r="P272" s="30"/>
      <c r="Q272" s="30"/>
      <c r="R272" s="47"/>
      <c r="S272" s="77"/>
      <c r="T272" s="79"/>
      <c r="U272" s="78"/>
      <c r="V272" s="54"/>
      <c r="W272" s="67"/>
    </row>
    <row r="273" spans="6:23" x14ac:dyDescent="0.35">
      <c r="F273" s="54"/>
      <c r="G273" s="55"/>
      <c r="H273" s="51"/>
      <c r="I273" s="56"/>
      <c r="K273" s="11"/>
      <c r="L273" s="25"/>
      <c r="M273" s="12"/>
      <c r="N273" s="12"/>
      <c r="O273" s="28"/>
      <c r="P273" s="30"/>
      <c r="Q273" s="30"/>
      <c r="R273" s="47"/>
      <c r="S273" s="77"/>
      <c r="T273" s="79"/>
      <c r="U273" s="78"/>
      <c r="V273" s="54"/>
      <c r="W273" s="67"/>
    </row>
    <row r="274" spans="6:23" x14ac:dyDescent="0.35">
      <c r="F274" s="54"/>
      <c r="G274" s="55"/>
      <c r="H274" s="51"/>
      <c r="I274" s="56"/>
      <c r="K274" s="11"/>
      <c r="L274" s="25"/>
      <c r="M274" s="12"/>
      <c r="N274" s="12"/>
      <c r="O274" s="28"/>
      <c r="P274" s="30"/>
      <c r="Q274" s="30"/>
      <c r="R274" s="47"/>
      <c r="S274" s="77"/>
      <c r="T274" s="79"/>
      <c r="U274" s="78"/>
      <c r="V274" s="54"/>
      <c r="W274" s="67"/>
    </row>
    <row r="275" spans="6:23" x14ac:dyDescent="0.35">
      <c r="F275" s="54"/>
      <c r="G275" s="55"/>
      <c r="H275" s="51"/>
      <c r="I275" s="56"/>
      <c r="K275" s="11"/>
      <c r="L275" s="25"/>
      <c r="M275" s="12"/>
      <c r="N275" s="12"/>
      <c r="O275" s="28"/>
      <c r="P275" s="30"/>
      <c r="Q275" s="30"/>
      <c r="R275" s="47"/>
      <c r="S275" s="77"/>
      <c r="T275" s="79"/>
      <c r="U275" s="78"/>
      <c r="V275" s="54"/>
      <c r="W275" s="67"/>
    </row>
    <row r="276" spans="6:23" x14ac:dyDescent="0.35">
      <c r="F276" s="54"/>
      <c r="G276" s="55"/>
      <c r="H276" s="51"/>
      <c r="I276" s="56"/>
      <c r="K276" s="11"/>
      <c r="L276" s="25"/>
      <c r="M276" s="12"/>
      <c r="N276" s="12"/>
      <c r="O276" s="28"/>
      <c r="P276" s="30"/>
      <c r="Q276" s="30"/>
      <c r="R276" s="47"/>
      <c r="S276" s="77"/>
      <c r="T276" s="79"/>
      <c r="U276" s="78"/>
      <c r="V276" s="54"/>
      <c r="W276" s="67"/>
    </row>
    <row r="277" spans="6:23" x14ac:dyDescent="0.35">
      <c r="F277" s="54"/>
      <c r="G277" s="55"/>
      <c r="H277" s="51"/>
      <c r="I277" s="56"/>
      <c r="K277" s="11"/>
      <c r="L277" s="25"/>
      <c r="M277" s="12"/>
      <c r="N277" s="12"/>
      <c r="O277" s="28"/>
      <c r="P277" s="30"/>
      <c r="Q277" s="30"/>
      <c r="R277" s="47"/>
      <c r="S277" s="77"/>
      <c r="T277" s="79"/>
      <c r="U277" s="78"/>
      <c r="V277" s="54"/>
      <c r="W277" s="67"/>
    </row>
    <row r="278" spans="6:23" x14ac:dyDescent="0.35">
      <c r="F278" s="54"/>
      <c r="G278" s="55"/>
      <c r="H278" s="51"/>
      <c r="I278" s="56"/>
      <c r="K278" s="11"/>
      <c r="L278" s="25"/>
      <c r="M278" s="12"/>
      <c r="N278" s="12"/>
      <c r="O278" s="28"/>
      <c r="P278" s="30"/>
      <c r="Q278" s="30"/>
      <c r="R278" s="47"/>
      <c r="S278" s="77"/>
      <c r="T278" s="79"/>
      <c r="U278" s="78"/>
      <c r="V278" s="54"/>
      <c r="W278" s="67"/>
    </row>
    <row r="279" spans="6:23" x14ac:dyDescent="0.35">
      <c r="F279" s="54"/>
      <c r="G279" s="55"/>
      <c r="H279" s="51"/>
      <c r="I279" s="56"/>
      <c r="K279" s="11"/>
      <c r="L279" s="25"/>
      <c r="M279" s="12"/>
      <c r="N279" s="12"/>
      <c r="O279" s="28"/>
      <c r="P279" s="30"/>
      <c r="Q279" s="30"/>
      <c r="R279" s="47"/>
      <c r="S279" s="77"/>
      <c r="T279" s="79"/>
      <c r="U279" s="78"/>
      <c r="V279" s="54"/>
      <c r="W279" s="67"/>
    </row>
    <row r="280" spans="6:23" x14ac:dyDescent="0.35">
      <c r="F280" s="54"/>
      <c r="G280" s="55"/>
      <c r="H280" s="51"/>
      <c r="I280" s="56"/>
      <c r="K280" s="11"/>
      <c r="L280" s="25"/>
      <c r="M280" s="12"/>
      <c r="N280" s="12"/>
      <c r="O280" s="28"/>
      <c r="P280" s="30"/>
      <c r="Q280" s="30"/>
      <c r="R280" s="47"/>
      <c r="S280" s="77"/>
      <c r="T280" s="79"/>
      <c r="U280" s="78"/>
      <c r="V280" s="54"/>
      <c r="W280" s="67"/>
    </row>
    <row r="281" spans="6:23" x14ac:dyDescent="0.35">
      <c r="F281" s="54"/>
      <c r="G281" s="55"/>
      <c r="H281" s="51"/>
      <c r="I281" s="56"/>
      <c r="K281" s="11"/>
      <c r="L281" s="25"/>
      <c r="M281" s="12"/>
      <c r="N281" s="12"/>
      <c r="O281" s="28"/>
      <c r="P281" s="30"/>
      <c r="Q281" s="30"/>
      <c r="R281" s="47"/>
      <c r="S281" s="77"/>
      <c r="T281" s="79"/>
      <c r="U281" s="78"/>
      <c r="V281" s="54"/>
      <c r="W281" s="67"/>
    </row>
    <row r="282" spans="6:23" x14ac:dyDescent="0.35">
      <c r="F282" s="54"/>
      <c r="G282" s="55"/>
      <c r="H282" s="51"/>
      <c r="I282" s="56"/>
      <c r="K282" s="11"/>
      <c r="L282" s="25"/>
      <c r="M282" s="12"/>
      <c r="N282" s="12"/>
      <c r="O282" s="28"/>
      <c r="P282" s="30"/>
      <c r="Q282" s="30"/>
      <c r="R282" s="47"/>
      <c r="S282" s="77"/>
      <c r="T282" s="79"/>
      <c r="U282" s="78"/>
      <c r="V282" s="54"/>
      <c r="W282" s="67"/>
    </row>
    <row r="283" spans="6:23" x14ac:dyDescent="0.35">
      <c r="F283" s="54"/>
      <c r="G283" s="55"/>
      <c r="H283" s="51"/>
      <c r="I283" s="56"/>
      <c r="K283" s="11"/>
      <c r="L283" s="25"/>
      <c r="M283" s="12"/>
      <c r="N283" s="12"/>
      <c r="O283" s="28"/>
      <c r="P283" s="30"/>
      <c r="Q283" s="30"/>
      <c r="R283" s="47"/>
      <c r="S283" s="77"/>
      <c r="T283" s="79"/>
      <c r="U283" s="78"/>
      <c r="V283" s="54"/>
      <c r="W283" s="67"/>
    </row>
    <row r="284" spans="6:23" x14ac:dyDescent="0.35">
      <c r="F284" s="54"/>
      <c r="G284" s="55"/>
      <c r="H284" s="51"/>
      <c r="I284" s="56"/>
      <c r="K284" s="11"/>
      <c r="L284" s="25"/>
      <c r="M284" s="12"/>
      <c r="N284" s="12"/>
      <c r="O284" s="28"/>
      <c r="P284" s="30"/>
      <c r="Q284" s="30"/>
      <c r="R284" s="47"/>
      <c r="S284" s="77"/>
      <c r="T284" s="79"/>
      <c r="U284" s="78"/>
      <c r="V284" s="54"/>
      <c r="W284" s="67"/>
    </row>
    <row r="285" spans="6:23" x14ac:dyDescent="0.35">
      <c r="F285" s="54"/>
      <c r="G285" s="55"/>
      <c r="H285" s="51"/>
      <c r="I285" s="56"/>
      <c r="K285" s="11"/>
      <c r="L285" s="25"/>
      <c r="M285" s="12"/>
      <c r="N285" s="12"/>
      <c r="O285" s="28"/>
      <c r="P285" s="30"/>
      <c r="Q285" s="30"/>
      <c r="R285" s="47"/>
      <c r="S285" s="77"/>
      <c r="T285" s="79"/>
      <c r="U285" s="78"/>
      <c r="V285" s="54"/>
      <c r="W285" s="67"/>
    </row>
    <row r="286" spans="6:23" x14ac:dyDescent="0.35">
      <c r="F286" s="54"/>
      <c r="G286" s="55"/>
      <c r="H286" s="51"/>
      <c r="I286" s="56"/>
      <c r="K286" s="11"/>
      <c r="L286" s="25"/>
      <c r="M286" s="12"/>
      <c r="N286" s="12"/>
      <c r="O286" s="28"/>
      <c r="P286" s="30"/>
      <c r="Q286" s="30"/>
      <c r="R286" s="47"/>
      <c r="S286" s="77"/>
      <c r="T286" s="79"/>
      <c r="U286" s="78"/>
      <c r="V286" s="54"/>
      <c r="W286" s="67"/>
    </row>
    <row r="287" spans="6:23" x14ac:dyDescent="0.35">
      <c r="F287" s="54"/>
      <c r="G287" s="55"/>
      <c r="H287" s="51"/>
      <c r="I287" s="56"/>
      <c r="K287" s="11"/>
      <c r="L287" s="25"/>
      <c r="M287" s="12"/>
      <c r="N287" s="12"/>
      <c r="O287" s="28"/>
      <c r="P287" s="30"/>
      <c r="Q287" s="30"/>
      <c r="R287" s="47"/>
      <c r="S287" s="77"/>
      <c r="T287" s="79"/>
      <c r="U287" s="78"/>
      <c r="V287" s="54"/>
      <c r="W287" s="67"/>
    </row>
    <row r="288" spans="6:23" x14ac:dyDescent="0.35">
      <c r="F288" s="54"/>
      <c r="G288" s="55"/>
      <c r="H288" s="51"/>
      <c r="I288" s="56"/>
      <c r="K288" s="11"/>
      <c r="L288" s="25"/>
      <c r="M288" s="12"/>
      <c r="N288" s="12"/>
      <c r="O288" s="28"/>
      <c r="P288" s="30"/>
      <c r="Q288" s="30"/>
      <c r="R288" s="47"/>
      <c r="S288" s="77"/>
      <c r="T288" s="79"/>
      <c r="U288" s="78"/>
      <c r="V288" s="54"/>
      <c r="W288" s="67"/>
    </row>
    <row r="289" spans="6:23" x14ac:dyDescent="0.35">
      <c r="F289" s="54"/>
      <c r="G289" s="55"/>
      <c r="H289" s="51"/>
      <c r="I289" s="56"/>
      <c r="K289" s="11"/>
      <c r="L289" s="25"/>
      <c r="M289" s="12"/>
      <c r="N289" s="12"/>
      <c r="O289" s="28"/>
      <c r="P289" s="30"/>
      <c r="Q289" s="30"/>
      <c r="R289" s="47"/>
      <c r="S289" s="77"/>
      <c r="T289" s="79"/>
      <c r="U289" s="78"/>
      <c r="V289" s="54"/>
      <c r="W289" s="67"/>
    </row>
    <row r="290" spans="6:23" x14ac:dyDescent="0.35">
      <c r="F290" s="54"/>
      <c r="G290" s="55"/>
      <c r="H290" s="51"/>
      <c r="I290" s="56"/>
      <c r="K290" s="11"/>
      <c r="L290" s="25"/>
      <c r="M290" s="12"/>
      <c r="N290" s="12"/>
      <c r="O290" s="28"/>
      <c r="P290" s="30"/>
      <c r="Q290" s="30"/>
      <c r="R290" s="47"/>
      <c r="S290" s="77"/>
      <c r="T290" s="79"/>
      <c r="U290" s="78"/>
      <c r="V290" s="54"/>
      <c r="W290" s="67"/>
    </row>
    <row r="291" spans="6:23" x14ac:dyDescent="0.35">
      <c r="F291" s="54"/>
      <c r="G291" s="55"/>
      <c r="H291" s="51"/>
      <c r="I291" s="56"/>
      <c r="K291" s="11"/>
      <c r="L291" s="25"/>
      <c r="M291" s="12"/>
      <c r="N291" s="12"/>
      <c r="O291" s="28"/>
      <c r="P291" s="30"/>
      <c r="Q291" s="30"/>
      <c r="R291" s="47"/>
      <c r="S291" s="77"/>
      <c r="T291" s="79"/>
      <c r="U291" s="78"/>
      <c r="V291" s="54"/>
      <c r="W291" s="67"/>
    </row>
    <row r="292" spans="6:23" x14ac:dyDescent="0.35">
      <c r="F292" s="54"/>
      <c r="G292" s="55"/>
      <c r="H292" s="51"/>
      <c r="I292" s="56"/>
      <c r="K292" s="11"/>
      <c r="L292" s="25"/>
      <c r="M292" s="12"/>
      <c r="N292" s="12"/>
      <c r="O292" s="28"/>
      <c r="P292" s="30"/>
      <c r="Q292" s="30"/>
      <c r="R292" s="47"/>
      <c r="S292" s="77"/>
      <c r="T292" s="79"/>
      <c r="U292" s="78"/>
      <c r="V292" s="54"/>
      <c r="W292" s="67"/>
    </row>
    <row r="293" spans="6:23" x14ac:dyDescent="0.35">
      <c r="F293" s="54"/>
      <c r="G293" s="55"/>
      <c r="H293" s="51"/>
      <c r="I293" s="56"/>
      <c r="K293" s="11"/>
      <c r="L293" s="25"/>
      <c r="M293" s="12"/>
      <c r="N293" s="12"/>
      <c r="O293" s="28"/>
      <c r="P293" s="30"/>
      <c r="Q293" s="30"/>
      <c r="R293" s="47"/>
      <c r="S293" s="77"/>
      <c r="T293" s="79"/>
      <c r="U293" s="78"/>
      <c r="V293" s="54"/>
      <c r="W293" s="67"/>
    </row>
    <row r="294" spans="6:23" x14ac:dyDescent="0.35">
      <c r="F294" s="54"/>
      <c r="G294" s="55"/>
      <c r="H294" s="51"/>
      <c r="I294" s="56"/>
      <c r="K294" s="11"/>
      <c r="L294" s="25"/>
      <c r="M294" s="12"/>
      <c r="N294" s="12"/>
      <c r="O294" s="28"/>
      <c r="P294" s="30"/>
      <c r="Q294" s="30"/>
      <c r="R294" s="47"/>
      <c r="S294" s="77"/>
      <c r="T294" s="79"/>
      <c r="U294" s="78"/>
      <c r="V294" s="54"/>
      <c r="W294" s="67"/>
    </row>
    <row r="295" spans="6:23" x14ac:dyDescent="0.35">
      <c r="F295" s="54"/>
      <c r="G295" s="55"/>
      <c r="H295" s="51"/>
      <c r="I295" s="56"/>
      <c r="K295" s="11"/>
      <c r="L295" s="25"/>
      <c r="M295" s="12"/>
      <c r="N295" s="12"/>
      <c r="O295" s="28"/>
      <c r="P295" s="30"/>
      <c r="Q295" s="30"/>
      <c r="R295" s="47"/>
      <c r="S295" s="77"/>
      <c r="T295" s="79"/>
      <c r="U295" s="78"/>
      <c r="V295" s="54"/>
      <c r="W295" s="67"/>
    </row>
    <row r="296" spans="6:23" x14ac:dyDescent="0.35">
      <c r="F296" s="54"/>
      <c r="G296" s="55"/>
      <c r="H296" s="51"/>
      <c r="I296" s="56"/>
      <c r="K296" s="11"/>
      <c r="L296" s="25"/>
      <c r="M296" s="12"/>
      <c r="N296" s="12"/>
      <c r="O296" s="28"/>
      <c r="P296" s="30"/>
      <c r="Q296" s="30"/>
      <c r="R296" s="47"/>
      <c r="S296" s="77"/>
      <c r="T296" s="79"/>
      <c r="U296" s="78"/>
      <c r="V296" s="54"/>
      <c r="W296" s="67"/>
    </row>
    <row r="297" spans="6:23" x14ac:dyDescent="0.35">
      <c r="F297" s="54"/>
      <c r="G297" s="55"/>
      <c r="H297" s="51"/>
      <c r="I297" s="56"/>
      <c r="K297" s="11"/>
      <c r="L297" s="25"/>
      <c r="M297" s="12"/>
      <c r="N297" s="12"/>
      <c r="O297" s="28"/>
      <c r="P297" s="30"/>
      <c r="Q297" s="30"/>
      <c r="R297" s="47"/>
      <c r="S297" s="77"/>
      <c r="T297" s="79"/>
      <c r="U297" s="78"/>
      <c r="V297" s="54"/>
      <c r="W297" s="67"/>
    </row>
    <row r="298" spans="6:23" x14ac:dyDescent="0.35">
      <c r="F298" s="54"/>
      <c r="G298" s="55"/>
      <c r="H298" s="51"/>
      <c r="I298" s="56"/>
      <c r="K298" s="11"/>
      <c r="L298" s="25"/>
      <c r="M298" s="12"/>
      <c r="N298" s="12"/>
      <c r="O298" s="28"/>
      <c r="P298" s="30"/>
      <c r="Q298" s="30"/>
      <c r="R298" s="47"/>
      <c r="S298" s="77"/>
      <c r="T298" s="79"/>
      <c r="U298" s="78"/>
      <c r="V298" s="54"/>
      <c r="W298" s="67"/>
    </row>
    <row r="299" spans="6:23" x14ac:dyDescent="0.35">
      <c r="F299" s="54"/>
      <c r="G299" s="55"/>
      <c r="H299" s="51"/>
      <c r="I299" s="56"/>
      <c r="K299" s="11"/>
      <c r="L299" s="25"/>
      <c r="M299" s="12"/>
      <c r="N299" s="12"/>
      <c r="O299" s="28"/>
      <c r="P299" s="30"/>
      <c r="Q299" s="30"/>
      <c r="R299" s="47"/>
      <c r="S299" s="77"/>
      <c r="T299" s="79"/>
      <c r="U299" s="78"/>
      <c r="V299" s="54"/>
      <c r="W299" s="67"/>
    </row>
    <row r="300" spans="6:23" x14ac:dyDescent="0.35">
      <c r="F300" s="54"/>
      <c r="G300" s="55"/>
      <c r="H300" s="51"/>
      <c r="I300" s="56"/>
      <c r="K300" s="11"/>
      <c r="L300" s="25"/>
      <c r="M300" s="12"/>
      <c r="N300" s="12"/>
      <c r="O300" s="28"/>
      <c r="P300" s="30"/>
      <c r="Q300" s="30"/>
      <c r="R300" s="47"/>
      <c r="S300" s="77"/>
      <c r="T300" s="79"/>
      <c r="U300" s="78"/>
      <c r="V300" s="54"/>
      <c r="W300" s="67"/>
    </row>
    <row r="301" spans="6:23" x14ac:dyDescent="0.35">
      <c r="F301" s="54"/>
      <c r="G301" s="55"/>
      <c r="H301" s="51"/>
      <c r="I301" s="56"/>
      <c r="K301" s="11"/>
      <c r="L301" s="25"/>
      <c r="M301" s="12"/>
      <c r="N301" s="12"/>
      <c r="O301" s="28"/>
      <c r="P301" s="30"/>
      <c r="Q301" s="30"/>
      <c r="R301" s="47"/>
      <c r="S301" s="77"/>
      <c r="T301" s="79"/>
      <c r="U301" s="78"/>
      <c r="V301" s="54"/>
      <c r="W301" s="67"/>
    </row>
    <row r="302" spans="6:23" x14ac:dyDescent="0.35">
      <c r="F302" s="54"/>
      <c r="G302" s="55"/>
      <c r="H302" s="51"/>
      <c r="I302" s="56"/>
      <c r="K302" s="11"/>
      <c r="L302" s="25"/>
      <c r="M302" s="12"/>
      <c r="N302" s="12"/>
      <c r="O302" s="28"/>
      <c r="P302" s="30"/>
      <c r="Q302" s="30"/>
      <c r="R302" s="47"/>
      <c r="S302" s="77"/>
      <c r="T302" s="79"/>
      <c r="U302" s="78"/>
      <c r="V302" s="54"/>
      <c r="W302" s="67"/>
    </row>
    <row r="303" spans="6:23" x14ac:dyDescent="0.35">
      <c r="F303" s="54"/>
      <c r="G303" s="55"/>
      <c r="H303" s="51"/>
      <c r="I303" s="56"/>
      <c r="K303" s="11"/>
      <c r="L303" s="25"/>
      <c r="M303" s="12"/>
      <c r="N303" s="12"/>
      <c r="O303" s="28"/>
      <c r="P303" s="30"/>
      <c r="Q303" s="30"/>
      <c r="R303" s="47"/>
      <c r="S303" s="77"/>
      <c r="T303" s="79"/>
      <c r="U303" s="78"/>
      <c r="V303" s="54"/>
      <c r="W303" s="67"/>
    </row>
    <row r="304" spans="6:23" x14ac:dyDescent="0.35">
      <c r="F304" s="54"/>
      <c r="G304" s="55"/>
      <c r="H304" s="51"/>
      <c r="I304" s="56"/>
      <c r="K304" s="11"/>
      <c r="L304" s="25"/>
      <c r="M304" s="12"/>
      <c r="N304" s="12"/>
      <c r="O304" s="28"/>
      <c r="P304" s="30"/>
      <c r="Q304" s="30"/>
      <c r="R304" s="47"/>
      <c r="S304" s="77"/>
      <c r="T304" s="79"/>
      <c r="U304" s="78"/>
      <c r="V304" s="54"/>
      <c r="W304" s="67"/>
    </row>
    <row r="305" spans="6:23" x14ac:dyDescent="0.35">
      <c r="F305" s="54"/>
      <c r="G305" s="55"/>
      <c r="H305" s="51"/>
      <c r="I305" s="56"/>
      <c r="K305" s="11"/>
      <c r="L305" s="25"/>
      <c r="M305" s="12"/>
      <c r="N305" s="12"/>
      <c r="O305" s="28"/>
      <c r="P305" s="30"/>
      <c r="Q305" s="30"/>
      <c r="R305" s="47"/>
      <c r="S305" s="77"/>
      <c r="T305" s="79"/>
      <c r="U305" s="78"/>
      <c r="V305" s="54"/>
      <c r="W305" s="67"/>
    </row>
    <row r="306" spans="6:23" x14ac:dyDescent="0.35">
      <c r="F306" s="54"/>
      <c r="G306" s="55"/>
      <c r="H306" s="51"/>
      <c r="I306" s="56"/>
      <c r="K306" s="11"/>
      <c r="L306" s="25"/>
      <c r="M306" s="12"/>
      <c r="N306" s="12"/>
      <c r="O306" s="28"/>
      <c r="P306" s="30"/>
      <c r="Q306" s="30"/>
      <c r="R306" s="47"/>
      <c r="S306" s="77"/>
      <c r="T306" s="79"/>
      <c r="U306" s="78"/>
      <c r="V306" s="54"/>
      <c r="W306" s="67"/>
    </row>
    <row r="307" spans="6:23" x14ac:dyDescent="0.35">
      <c r="F307" s="54"/>
      <c r="G307" s="55"/>
      <c r="H307" s="51"/>
      <c r="I307" s="56"/>
      <c r="K307" s="11"/>
      <c r="L307" s="25"/>
      <c r="M307" s="12"/>
      <c r="N307" s="12"/>
      <c r="O307" s="28"/>
      <c r="P307" s="30"/>
      <c r="Q307" s="30"/>
      <c r="R307" s="47"/>
      <c r="S307" s="77"/>
      <c r="T307" s="79"/>
      <c r="U307" s="78"/>
      <c r="V307" s="54"/>
      <c r="W307" s="67"/>
    </row>
    <row r="308" spans="6:23" x14ac:dyDescent="0.35">
      <c r="F308" s="54"/>
      <c r="G308" s="55"/>
      <c r="H308" s="51"/>
      <c r="I308" s="56"/>
      <c r="K308" s="11"/>
      <c r="L308" s="25"/>
      <c r="M308" s="12"/>
      <c r="N308" s="12"/>
      <c r="O308" s="28"/>
      <c r="P308" s="30"/>
      <c r="Q308" s="30"/>
      <c r="R308" s="47"/>
      <c r="S308" s="77"/>
      <c r="T308" s="79"/>
      <c r="U308" s="78"/>
      <c r="V308" s="54"/>
      <c r="W308" s="67"/>
    </row>
    <row r="309" spans="6:23" x14ac:dyDescent="0.35">
      <c r="F309" s="54"/>
      <c r="G309" s="55"/>
      <c r="H309" s="51"/>
      <c r="I309" s="56"/>
      <c r="K309" s="11"/>
      <c r="L309" s="25"/>
      <c r="M309" s="12"/>
      <c r="N309" s="12"/>
      <c r="O309" s="28"/>
      <c r="P309" s="30"/>
      <c r="Q309" s="30"/>
      <c r="R309" s="47"/>
      <c r="S309" s="77"/>
      <c r="T309" s="79"/>
      <c r="U309" s="78"/>
      <c r="V309" s="54"/>
      <c r="W309" s="67"/>
    </row>
    <row r="310" spans="6:23" x14ac:dyDescent="0.35">
      <c r="F310" s="54"/>
      <c r="G310" s="55"/>
      <c r="H310" s="51"/>
      <c r="I310" s="56"/>
      <c r="K310" s="11"/>
      <c r="L310" s="25"/>
      <c r="M310" s="12"/>
      <c r="N310" s="12"/>
      <c r="O310" s="28"/>
      <c r="P310" s="30"/>
      <c r="Q310" s="30"/>
      <c r="R310" s="47"/>
      <c r="S310" s="77"/>
      <c r="T310" s="79"/>
      <c r="U310" s="78"/>
      <c r="V310" s="54"/>
      <c r="W310" s="67"/>
    </row>
    <row r="311" spans="6:23" x14ac:dyDescent="0.35">
      <c r="F311" s="54"/>
      <c r="G311" s="55"/>
      <c r="H311" s="51"/>
      <c r="I311" s="56"/>
      <c r="K311" s="11"/>
      <c r="L311" s="25"/>
      <c r="M311" s="12"/>
      <c r="N311" s="12"/>
      <c r="O311" s="28"/>
      <c r="P311" s="30"/>
      <c r="Q311" s="30"/>
      <c r="R311" s="47"/>
      <c r="S311" s="77"/>
      <c r="T311" s="79"/>
      <c r="U311" s="78"/>
      <c r="V311" s="54"/>
      <c r="W311" s="67"/>
    </row>
    <row r="312" spans="6:23" x14ac:dyDescent="0.35">
      <c r="F312" s="54"/>
      <c r="G312" s="55"/>
      <c r="H312" s="51"/>
      <c r="I312" s="56"/>
      <c r="K312" s="11"/>
      <c r="L312" s="25"/>
      <c r="M312" s="12"/>
      <c r="N312" s="12"/>
      <c r="O312" s="28"/>
      <c r="P312" s="30"/>
      <c r="Q312" s="30"/>
      <c r="R312" s="47"/>
      <c r="S312" s="77"/>
      <c r="T312" s="79"/>
      <c r="U312" s="78"/>
      <c r="V312" s="54"/>
      <c r="W312" s="67"/>
    </row>
    <row r="313" spans="6:23" x14ac:dyDescent="0.35">
      <c r="F313" s="54"/>
      <c r="G313" s="55"/>
      <c r="H313" s="51"/>
      <c r="I313" s="56"/>
      <c r="K313" s="11"/>
      <c r="L313" s="25"/>
      <c r="M313" s="12"/>
      <c r="N313" s="12"/>
      <c r="O313" s="28"/>
      <c r="P313" s="30"/>
      <c r="Q313" s="30"/>
      <c r="R313" s="47"/>
      <c r="S313" s="77"/>
      <c r="T313" s="79"/>
      <c r="U313" s="78"/>
      <c r="V313" s="54"/>
      <c r="W313" s="67"/>
    </row>
    <row r="314" spans="6:23" x14ac:dyDescent="0.35">
      <c r="F314" s="54"/>
      <c r="G314" s="55"/>
      <c r="H314" s="51"/>
      <c r="I314" s="56"/>
      <c r="K314" s="11"/>
      <c r="L314" s="25"/>
      <c r="M314" s="12"/>
      <c r="N314" s="12"/>
      <c r="O314" s="28"/>
      <c r="P314" s="30"/>
      <c r="Q314" s="30"/>
      <c r="R314" s="47"/>
      <c r="S314" s="77"/>
      <c r="T314" s="79"/>
      <c r="U314" s="78"/>
      <c r="V314" s="54"/>
      <c r="W314" s="67"/>
    </row>
    <row r="315" spans="6:23" x14ac:dyDescent="0.35">
      <c r="F315" s="54"/>
      <c r="G315" s="55"/>
      <c r="H315" s="51"/>
      <c r="I315" s="56"/>
      <c r="K315" s="11"/>
      <c r="L315" s="25"/>
      <c r="M315" s="12"/>
      <c r="N315" s="12"/>
      <c r="O315" s="28"/>
      <c r="P315" s="30"/>
      <c r="Q315" s="30"/>
      <c r="R315" s="47"/>
      <c r="S315" s="77"/>
      <c r="T315" s="79"/>
      <c r="U315" s="78"/>
      <c r="V315" s="54"/>
      <c r="W315" s="67"/>
    </row>
    <row r="316" spans="6:23" x14ac:dyDescent="0.35">
      <c r="F316" s="54"/>
      <c r="G316" s="55"/>
      <c r="H316" s="51"/>
      <c r="I316" s="56"/>
      <c r="K316" s="11"/>
      <c r="L316" s="25"/>
      <c r="M316" s="12"/>
      <c r="N316" s="12"/>
      <c r="O316" s="28"/>
      <c r="P316" s="30"/>
      <c r="Q316" s="30"/>
      <c r="R316" s="47"/>
      <c r="S316" s="77"/>
      <c r="T316" s="79"/>
      <c r="U316" s="78"/>
      <c r="V316" s="54"/>
      <c r="W316" s="67"/>
    </row>
    <row r="317" spans="6:23" x14ac:dyDescent="0.35">
      <c r="F317" s="54"/>
      <c r="G317" s="55"/>
      <c r="H317" s="51"/>
      <c r="I317" s="56"/>
      <c r="K317" s="11"/>
      <c r="L317" s="25"/>
      <c r="M317" s="12"/>
      <c r="N317" s="12"/>
      <c r="O317" s="28"/>
      <c r="P317" s="30"/>
      <c r="Q317" s="30"/>
      <c r="R317" s="47"/>
      <c r="S317" s="77"/>
      <c r="T317" s="79"/>
      <c r="U317" s="78"/>
      <c r="V317" s="54"/>
      <c r="W317" s="67"/>
    </row>
    <row r="318" spans="6:23" x14ac:dyDescent="0.35">
      <c r="F318" s="54"/>
      <c r="G318" s="55"/>
      <c r="H318" s="51"/>
      <c r="I318" s="56"/>
      <c r="K318" s="11"/>
      <c r="L318" s="25"/>
      <c r="M318" s="12"/>
      <c r="N318" s="12"/>
      <c r="O318" s="28"/>
      <c r="P318" s="30"/>
      <c r="Q318" s="30"/>
      <c r="R318" s="47"/>
      <c r="S318" s="77"/>
      <c r="T318" s="79"/>
      <c r="U318" s="78"/>
      <c r="V318" s="54"/>
      <c r="W318" s="67"/>
    </row>
    <row r="319" spans="6:23" x14ac:dyDescent="0.35">
      <c r="F319" s="54"/>
      <c r="G319" s="55"/>
      <c r="H319" s="51"/>
      <c r="I319" s="56"/>
      <c r="K319" s="11"/>
      <c r="L319" s="25"/>
      <c r="M319" s="12"/>
      <c r="N319" s="12"/>
      <c r="O319" s="28"/>
      <c r="P319" s="30"/>
      <c r="Q319" s="30"/>
      <c r="R319" s="47"/>
      <c r="S319" s="77"/>
      <c r="T319" s="79"/>
      <c r="U319" s="78"/>
      <c r="V319" s="54"/>
      <c r="W319" s="67"/>
    </row>
    <row r="320" spans="6:23" x14ac:dyDescent="0.35">
      <c r="F320" s="54"/>
      <c r="G320" s="55"/>
      <c r="H320" s="51"/>
      <c r="I320" s="56"/>
      <c r="K320" s="11"/>
      <c r="L320" s="25"/>
      <c r="M320" s="12"/>
      <c r="N320" s="12"/>
      <c r="O320" s="28"/>
      <c r="P320" s="30"/>
      <c r="Q320" s="30"/>
      <c r="R320" s="47"/>
      <c r="S320" s="77"/>
      <c r="T320" s="79"/>
      <c r="U320" s="78"/>
      <c r="V320" s="54"/>
      <c r="W320" s="67"/>
    </row>
    <row r="321" spans="6:23" x14ac:dyDescent="0.35">
      <c r="F321" s="54"/>
      <c r="G321" s="55"/>
      <c r="H321" s="51"/>
      <c r="I321" s="56"/>
      <c r="K321" s="11"/>
      <c r="L321" s="25"/>
      <c r="M321" s="12"/>
      <c r="N321" s="12"/>
      <c r="O321" s="28"/>
      <c r="P321" s="30"/>
      <c r="Q321" s="30"/>
      <c r="R321" s="47"/>
      <c r="S321" s="77"/>
      <c r="T321" s="79"/>
      <c r="U321" s="78"/>
      <c r="V321" s="54"/>
      <c r="W321" s="67"/>
    </row>
    <row r="322" spans="6:23" x14ac:dyDescent="0.35">
      <c r="F322" s="54"/>
      <c r="G322" s="55"/>
      <c r="H322" s="51"/>
      <c r="I322" s="56"/>
      <c r="K322" s="11"/>
      <c r="L322" s="25"/>
      <c r="M322" s="12"/>
      <c r="N322" s="12"/>
      <c r="O322" s="28"/>
      <c r="P322" s="30"/>
      <c r="Q322" s="30"/>
      <c r="R322" s="47"/>
      <c r="S322" s="77"/>
      <c r="T322" s="79"/>
      <c r="U322" s="78"/>
      <c r="V322" s="54"/>
      <c r="W322" s="67"/>
    </row>
    <row r="323" spans="6:23" x14ac:dyDescent="0.35">
      <c r="F323" s="54"/>
      <c r="G323" s="55"/>
      <c r="H323" s="51"/>
      <c r="I323" s="56"/>
      <c r="K323" s="11"/>
      <c r="L323" s="25"/>
      <c r="M323" s="12"/>
      <c r="N323" s="12"/>
      <c r="O323" s="28"/>
      <c r="P323" s="30"/>
      <c r="Q323" s="30"/>
      <c r="R323" s="47"/>
      <c r="S323" s="77"/>
      <c r="T323" s="79"/>
      <c r="U323" s="78"/>
      <c r="V323" s="54"/>
      <c r="W323" s="67"/>
    </row>
    <row r="324" spans="6:23" x14ac:dyDescent="0.35">
      <c r="F324" s="54"/>
      <c r="G324" s="55"/>
      <c r="H324" s="51"/>
      <c r="I324" s="56"/>
      <c r="K324" s="11"/>
      <c r="L324" s="25"/>
      <c r="M324" s="12"/>
      <c r="N324" s="12"/>
      <c r="O324" s="28"/>
      <c r="P324" s="30"/>
      <c r="Q324" s="30"/>
      <c r="R324" s="47"/>
      <c r="S324" s="77"/>
      <c r="T324" s="79"/>
      <c r="U324" s="78"/>
      <c r="V324" s="54"/>
      <c r="W324" s="67"/>
    </row>
    <row r="325" spans="6:23" x14ac:dyDescent="0.35">
      <c r="F325" s="54"/>
      <c r="G325" s="55"/>
      <c r="H325" s="51"/>
      <c r="I325" s="56"/>
      <c r="K325" s="11"/>
      <c r="L325" s="25"/>
      <c r="M325" s="12"/>
      <c r="N325" s="12"/>
      <c r="O325" s="28"/>
      <c r="P325" s="30"/>
      <c r="Q325" s="30"/>
      <c r="R325" s="47"/>
      <c r="S325" s="77"/>
      <c r="T325" s="79"/>
      <c r="U325" s="78"/>
      <c r="V325" s="54"/>
      <c r="W325" s="67"/>
    </row>
    <row r="326" spans="6:23" x14ac:dyDescent="0.35">
      <c r="F326" s="54"/>
      <c r="G326" s="55"/>
      <c r="H326" s="51"/>
      <c r="I326" s="56"/>
      <c r="K326" s="11"/>
      <c r="L326" s="25"/>
      <c r="M326" s="12"/>
      <c r="N326" s="12"/>
      <c r="O326" s="28"/>
      <c r="P326" s="30"/>
      <c r="Q326" s="30"/>
      <c r="R326" s="47"/>
      <c r="S326" s="77"/>
      <c r="T326" s="79"/>
      <c r="U326" s="78"/>
      <c r="V326" s="54"/>
      <c r="W326" s="67"/>
    </row>
    <row r="327" spans="6:23" x14ac:dyDescent="0.35">
      <c r="F327" s="54"/>
      <c r="G327" s="55"/>
      <c r="H327" s="51"/>
      <c r="I327" s="56"/>
      <c r="K327" s="11"/>
      <c r="L327" s="25"/>
      <c r="M327" s="12"/>
      <c r="N327" s="12"/>
      <c r="O327" s="28"/>
      <c r="P327" s="30"/>
      <c r="Q327" s="30"/>
      <c r="R327" s="47"/>
      <c r="S327" s="77"/>
      <c r="T327" s="79"/>
      <c r="U327" s="78"/>
      <c r="V327" s="54"/>
      <c r="W327" s="67"/>
    </row>
    <row r="328" spans="6:23" x14ac:dyDescent="0.35">
      <c r="F328" s="54"/>
      <c r="G328" s="55"/>
      <c r="H328" s="51"/>
      <c r="I328" s="56"/>
      <c r="K328" s="11"/>
      <c r="L328" s="25"/>
      <c r="M328" s="12"/>
      <c r="N328" s="12"/>
      <c r="O328" s="28"/>
      <c r="P328" s="30"/>
      <c r="Q328" s="30"/>
      <c r="R328" s="47"/>
      <c r="S328" s="77"/>
      <c r="T328" s="79"/>
      <c r="U328" s="78"/>
      <c r="V328" s="54"/>
      <c r="W328" s="67"/>
    </row>
    <row r="329" spans="6:23" x14ac:dyDescent="0.35">
      <c r="F329" s="54"/>
      <c r="G329" s="55"/>
      <c r="H329" s="51"/>
      <c r="I329" s="56"/>
      <c r="K329" s="11"/>
      <c r="L329" s="25"/>
      <c r="M329" s="12"/>
      <c r="N329" s="12"/>
      <c r="O329" s="28"/>
      <c r="P329" s="30"/>
      <c r="Q329" s="30"/>
      <c r="R329" s="47"/>
      <c r="S329" s="77"/>
      <c r="T329" s="79"/>
      <c r="U329" s="78"/>
      <c r="V329" s="54"/>
      <c r="W329" s="67"/>
    </row>
    <row r="330" spans="6:23" x14ac:dyDescent="0.35">
      <c r="F330" s="54"/>
      <c r="G330" s="55"/>
      <c r="H330" s="51"/>
      <c r="I330" s="56"/>
      <c r="K330" s="11"/>
      <c r="L330" s="25"/>
      <c r="M330" s="12"/>
      <c r="N330" s="12"/>
      <c r="O330" s="28"/>
      <c r="P330" s="30"/>
      <c r="Q330" s="30"/>
      <c r="R330" s="47"/>
      <c r="S330" s="77"/>
      <c r="T330" s="79"/>
      <c r="U330" s="78"/>
      <c r="V330" s="54"/>
      <c r="W330" s="67"/>
    </row>
    <row r="331" spans="6:23" x14ac:dyDescent="0.35">
      <c r="F331" s="54"/>
      <c r="G331" s="55"/>
      <c r="H331" s="51"/>
      <c r="I331" s="56"/>
      <c r="K331" s="11"/>
      <c r="L331" s="25"/>
      <c r="M331" s="12"/>
      <c r="N331" s="12"/>
      <c r="O331" s="28"/>
      <c r="P331" s="30"/>
      <c r="Q331" s="30"/>
      <c r="R331" s="47"/>
      <c r="S331" s="77"/>
      <c r="T331" s="79"/>
      <c r="U331" s="78"/>
      <c r="V331" s="54"/>
      <c r="W331" s="67"/>
    </row>
    <row r="332" spans="6:23" x14ac:dyDescent="0.35">
      <c r="F332" s="54"/>
      <c r="G332" s="55"/>
      <c r="H332" s="51"/>
      <c r="I332" s="56"/>
      <c r="K332" s="11"/>
      <c r="L332" s="25"/>
      <c r="M332" s="12"/>
      <c r="N332" s="12"/>
      <c r="O332" s="28"/>
      <c r="P332" s="30"/>
      <c r="Q332" s="30"/>
      <c r="R332" s="47"/>
      <c r="S332" s="77"/>
      <c r="T332" s="79"/>
      <c r="U332" s="78"/>
      <c r="V332" s="54"/>
      <c r="W332" s="67"/>
    </row>
    <row r="333" spans="6:23" x14ac:dyDescent="0.35">
      <c r="F333" s="54"/>
      <c r="G333" s="55"/>
      <c r="H333" s="51"/>
      <c r="I333" s="56"/>
      <c r="K333" s="11"/>
      <c r="L333" s="25"/>
      <c r="M333" s="12"/>
      <c r="N333" s="12"/>
      <c r="O333" s="28"/>
      <c r="P333" s="30"/>
      <c r="Q333" s="30"/>
      <c r="R333" s="47"/>
      <c r="S333" s="77"/>
      <c r="T333" s="79"/>
      <c r="U333" s="78"/>
      <c r="V333" s="54"/>
      <c r="W333" s="67"/>
    </row>
    <row r="334" spans="6:23" x14ac:dyDescent="0.35">
      <c r="F334" s="54"/>
      <c r="G334" s="55"/>
      <c r="H334" s="51"/>
      <c r="I334" s="56"/>
      <c r="K334" s="11"/>
      <c r="L334" s="25"/>
      <c r="M334" s="12"/>
      <c r="N334" s="12"/>
      <c r="O334" s="28"/>
      <c r="P334" s="30"/>
      <c r="Q334" s="30"/>
      <c r="R334" s="47"/>
      <c r="S334" s="77"/>
      <c r="T334" s="79"/>
      <c r="U334" s="78"/>
      <c r="V334" s="54"/>
      <c r="W334" s="67"/>
    </row>
    <row r="335" spans="6:23" x14ac:dyDescent="0.35">
      <c r="F335" s="54"/>
      <c r="G335" s="55"/>
      <c r="H335" s="51"/>
      <c r="I335" s="56"/>
      <c r="K335" s="11"/>
      <c r="L335" s="25"/>
      <c r="M335" s="12"/>
      <c r="N335" s="12"/>
      <c r="O335" s="28"/>
      <c r="P335" s="30"/>
      <c r="Q335" s="30"/>
      <c r="R335" s="47"/>
      <c r="S335" s="77"/>
      <c r="T335" s="79"/>
      <c r="U335" s="78"/>
      <c r="V335" s="54"/>
      <c r="W335" s="67"/>
    </row>
    <row r="336" spans="6:23" x14ac:dyDescent="0.35">
      <c r="F336" s="54"/>
      <c r="G336" s="55"/>
      <c r="H336" s="51"/>
      <c r="I336" s="56"/>
      <c r="K336" s="11"/>
      <c r="L336" s="25"/>
      <c r="M336" s="12"/>
      <c r="N336" s="12"/>
      <c r="O336" s="28"/>
      <c r="P336" s="30"/>
      <c r="Q336" s="30"/>
      <c r="R336" s="47"/>
      <c r="S336" s="77"/>
      <c r="T336" s="79"/>
      <c r="U336" s="78"/>
      <c r="V336" s="54"/>
      <c r="W336" s="67"/>
    </row>
    <row r="337" spans="6:23" x14ac:dyDescent="0.35">
      <c r="F337" s="54"/>
      <c r="G337" s="55"/>
      <c r="H337" s="51"/>
      <c r="I337" s="56"/>
      <c r="K337" s="11"/>
      <c r="L337" s="25"/>
      <c r="M337" s="12"/>
      <c r="N337" s="12"/>
      <c r="O337" s="28"/>
      <c r="P337" s="30"/>
      <c r="Q337" s="30"/>
      <c r="R337" s="47"/>
      <c r="S337" s="77"/>
      <c r="T337" s="79"/>
      <c r="U337" s="78"/>
      <c r="V337" s="54"/>
      <c r="W337" s="67"/>
    </row>
    <row r="338" spans="6:23" x14ac:dyDescent="0.35">
      <c r="F338" s="54"/>
      <c r="G338" s="55"/>
      <c r="H338" s="51"/>
      <c r="I338" s="56"/>
      <c r="K338" s="11"/>
      <c r="L338" s="25"/>
      <c r="M338" s="12"/>
      <c r="N338" s="12"/>
      <c r="O338" s="28"/>
      <c r="P338" s="30"/>
      <c r="Q338" s="30"/>
      <c r="R338" s="47"/>
      <c r="S338" s="77"/>
      <c r="T338" s="79"/>
      <c r="U338" s="78"/>
      <c r="V338" s="54"/>
      <c r="W338" s="67"/>
    </row>
    <row r="339" spans="6:23" x14ac:dyDescent="0.35">
      <c r="F339" s="54"/>
      <c r="G339" s="55"/>
      <c r="H339" s="51"/>
      <c r="I339" s="56"/>
      <c r="K339" s="11"/>
      <c r="L339" s="25"/>
      <c r="M339" s="12"/>
      <c r="N339" s="12"/>
      <c r="O339" s="28"/>
      <c r="P339" s="30"/>
      <c r="Q339" s="30"/>
      <c r="R339" s="47"/>
      <c r="S339" s="77"/>
      <c r="T339" s="79"/>
      <c r="U339" s="78"/>
      <c r="V339" s="54"/>
      <c r="W339" s="67"/>
    </row>
    <row r="340" spans="6:23" x14ac:dyDescent="0.35">
      <c r="F340" s="54"/>
      <c r="G340" s="55"/>
      <c r="H340" s="51"/>
      <c r="I340" s="56"/>
      <c r="K340" s="11"/>
      <c r="L340" s="25"/>
      <c r="M340" s="12"/>
      <c r="N340" s="12"/>
      <c r="O340" s="28"/>
      <c r="P340" s="30"/>
      <c r="Q340" s="30"/>
      <c r="R340" s="47"/>
      <c r="S340" s="77"/>
      <c r="T340" s="79"/>
      <c r="U340" s="78"/>
      <c r="V340" s="54"/>
      <c r="W340" s="67"/>
    </row>
    <row r="341" spans="6:23" x14ac:dyDescent="0.35">
      <c r="F341" s="54"/>
      <c r="G341" s="55"/>
      <c r="H341" s="51"/>
      <c r="I341" s="56"/>
      <c r="K341" s="11"/>
      <c r="L341" s="25"/>
      <c r="M341" s="12"/>
      <c r="N341" s="12"/>
      <c r="O341" s="28"/>
      <c r="P341" s="30"/>
      <c r="Q341" s="30"/>
      <c r="R341" s="47"/>
      <c r="S341" s="77"/>
      <c r="T341" s="79"/>
      <c r="U341" s="78"/>
      <c r="V341" s="54"/>
      <c r="W341" s="67"/>
    </row>
    <row r="342" spans="6:23" x14ac:dyDescent="0.35">
      <c r="F342" s="54"/>
      <c r="G342" s="55"/>
      <c r="H342" s="51"/>
      <c r="I342" s="56"/>
      <c r="K342" s="11"/>
      <c r="L342" s="25"/>
      <c r="M342" s="12"/>
      <c r="N342" s="12"/>
      <c r="O342" s="28"/>
      <c r="P342" s="30"/>
      <c r="Q342" s="30"/>
      <c r="R342" s="47"/>
      <c r="S342" s="77"/>
      <c r="T342" s="79"/>
      <c r="U342" s="78"/>
      <c r="V342" s="54"/>
      <c r="W342" s="67"/>
    </row>
    <row r="343" spans="6:23" x14ac:dyDescent="0.35">
      <c r="F343" s="54"/>
      <c r="G343" s="55"/>
      <c r="H343" s="51"/>
      <c r="I343" s="56"/>
      <c r="K343" s="11"/>
      <c r="L343" s="25"/>
      <c r="M343" s="12"/>
      <c r="N343" s="12"/>
      <c r="O343" s="28"/>
      <c r="P343" s="30"/>
      <c r="Q343" s="30"/>
      <c r="R343" s="47"/>
      <c r="S343" s="77"/>
      <c r="T343" s="79"/>
      <c r="U343" s="78"/>
      <c r="V343" s="54"/>
      <c r="W343" s="67"/>
    </row>
    <row r="344" spans="6:23" x14ac:dyDescent="0.35">
      <c r="F344" s="54"/>
      <c r="G344" s="55"/>
      <c r="H344" s="51"/>
      <c r="I344" s="56"/>
      <c r="K344" s="11"/>
      <c r="L344" s="25"/>
      <c r="M344" s="12"/>
      <c r="N344" s="12"/>
      <c r="O344" s="28"/>
      <c r="P344" s="30"/>
      <c r="Q344" s="30"/>
      <c r="R344" s="47"/>
      <c r="S344" s="77"/>
      <c r="T344" s="79"/>
      <c r="U344" s="78"/>
      <c r="V344" s="54"/>
      <c r="W344" s="67"/>
    </row>
    <row r="345" spans="6:23" x14ac:dyDescent="0.35">
      <c r="F345" s="54"/>
      <c r="G345" s="55"/>
      <c r="H345" s="51"/>
      <c r="I345" s="56"/>
      <c r="K345" s="11"/>
      <c r="L345" s="25"/>
      <c r="M345" s="12"/>
      <c r="N345" s="12"/>
      <c r="O345" s="28"/>
      <c r="P345" s="30"/>
      <c r="Q345" s="30"/>
      <c r="R345" s="47"/>
      <c r="S345" s="77"/>
      <c r="T345" s="79"/>
      <c r="U345" s="78"/>
      <c r="V345" s="54"/>
      <c r="W345" s="67"/>
    </row>
    <row r="346" spans="6:23" x14ac:dyDescent="0.35">
      <c r="F346" s="54"/>
      <c r="G346" s="55"/>
      <c r="H346" s="51"/>
      <c r="I346" s="56"/>
      <c r="K346" s="11"/>
      <c r="L346" s="25"/>
      <c r="M346" s="12"/>
      <c r="N346" s="12"/>
      <c r="O346" s="28"/>
      <c r="P346" s="30"/>
      <c r="Q346" s="30"/>
      <c r="R346" s="47"/>
      <c r="S346" s="77"/>
      <c r="T346" s="79"/>
      <c r="U346" s="78"/>
      <c r="V346" s="54"/>
      <c r="W346" s="67"/>
    </row>
    <row r="347" spans="6:23" x14ac:dyDescent="0.35">
      <c r="F347" s="54"/>
      <c r="G347" s="55"/>
      <c r="H347" s="51"/>
      <c r="I347" s="56"/>
      <c r="K347" s="11"/>
      <c r="L347" s="25"/>
      <c r="M347" s="12"/>
      <c r="N347" s="12"/>
      <c r="O347" s="28"/>
      <c r="P347" s="30"/>
      <c r="Q347" s="30"/>
      <c r="R347" s="47"/>
      <c r="S347" s="77"/>
      <c r="T347" s="79"/>
      <c r="U347" s="78"/>
      <c r="V347" s="54"/>
      <c r="W347" s="67"/>
    </row>
    <row r="348" spans="6:23" x14ac:dyDescent="0.35">
      <c r="F348" s="54"/>
      <c r="G348" s="55"/>
      <c r="H348" s="51"/>
      <c r="I348" s="56"/>
      <c r="K348" s="11"/>
      <c r="L348" s="25"/>
      <c r="M348" s="12"/>
      <c r="N348" s="12"/>
      <c r="O348" s="28"/>
      <c r="P348" s="30"/>
      <c r="Q348" s="30"/>
      <c r="R348" s="47"/>
      <c r="S348" s="77"/>
      <c r="T348" s="79"/>
      <c r="U348" s="78"/>
      <c r="V348" s="54"/>
      <c r="W348" s="67"/>
    </row>
    <row r="349" spans="6:23" x14ac:dyDescent="0.35">
      <c r="F349" s="54"/>
      <c r="G349" s="55"/>
      <c r="H349" s="51"/>
      <c r="I349" s="56"/>
      <c r="K349" s="11"/>
      <c r="L349" s="25"/>
      <c r="M349" s="12"/>
      <c r="N349" s="12"/>
      <c r="O349" s="28"/>
      <c r="P349" s="30"/>
      <c r="Q349" s="30"/>
      <c r="R349" s="47"/>
      <c r="S349" s="77"/>
      <c r="T349" s="79"/>
      <c r="U349" s="78"/>
      <c r="V349" s="54"/>
      <c r="W349" s="67"/>
    </row>
    <row r="350" spans="6:23" x14ac:dyDescent="0.35">
      <c r="F350" s="54"/>
      <c r="G350" s="55"/>
      <c r="H350" s="51"/>
      <c r="I350" s="56"/>
      <c r="K350" s="11"/>
      <c r="L350" s="25"/>
      <c r="M350" s="12"/>
      <c r="N350" s="12"/>
      <c r="O350" s="28"/>
      <c r="P350" s="30"/>
      <c r="Q350" s="30"/>
      <c r="R350" s="47"/>
      <c r="S350" s="77"/>
      <c r="T350" s="79"/>
      <c r="U350" s="78"/>
      <c r="V350" s="54"/>
      <c r="W350" s="67"/>
    </row>
    <row r="351" spans="6:23" x14ac:dyDescent="0.35">
      <c r="F351" s="54"/>
      <c r="G351" s="55"/>
      <c r="H351" s="51"/>
      <c r="I351" s="56"/>
      <c r="K351" s="11"/>
      <c r="L351" s="25"/>
      <c r="M351" s="12"/>
      <c r="N351" s="12"/>
      <c r="O351" s="28"/>
      <c r="P351" s="30"/>
      <c r="Q351" s="30"/>
      <c r="R351" s="47"/>
      <c r="S351" s="77"/>
      <c r="T351" s="79"/>
      <c r="U351" s="78"/>
      <c r="V351" s="54"/>
      <c r="W351" s="67"/>
    </row>
    <row r="352" spans="6:23" x14ac:dyDescent="0.35">
      <c r="F352" s="54"/>
      <c r="G352" s="55"/>
      <c r="H352" s="51"/>
      <c r="I352" s="56"/>
      <c r="K352" s="11"/>
      <c r="L352" s="25"/>
      <c r="M352" s="12"/>
      <c r="N352" s="12"/>
      <c r="O352" s="28"/>
      <c r="P352" s="30"/>
      <c r="Q352" s="30"/>
      <c r="R352" s="47"/>
      <c r="S352" s="77"/>
      <c r="T352" s="79"/>
      <c r="U352" s="78"/>
      <c r="V352" s="54"/>
      <c r="W352" s="67"/>
    </row>
    <row r="353" spans="6:23" x14ac:dyDescent="0.35">
      <c r="F353" s="54"/>
      <c r="G353" s="55"/>
      <c r="H353" s="51"/>
      <c r="I353" s="56"/>
      <c r="K353" s="11"/>
      <c r="L353" s="25"/>
      <c r="M353" s="12"/>
      <c r="N353" s="12"/>
      <c r="O353" s="28"/>
      <c r="P353" s="30"/>
      <c r="Q353" s="30"/>
      <c r="R353" s="47"/>
      <c r="S353" s="77"/>
      <c r="T353" s="79"/>
      <c r="U353" s="78"/>
      <c r="V353" s="54"/>
      <c r="W353" s="67"/>
    </row>
    <row r="354" spans="6:23" x14ac:dyDescent="0.35">
      <c r="F354" s="54"/>
      <c r="G354" s="55"/>
      <c r="H354" s="51"/>
      <c r="I354" s="56"/>
      <c r="K354" s="11"/>
      <c r="L354" s="25"/>
      <c r="M354" s="12"/>
      <c r="N354" s="12"/>
      <c r="O354" s="28"/>
      <c r="P354" s="30"/>
      <c r="Q354" s="30"/>
      <c r="R354" s="47"/>
      <c r="S354" s="77"/>
      <c r="T354" s="79"/>
      <c r="U354" s="78"/>
      <c r="V354" s="54"/>
      <c r="W354" s="67"/>
    </row>
    <row r="355" spans="6:23" x14ac:dyDescent="0.35">
      <c r="F355" s="54"/>
      <c r="G355" s="55"/>
      <c r="H355" s="51"/>
      <c r="I355" s="56"/>
      <c r="K355" s="11"/>
      <c r="L355" s="25"/>
      <c r="M355" s="12"/>
      <c r="N355" s="12"/>
      <c r="O355" s="28"/>
      <c r="P355" s="30"/>
      <c r="Q355" s="30"/>
      <c r="R355" s="47"/>
      <c r="S355" s="77"/>
      <c r="T355" s="79"/>
      <c r="U355" s="78"/>
      <c r="V355" s="54"/>
      <c r="W355" s="67"/>
    </row>
    <row r="356" spans="6:23" x14ac:dyDescent="0.35">
      <c r="F356" s="54"/>
      <c r="G356" s="55"/>
      <c r="H356" s="51"/>
      <c r="I356" s="56"/>
      <c r="K356" s="11"/>
      <c r="L356" s="25"/>
      <c r="M356" s="12"/>
      <c r="N356" s="12"/>
      <c r="O356" s="28"/>
      <c r="P356" s="30"/>
      <c r="Q356" s="30"/>
      <c r="R356" s="47"/>
      <c r="S356" s="77"/>
      <c r="T356" s="79"/>
      <c r="U356" s="78"/>
      <c r="V356" s="54"/>
      <c r="W356" s="67"/>
    </row>
    <row r="357" spans="6:23" x14ac:dyDescent="0.35">
      <c r="F357" s="54"/>
      <c r="G357" s="55"/>
      <c r="H357" s="51"/>
      <c r="I357" s="56"/>
      <c r="K357" s="11"/>
      <c r="L357" s="25"/>
      <c r="M357" s="12"/>
      <c r="N357" s="12"/>
      <c r="O357" s="28"/>
      <c r="P357" s="30"/>
      <c r="Q357" s="30"/>
      <c r="R357" s="47"/>
      <c r="S357" s="77"/>
      <c r="T357" s="79"/>
      <c r="U357" s="78"/>
      <c r="V357" s="54"/>
      <c r="W357" s="67"/>
    </row>
    <row r="358" spans="6:23" x14ac:dyDescent="0.35">
      <c r="F358" s="54"/>
      <c r="G358" s="55"/>
      <c r="H358" s="51"/>
      <c r="I358" s="56"/>
      <c r="K358" s="11"/>
      <c r="L358" s="25"/>
      <c r="M358" s="12"/>
      <c r="N358" s="12"/>
      <c r="O358" s="28"/>
      <c r="P358" s="30"/>
      <c r="Q358" s="30"/>
      <c r="R358" s="47"/>
      <c r="S358" s="77"/>
      <c r="T358" s="79"/>
      <c r="U358" s="78"/>
      <c r="V358" s="54"/>
      <c r="W358" s="67"/>
    </row>
    <row r="359" spans="6:23" x14ac:dyDescent="0.35">
      <c r="F359" s="54"/>
      <c r="G359" s="55"/>
      <c r="H359" s="51"/>
      <c r="I359" s="56"/>
      <c r="K359" s="11"/>
      <c r="L359" s="25"/>
      <c r="M359" s="12"/>
      <c r="N359" s="12"/>
      <c r="O359" s="28"/>
      <c r="P359" s="30"/>
      <c r="Q359" s="30"/>
      <c r="R359" s="47"/>
      <c r="S359" s="77"/>
      <c r="T359" s="79"/>
      <c r="U359" s="78"/>
      <c r="V359" s="54"/>
      <c r="W359" s="67"/>
    </row>
    <row r="360" spans="6:23" x14ac:dyDescent="0.35">
      <c r="F360" s="54"/>
      <c r="G360" s="55"/>
      <c r="H360" s="51"/>
      <c r="I360" s="56"/>
      <c r="K360" s="11"/>
      <c r="L360" s="25"/>
      <c r="M360" s="12"/>
      <c r="N360" s="12"/>
      <c r="O360" s="28"/>
      <c r="P360" s="30"/>
      <c r="Q360" s="30"/>
      <c r="R360" s="47"/>
      <c r="S360" s="77"/>
      <c r="T360" s="79"/>
      <c r="U360" s="78"/>
      <c r="V360" s="54"/>
      <c r="W360" s="67"/>
    </row>
    <row r="361" spans="6:23" x14ac:dyDescent="0.35">
      <c r="F361" s="54"/>
      <c r="G361" s="55"/>
      <c r="H361" s="51"/>
      <c r="I361" s="56"/>
      <c r="K361" s="11"/>
      <c r="L361" s="25"/>
      <c r="M361" s="12"/>
      <c r="N361" s="12"/>
      <c r="O361" s="28"/>
      <c r="P361" s="30"/>
      <c r="Q361" s="30"/>
      <c r="R361" s="47"/>
      <c r="S361" s="77"/>
      <c r="T361" s="79"/>
      <c r="U361" s="78"/>
      <c r="V361" s="54"/>
      <c r="W361" s="67"/>
    </row>
    <row r="362" spans="6:23" x14ac:dyDescent="0.35">
      <c r="F362" s="54"/>
      <c r="G362" s="55"/>
      <c r="H362" s="51"/>
      <c r="I362" s="56"/>
      <c r="K362" s="11"/>
      <c r="L362" s="25"/>
      <c r="M362" s="12"/>
      <c r="N362" s="12"/>
      <c r="O362" s="28"/>
      <c r="P362" s="30"/>
      <c r="Q362" s="30"/>
      <c r="R362" s="47"/>
      <c r="S362" s="77"/>
      <c r="T362" s="79"/>
      <c r="U362" s="78"/>
      <c r="V362" s="54"/>
      <c r="W362" s="67"/>
    </row>
    <row r="363" spans="6:23" x14ac:dyDescent="0.35">
      <c r="F363" s="54"/>
      <c r="G363" s="55"/>
      <c r="H363" s="51"/>
      <c r="I363" s="56"/>
      <c r="K363" s="11"/>
      <c r="L363" s="25"/>
      <c r="M363" s="12"/>
      <c r="N363" s="12"/>
      <c r="O363" s="28"/>
      <c r="P363" s="30"/>
      <c r="Q363" s="30"/>
      <c r="R363" s="47"/>
      <c r="S363" s="77"/>
      <c r="T363" s="79"/>
      <c r="U363" s="78"/>
      <c r="V363" s="54"/>
      <c r="W363" s="67"/>
    </row>
    <row r="364" spans="6:23" x14ac:dyDescent="0.35">
      <c r="F364" s="54"/>
      <c r="G364" s="55"/>
      <c r="H364" s="51"/>
      <c r="I364" s="56"/>
      <c r="K364" s="11"/>
      <c r="L364" s="25"/>
      <c r="M364" s="12"/>
      <c r="N364" s="12"/>
      <c r="O364" s="28"/>
      <c r="P364" s="30"/>
      <c r="Q364" s="30"/>
      <c r="R364" s="47"/>
      <c r="S364" s="77"/>
      <c r="T364" s="79"/>
      <c r="U364" s="78"/>
      <c r="V364" s="54"/>
      <c r="W364" s="67"/>
    </row>
    <row r="365" spans="6:23" x14ac:dyDescent="0.35">
      <c r="F365" s="54"/>
      <c r="G365" s="55"/>
      <c r="H365" s="51"/>
      <c r="I365" s="56"/>
      <c r="K365" s="11"/>
      <c r="L365" s="25"/>
      <c r="M365" s="12"/>
      <c r="N365" s="12"/>
      <c r="O365" s="28"/>
      <c r="P365" s="30"/>
      <c r="Q365" s="30"/>
      <c r="R365" s="47"/>
      <c r="S365" s="77"/>
      <c r="T365" s="79"/>
      <c r="U365" s="78"/>
      <c r="V365" s="54"/>
      <c r="W365" s="67"/>
    </row>
    <row r="366" spans="6:23" x14ac:dyDescent="0.35">
      <c r="F366" s="54"/>
      <c r="G366" s="55"/>
      <c r="H366" s="51"/>
      <c r="I366" s="56"/>
      <c r="K366" s="11"/>
      <c r="L366" s="25"/>
      <c r="M366" s="12"/>
      <c r="N366" s="12"/>
      <c r="O366" s="28"/>
      <c r="P366" s="30"/>
      <c r="Q366" s="30"/>
      <c r="R366" s="47"/>
      <c r="S366" s="77"/>
      <c r="T366" s="79"/>
      <c r="U366" s="78"/>
      <c r="V366" s="54"/>
      <c r="W366" s="67"/>
    </row>
    <row r="367" spans="6:23" x14ac:dyDescent="0.35">
      <c r="F367" s="54"/>
      <c r="G367" s="55"/>
      <c r="H367" s="51"/>
      <c r="I367" s="56"/>
      <c r="K367" s="11"/>
      <c r="L367" s="25"/>
      <c r="M367" s="12"/>
      <c r="N367" s="12"/>
      <c r="O367" s="28"/>
      <c r="P367" s="30"/>
      <c r="Q367" s="30"/>
      <c r="R367" s="47"/>
      <c r="S367" s="77"/>
      <c r="T367" s="79"/>
      <c r="U367" s="78"/>
      <c r="V367" s="54"/>
      <c r="W367" s="67"/>
    </row>
    <row r="368" spans="6:23" x14ac:dyDescent="0.35">
      <c r="F368" s="54"/>
      <c r="G368" s="55"/>
      <c r="H368" s="51"/>
      <c r="I368" s="56"/>
      <c r="K368" s="11"/>
      <c r="L368" s="25"/>
      <c r="M368" s="12"/>
      <c r="N368" s="12"/>
      <c r="O368" s="28"/>
      <c r="P368" s="30"/>
      <c r="Q368" s="30"/>
      <c r="R368" s="47"/>
      <c r="S368" s="77"/>
      <c r="T368" s="79"/>
      <c r="U368" s="78"/>
      <c r="V368" s="54"/>
      <c r="W368" s="67"/>
    </row>
    <row r="369" spans="6:23" x14ac:dyDescent="0.35">
      <c r="F369" s="54"/>
      <c r="G369" s="55"/>
      <c r="H369" s="51"/>
      <c r="I369" s="56"/>
      <c r="K369" s="11"/>
      <c r="L369" s="25"/>
      <c r="M369" s="12"/>
      <c r="N369" s="12"/>
      <c r="O369" s="28"/>
      <c r="P369" s="30"/>
      <c r="Q369" s="30"/>
      <c r="R369" s="47"/>
      <c r="S369" s="77"/>
      <c r="T369" s="79"/>
      <c r="U369" s="78"/>
      <c r="V369" s="54"/>
      <c r="W369" s="67"/>
    </row>
    <row r="370" spans="6:23" x14ac:dyDescent="0.35">
      <c r="F370" s="54"/>
      <c r="G370" s="55"/>
      <c r="H370" s="51"/>
      <c r="I370" s="56"/>
      <c r="K370" s="11"/>
      <c r="L370" s="25"/>
      <c r="M370" s="12"/>
      <c r="N370" s="12"/>
      <c r="O370" s="28"/>
      <c r="P370" s="30"/>
      <c r="Q370" s="30"/>
      <c r="R370" s="47"/>
      <c r="S370" s="77"/>
      <c r="T370" s="79"/>
      <c r="U370" s="78"/>
      <c r="V370" s="54"/>
      <c r="W370" s="67"/>
    </row>
    <row r="371" spans="6:23" x14ac:dyDescent="0.35">
      <c r="F371" s="54"/>
      <c r="G371" s="55"/>
      <c r="H371" s="51"/>
      <c r="I371" s="56"/>
      <c r="K371" s="11"/>
      <c r="L371" s="25"/>
      <c r="M371" s="12"/>
      <c r="N371" s="12"/>
      <c r="O371" s="28"/>
      <c r="P371" s="30"/>
      <c r="Q371" s="30"/>
      <c r="R371" s="47"/>
      <c r="S371" s="77"/>
      <c r="T371" s="79"/>
      <c r="U371" s="78"/>
      <c r="V371" s="54"/>
      <c r="W371" s="67"/>
    </row>
    <row r="372" spans="6:23" x14ac:dyDescent="0.35">
      <c r="F372" s="54"/>
      <c r="G372" s="55"/>
      <c r="H372" s="51"/>
      <c r="I372" s="56"/>
      <c r="K372" s="11"/>
      <c r="L372" s="25"/>
      <c r="M372" s="12"/>
      <c r="N372" s="12"/>
      <c r="O372" s="28"/>
      <c r="P372" s="30"/>
      <c r="Q372" s="30"/>
      <c r="R372" s="47"/>
      <c r="S372" s="77"/>
      <c r="T372" s="79"/>
      <c r="U372" s="78"/>
      <c r="V372" s="54"/>
      <c r="W372" s="67"/>
    </row>
    <row r="373" spans="6:23" x14ac:dyDescent="0.35">
      <c r="F373" s="54"/>
      <c r="G373" s="55"/>
      <c r="H373" s="51"/>
      <c r="I373" s="56"/>
      <c r="K373" s="11"/>
      <c r="L373" s="25"/>
      <c r="M373" s="12"/>
      <c r="N373" s="12"/>
      <c r="O373" s="28"/>
      <c r="P373" s="30"/>
      <c r="Q373" s="30"/>
      <c r="R373" s="47"/>
      <c r="S373" s="77"/>
      <c r="T373" s="79"/>
      <c r="U373" s="78"/>
      <c r="V373" s="54"/>
      <c r="W373" s="67"/>
    </row>
    <row r="374" spans="6:23" x14ac:dyDescent="0.35">
      <c r="F374" s="54"/>
      <c r="G374" s="55"/>
      <c r="H374" s="51"/>
      <c r="I374" s="56"/>
      <c r="K374" s="11"/>
      <c r="L374" s="25"/>
      <c r="M374" s="12"/>
      <c r="N374" s="12"/>
      <c r="O374" s="28"/>
      <c r="P374" s="30"/>
      <c r="Q374" s="30"/>
      <c r="R374" s="47"/>
      <c r="S374" s="77"/>
      <c r="T374" s="79"/>
      <c r="U374" s="78"/>
      <c r="V374" s="54"/>
      <c r="W374" s="67"/>
    </row>
    <row r="375" spans="6:23" x14ac:dyDescent="0.35">
      <c r="F375" s="54"/>
      <c r="G375" s="55"/>
      <c r="H375" s="51"/>
      <c r="I375" s="56"/>
      <c r="K375" s="11"/>
      <c r="L375" s="25"/>
      <c r="M375" s="12"/>
      <c r="N375" s="12"/>
      <c r="O375" s="28"/>
      <c r="P375" s="30"/>
      <c r="Q375" s="30"/>
      <c r="R375" s="47"/>
      <c r="S375" s="77"/>
      <c r="T375" s="79"/>
      <c r="U375" s="78"/>
      <c r="V375" s="54"/>
      <c r="W375" s="67"/>
    </row>
    <row r="376" spans="6:23" x14ac:dyDescent="0.35">
      <c r="F376" s="54"/>
      <c r="G376" s="55"/>
      <c r="H376" s="51"/>
      <c r="I376" s="56"/>
      <c r="K376" s="11"/>
      <c r="L376" s="25"/>
      <c r="M376" s="12"/>
      <c r="N376" s="12"/>
      <c r="O376" s="28"/>
      <c r="P376" s="30"/>
      <c r="Q376" s="30"/>
      <c r="R376" s="47"/>
      <c r="S376" s="77"/>
      <c r="T376" s="79"/>
      <c r="U376" s="78"/>
      <c r="V376" s="54"/>
      <c r="W376" s="67"/>
    </row>
    <row r="377" spans="6:23" x14ac:dyDescent="0.35">
      <c r="F377" s="54"/>
      <c r="G377" s="55"/>
      <c r="H377" s="51"/>
      <c r="I377" s="56"/>
      <c r="K377" s="11"/>
      <c r="L377" s="25"/>
      <c r="M377" s="12"/>
      <c r="N377" s="12"/>
      <c r="O377" s="28"/>
      <c r="P377" s="30"/>
      <c r="Q377" s="30"/>
      <c r="R377" s="47"/>
      <c r="S377" s="77"/>
      <c r="T377" s="79"/>
      <c r="U377" s="78"/>
      <c r="V377" s="54"/>
      <c r="W377" s="67"/>
    </row>
    <row r="378" spans="6:23" x14ac:dyDescent="0.35">
      <c r="F378" s="54"/>
      <c r="G378" s="55"/>
      <c r="H378" s="51"/>
      <c r="I378" s="56"/>
      <c r="K378" s="11"/>
      <c r="L378" s="25"/>
      <c r="M378" s="12"/>
      <c r="N378" s="12"/>
      <c r="O378" s="28"/>
      <c r="P378" s="30"/>
      <c r="Q378" s="30"/>
      <c r="R378" s="47"/>
      <c r="S378" s="77"/>
      <c r="T378" s="79"/>
      <c r="U378" s="78"/>
      <c r="V378" s="54"/>
      <c r="W378" s="67"/>
    </row>
    <row r="379" spans="6:23" x14ac:dyDescent="0.35">
      <c r="F379" s="54"/>
      <c r="G379" s="55"/>
      <c r="H379" s="51"/>
      <c r="I379" s="56"/>
      <c r="K379" s="11"/>
      <c r="L379" s="25"/>
      <c r="M379" s="12"/>
      <c r="N379" s="12"/>
      <c r="O379" s="28"/>
      <c r="P379" s="30"/>
      <c r="Q379" s="30"/>
      <c r="R379" s="47"/>
      <c r="S379" s="77"/>
      <c r="T379" s="79"/>
      <c r="U379" s="78"/>
      <c r="V379" s="54"/>
      <c r="W379" s="67"/>
    </row>
    <row r="380" spans="6:23" x14ac:dyDescent="0.35">
      <c r="F380" s="54"/>
      <c r="G380" s="55"/>
      <c r="H380" s="51"/>
      <c r="I380" s="56"/>
      <c r="K380" s="11"/>
      <c r="L380" s="25"/>
      <c r="M380" s="12"/>
      <c r="N380" s="12"/>
      <c r="O380" s="28"/>
      <c r="P380" s="30"/>
      <c r="Q380" s="30"/>
      <c r="R380" s="47"/>
      <c r="S380" s="77"/>
      <c r="T380" s="79"/>
      <c r="U380" s="78"/>
      <c r="V380" s="54"/>
      <c r="W380" s="67"/>
    </row>
    <row r="381" spans="6:23" x14ac:dyDescent="0.35">
      <c r="F381" s="54"/>
      <c r="G381" s="55"/>
      <c r="H381" s="51"/>
      <c r="I381" s="56"/>
      <c r="K381" s="11"/>
      <c r="L381" s="25"/>
      <c r="M381" s="12"/>
      <c r="N381" s="12"/>
      <c r="O381" s="28"/>
      <c r="P381" s="30"/>
      <c r="Q381" s="30"/>
      <c r="R381" s="47"/>
      <c r="S381" s="77"/>
      <c r="T381" s="79"/>
      <c r="U381" s="78"/>
      <c r="V381" s="54"/>
      <c r="W381" s="67"/>
    </row>
    <row r="382" spans="6:23" x14ac:dyDescent="0.35">
      <c r="F382" s="54"/>
      <c r="G382" s="55"/>
      <c r="H382" s="51"/>
      <c r="I382" s="56"/>
      <c r="K382" s="11"/>
      <c r="L382" s="25"/>
      <c r="M382" s="12"/>
      <c r="N382" s="12"/>
      <c r="O382" s="28"/>
      <c r="P382" s="30"/>
      <c r="Q382" s="30"/>
      <c r="R382" s="47"/>
      <c r="S382" s="77"/>
      <c r="T382" s="79"/>
      <c r="U382" s="78"/>
      <c r="V382" s="54"/>
      <c r="W382" s="67"/>
    </row>
    <row r="383" spans="6:23" x14ac:dyDescent="0.35">
      <c r="F383" s="54"/>
      <c r="G383" s="55"/>
      <c r="H383" s="51"/>
      <c r="I383" s="56"/>
      <c r="K383" s="11"/>
      <c r="L383" s="25"/>
      <c r="M383" s="12"/>
      <c r="N383" s="12"/>
      <c r="O383" s="28"/>
      <c r="P383" s="30"/>
      <c r="Q383" s="30"/>
      <c r="R383" s="47"/>
      <c r="S383" s="77"/>
      <c r="T383" s="79"/>
      <c r="U383" s="78"/>
      <c r="V383" s="54"/>
      <c r="W383" s="67"/>
    </row>
    <row r="384" spans="6:23" x14ac:dyDescent="0.35">
      <c r="F384" s="54"/>
      <c r="G384" s="55"/>
      <c r="H384" s="51"/>
      <c r="I384" s="56"/>
      <c r="K384" s="11"/>
      <c r="L384" s="25"/>
      <c r="M384" s="12"/>
      <c r="N384" s="12"/>
      <c r="O384" s="28"/>
      <c r="P384" s="30"/>
      <c r="Q384" s="30"/>
      <c r="R384" s="47"/>
      <c r="S384" s="77"/>
      <c r="T384" s="79"/>
      <c r="U384" s="78"/>
      <c r="V384" s="54"/>
      <c r="W384" s="67"/>
    </row>
    <row r="385" spans="6:23" x14ac:dyDescent="0.35">
      <c r="F385" s="54"/>
      <c r="G385" s="55"/>
      <c r="H385" s="51"/>
      <c r="I385" s="56"/>
      <c r="K385" s="11"/>
      <c r="L385" s="25"/>
      <c r="M385" s="12"/>
      <c r="N385" s="12"/>
      <c r="O385" s="28"/>
      <c r="P385" s="30"/>
      <c r="Q385" s="30"/>
      <c r="R385" s="47"/>
      <c r="S385" s="77"/>
      <c r="T385" s="79"/>
      <c r="U385" s="78"/>
      <c r="V385" s="54"/>
      <c r="W385" s="67"/>
    </row>
    <row r="386" spans="6:23" x14ac:dyDescent="0.35">
      <c r="F386" s="54"/>
      <c r="G386" s="55"/>
      <c r="H386" s="51"/>
      <c r="I386" s="56"/>
      <c r="K386" s="11"/>
      <c r="L386" s="25"/>
      <c r="M386" s="12"/>
      <c r="N386" s="12"/>
      <c r="O386" s="28"/>
      <c r="P386" s="30"/>
      <c r="Q386" s="30"/>
      <c r="R386" s="47"/>
      <c r="S386" s="77"/>
      <c r="T386" s="79"/>
      <c r="U386" s="78"/>
      <c r="V386" s="54"/>
      <c r="W386" s="67"/>
    </row>
    <row r="387" spans="6:23" x14ac:dyDescent="0.35">
      <c r="F387" s="54"/>
      <c r="G387" s="55"/>
      <c r="H387" s="51"/>
      <c r="I387" s="56"/>
      <c r="K387" s="11"/>
      <c r="L387" s="25"/>
      <c r="M387" s="12"/>
      <c r="N387" s="12"/>
      <c r="O387" s="28"/>
      <c r="P387" s="30"/>
      <c r="Q387" s="30"/>
      <c r="R387" s="47"/>
      <c r="S387" s="77"/>
      <c r="T387" s="79"/>
      <c r="U387" s="78"/>
      <c r="V387" s="54"/>
      <c r="W387" s="67"/>
    </row>
    <row r="388" spans="6:23" x14ac:dyDescent="0.35">
      <c r="F388" s="54"/>
      <c r="G388" s="55"/>
      <c r="H388" s="51"/>
      <c r="I388" s="56"/>
      <c r="K388" s="11"/>
      <c r="L388" s="25"/>
      <c r="M388" s="12"/>
      <c r="N388" s="12"/>
      <c r="O388" s="28"/>
      <c r="P388" s="30"/>
      <c r="Q388" s="30"/>
      <c r="R388" s="47"/>
      <c r="S388" s="77"/>
      <c r="T388" s="79"/>
      <c r="U388" s="78"/>
      <c r="V388" s="54"/>
      <c r="W388" s="67"/>
    </row>
    <row r="389" spans="6:23" x14ac:dyDescent="0.35">
      <c r="F389" s="54"/>
      <c r="G389" s="55"/>
      <c r="H389" s="51"/>
      <c r="I389" s="56"/>
      <c r="K389" s="11"/>
      <c r="L389" s="25"/>
      <c r="M389" s="12"/>
      <c r="N389" s="12"/>
      <c r="O389" s="28"/>
      <c r="P389" s="30"/>
      <c r="Q389" s="30"/>
      <c r="R389" s="47"/>
      <c r="S389" s="77"/>
      <c r="T389" s="79"/>
      <c r="U389" s="78"/>
      <c r="V389" s="54"/>
      <c r="W389" s="67"/>
    </row>
    <row r="390" spans="6:23" x14ac:dyDescent="0.35">
      <c r="F390" s="54"/>
      <c r="G390" s="55"/>
      <c r="H390" s="51"/>
      <c r="I390" s="56"/>
      <c r="K390" s="11"/>
      <c r="L390" s="25"/>
      <c r="M390" s="12"/>
      <c r="N390" s="12"/>
      <c r="O390" s="28"/>
      <c r="P390" s="30"/>
      <c r="Q390" s="30"/>
      <c r="R390" s="47"/>
      <c r="S390" s="77"/>
      <c r="T390" s="79"/>
      <c r="U390" s="78"/>
      <c r="V390" s="54"/>
      <c r="W390" s="67"/>
    </row>
    <row r="391" spans="6:23" x14ac:dyDescent="0.35">
      <c r="F391" s="54"/>
      <c r="G391" s="55"/>
      <c r="H391" s="51"/>
      <c r="I391" s="56"/>
      <c r="K391" s="11"/>
      <c r="L391" s="25"/>
      <c r="M391" s="12"/>
      <c r="N391" s="12"/>
      <c r="O391" s="28"/>
      <c r="P391" s="30"/>
      <c r="Q391" s="30"/>
      <c r="R391" s="47"/>
      <c r="S391" s="77"/>
      <c r="T391" s="79"/>
      <c r="U391" s="78"/>
      <c r="V391" s="54"/>
      <c r="W391" s="67"/>
    </row>
    <row r="392" spans="6:23" x14ac:dyDescent="0.35">
      <c r="F392" s="54"/>
      <c r="G392" s="55"/>
      <c r="H392" s="51"/>
      <c r="I392" s="56"/>
      <c r="K392" s="11"/>
      <c r="L392" s="25"/>
      <c r="M392" s="12"/>
      <c r="N392" s="12"/>
      <c r="O392" s="28"/>
      <c r="P392" s="30"/>
      <c r="Q392" s="30"/>
      <c r="R392" s="47"/>
      <c r="S392" s="77"/>
      <c r="T392" s="79"/>
      <c r="U392" s="78"/>
      <c r="V392" s="54"/>
      <c r="W392" s="67"/>
    </row>
    <row r="393" spans="6:23" x14ac:dyDescent="0.35">
      <c r="F393" s="54"/>
      <c r="G393" s="55"/>
      <c r="H393" s="51"/>
      <c r="I393" s="56"/>
      <c r="K393" s="11"/>
      <c r="L393" s="25"/>
      <c r="M393" s="12"/>
      <c r="N393" s="12"/>
      <c r="O393" s="28"/>
      <c r="P393" s="30"/>
      <c r="Q393" s="30"/>
      <c r="R393" s="47"/>
      <c r="S393" s="77"/>
      <c r="T393" s="79"/>
      <c r="U393" s="78"/>
      <c r="V393" s="54"/>
      <c r="W393" s="67"/>
    </row>
    <row r="394" spans="6:23" x14ac:dyDescent="0.35">
      <c r="F394" s="54"/>
      <c r="G394" s="55"/>
      <c r="H394" s="51"/>
      <c r="I394" s="56"/>
      <c r="K394" s="11"/>
      <c r="L394" s="25"/>
      <c r="M394" s="12"/>
      <c r="N394" s="12"/>
      <c r="O394" s="28"/>
      <c r="P394" s="30"/>
      <c r="Q394" s="30"/>
      <c r="R394" s="47"/>
      <c r="S394" s="77"/>
      <c r="T394" s="79"/>
      <c r="U394" s="78"/>
      <c r="V394" s="54"/>
      <c r="W394" s="67"/>
    </row>
    <row r="395" spans="6:23" x14ac:dyDescent="0.35">
      <c r="F395" s="54"/>
      <c r="G395" s="55"/>
      <c r="H395" s="51"/>
      <c r="I395" s="56"/>
      <c r="K395" s="11"/>
      <c r="L395" s="25"/>
      <c r="M395" s="12"/>
      <c r="N395" s="12"/>
      <c r="O395" s="28"/>
      <c r="P395" s="30"/>
      <c r="Q395" s="30"/>
      <c r="R395" s="47"/>
      <c r="S395" s="77"/>
      <c r="T395" s="79"/>
      <c r="U395" s="78"/>
      <c r="V395" s="54"/>
      <c r="W395" s="67"/>
    </row>
    <row r="396" spans="6:23" x14ac:dyDescent="0.35">
      <c r="F396" s="54"/>
      <c r="G396" s="55"/>
      <c r="H396" s="51"/>
      <c r="I396" s="56"/>
      <c r="K396" s="11"/>
      <c r="L396" s="25"/>
      <c r="M396" s="12"/>
      <c r="N396" s="12"/>
      <c r="O396" s="28"/>
      <c r="P396" s="30"/>
      <c r="Q396" s="30"/>
      <c r="R396" s="47"/>
      <c r="S396" s="77"/>
      <c r="T396" s="79"/>
      <c r="U396" s="78"/>
      <c r="V396" s="54"/>
      <c r="W396" s="67"/>
    </row>
    <row r="397" spans="6:23" x14ac:dyDescent="0.35">
      <c r="F397" s="54"/>
      <c r="G397" s="55"/>
      <c r="H397" s="51"/>
      <c r="I397" s="56"/>
      <c r="K397" s="11"/>
      <c r="L397" s="25"/>
      <c r="M397" s="12"/>
      <c r="N397" s="12"/>
      <c r="O397" s="28"/>
      <c r="P397" s="30"/>
      <c r="Q397" s="30"/>
      <c r="R397" s="47"/>
      <c r="S397" s="77"/>
      <c r="T397" s="79"/>
      <c r="U397" s="78"/>
      <c r="V397" s="54"/>
      <c r="W397" s="67"/>
    </row>
    <row r="398" spans="6:23" x14ac:dyDescent="0.35">
      <c r="F398" s="54"/>
      <c r="G398" s="55"/>
      <c r="H398" s="51"/>
      <c r="I398" s="56"/>
      <c r="K398" s="11"/>
      <c r="L398" s="25"/>
      <c r="M398" s="12"/>
      <c r="N398" s="12"/>
      <c r="O398" s="28"/>
      <c r="P398" s="30"/>
      <c r="Q398" s="30"/>
      <c r="R398" s="47"/>
      <c r="S398" s="77"/>
      <c r="T398" s="79"/>
      <c r="U398" s="78"/>
      <c r="V398" s="54"/>
      <c r="W398" s="67"/>
    </row>
    <row r="399" spans="6:23" x14ac:dyDescent="0.35">
      <c r="F399" s="54"/>
      <c r="G399" s="55"/>
      <c r="H399" s="51"/>
      <c r="I399" s="56"/>
      <c r="K399" s="11"/>
      <c r="L399" s="25"/>
      <c r="M399" s="12"/>
      <c r="N399" s="12"/>
      <c r="O399" s="28"/>
      <c r="P399" s="30"/>
      <c r="Q399" s="30"/>
      <c r="R399" s="47"/>
      <c r="S399" s="77"/>
      <c r="T399" s="79"/>
      <c r="U399" s="78"/>
      <c r="V399" s="54"/>
      <c r="W399" s="67"/>
    </row>
    <row r="400" spans="6:23" x14ac:dyDescent="0.35">
      <c r="F400" s="54"/>
      <c r="G400" s="55"/>
      <c r="H400" s="51"/>
      <c r="I400" s="56"/>
      <c r="K400" s="11"/>
      <c r="L400" s="25"/>
      <c r="M400" s="12"/>
      <c r="N400" s="12"/>
      <c r="O400" s="28"/>
      <c r="P400" s="30"/>
      <c r="Q400" s="30"/>
      <c r="R400" s="47"/>
      <c r="S400" s="77"/>
      <c r="T400" s="79"/>
      <c r="U400" s="78"/>
      <c r="V400" s="54"/>
      <c r="W400" s="67"/>
    </row>
    <row r="401" spans="6:23" x14ac:dyDescent="0.35">
      <c r="F401" s="54"/>
      <c r="G401" s="55"/>
      <c r="H401" s="51"/>
      <c r="I401" s="56"/>
      <c r="K401" s="11"/>
      <c r="L401" s="25"/>
      <c r="M401" s="12"/>
      <c r="N401" s="12"/>
      <c r="O401" s="28"/>
      <c r="P401" s="30"/>
      <c r="Q401" s="30"/>
      <c r="R401" s="47"/>
      <c r="S401" s="77"/>
      <c r="T401" s="79"/>
      <c r="U401" s="78"/>
      <c r="V401" s="54"/>
      <c r="W401" s="67"/>
    </row>
    <row r="402" spans="6:23" x14ac:dyDescent="0.35">
      <c r="F402" s="54"/>
      <c r="G402" s="55"/>
      <c r="H402" s="51"/>
      <c r="I402" s="56"/>
      <c r="K402" s="11"/>
      <c r="L402" s="25"/>
      <c r="M402" s="12"/>
      <c r="N402" s="12"/>
      <c r="O402" s="28"/>
      <c r="P402" s="30"/>
      <c r="Q402" s="30"/>
      <c r="R402" s="47"/>
      <c r="S402" s="77"/>
      <c r="T402" s="79"/>
      <c r="U402" s="78"/>
      <c r="V402" s="54"/>
      <c r="W402" s="67"/>
    </row>
    <row r="403" spans="6:23" x14ac:dyDescent="0.35">
      <c r="F403" s="54"/>
      <c r="G403" s="55"/>
      <c r="H403" s="51"/>
      <c r="I403" s="56"/>
      <c r="K403" s="11"/>
      <c r="L403" s="25"/>
      <c r="M403" s="12"/>
      <c r="N403" s="12"/>
      <c r="O403" s="28"/>
      <c r="P403" s="30"/>
      <c r="Q403" s="30"/>
      <c r="R403" s="47"/>
      <c r="S403" s="77"/>
      <c r="T403" s="79"/>
      <c r="U403" s="78"/>
      <c r="V403" s="54"/>
      <c r="W403" s="67"/>
    </row>
    <row r="404" spans="6:23" x14ac:dyDescent="0.35">
      <c r="F404" s="54"/>
      <c r="G404" s="55"/>
      <c r="H404" s="51"/>
      <c r="I404" s="56"/>
      <c r="K404" s="11"/>
      <c r="L404" s="25"/>
      <c r="M404" s="12"/>
      <c r="N404" s="12"/>
      <c r="O404" s="28"/>
      <c r="P404" s="30"/>
      <c r="Q404" s="30"/>
      <c r="R404" s="47"/>
      <c r="S404" s="77"/>
      <c r="T404" s="79"/>
      <c r="U404" s="78"/>
      <c r="V404" s="54"/>
      <c r="W404" s="67"/>
    </row>
    <row r="405" spans="6:23" x14ac:dyDescent="0.35">
      <c r="F405" s="54"/>
      <c r="G405" s="55"/>
      <c r="H405" s="51"/>
      <c r="I405" s="56"/>
      <c r="K405" s="11"/>
      <c r="L405" s="25"/>
      <c r="M405" s="12"/>
      <c r="N405" s="12"/>
      <c r="O405" s="28"/>
      <c r="P405" s="30"/>
      <c r="Q405" s="30"/>
      <c r="R405" s="47"/>
      <c r="S405" s="77"/>
      <c r="T405" s="79"/>
      <c r="U405" s="78"/>
      <c r="V405" s="54"/>
      <c r="W405" s="67"/>
    </row>
    <row r="406" spans="6:23" x14ac:dyDescent="0.35">
      <c r="F406" s="54"/>
      <c r="G406" s="55"/>
      <c r="H406" s="51"/>
      <c r="I406" s="56"/>
      <c r="K406" s="11"/>
      <c r="L406" s="25"/>
      <c r="M406" s="12"/>
      <c r="N406" s="12"/>
      <c r="O406" s="28"/>
      <c r="P406" s="30"/>
      <c r="Q406" s="30"/>
      <c r="R406" s="47"/>
      <c r="S406" s="77"/>
      <c r="T406" s="79"/>
      <c r="U406" s="78"/>
      <c r="V406" s="54"/>
      <c r="W406" s="67"/>
    </row>
    <row r="407" spans="6:23" x14ac:dyDescent="0.35">
      <c r="F407" s="54"/>
      <c r="G407" s="55"/>
      <c r="H407" s="51"/>
      <c r="I407" s="56"/>
      <c r="K407" s="11"/>
      <c r="L407" s="25"/>
      <c r="M407" s="12"/>
      <c r="N407" s="12"/>
      <c r="O407" s="28"/>
      <c r="P407" s="30"/>
      <c r="Q407" s="30"/>
      <c r="R407" s="47"/>
      <c r="S407" s="77"/>
      <c r="T407" s="79"/>
      <c r="U407" s="78"/>
      <c r="V407" s="54"/>
      <c r="W407" s="67"/>
    </row>
    <row r="408" spans="6:23" x14ac:dyDescent="0.35">
      <c r="F408" s="54"/>
      <c r="G408" s="55"/>
      <c r="H408" s="51"/>
      <c r="I408" s="56"/>
      <c r="K408" s="11"/>
      <c r="L408" s="25"/>
      <c r="M408" s="12"/>
      <c r="N408" s="12"/>
      <c r="O408" s="28"/>
      <c r="P408" s="30"/>
      <c r="Q408" s="30"/>
      <c r="R408" s="47"/>
      <c r="S408" s="77"/>
      <c r="T408" s="79"/>
      <c r="U408" s="78"/>
      <c r="V408" s="54"/>
      <c r="W408" s="67"/>
    </row>
    <row r="409" spans="6:23" x14ac:dyDescent="0.35">
      <c r="F409" s="54"/>
      <c r="G409" s="55"/>
      <c r="H409" s="51"/>
      <c r="I409" s="56"/>
      <c r="K409" s="11"/>
      <c r="L409" s="25"/>
      <c r="M409" s="12"/>
      <c r="N409" s="12"/>
      <c r="O409" s="28"/>
      <c r="P409" s="30"/>
      <c r="Q409" s="30"/>
      <c r="R409" s="47"/>
      <c r="S409" s="77"/>
      <c r="T409" s="79"/>
      <c r="U409" s="78"/>
      <c r="V409" s="54"/>
      <c r="W409" s="67"/>
    </row>
    <row r="410" spans="6:23" x14ac:dyDescent="0.35">
      <c r="F410" s="54"/>
      <c r="G410" s="55"/>
      <c r="H410" s="51"/>
      <c r="I410" s="56"/>
      <c r="K410" s="11"/>
      <c r="L410" s="25"/>
      <c r="M410" s="12"/>
      <c r="N410" s="12"/>
      <c r="O410" s="28"/>
      <c r="P410" s="30"/>
      <c r="Q410" s="30"/>
      <c r="R410" s="47"/>
      <c r="S410" s="77"/>
      <c r="T410" s="79"/>
      <c r="U410" s="78"/>
      <c r="V410" s="54"/>
      <c r="W410" s="67"/>
    </row>
    <row r="411" spans="6:23" x14ac:dyDescent="0.35">
      <c r="F411" s="54"/>
      <c r="G411" s="55"/>
      <c r="H411" s="51"/>
      <c r="I411" s="56"/>
      <c r="K411" s="11"/>
      <c r="L411" s="25"/>
      <c r="M411" s="12"/>
      <c r="N411" s="12"/>
      <c r="O411" s="28"/>
      <c r="P411" s="30"/>
      <c r="Q411" s="30"/>
      <c r="R411" s="47"/>
      <c r="S411" s="77"/>
      <c r="T411" s="79"/>
      <c r="U411" s="78"/>
      <c r="V411" s="54"/>
      <c r="W411" s="67"/>
    </row>
    <row r="412" spans="6:23" x14ac:dyDescent="0.35">
      <c r="F412" s="54"/>
      <c r="G412" s="55"/>
      <c r="H412" s="51"/>
      <c r="I412" s="56"/>
      <c r="K412" s="11"/>
      <c r="L412" s="25"/>
      <c r="M412" s="12"/>
      <c r="N412" s="12"/>
      <c r="O412" s="28"/>
      <c r="P412" s="30"/>
      <c r="Q412" s="30"/>
      <c r="R412" s="47"/>
      <c r="S412" s="77"/>
      <c r="T412" s="79"/>
      <c r="U412" s="78"/>
      <c r="V412" s="54"/>
      <c r="W412" s="67"/>
    </row>
    <row r="413" spans="6:23" x14ac:dyDescent="0.35">
      <c r="F413" s="54"/>
      <c r="G413" s="55"/>
      <c r="H413" s="51"/>
      <c r="I413" s="56"/>
      <c r="K413" s="11"/>
      <c r="L413" s="25"/>
      <c r="M413" s="12"/>
      <c r="N413" s="12"/>
      <c r="O413" s="28"/>
      <c r="P413" s="30"/>
      <c r="Q413" s="30"/>
      <c r="R413" s="47"/>
      <c r="S413" s="77"/>
      <c r="T413" s="79"/>
      <c r="U413" s="78"/>
      <c r="V413" s="54"/>
      <c r="W413" s="67"/>
    </row>
    <row r="414" spans="6:23" x14ac:dyDescent="0.35">
      <c r="F414" s="54"/>
      <c r="G414" s="55"/>
      <c r="H414" s="51"/>
      <c r="I414" s="56"/>
      <c r="K414" s="11"/>
      <c r="L414" s="25"/>
      <c r="M414" s="12"/>
      <c r="N414" s="12"/>
      <c r="O414" s="28"/>
      <c r="P414" s="30"/>
      <c r="Q414" s="30"/>
      <c r="R414" s="47"/>
      <c r="S414" s="77"/>
      <c r="T414" s="79"/>
      <c r="U414" s="78"/>
      <c r="V414" s="54"/>
      <c r="W414" s="67"/>
    </row>
    <row r="415" spans="6:23" x14ac:dyDescent="0.35">
      <c r="F415" s="54"/>
      <c r="G415" s="55"/>
      <c r="H415" s="51"/>
      <c r="I415" s="56"/>
      <c r="K415" s="11"/>
      <c r="L415" s="25"/>
      <c r="M415" s="12"/>
      <c r="N415" s="12"/>
      <c r="O415" s="28"/>
      <c r="P415" s="30"/>
      <c r="Q415" s="30"/>
      <c r="R415" s="47"/>
      <c r="S415" s="77"/>
      <c r="T415" s="79"/>
      <c r="U415" s="78"/>
      <c r="V415" s="54"/>
      <c r="W415" s="67"/>
    </row>
    <row r="416" spans="6:23" x14ac:dyDescent="0.35">
      <c r="F416" s="54"/>
      <c r="G416" s="55"/>
      <c r="H416" s="51"/>
      <c r="I416" s="56"/>
      <c r="K416" s="11"/>
      <c r="L416" s="25"/>
      <c r="M416" s="12"/>
      <c r="N416" s="12"/>
      <c r="O416" s="28"/>
      <c r="P416" s="30"/>
      <c r="Q416" s="30"/>
      <c r="R416" s="47"/>
      <c r="S416" s="77"/>
      <c r="T416" s="79"/>
      <c r="U416" s="78"/>
      <c r="V416" s="54"/>
      <c r="W416" s="67"/>
    </row>
    <row r="417" spans="6:23" x14ac:dyDescent="0.35">
      <c r="F417" s="54"/>
      <c r="G417" s="55"/>
      <c r="H417" s="51"/>
      <c r="I417" s="56"/>
      <c r="K417" s="11"/>
      <c r="L417" s="25"/>
      <c r="M417" s="12"/>
      <c r="N417" s="12"/>
      <c r="O417" s="28"/>
      <c r="P417" s="30"/>
      <c r="Q417" s="30"/>
      <c r="R417" s="47"/>
      <c r="S417" s="77"/>
      <c r="T417" s="79"/>
      <c r="U417" s="78"/>
      <c r="V417" s="54"/>
      <c r="W417" s="67"/>
    </row>
    <row r="418" spans="6:23" x14ac:dyDescent="0.35">
      <c r="F418" s="54"/>
      <c r="G418" s="55"/>
      <c r="H418" s="51"/>
      <c r="I418" s="56"/>
      <c r="K418" s="11"/>
      <c r="L418" s="25"/>
      <c r="M418" s="12"/>
      <c r="N418" s="12"/>
      <c r="O418" s="28"/>
      <c r="P418" s="30"/>
      <c r="Q418" s="30"/>
      <c r="R418" s="47"/>
      <c r="S418" s="77"/>
      <c r="T418" s="79"/>
      <c r="U418" s="78"/>
      <c r="V418" s="54"/>
      <c r="W418" s="67"/>
    </row>
    <row r="419" spans="6:23" x14ac:dyDescent="0.35">
      <c r="F419" s="54"/>
      <c r="G419" s="55"/>
      <c r="H419" s="51"/>
      <c r="I419" s="56"/>
      <c r="K419" s="11"/>
      <c r="L419" s="25"/>
      <c r="M419" s="12"/>
      <c r="N419" s="12"/>
      <c r="O419" s="28"/>
      <c r="P419" s="30"/>
      <c r="Q419" s="30"/>
      <c r="R419" s="47"/>
      <c r="S419" s="77"/>
      <c r="T419" s="79"/>
      <c r="U419" s="78"/>
      <c r="V419" s="54"/>
      <c r="W419" s="67"/>
    </row>
    <row r="420" spans="6:23" x14ac:dyDescent="0.35">
      <c r="F420" s="54"/>
      <c r="G420" s="55"/>
      <c r="H420" s="51"/>
      <c r="I420" s="56"/>
      <c r="K420" s="11"/>
      <c r="L420" s="25"/>
      <c r="M420" s="12"/>
      <c r="N420" s="12"/>
      <c r="O420" s="28"/>
      <c r="P420" s="30"/>
      <c r="Q420" s="30"/>
      <c r="R420" s="47"/>
      <c r="S420" s="77"/>
      <c r="T420" s="79"/>
      <c r="U420" s="78"/>
      <c r="V420" s="54"/>
      <c r="W420" s="67"/>
    </row>
    <row r="421" spans="6:23" x14ac:dyDescent="0.35">
      <c r="F421" s="54"/>
      <c r="G421" s="55"/>
      <c r="H421" s="51"/>
      <c r="I421" s="56"/>
      <c r="K421" s="11"/>
      <c r="L421" s="25"/>
      <c r="M421" s="12"/>
      <c r="N421" s="12"/>
      <c r="O421" s="28"/>
      <c r="P421" s="30"/>
      <c r="Q421" s="30"/>
      <c r="R421" s="47"/>
      <c r="S421" s="77"/>
      <c r="T421" s="79"/>
      <c r="U421" s="78"/>
      <c r="V421" s="54"/>
      <c r="W421" s="67"/>
    </row>
    <row r="422" spans="6:23" x14ac:dyDescent="0.35">
      <c r="F422" s="54"/>
      <c r="G422" s="55"/>
      <c r="H422" s="51"/>
      <c r="I422" s="56"/>
      <c r="K422" s="11"/>
      <c r="L422" s="25"/>
      <c r="M422" s="12"/>
      <c r="N422" s="12"/>
      <c r="O422" s="28"/>
      <c r="P422" s="30"/>
      <c r="Q422" s="30"/>
      <c r="R422" s="47"/>
      <c r="S422" s="77"/>
      <c r="T422" s="79"/>
      <c r="U422" s="78"/>
      <c r="V422" s="54"/>
      <c r="W422" s="67"/>
    </row>
    <row r="423" spans="6:23" x14ac:dyDescent="0.35">
      <c r="F423" s="54"/>
      <c r="G423" s="55"/>
      <c r="H423" s="51"/>
      <c r="I423" s="56"/>
      <c r="K423" s="11"/>
      <c r="L423" s="25"/>
      <c r="M423" s="12"/>
      <c r="N423" s="12"/>
      <c r="O423" s="28"/>
      <c r="P423" s="30"/>
      <c r="Q423" s="30"/>
      <c r="R423" s="47"/>
      <c r="S423" s="77"/>
      <c r="T423" s="79"/>
      <c r="U423" s="78"/>
      <c r="V423" s="54"/>
      <c r="W423" s="67"/>
    </row>
    <row r="424" spans="6:23" x14ac:dyDescent="0.35">
      <c r="F424" s="54"/>
      <c r="G424" s="55"/>
      <c r="H424" s="51"/>
      <c r="I424" s="56"/>
      <c r="K424" s="11"/>
      <c r="L424" s="25"/>
      <c r="M424" s="12"/>
      <c r="N424" s="12"/>
      <c r="O424" s="28"/>
      <c r="P424" s="30"/>
      <c r="Q424" s="30"/>
      <c r="R424" s="47"/>
      <c r="S424" s="77"/>
      <c r="T424" s="79"/>
      <c r="U424" s="78"/>
      <c r="V424" s="54"/>
      <c r="W424" s="67"/>
    </row>
    <row r="425" spans="6:23" x14ac:dyDescent="0.35">
      <c r="F425" s="54"/>
      <c r="G425" s="55"/>
      <c r="H425" s="51"/>
      <c r="I425" s="56"/>
      <c r="K425" s="11"/>
      <c r="L425" s="25"/>
      <c r="M425" s="12"/>
      <c r="N425" s="12"/>
      <c r="O425" s="28"/>
      <c r="P425" s="30"/>
      <c r="Q425" s="30"/>
      <c r="R425" s="47"/>
      <c r="S425" s="77"/>
      <c r="T425" s="79"/>
      <c r="U425" s="78"/>
      <c r="V425" s="54"/>
      <c r="W425" s="67"/>
    </row>
    <row r="426" spans="6:23" x14ac:dyDescent="0.35">
      <c r="F426" s="54"/>
      <c r="G426" s="55"/>
      <c r="H426" s="51"/>
      <c r="I426" s="56"/>
      <c r="K426" s="11"/>
      <c r="L426" s="25"/>
      <c r="M426" s="12"/>
      <c r="N426" s="12"/>
      <c r="O426" s="28"/>
      <c r="P426" s="30"/>
      <c r="Q426" s="30"/>
      <c r="R426" s="47"/>
      <c r="S426" s="77"/>
      <c r="T426" s="79"/>
      <c r="U426" s="78"/>
      <c r="V426" s="54"/>
      <c r="W426" s="67"/>
    </row>
    <row r="427" spans="6:23" x14ac:dyDescent="0.35">
      <c r="F427" s="54"/>
      <c r="G427" s="55"/>
      <c r="H427" s="51"/>
      <c r="I427" s="56"/>
      <c r="K427" s="11"/>
      <c r="L427" s="25"/>
      <c r="M427" s="12"/>
      <c r="N427" s="12"/>
      <c r="O427" s="28"/>
      <c r="P427" s="30"/>
      <c r="Q427" s="30"/>
      <c r="R427" s="47"/>
      <c r="S427" s="77"/>
      <c r="T427" s="79"/>
      <c r="U427" s="78"/>
      <c r="V427" s="54"/>
      <c r="W427" s="67"/>
    </row>
    <row r="428" spans="6:23" x14ac:dyDescent="0.35">
      <c r="F428" s="54"/>
      <c r="G428" s="55"/>
      <c r="H428" s="51"/>
      <c r="I428" s="56"/>
      <c r="K428" s="11"/>
      <c r="L428" s="25"/>
      <c r="M428" s="12"/>
      <c r="N428" s="12"/>
      <c r="O428" s="28"/>
      <c r="P428" s="30"/>
      <c r="Q428" s="30"/>
      <c r="R428" s="47"/>
      <c r="S428" s="77"/>
      <c r="T428" s="79"/>
      <c r="U428" s="78"/>
      <c r="V428" s="54"/>
      <c r="W428" s="67"/>
    </row>
    <row r="429" spans="6:23" x14ac:dyDescent="0.35">
      <c r="F429" s="54"/>
      <c r="G429" s="55"/>
      <c r="H429" s="51"/>
      <c r="I429" s="56"/>
      <c r="K429" s="11"/>
      <c r="L429" s="25"/>
      <c r="M429" s="12"/>
      <c r="N429" s="12"/>
      <c r="O429" s="28"/>
      <c r="P429" s="30"/>
      <c r="Q429" s="30"/>
      <c r="R429" s="47"/>
      <c r="S429" s="77"/>
      <c r="T429" s="79"/>
      <c r="U429" s="78"/>
      <c r="V429" s="54"/>
      <c r="W429" s="67"/>
    </row>
    <row r="430" spans="6:23" x14ac:dyDescent="0.35">
      <c r="F430" s="54"/>
      <c r="G430" s="55"/>
      <c r="H430" s="51"/>
      <c r="I430" s="56"/>
      <c r="K430" s="11"/>
      <c r="L430" s="25"/>
      <c r="M430" s="12"/>
      <c r="N430" s="12"/>
      <c r="O430" s="28"/>
      <c r="P430" s="30"/>
      <c r="Q430" s="30"/>
      <c r="R430" s="47"/>
      <c r="S430" s="77"/>
      <c r="T430" s="79"/>
      <c r="U430" s="78"/>
      <c r="V430" s="54"/>
      <c r="W430" s="67"/>
    </row>
    <row r="431" spans="6:23" x14ac:dyDescent="0.35">
      <c r="F431" s="54"/>
      <c r="G431" s="55"/>
      <c r="H431" s="51"/>
      <c r="I431" s="56"/>
      <c r="K431" s="11"/>
      <c r="L431" s="25"/>
      <c r="M431" s="12"/>
      <c r="N431" s="12"/>
      <c r="O431" s="28"/>
      <c r="P431" s="30"/>
      <c r="Q431" s="30"/>
      <c r="R431" s="47"/>
      <c r="S431" s="77"/>
      <c r="T431" s="79"/>
      <c r="U431" s="78"/>
      <c r="V431" s="54"/>
      <c r="W431" s="67"/>
    </row>
    <row r="432" spans="6:23" x14ac:dyDescent="0.35">
      <c r="F432" s="54"/>
      <c r="G432" s="55"/>
      <c r="H432" s="51"/>
      <c r="I432" s="56"/>
      <c r="K432" s="11"/>
      <c r="L432" s="25"/>
      <c r="M432" s="12"/>
      <c r="N432" s="12"/>
      <c r="O432" s="28"/>
      <c r="P432" s="30"/>
      <c r="Q432" s="30"/>
      <c r="R432" s="47"/>
      <c r="S432" s="77"/>
      <c r="T432" s="79"/>
      <c r="U432" s="78"/>
      <c r="V432" s="54"/>
      <c r="W432" s="67"/>
    </row>
    <row r="433" spans="6:23" x14ac:dyDescent="0.35">
      <c r="F433" s="54"/>
      <c r="G433" s="55"/>
      <c r="H433" s="51"/>
      <c r="I433" s="56"/>
      <c r="K433" s="11"/>
      <c r="L433" s="25"/>
      <c r="M433" s="12"/>
      <c r="N433" s="12"/>
      <c r="O433" s="28"/>
      <c r="P433" s="30"/>
      <c r="Q433" s="30"/>
      <c r="R433" s="47"/>
      <c r="S433" s="77"/>
      <c r="T433" s="79"/>
      <c r="U433" s="78"/>
      <c r="V433" s="54"/>
      <c r="W433" s="67"/>
    </row>
    <row r="434" spans="6:23" x14ac:dyDescent="0.35">
      <c r="F434" s="54"/>
      <c r="G434" s="55"/>
      <c r="H434" s="51"/>
      <c r="I434" s="56"/>
      <c r="K434" s="11"/>
      <c r="L434" s="25"/>
      <c r="M434" s="12"/>
      <c r="N434" s="12"/>
      <c r="O434" s="28"/>
      <c r="P434" s="30"/>
      <c r="Q434" s="30"/>
      <c r="R434" s="47"/>
      <c r="S434" s="77"/>
      <c r="T434" s="79"/>
      <c r="U434" s="78"/>
      <c r="V434" s="54"/>
      <c r="W434" s="67"/>
    </row>
    <row r="435" spans="6:23" x14ac:dyDescent="0.35">
      <c r="F435" s="54"/>
      <c r="G435" s="55"/>
      <c r="H435" s="51"/>
      <c r="I435" s="56"/>
      <c r="K435" s="11"/>
      <c r="L435" s="25"/>
      <c r="M435" s="12"/>
      <c r="N435" s="12"/>
      <c r="O435" s="28"/>
      <c r="P435" s="30"/>
      <c r="Q435" s="30"/>
      <c r="R435" s="47"/>
      <c r="S435" s="77"/>
      <c r="T435" s="79"/>
      <c r="U435" s="78"/>
      <c r="V435" s="54"/>
      <c r="W435" s="67"/>
    </row>
    <row r="436" spans="6:23" x14ac:dyDescent="0.35">
      <c r="F436" s="54"/>
      <c r="G436" s="55"/>
      <c r="H436" s="51"/>
      <c r="I436" s="56"/>
      <c r="K436" s="11"/>
      <c r="L436" s="25"/>
      <c r="M436" s="12"/>
      <c r="N436" s="12"/>
      <c r="O436" s="28"/>
      <c r="P436" s="30"/>
      <c r="Q436" s="30"/>
      <c r="R436" s="47"/>
      <c r="S436" s="77"/>
      <c r="T436" s="79"/>
      <c r="U436" s="78"/>
      <c r="V436" s="54"/>
      <c r="W436" s="67"/>
    </row>
    <row r="437" spans="6:23" x14ac:dyDescent="0.35">
      <c r="F437" s="54"/>
      <c r="G437" s="55"/>
      <c r="H437" s="51"/>
      <c r="I437" s="56"/>
      <c r="K437" s="11"/>
      <c r="L437" s="25"/>
      <c r="M437" s="12"/>
      <c r="N437" s="12"/>
      <c r="O437" s="28"/>
      <c r="P437" s="30"/>
      <c r="Q437" s="30"/>
      <c r="R437" s="47"/>
      <c r="S437" s="77"/>
      <c r="T437" s="79"/>
      <c r="U437" s="78"/>
      <c r="V437" s="54"/>
      <c r="W437" s="67"/>
    </row>
    <row r="438" spans="6:23" x14ac:dyDescent="0.35">
      <c r="F438" s="54"/>
      <c r="G438" s="55"/>
      <c r="H438" s="51"/>
      <c r="I438" s="56"/>
      <c r="K438" s="11"/>
      <c r="L438" s="25"/>
      <c r="M438" s="12"/>
      <c r="N438" s="12"/>
      <c r="O438" s="28"/>
      <c r="P438" s="30"/>
      <c r="Q438" s="30"/>
      <c r="R438" s="47"/>
      <c r="S438" s="77"/>
      <c r="T438" s="79"/>
      <c r="U438" s="78"/>
      <c r="V438" s="54"/>
      <c r="W438" s="67"/>
    </row>
    <row r="439" spans="6:23" x14ac:dyDescent="0.35">
      <c r="F439" s="54"/>
      <c r="G439" s="55"/>
      <c r="H439" s="51"/>
      <c r="I439" s="56"/>
      <c r="K439" s="11"/>
      <c r="L439" s="25"/>
      <c r="M439" s="12"/>
      <c r="N439" s="12"/>
      <c r="O439" s="28"/>
      <c r="P439" s="30"/>
      <c r="Q439" s="30"/>
      <c r="R439" s="47"/>
      <c r="S439" s="77"/>
      <c r="T439" s="79"/>
      <c r="U439" s="78"/>
      <c r="V439" s="54"/>
      <c r="W439" s="67"/>
    </row>
    <row r="440" spans="6:23" x14ac:dyDescent="0.35">
      <c r="F440" s="54"/>
      <c r="G440" s="55"/>
      <c r="H440" s="51"/>
      <c r="I440" s="56"/>
      <c r="K440" s="11"/>
      <c r="L440" s="25"/>
      <c r="M440" s="12"/>
      <c r="N440" s="12"/>
      <c r="O440" s="28"/>
      <c r="P440" s="30"/>
      <c r="Q440" s="30"/>
      <c r="R440" s="47"/>
      <c r="S440" s="77"/>
      <c r="T440" s="79"/>
      <c r="U440" s="78"/>
      <c r="V440" s="54"/>
      <c r="W440" s="67"/>
    </row>
    <row r="441" spans="6:23" x14ac:dyDescent="0.35">
      <c r="F441" s="54"/>
      <c r="G441" s="55"/>
      <c r="H441" s="51"/>
      <c r="I441" s="56"/>
      <c r="K441" s="11"/>
      <c r="L441" s="25"/>
      <c r="M441" s="12"/>
      <c r="N441" s="12"/>
      <c r="O441" s="28"/>
      <c r="P441" s="30"/>
      <c r="Q441" s="30"/>
      <c r="R441" s="47"/>
      <c r="S441" s="77"/>
      <c r="T441" s="79"/>
      <c r="U441" s="78"/>
      <c r="V441" s="54"/>
      <c r="W441" s="67"/>
    </row>
    <row r="442" spans="6:23" x14ac:dyDescent="0.35">
      <c r="F442" s="54"/>
      <c r="G442" s="55"/>
      <c r="H442" s="51"/>
      <c r="I442" s="56"/>
      <c r="K442" s="11"/>
      <c r="L442" s="25"/>
      <c r="M442" s="12"/>
      <c r="N442" s="12"/>
      <c r="O442" s="28"/>
      <c r="P442" s="30"/>
      <c r="Q442" s="30"/>
      <c r="R442" s="47"/>
      <c r="S442" s="77"/>
      <c r="T442" s="79"/>
      <c r="U442" s="78"/>
      <c r="V442" s="54"/>
      <c r="W442" s="67"/>
    </row>
    <row r="443" spans="6:23" x14ac:dyDescent="0.35">
      <c r="F443" s="54"/>
      <c r="G443" s="55"/>
      <c r="H443" s="51"/>
      <c r="I443" s="56"/>
      <c r="K443" s="11"/>
      <c r="L443" s="25"/>
      <c r="M443" s="12"/>
      <c r="N443" s="12"/>
      <c r="O443" s="28"/>
      <c r="P443" s="30"/>
      <c r="Q443" s="30"/>
      <c r="R443" s="47"/>
      <c r="S443" s="77"/>
      <c r="T443" s="79"/>
      <c r="U443" s="78"/>
      <c r="V443" s="54"/>
      <c r="W443" s="67"/>
    </row>
    <row r="444" spans="6:23" x14ac:dyDescent="0.35">
      <c r="F444" s="54"/>
      <c r="G444" s="55"/>
      <c r="H444" s="51"/>
      <c r="I444" s="56"/>
      <c r="K444" s="11"/>
      <c r="L444" s="25"/>
      <c r="M444" s="12"/>
      <c r="N444" s="12"/>
      <c r="O444" s="28"/>
      <c r="P444" s="30"/>
      <c r="Q444" s="30"/>
      <c r="R444" s="47"/>
      <c r="S444" s="77"/>
      <c r="T444" s="79"/>
      <c r="U444" s="78"/>
      <c r="V444" s="54"/>
      <c r="W444" s="67"/>
    </row>
    <row r="445" spans="6:23" x14ac:dyDescent="0.35">
      <c r="F445" s="54"/>
      <c r="G445" s="55"/>
      <c r="H445" s="51"/>
      <c r="I445" s="56"/>
      <c r="K445" s="11"/>
      <c r="L445" s="25"/>
      <c r="M445" s="12"/>
      <c r="N445" s="12"/>
      <c r="O445" s="28"/>
      <c r="P445" s="30"/>
      <c r="Q445" s="30"/>
      <c r="R445" s="47"/>
      <c r="S445" s="77"/>
      <c r="T445" s="79"/>
      <c r="U445" s="78"/>
      <c r="V445" s="54"/>
      <c r="W445" s="67"/>
    </row>
    <row r="446" spans="6:23" x14ac:dyDescent="0.35">
      <c r="F446" s="54"/>
      <c r="G446" s="55"/>
      <c r="H446" s="51"/>
      <c r="I446" s="56"/>
      <c r="K446" s="11"/>
      <c r="L446" s="25"/>
      <c r="M446" s="12"/>
      <c r="N446" s="12"/>
      <c r="O446" s="28"/>
      <c r="P446" s="30"/>
      <c r="Q446" s="30"/>
      <c r="R446" s="47"/>
      <c r="S446" s="77"/>
      <c r="T446" s="79"/>
      <c r="U446" s="78"/>
      <c r="V446" s="54"/>
      <c r="W446" s="67"/>
    </row>
    <row r="447" spans="6:23" x14ac:dyDescent="0.35">
      <c r="F447" s="54"/>
      <c r="G447" s="55"/>
      <c r="H447" s="51"/>
      <c r="I447" s="56"/>
      <c r="K447" s="11"/>
      <c r="L447" s="25"/>
      <c r="M447" s="12"/>
      <c r="N447" s="12"/>
      <c r="O447" s="28"/>
      <c r="P447" s="30"/>
      <c r="Q447" s="30"/>
      <c r="R447" s="47"/>
      <c r="S447" s="77"/>
      <c r="T447" s="79"/>
      <c r="U447" s="78"/>
      <c r="V447" s="54"/>
      <c r="W447" s="67"/>
    </row>
    <row r="448" spans="6:23" x14ac:dyDescent="0.35">
      <c r="F448" s="54"/>
      <c r="G448" s="55"/>
      <c r="H448" s="51"/>
      <c r="I448" s="56"/>
      <c r="K448" s="11"/>
      <c r="L448" s="25"/>
      <c r="M448" s="12"/>
      <c r="N448" s="12"/>
      <c r="O448" s="28"/>
      <c r="P448" s="30"/>
      <c r="Q448" s="30"/>
      <c r="R448" s="47"/>
      <c r="S448" s="77"/>
      <c r="T448" s="79"/>
      <c r="U448" s="78"/>
      <c r="V448" s="54"/>
      <c r="W448" s="67"/>
    </row>
    <row r="449" spans="6:23" x14ac:dyDescent="0.35">
      <c r="F449" s="54"/>
      <c r="G449" s="55"/>
      <c r="H449" s="51"/>
      <c r="I449" s="56"/>
      <c r="K449" s="11"/>
      <c r="L449" s="25"/>
      <c r="M449" s="12"/>
      <c r="N449" s="12"/>
      <c r="O449" s="28"/>
      <c r="P449" s="30"/>
      <c r="Q449" s="30"/>
      <c r="R449" s="47"/>
      <c r="S449" s="77"/>
      <c r="T449" s="79"/>
      <c r="U449" s="78"/>
      <c r="V449" s="54"/>
      <c r="W449" s="67"/>
    </row>
    <row r="450" spans="6:23" x14ac:dyDescent="0.35">
      <c r="F450" s="54"/>
      <c r="G450" s="55"/>
      <c r="H450" s="51"/>
      <c r="I450" s="56"/>
      <c r="K450" s="11"/>
      <c r="L450" s="25"/>
      <c r="M450" s="12"/>
      <c r="N450" s="12"/>
      <c r="O450" s="28"/>
      <c r="P450" s="30"/>
      <c r="Q450" s="30"/>
      <c r="R450" s="47"/>
      <c r="S450" s="77"/>
      <c r="T450" s="79"/>
      <c r="U450" s="78"/>
      <c r="V450" s="54"/>
      <c r="W450" s="67"/>
    </row>
    <row r="451" spans="6:23" x14ac:dyDescent="0.35">
      <c r="F451" s="54"/>
      <c r="G451" s="55"/>
      <c r="H451" s="51"/>
      <c r="I451" s="56"/>
      <c r="K451" s="11"/>
      <c r="L451" s="25"/>
      <c r="M451" s="12"/>
      <c r="N451" s="12"/>
      <c r="O451" s="28"/>
      <c r="P451" s="30"/>
      <c r="Q451" s="30"/>
      <c r="R451" s="47"/>
      <c r="S451" s="77"/>
      <c r="T451" s="79"/>
      <c r="U451" s="78"/>
      <c r="V451" s="54"/>
      <c r="W451" s="67"/>
    </row>
    <row r="452" spans="6:23" x14ac:dyDescent="0.35">
      <c r="F452" s="54"/>
      <c r="G452" s="55"/>
      <c r="H452" s="51"/>
      <c r="I452" s="56"/>
      <c r="K452" s="11"/>
      <c r="L452" s="25"/>
      <c r="M452" s="12"/>
      <c r="N452" s="12"/>
      <c r="O452" s="28"/>
      <c r="P452" s="30"/>
      <c r="Q452" s="30"/>
      <c r="R452" s="47"/>
      <c r="S452" s="77"/>
      <c r="T452" s="79"/>
      <c r="U452" s="78"/>
      <c r="V452" s="54"/>
      <c r="W452" s="67"/>
    </row>
    <row r="453" spans="6:23" x14ac:dyDescent="0.35">
      <c r="F453" s="54"/>
      <c r="G453" s="55"/>
      <c r="H453" s="51"/>
      <c r="I453" s="56"/>
      <c r="K453" s="11"/>
      <c r="L453" s="25"/>
      <c r="M453" s="12"/>
      <c r="N453" s="12"/>
      <c r="O453" s="28"/>
      <c r="P453" s="30"/>
      <c r="Q453" s="30"/>
      <c r="R453" s="47"/>
      <c r="S453" s="77"/>
      <c r="T453" s="79"/>
      <c r="U453" s="78"/>
      <c r="V453" s="54"/>
      <c r="W453" s="67"/>
    </row>
    <row r="454" spans="6:23" x14ac:dyDescent="0.35">
      <c r="F454" s="54"/>
      <c r="G454" s="55"/>
      <c r="H454" s="51"/>
      <c r="I454" s="56"/>
      <c r="K454" s="11"/>
      <c r="L454" s="25"/>
      <c r="M454" s="12"/>
      <c r="N454" s="12"/>
      <c r="O454" s="28"/>
      <c r="P454" s="30"/>
      <c r="Q454" s="30"/>
      <c r="R454" s="47"/>
      <c r="S454" s="77"/>
      <c r="T454" s="79"/>
      <c r="U454" s="78"/>
      <c r="V454" s="54"/>
      <c r="W454" s="67"/>
    </row>
    <row r="455" spans="6:23" x14ac:dyDescent="0.35">
      <c r="F455" s="54"/>
      <c r="G455" s="55"/>
      <c r="H455" s="51"/>
      <c r="I455" s="56"/>
      <c r="K455" s="11"/>
      <c r="L455" s="25"/>
      <c r="M455" s="12"/>
      <c r="N455" s="12"/>
      <c r="O455" s="28"/>
      <c r="P455" s="30"/>
      <c r="Q455" s="30"/>
      <c r="R455" s="47"/>
      <c r="S455" s="77"/>
      <c r="T455" s="79"/>
      <c r="U455" s="78"/>
      <c r="V455" s="54"/>
      <c r="W455" s="67"/>
    </row>
    <row r="456" spans="6:23" x14ac:dyDescent="0.35">
      <c r="F456" s="54"/>
      <c r="G456" s="55"/>
      <c r="H456" s="51"/>
      <c r="I456" s="56"/>
      <c r="K456" s="11"/>
      <c r="L456" s="25"/>
      <c r="M456" s="12"/>
      <c r="N456" s="12"/>
      <c r="O456" s="28"/>
      <c r="P456" s="30"/>
      <c r="Q456" s="30"/>
      <c r="R456" s="47"/>
      <c r="S456" s="77"/>
      <c r="T456" s="79"/>
      <c r="U456" s="78"/>
      <c r="V456" s="54"/>
      <c r="W456" s="67"/>
    </row>
    <row r="457" spans="6:23" x14ac:dyDescent="0.35">
      <c r="F457" s="54"/>
      <c r="G457" s="55"/>
      <c r="H457" s="51"/>
      <c r="I457" s="56"/>
      <c r="K457" s="11"/>
      <c r="L457" s="25"/>
      <c r="M457" s="12"/>
      <c r="N457" s="12"/>
      <c r="O457" s="28"/>
      <c r="P457" s="30"/>
      <c r="Q457" s="30"/>
      <c r="R457" s="47"/>
      <c r="S457" s="77"/>
      <c r="T457" s="79"/>
      <c r="U457" s="78"/>
      <c r="V457" s="54"/>
      <c r="W457" s="67"/>
    </row>
    <row r="458" spans="6:23" x14ac:dyDescent="0.35">
      <c r="F458" s="54"/>
      <c r="G458" s="55"/>
      <c r="H458" s="51"/>
      <c r="I458" s="56"/>
      <c r="K458" s="11"/>
      <c r="L458" s="25"/>
      <c r="M458" s="12"/>
      <c r="N458" s="12"/>
      <c r="O458" s="28"/>
      <c r="P458" s="30"/>
      <c r="Q458" s="30"/>
      <c r="R458" s="47"/>
      <c r="S458" s="77"/>
      <c r="T458" s="79"/>
      <c r="U458" s="78"/>
      <c r="V458" s="54"/>
      <c r="W458" s="67"/>
    </row>
    <row r="459" spans="6:23" x14ac:dyDescent="0.35">
      <c r="F459" s="54"/>
      <c r="G459" s="55"/>
      <c r="H459" s="51"/>
      <c r="I459" s="56"/>
      <c r="K459" s="11"/>
      <c r="L459" s="25"/>
      <c r="M459" s="12"/>
      <c r="N459" s="12"/>
      <c r="O459" s="28"/>
      <c r="P459" s="30"/>
      <c r="Q459" s="30"/>
      <c r="R459" s="47"/>
      <c r="S459" s="77"/>
      <c r="T459" s="79"/>
      <c r="U459" s="78"/>
      <c r="V459" s="54"/>
      <c r="W459" s="67"/>
    </row>
    <row r="460" spans="6:23" x14ac:dyDescent="0.35">
      <c r="F460" s="54"/>
      <c r="G460" s="55"/>
      <c r="H460" s="51"/>
      <c r="I460" s="56"/>
      <c r="K460" s="11"/>
      <c r="L460" s="25"/>
      <c r="M460" s="12"/>
      <c r="N460" s="12"/>
      <c r="O460" s="28"/>
      <c r="P460" s="30"/>
      <c r="Q460" s="30"/>
      <c r="R460" s="47"/>
      <c r="S460" s="77"/>
      <c r="T460" s="79"/>
      <c r="U460" s="78"/>
      <c r="V460" s="54"/>
      <c r="W460" s="67"/>
    </row>
    <row r="461" spans="6:23" x14ac:dyDescent="0.35">
      <c r="F461" s="54"/>
      <c r="G461" s="55"/>
      <c r="H461" s="51"/>
      <c r="I461" s="56"/>
      <c r="K461" s="11"/>
      <c r="L461" s="25"/>
      <c r="M461" s="12"/>
      <c r="N461" s="12"/>
      <c r="O461" s="28"/>
      <c r="P461" s="30"/>
      <c r="Q461" s="30"/>
      <c r="R461" s="47"/>
      <c r="S461" s="77"/>
      <c r="T461" s="79"/>
      <c r="U461" s="78"/>
      <c r="V461" s="54"/>
      <c r="W461" s="67"/>
    </row>
    <row r="462" spans="6:23" x14ac:dyDescent="0.35">
      <c r="F462" s="54"/>
      <c r="G462" s="55"/>
      <c r="H462" s="51"/>
      <c r="I462" s="56"/>
      <c r="K462" s="11"/>
      <c r="L462" s="25"/>
      <c r="M462" s="12"/>
      <c r="N462" s="12"/>
      <c r="O462" s="28"/>
      <c r="P462" s="30"/>
      <c r="Q462" s="30"/>
      <c r="R462" s="47"/>
      <c r="S462" s="77"/>
      <c r="T462" s="79"/>
      <c r="U462" s="78"/>
      <c r="V462" s="54"/>
      <c r="W462" s="67"/>
    </row>
    <row r="463" spans="6:23" x14ac:dyDescent="0.35">
      <c r="F463" s="54"/>
      <c r="G463" s="55"/>
      <c r="H463" s="51"/>
      <c r="I463" s="56"/>
      <c r="K463" s="11"/>
      <c r="L463" s="25"/>
      <c r="M463" s="12"/>
      <c r="N463" s="12"/>
      <c r="O463" s="28"/>
      <c r="P463" s="30"/>
      <c r="Q463" s="30"/>
      <c r="R463" s="47"/>
      <c r="S463" s="77"/>
      <c r="T463" s="79"/>
      <c r="U463" s="78"/>
      <c r="V463" s="54"/>
      <c r="W463" s="67"/>
    </row>
    <row r="464" spans="6:23" x14ac:dyDescent="0.35">
      <c r="F464" s="54"/>
      <c r="G464" s="55"/>
      <c r="H464" s="51"/>
      <c r="I464" s="56"/>
      <c r="K464" s="11"/>
      <c r="L464" s="25"/>
      <c r="M464" s="12"/>
      <c r="N464" s="12"/>
      <c r="O464" s="28"/>
      <c r="P464" s="30"/>
      <c r="Q464" s="30"/>
      <c r="R464" s="47"/>
      <c r="S464" s="77"/>
      <c r="T464" s="79"/>
      <c r="U464" s="78"/>
      <c r="V464" s="54"/>
      <c r="W464" s="67"/>
    </row>
    <row r="465" spans="6:23" x14ac:dyDescent="0.35">
      <c r="F465" s="54"/>
      <c r="G465" s="55"/>
      <c r="H465" s="51"/>
      <c r="I465" s="56"/>
      <c r="K465" s="11"/>
      <c r="L465" s="25"/>
      <c r="M465" s="12"/>
      <c r="N465" s="12"/>
      <c r="O465" s="28"/>
      <c r="P465" s="30"/>
      <c r="Q465" s="30"/>
      <c r="R465" s="47"/>
      <c r="S465" s="77"/>
      <c r="T465" s="79"/>
      <c r="U465" s="78"/>
      <c r="V465" s="54"/>
      <c r="W465" s="67"/>
    </row>
    <row r="466" spans="6:23" x14ac:dyDescent="0.35">
      <c r="F466" s="54"/>
      <c r="G466" s="55"/>
      <c r="H466" s="51"/>
      <c r="I466" s="56"/>
      <c r="K466" s="11"/>
      <c r="L466" s="25"/>
      <c r="M466" s="12"/>
      <c r="N466" s="12"/>
      <c r="O466" s="28"/>
      <c r="P466" s="30"/>
      <c r="Q466" s="30"/>
      <c r="R466" s="47"/>
      <c r="S466" s="77"/>
      <c r="T466" s="79"/>
      <c r="U466" s="78"/>
      <c r="V466" s="54"/>
      <c r="W466" s="67"/>
    </row>
    <row r="467" spans="6:23" x14ac:dyDescent="0.35">
      <c r="F467" s="54"/>
      <c r="G467" s="55"/>
      <c r="H467" s="51"/>
      <c r="I467" s="56"/>
      <c r="K467" s="11"/>
      <c r="L467" s="25"/>
      <c r="M467" s="12"/>
      <c r="N467" s="12"/>
      <c r="O467" s="28"/>
      <c r="P467" s="30"/>
      <c r="Q467" s="30"/>
      <c r="R467" s="47"/>
      <c r="S467" s="77"/>
      <c r="T467" s="79"/>
      <c r="U467" s="78"/>
      <c r="V467" s="54"/>
      <c r="W467" s="67"/>
    </row>
    <row r="468" spans="6:23" x14ac:dyDescent="0.35">
      <c r="F468" s="54"/>
      <c r="G468" s="55"/>
      <c r="H468" s="51"/>
      <c r="I468" s="56"/>
      <c r="K468" s="11"/>
      <c r="L468" s="25"/>
      <c r="M468" s="12"/>
      <c r="N468" s="12"/>
      <c r="O468" s="28"/>
      <c r="P468" s="30"/>
      <c r="Q468" s="30"/>
      <c r="R468" s="47"/>
      <c r="S468" s="77"/>
      <c r="T468" s="79"/>
      <c r="U468" s="78"/>
      <c r="V468" s="54"/>
      <c r="W468" s="67"/>
    </row>
    <row r="469" spans="6:23" x14ac:dyDescent="0.35">
      <c r="F469" s="54"/>
      <c r="G469" s="55"/>
      <c r="H469" s="51"/>
      <c r="I469" s="56"/>
      <c r="K469" s="11"/>
      <c r="L469" s="25"/>
      <c r="M469" s="12"/>
      <c r="N469" s="12"/>
      <c r="O469" s="28"/>
      <c r="P469" s="30"/>
      <c r="Q469" s="30"/>
      <c r="R469" s="47"/>
      <c r="S469" s="77"/>
      <c r="T469" s="79"/>
      <c r="U469" s="78"/>
      <c r="V469" s="54"/>
      <c r="W469" s="67"/>
    </row>
    <row r="470" spans="6:23" x14ac:dyDescent="0.35">
      <c r="F470" s="54"/>
      <c r="G470" s="55"/>
      <c r="H470" s="51"/>
      <c r="I470" s="56"/>
      <c r="K470" s="11"/>
      <c r="L470" s="25"/>
      <c r="M470" s="12"/>
      <c r="N470" s="12"/>
      <c r="O470" s="28"/>
      <c r="P470" s="30"/>
      <c r="Q470" s="30"/>
      <c r="R470" s="47"/>
      <c r="S470" s="77"/>
      <c r="T470" s="79"/>
      <c r="U470" s="78"/>
      <c r="V470" s="54"/>
      <c r="W470" s="67"/>
    </row>
    <row r="471" spans="6:23" x14ac:dyDescent="0.35">
      <c r="F471" s="54"/>
      <c r="G471" s="55"/>
      <c r="H471" s="51"/>
      <c r="I471" s="56"/>
      <c r="K471" s="11"/>
      <c r="L471" s="25"/>
      <c r="M471" s="12"/>
      <c r="N471" s="12"/>
      <c r="O471" s="28"/>
      <c r="P471" s="30"/>
      <c r="Q471" s="30"/>
      <c r="R471" s="47"/>
      <c r="S471" s="77"/>
      <c r="T471" s="79"/>
      <c r="U471" s="78"/>
      <c r="V471" s="54"/>
      <c r="W471" s="67"/>
    </row>
    <row r="472" spans="6:23" x14ac:dyDescent="0.35">
      <c r="F472" s="54"/>
      <c r="G472" s="55"/>
      <c r="H472" s="51"/>
      <c r="I472" s="56"/>
      <c r="K472" s="11"/>
      <c r="L472" s="25"/>
      <c r="M472" s="12"/>
      <c r="N472" s="12"/>
      <c r="O472" s="28"/>
      <c r="P472" s="30"/>
      <c r="Q472" s="30"/>
      <c r="R472" s="47"/>
      <c r="S472" s="77"/>
      <c r="T472" s="79"/>
      <c r="U472" s="78"/>
      <c r="V472" s="54"/>
      <c r="W472" s="67"/>
    </row>
    <row r="473" spans="6:23" x14ac:dyDescent="0.35">
      <c r="F473" s="54"/>
      <c r="G473" s="55"/>
      <c r="H473" s="51"/>
      <c r="I473" s="56"/>
      <c r="K473" s="11"/>
      <c r="L473" s="25"/>
      <c r="M473" s="12"/>
      <c r="N473" s="12"/>
      <c r="O473" s="28"/>
      <c r="P473" s="30"/>
      <c r="Q473" s="30"/>
      <c r="R473" s="47"/>
      <c r="S473" s="77"/>
      <c r="T473" s="79"/>
      <c r="U473" s="78"/>
      <c r="V473" s="54"/>
      <c r="W473" s="67"/>
    </row>
    <row r="474" spans="6:23" x14ac:dyDescent="0.35">
      <c r="F474" s="54"/>
      <c r="G474" s="55"/>
      <c r="H474" s="51"/>
      <c r="I474" s="56"/>
      <c r="K474" s="11"/>
      <c r="L474" s="25"/>
      <c r="M474" s="12"/>
      <c r="N474" s="12"/>
      <c r="O474" s="28"/>
      <c r="P474" s="30"/>
      <c r="Q474" s="30"/>
      <c r="R474" s="47"/>
      <c r="S474" s="77"/>
      <c r="T474" s="79"/>
      <c r="U474" s="78"/>
      <c r="V474" s="54"/>
      <c r="W474" s="67"/>
    </row>
    <row r="475" spans="6:23" x14ac:dyDescent="0.35">
      <c r="F475" s="54"/>
      <c r="G475" s="55"/>
      <c r="H475" s="51"/>
      <c r="I475" s="56"/>
      <c r="K475" s="11"/>
      <c r="L475" s="25"/>
      <c r="M475" s="12"/>
      <c r="N475" s="12"/>
      <c r="O475" s="28"/>
      <c r="P475" s="30"/>
      <c r="Q475" s="30"/>
      <c r="R475" s="47"/>
      <c r="S475" s="77"/>
      <c r="T475" s="79"/>
      <c r="U475" s="78"/>
      <c r="V475" s="54"/>
      <c r="W475" s="67"/>
    </row>
    <row r="476" spans="6:23" x14ac:dyDescent="0.35">
      <c r="F476" s="54"/>
      <c r="G476" s="55"/>
      <c r="H476" s="51"/>
      <c r="I476" s="56"/>
      <c r="K476" s="11"/>
      <c r="L476" s="25"/>
      <c r="M476" s="12"/>
      <c r="N476" s="12"/>
      <c r="O476" s="28"/>
      <c r="P476" s="30"/>
      <c r="Q476" s="30"/>
      <c r="R476" s="47"/>
      <c r="S476" s="77"/>
      <c r="T476" s="79"/>
      <c r="U476" s="78"/>
      <c r="V476" s="54"/>
      <c r="W476" s="67"/>
    </row>
    <row r="477" spans="6:23" x14ac:dyDescent="0.35">
      <c r="F477" s="54"/>
      <c r="G477" s="55"/>
      <c r="H477" s="51"/>
      <c r="I477" s="56"/>
      <c r="K477" s="11"/>
      <c r="L477" s="25"/>
      <c r="M477" s="12"/>
      <c r="N477" s="12"/>
      <c r="O477" s="28"/>
      <c r="P477" s="30"/>
      <c r="Q477" s="30"/>
      <c r="R477" s="47"/>
      <c r="S477" s="77"/>
      <c r="T477" s="79"/>
      <c r="U477" s="78"/>
      <c r="V477" s="54"/>
      <c r="W477" s="67"/>
    </row>
    <row r="478" spans="6:23" x14ac:dyDescent="0.35">
      <c r="F478" s="54"/>
      <c r="G478" s="55"/>
      <c r="H478" s="51"/>
      <c r="I478" s="56"/>
      <c r="K478" s="11"/>
      <c r="L478" s="25"/>
      <c r="M478" s="12"/>
      <c r="N478" s="12"/>
      <c r="O478" s="28"/>
      <c r="P478" s="30"/>
      <c r="Q478" s="30"/>
      <c r="R478" s="47"/>
      <c r="S478" s="77"/>
      <c r="T478" s="79"/>
      <c r="U478" s="78"/>
      <c r="V478" s="54"/>
      <c r="W478" s="67"/>
    </row>
    <row r="479" spans="6:23" x14ac:dyDescent="0.35">
      <c r="F479" s="54"/>
      <c r="G479" s="55"/>
      <c r="H479" s="51"/>
      <c r="I479" s="56"/>
      <c r="K479" s="11"/>
      <c r="L479" s="25"/>
      <c r="M479" s="12"/>
      <c r="N479" s="12"/>
      <c r="O479" s="28"/>
      <c r="P479" s="30"/>
      <c r="Q479" s="30"/>
      <c r="R479" s="47"/>
      <c r="S479" s="77"/>
      <c r="T479" s="79"/>
      <c r="U479" s="78"/>
      <c r="V479" s="54"/>
      <c r="W479" s="67"/>
    </row>
    <row r="480" spans="6:23" x14ac:dyDescent="0.35">
      <c r="F480" s="54"/>
      <c r="G480" s="55"/>
      <c r="H480" s="51"/>
      <c r="I480" s="56"/>
      <c r="K480" s="11"/>
      <c r="L480" s="25"/>
      <c r="M480" s="12"/>
      <c r="N480" s="12"/>
      <c r="O480" s="28"/>
      <c r="P480" s="30"/>
      <c r="Q480" s="30"/>
      <c r="R480" s="47"/>
      <c r="S480" s="77"/>
      <c r="T480" s="79"/>
      <c r="U480" s="78"/>
      <c r="V480" s="54"/>
      <c r="W480" s="67"/>
    </row>
    <row r="481" spans="6:23" x14ac:dyDescent="0.35">
      <c r="F481" s="54"/>
      <c r="G481" s="55"/>
      <c r="H481" s="51"/>
      <c r="I481" s="56"/>
      <c r="K481" s="11"/>
      <c r="L481" s="25"/>
      <c r="M481" s="12"/>
      <c r="N481" s="12"/>
      <c r="O481" s="28"/>
      <c r="P481" s="30"/>
      <c r="Q481" s="30"/>
      <c r="R481" s="47"/>
      <c r="S481" s="77"/>
      <c r="T481" s="79"/>
      <c r="U481" s="78"/>
      <c r="V481" s="54"/>
      <c r="W481" s="67"/>
    </row>
    <row r="482" spans="6:23" x14ac:dyDescent="0.35">
      <c r="F482" s="54"/>
      <c r="G482" s="55"/>
      <c r="H482" s="51"/>
      <c r="I482" s="56"/>
      <c r="K482" s="11"/>
      <c r="L482" s="25"/>
      <c r="M482" s="12"/>
      <c r="N482" s="12"/>
      <c r="O482" s="28"/>
      <c r="P482" s="30"/>
      <c r="Q482" s="30"/>
      <c r="R482" s="47"/>
      <c r="S482" s="77"/>
      <c r="T482" s="79"/>
      <c r="U482" s="78"/>
      <c r="V482" s="54"/>
      <c r="W482" s="67"/>
    </row>
    <row r="483" spans="6:23" x14ac:dyDescent="0.35">
      <c r="F483" s="54"/>
      <c r="G483" s="55"/>
      <c r="H483" s="51"/>
      <c r="I483" s="56"/>
      <c r="K483" s="11"/>
      <c r="L483" s="25"/>
      <c r="M483" s="12"/>
      <c r="N483" s="12"/>
      <c r="O483" s="28"/>
      <c r="P483" s="30"/>
      <c r="Q483" s="30"/>
      <c r="R483" s="47"/>
      <c r="S483" s="77"/>
      <c r="T483" s="79"/>
      <c r="U483" s="78"/>
      <c r="V483" s="54"/>
      <c r="W483" s="67"/>
    </row>
    <row r="484" spans="6:23" x14ac:dyDescent="0.35">
      <c r="F484" s="54"/>
      <c r="G484" s="55"/>
      <c r="H484" s="51"/>
      <c r="I484" s="56"/>
      <c r="K484" s="11"/>
      <c r="L484" s="25"/>
      <c r="M484" s="12"/>
      <c r="N484" s="12"/>
      <c r="O484" s="28"/>
      <c r="P484" s="30"/>
      <c r="Q484" s="30"/>
      <c r="R484" s="47"/>
      <c r="S484" s="77"/>
      <c r="T484" s="79"/>
      <c r="U484" s="78"/>
      <c r="V484" s="54"/>
      <c r="W484" s="67"/>
    </row>
    <row r="485" spans="6:23" x14ac:dyDescent="0.35">
      <c r="F485" s="54"/>
      <c r="G485" s="55"/>
      <c r="H485" s="51"/>
      <c r="I485" s="56"/>
      <c r="K485" s="11"/>
      <c r="L485" s="25"/>
      <c r="M485" s="12"/>
      <c r="N485" s="12"/>
      <c r="O485" s="28"/>
      <c r="P485" s="30"/>
      <c r="Q485" s="30"/>
      <c r="R485" s="47"/>
      <c r="S485" s="77"/>
      <c r="T485" s="79"/>
      <c r="U485" s="78"/>
      <c r="V485" s="54"/>
      <c r="W485" s="67"/>
    </row>
    <row r="486" spans="6:23" x14ac:dyDescent="0.35">
      <c r="F486" s="54"/>
      <c r="G486" s="55"/>
      <c r="H486" s="51"/>
      <c r="I486" s="56"/>
      <c r="K486" s="11"/>
      <c r="L486" s="25"/>
      <c r="M486" s="12"/>
      <c r="N486" s="12"/>
      <c r="O486" s="28"/>
      <c r="P486" s="30"/>
      <c r="Q486" s="30"/>
      <c r="R486" s="47"/>
      <c r="S486" s="77"/>
      <c r="T486" s="79"/>
      <c r="U486" s="78"/>
      <c r="V486" s="54"/>
      <c r="W486" s="67"/>
    </row>
    <row r="487" spans="6:23" x14ac:dyDescent="0.35">
      <c r="F487" s="54"/>
      <c r="G487" s="55"/>
      <c r="H487" s="51"/>
      <c r="I487" s="56"/>
      <c r="K487" s="11"/>
      <c r="L487" s="25"/>
      <c r="M487" s="12"/>
      <c r="N487" s="12"/>
      <c r="O487" s="28"/>
      <c r="P487" s="30"/>
      <c r="Q487" s="30"/>
      <c r="R487" s="47"/>
      <c r="S487" s="77"/>
      <c r="T487" s="79"/>
      <c r="U487" s="78"/>
      <c r="V487" s="54"/>
      <c r="W487" s="67"/>
    </row>
    <row r="488" spans="6:23" x14ac:dyDescent="0.35">
      <c r="F488" s="54"/>
      <c r="G488" s="55"/>
      <c r="H488" s="51"/>
      <c r="I488" s="56"/>
      <c r="K488" s="11"/>
      <c r="L488" s="25"/>
      <c r="M488" s="12"/>
      <c r="N488" s="12"/>
      <c r="O488" s="28"/>
      <c r="P488" s="30"/>
      <c r="Q488" s="30"/>
      <c r="R488" s="47"/>
      <c r="S488" s="77"/>
      <c r="T488" s="79"/>
      <c r="U488" s="78"/>
      <c r="V488" s="54"/>
      <c r="W488" s="67"/>
    </row>
    <row r="489" spans="6:23" x14ac:dyDescent="0.35">
      <c r="F489" s="54"/>
      <c r="G489" s="55"/>
      <c r="H489" s="51"/>
      <c r="I489" s="56"/>
      <c r="K489" s="11"/>
      <c r="L489" s="25"/>
      <c r="M489" s="12"/>
      <c r="N489" s="12"/>
      <c r="O489" s="28"/>
      <c r="P489" s="30"/>
      <c r="Q489" s="30"/>
      <c r="R489" s="47"/>
      <c r="S489" s="77"/>
      <c r="T489" s="79"/>
      <c r="U489" s="78"/>
      <c r="V489" s="54"/>
      <c r="W489" s="67"/>
    </row>
    <row r="490" spans="6:23" x14ac:dyDescent="0.35">
      <c r="F490" s="54"/>
      <c r="G490" s="55"/>
      <c r="H490" s="51"/>
      <c r="I490" s="56"/>
      <c r="K490" s="11"/>
      <c r="L490" s="25"/>
      <c r="M490" s="12"/>
      <c r="N490" s="12"/>
      <c r="O490" s="28"/>
      <c r="P490" s="30"/>
      <c r="Q490" s="30"/>
      <c r="R490" s="47"/>
      <c r="S490" s="77"/>
      <c r="T490" s="79"/>
      <c r="U490" s="78"/>
      <c r="V490" s="54"/>
      <c r="W490" s="67"/>
    </row>
    <row r="491" spans="6:23" x14ac:dyDescent="0.35">
      <c r="F491" s="54"/>
      <c r="G491" s="55"/>
      <c r="H491" s="51"/>
      <c r="I491" s="56"/>
      <c r="K491" s="11"/>
      <c r="L491" s="25"/>
      <c r="M491" s="12"/>
      <c r="N491" s="12"/>
      <c r="O491" s="28"/>
      <c r="P491" s="30"/>
      <c r="Q491" s="30"/>
      <c r="R491" s="47"/>
      <c r="S491" s="77"/>
      <c r="T491" s="79"/>
      <c r="U491" s="78"/>
      <c r="V491" s="54"/>
      <c r="W491" s="67"/>
    </row>
    <row r="492" spans="6:23" x14ac:dyDescent="0.35">
      <c r="F492" s="54"/>
      <c r="G492" s="55"/>
      <c r="H492" s="51"/>
      <c r="I492" s="56"/>
      <c r="K492" s="11"/>
      <c r="L492" s="25"/>
      <c r="M492" s="12"/>
      <c r="N492" s="12"/>
      <c r="O492" s="28"/>
      <c r="P492" s="30"/>
      <c r="Q492" s="30"/>
      <c r="R492" s="47"/>
      <c r="S492" s="77"/>
      <c r="T492" s="79"/>
      <c r="U492" s="78"/>
      <c r="V492" s="54"/>
      <c r="W492" s="67"/>
    </row>
    <row r="493" spans="6:23" x14ac:dyDescent="0.35">
      <c r="F493" s="54"/>
      <c r="G493" s="55"/>
      <c r="H493" s="51"/>
      <c r="I493" s="56"/>
      <c r="K493" s="11"/>
      <c r="L493" s="25"/>
      <c r="M493" s="12"/>
      <c r="N493" s="12"/>
      <c r="O493" s="28"/>
      <c r="P493" s="30"/>
      <c r="Q493" s="30"/>
      <c r="R493" s="47"/>
      <c r="S493" s="77"/>
      <c r="T493" s="79"/>
      <c r="U493" s="78"/>
      <c r="V493" s="54"/>
      <c r="W493" s="67"/>
    </row>
    <row r="494" spans="6:23" x14ac:dyDescent="0.35">
      <c r="F494" s="54"/>
      <c r="G494" s="55"/>
      <c r="H494" s="51"/>
      <c r="I494" s="56"/>
      <c r="K494" s="11"/>
      <c r="L494" s="25"/>
      <c r="M494" s="12"/>
      <c r="N494" s="12"/>
      <c r="O494" s="28"/>
      <c r="P494" s="30"/>
      <c r="Q494" s="30"/>
      <c r="R494" s="47"/>
      <c r="S494" s="77"/>
      <c r="T494" s="79"/>
      <c r="U494" s="78"/>
      <c r="V494" s="54"/>
      <c r="W494" s="67"/>
    </row>
    <row r="495" spans="6:23" x14ac:dyDescent="0.35">
      <c r="F495" s="54"/>
      <c r="G495" s="55"/>
      <c r="H495" s="51"/>
      <c r="I495" s="56"/>
      <c r="K495" s="11"/>
      <c r="L495" s="25"/>
      <c r="M495" s="12"/>
      <c r="N495" s="12"/>
      <c r="O495" s="28"/>
      <c r="P495" s="30"/>
      <c r="Q495" s="30"/>
      <c r="R495" s="47"/>
      <c r="S495" s="77"/>
      <c r="T495" s="79"/>
      <c r="U495" s="78"/>
      <c r="V495" s="54"/>
      <c r="W495" s="67"/>
    </row>
    <row r="496" spans="6:23" x14ac:dyDescent="0.35">
      <c r="F496" s="54"/>
      <c r="G496" s="55"/>
      <c r="H496" s="51"/>
      <c r="I496" s="56"/>
      <c r="K496" s="11"/>
      <c r="L496" s="25"/>
      <c r="M496" s="12"/>
      <c r="N496" s="12"/>
      <c r="O496" s="28"/>
      <c r="P496" s="30"/>
      <c r="Q496" s="30"/>
      <c r="R496" s="47"/>
      <c r="S496" s="77"/>
      <c r="T496" s="79"/>
      <c r="U496" s="78"/>
      <c r="V496" s="54"/>
      <c r="W496" s="67"/>
    </row>
    <row r="497" spans="6:23" x14ac:dyDescent="0.35">
      <c r="F497" s="54"/>
      <c r="G497" s="55"/>
      <c r="H497" s="51"/>
      <c r="I497" s="56"/>
      <c r="K497" s="11"/>
      <c r="L497" s="25"/>
      <c r="M497" s="12"/>
      <c r="N497" s="12"/>
      <c r="O497" s="28"/>
      <c r="P497" s="30"/>
      <c r="Q497" s="30"/>
      <c r="R497" s="47"/>
      <c r="S497" s="77"/>
      <c r="T497" s="79"/>
      <c r="U497" s="78"/>
      <c r="V497" s="54"/>
      <c r="W497" s="67"/>
    </row>
    <row r="498" spans="6:23" x14ac:dyDescent="0.35">
      <c r="F498" s="54"/>
      <c r="G498" s="55"/>
      <c r="H498" s="51"/>
      <c r="I498" s="56"/>
      <c r="K498" s="11"/>
      <c r="L498" s="25"/>
      <c r="M498" s="12"/>
      <c r="N498" s="12"/>
      <c r="O498" s="28"/>
      <c r="P498" s="30"/>
      <c r="Q498" s="30"/>
      <c r="R498" s="47"/>
      <c r="S498" s="77"/>
      <c r="T498" s="79"/>
      <c r="U498" s="78"/>
      <c r="V498" s="54"/>
      <c r="W498" s="67"/>
    </row>
    <row r="499" spans="6:23" x14ac:dyDescent="0.35">
      <c r="F499" s="54"/>
      <c r="G499" s="55"/>
      <c r="H499" s="51"/>
      <c r="I499" s="56"/>
      <c r="K499" s="11"/>
      <c r="L499" s="25"/>
      <c r="M499" s="12"/>
      <c r="N499" s="12"/>
      <c r="O499" s="28"/>
      <c r="P499" s="30"/>
      <c r="Q499" s="30"/>
      <c r="R499" s="47"/>
      <c r="S499" s="77"/>
      <c r="T499" s="79"/>
      <c r="U499" s="78"/>
      <c r="V499" s="54"/>
      <c r="W499" s="67"/>
    </row>
    <row r="500" spans="6:23" x14ac:dyDescent="0.35">
      <c r="F500" s="54"/>
      <c r="G500" s="55"/>
      <c r="H500" s="51"/>
      <c r="I500" s="56"/>
      <c r="K500" s="11"/>
      <c r="L500" s="25"/>
      <c r="M500" s="12"/>
      <c r="N500" s="12"/>
      <c r="O500" s="28"/>
      <c r="P500" s="30"/>
      <c r="Q500" s="30"/>
      <c r="R500" s="47"/>
      <c r="S500" s="77"/>
      <c r="T500" s="79"/>
      <c r="U500" s="78"/>
      <c r="V500" s="54"/>
      <c r="W500" s="67"/>
    </row>
    <row r="501" spans="6:23" x14ac:dyDescent="0.35">
      <c r="F501" s="54"/>
      <c r="G501" s="55"/>
      <c r="H501" s="51"/>
      <c r="I501" s="56"/>
      <c r="K501" s="11"/>
      <c r="L501" s="25"/>
      <c r="M501" s="12"/>
      <c r="N501" s="12"/>
      <c r="O501" s="28"/>
      <c r="P501" s="30"/>
      <c r="Q501" s="30"/>
      <c r="R501" s="47"/>
      <c r="S501" s="77"/>
      <c r="T501" s="79"/>
      <c r="U501" s="78"/>
      <c r="V501" s="54"/>
      <c r="W501" s="67"/>
    </row>
    <row r="502" spans="6:23" x14ac:dyDescent="0.35">
      <c r="F502" s="54"/>
      <c r="G502" s="55"/>
      <c r="H502" s="51"/>
      <c r="I502" s="56"/>
      <c r="K502" s="11"/>
      <c r="L502" s="25"/>
      <c r="M502" s="12"/>
      <c r="N502" s="12"/>
      <c r="O502" s="28"/>
      <c r="P502" s="30"/>
      <c r="Q502" s="30"/>
      <c r="R502" s="47"/>
      <c r="S502" s="77"/>
      <c r="T502" s="79"/>
      <c r="U502" s="78"/>
      <c r="V502" s="54"/>
      <c r="W502" s="67"/>
    </row>
    <row r="503" spans="6:23" x14ac:dyDescent="0.35">
      <c r="F503" s="54"/>
      <c r="G503" s="55"/>
      <c r="H503" s="51"/>
      <c r="I503" s="56"/>
      <c r="K503" s="11"/>
      <c r="L503" s="25"/>
      <c r="M503" s="12"/>
      <c r="N503" s="12"/>
      <c r="O503" s="28"/>
      <c r="P503" s="30"/>
      <c r="Q503" s="30"/>
      <c r="R503" s="47"/>
      <c r="S503" s="77"/>
      <c r="T503" s="79"/>
      <c r="U503" s="78"/>
      <c r="V503" s="54"/>
      <c r="W503" s="67"/>
    </row>
    <row r="504" spans="6:23" x14ac:dyDescent="0.35">
      <c r="F504" s="54"/>
      <c r="G504" s="55"/>
      <c r="H504" s="51"/>
      <c r="I504" s="56"/>
      <c r="K504" s="11"/>
      <c r="L504" s="25"/>
      <c r="M504" s="12"/>
      <c r="N504" s="12"/>
      <c r="O504" s="28"/>
      <c r="P504" s="30"/>
      <c r="Q504" s="30"/>
      <c r="R504" s="47"/>
      <c r="S504" s="77"/>
      <c r="T504" s="79"/>
      <c r="U504" s="78"/>
      <c r="V504" s="54"/>
      <c r="W504" s="67"/>
    </row>
    <row r="505" spans="6:23" x14ac:dyDescent="0.35">
      <c r="F505" s="54"/>
      <c r="G505" s="55"/>
      <c r="H505" s="51"/>
      <c r="I505" s="56"/>
      <c r="K505" s="11"/>
      <c r="L505" s="25"/>
      <c r="M505" s="12"/>
      <c r="N505" s="12"/>
      <c r="O505" s="28"/>
      <c r="P505" s="30"/>
      <c r="Q505" s="30"/>
      <c r="R505" s="47"/>
      <c r="S505" s="77"/>
      <c r="T505" s="79"/>
      <c r="U505" s="78"/>
      <c r="V505" s="54"/>
      <c r="W505" s="67"/>
    </row>
    <row r="506" spans="6:23" ht="15" thickBot="1" x14ac:dyDescent="0.4">
      <c r="F506" s="54"/>
      <c r="G506" s="55"/>
      <c r="H506" s="51"/>
      <c r="I506" s="59"/>
      <c r="K506" s="13"/>
      <c r="L506" s="26"/>
      <c r="M506" s="14"/>
      <c r="N506" s="14"/>
      <c r="O506" s="28"/>
      <c r="P506" s="62"/>
      <c r="Q506" s="62"/>
      <c r="R506" s="63"/>
      <c r="S506" s="80"/>
      <c r="T506" s="81"/>
      <c r="U506" s="82"/>
      <c r="V506" s="54"/>
      <c r="W506" s="68"/>
    </row>
    <row r="507" spans="6:23" x14ac:dyDescent="0.35">
      <c r="F507" s="54"/>
      <c r="G507" s="55"/>
      <c r="H507" s="51"/>
    </row>
  </sheetData>
  <mergeCells count="5">
    <mergeCell ref="B4:C4"/>
    <mergeCell ref="G5:I5"/>
    <mergeCell ref="L5:N5"/>
    <mergeCell ref="O5:Q5"/>
    <mergeCell ref="S5:U5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B0E70-3AA7-4F1F-83B2-917D0E8008EA}">
  <dimension ref="A1:X506"/>
  <sheetViews>
    <sheetView zoomScale="80" zoomScaleNormal="80" workbookViewId="0">
      <selection activeCell="F5" sqref="F5"/>
    </sheetView>
  </sheetViews>
  <sheetFormatPr defaultColWidth="8.7265625" defaultRowHeight="14.5" x14ac:dyDescent="0.35"/>
  <cols>
    <col min="1" max="1" width="18.7265625" style="2" bestFit="1" customWidth="1"/>
    <col min="2" max="2" width="18.7265625" style="2" customWidth="1"/>
    <col min="3" max="3" width="17.81640625" style="2" customWidth="1"/>
    <col min="4" max="4" width="7.81640625" style="2" bestFit="1" customWidth="1"/>
    <col min="5" max="5" width="7.81640625" style="2" customWidth="1"/>
    <col min="7" max="7" width="12" customWidth="1"/>
    <col min="8" max="8" width="17" style="2" bestFit="1" customWidth="1"/>
    <col min="9" max="9" width="13.453125" style="2" customWidth="1"/>
    <col min="11" max="11" width="7.7265625" style="2" customWidth="1"/>
    <col min="12" max="12" width="8.7265625" customWidth="1"/>
    <col min="13" max="13" width="6.81640625" style="2" customWidth="1"/>
    <col min="14" max="14" width="7.81640625" style="2" customWidth="1"/>
    <col min="15" max="15" width="10.54296875" style="2" customWidth="1"/>
    <col min="16" max="16" width="9.453125" style="2" customWidth="1"/>
    <col min="17" max="17" width="10.7265625" style="2" customWidth="1"/>
    <col min="18" max="18" width="9.26953125" style="2" customWidth="1"/>
    <col min="19" max="19" width="8.26953125" style="15" customWidth="1"/>
    <col min="20" max="20" width="9.1796875" style="15" customWidth="1"/>
    <col min="21" max="21" width="9.453125" style="15" customWidth="1"/>
    <col min="23" max="24" width="8.7265625" style="6"/>
  </cols>
  <sheetData>
    <row r="1" spans="1:24" x14ac:dyDescent="0.35">
      <c r="A1" s="1" t="s">
        <v>175</v>
      </c>
      <c r="B1" s="1"/>
      <c r="G1" s="27"/>
      <c r="K1" s="27" t="s">
        <v>16</v>
      </c>
      <c r="L1" s="27"/>
      <c r="O1" s="7"/>
      <c r="P1" s="7"/>
      <c r="Q1" s="7"/>
      <c r="R1" s="48"/>
      <c r="S1" s="7"/>
      <c r="T1" s="7"/>
      <c r="U1" s="7"/>
    </row>
    <row r="2" spans="1:24" x14ac:dyDescent="0.35">
      <c r="A2" s="1"/>
      <c r="B2" s="1"/>
      <c r="G2" s="27"/>
      <c r="K2" s="27" t="s">
        <v>17</v>
      </c>
      <c r="L2" s="27"/>
      <c r="O2" s="7"/>
      <c r="P2" s="7"/>
      <c r="Q2" s="7"/>
      <c r="R2" s="48"/>
      <c r="S2" s="7"/>
      <c r="T2" s="7"/>
      <c r="U2" s="7"/>
    </row>
    <row r="3" spans="1:24" ht="15" thickBot="1" x14ac:dyDescent="0.4">
      <c r="A3" s="1"/>
      <c r="B3" s="52" t="s">
        <v>18</v>
      </c>
      <c r="C3" s="53"/>
      <c r="O3" s="7"/>
      <c r="P3" s="7"/>
      <c r="Q3" s="7"/>
      <c r="R3" s="132" t="s">
        <v>19</v>
      </c>
      <c r="S3" s="132">
        <v>1</v>
      </c>
      <c r="T3" s="132">
        <v>7.2</v>
      </c>
      <c r="U3" s="132">
        <v>130</v>
      </c>
    </row>
    <row r="4" spans="1:24" ht="25" thickBot="1" x14ac:dyDescent="0.4">
      <c r="A4" s="3"/>
      <c r="B4" s="155" t="s">
        <v>20</v>
      </c>
      <c r="C4" s="155"/>
      <c r="D4" s="22" t="s">
        <v>21</v>
      </c>
      <c r="E4" s="91" t="s">
        <v>22</v>
      </c>
      <c r="G4" s="8" t="s">
        <v>23</v>
      </c>
      <c r="H4" s="9" t="s">
        <v>24</v>
      </c>
      <c r="I4" s="10" t="s">
        <v>25</v>
      </c>
      <c r="K4" s="8" t="s">
        <v>26</v>
      </c>
      <c r="L4" s="9" t="s">
        <v>27</v>
      </c>
      <c r="M4" s="9" t="s">
        <v>28</v>
      </c>
      <c r="N4" s="9" t="s">
        <v>29</v>
      </c>
      <c r="O4" s="29" t="s">
        <v>30</v>
      </c>
      <c r="P4" s="29" t="s">
        <v>31</v>
      </c>
      <c r="Q4" s="29" t="s">
        <v>32</v>
      </c>
      <c r="R4" s="45" t="s">
        <v>33</v>
      </c>
      <c r="S4" s="65" t="s">
        <v>34</v>
      </c>
      <c r="T4" s="45" t="s">
        <v>35</v>
      </c>
      <c r="U4" s="60" t="s">
        <v>36</v>
      </c>
      <c r="W4" s="120" t="s">
        <v>37</v>
      </c>
      <c r="X4" s="120" t="s">
        <v>38</v>
      </c>
    </row>
    <row r="5" spans="1:24" s="44" customFormat="1" ht="60.5" thickBot="1" x14ac:dyDescent="0.4">
      <c r="A5" s="41"/>
      <c r="B5" s="42" t="s">
        <v>39</v>
      </c>
      <c r="C5" s="83" t="s">
        <v>40</v>
      </c>
      <c r="D5" s="87" t="s">
        <v>41</v>
      </c>
      <c r="E5" s="43"/>
      <c r="G5" s="156" t="s">
        <v>42</v>
      </c>
      <c r="H5" s="157"/>
      <c r="I5" s="158"/>
      <c r="K5" s="24" t="s">
        <v>43</v>
      </c>
      <c r="L5" s="159" t="s">
        <v>44</v>
      </c>
      <c r="M5" s="160"/>
      <c r="N5" s="161"/>
      <c r="O5" s="159" t="s">
        <v>45</v>
      </c>
      <c r="P5" s="160"/>
      <c r="Q5" s="161"/>
      <c r="R5" s="64" t="s">
        <v>46</v>
      </c>
      <c r="S5" s="162" t="s">
        <v>176</v>
      </c>
      <c r="T5" s="163"/>
      <c r="U5" s="164"/>
      <c r="W5" s="121" t="s">
        <v>48</v>
      </c>
      <c r="X5" s="130">
        <f>SUM(W6:W506)</f>
        <v>1.0000000000000002</v>
      </c>
    </row>
    <row r="6" spans="1:24" x14ac:dyDescent="0.35">
      <c r="A6" s="4"/>
      <c r="B6" s="35" t="s">
        <v>49</v>
      </c>
      <c r="C6" s="36" t="s">
        <v>50</v>
      </c>
      <c r="D6" s="88" t="s">
        <v>51</v>
      </c>
      <c r="E6" s="19" t="s">
        <v>52</v>
      </c>
      <c r="F6" s="54" t="s">
        <v>53</v>
      </c>
      <c r="G6" s="108">
        <v>1</v>
      </c>
      <c r="H6" s="109">
        <v>0</v>
      </c>
      <c r="I6" s="110">
        <v>0</v>
      </c>
      <c r="K6" s="11">
        <v>0</v>
      </c>
      <c r="L6" s="25">
        <f t="shared" ref="L6:L69" si="0">$B$17+$B$18*EXP(-K6/$B$21)+$B$19*EXP(-K6/$B$22)+$B$20*EXP(-K6/$B$23)</f>
        <v>1</v>
      </c>
      <c r="M6" s="12">
        <f t="shared" ref="M6:M69" si="1">EXP(-K6/$D$9)</f>
        <v>1</v>
      </c>
      <c r="N6" s="12">
        <f t="shared" ref="N6:N69" si="2">EXP(-K6/$D$8)</f>
        <v>1</v>
      </c>
      <c r="O6" s="98">
        <f>(K6*$B$17+$B$18*$B$21*(1-EXP(-K6/$B$21))+$B$19*$B$22*(1-EXP(-K6/$B$22))+$B$20*$B$23*(1-EXP(-K6/$B$23)))*$C$7</f>
        <v>0</v>
      </c>
      <c r="P6" s="98">
        <f>$D$9*(1-EXP(-K6/$D$9))*$C$9</f>
        <v>0</v>
      </c>
      <c r="Q6" s="104">
        <f>$D$8*(1-EXP(-K6/$D$8))*$C$8</f>
        <v>0</v>
      </c>
      <c r="R6" s="47">
        <f t="shared" ref="R6:R69" si="3">$B$13-K6</f>
        <v>500</v>
      </c>
      <c r="S6" s="77">
        <f>VLOOKUP($R6,$K$6:$Q$506,5)/$C$26</f>
        <v>1.0000000000000002</v>
      </c>
      <c r="T6" s="79">
        <f>VLOOKUP($R6,$K$6:$Q$506,6)/$C$26</f>
        <v>7.5559802361067296</v>
      </c>
      <c r="U6" s="78">
        <f>VLOOKUP($R6,$K$6:$Q$506,7)/$C$26</f>
        <v>123.67938524418783</v>
      </c>
      <c r="V6" s="54" t="s">
        <v>53</v>
      </c>
      <c r="W6" s="66">
        <f>G6*S6+H6*T6+I6*U6</f>
        <v>1.0000000000000002</v>
      </c>
    </row>
    <row r="7" spans="1:24" x14ac:dyDescent="0.35">
      <c r="A7" s="4" t="s">
        <v>54</v>
      </c>
      <c r="B7" s="39">
        <v>1.33E-5</v>
      </c>
      <c r="C7" s="92">
        <f>B7*$B$10/E7*1000000000/$B$11</f>
        <v>1.7048705347773396E-15</v>
      </c>
      <c r="D7" s="89" t="s">
        <v>55</v>
      </c>
      <c r="E7" s="100">
        <v>44.01</v>
      </c>
      <c r="F7" s="54" t="s">
        <v>56</v>
      </c>
      <c r="G7" s="111">
        <v>0</v>
      </c>
      <c r="H7" s="112">
        <v>0</v>
      </c>
      <c r="I7" s="113">
        <v>0</v>
      </c>
      <c r="K7" s="11">
        <v>1</v>
      </c>
      <c r="L7" s="25">
        <f t="shared" si="0"/>
        <v>0.93452514335147363</v>
      </c>
      <c r="M7" s="12">
        <f>EXP(-K7/$D$9)</f>
        <v>0.91874583416103361</v>
      </c>
      <c r="N7" s="12">
        <f t="shared" si="2"/>
        <v>0.99086764367044755</v>
      </c>
      <c r="O7" s="98">
        <f t="shared" ref="O7:O70" si="4">(K7*$B$17+$B$18*$B$21*(1-EXP(-K7/$B$21))+$B$19*$B$22*(1-EXP(-K7/$B$22))+$B$20*$B$23*(1-EXP(-K7/$B$23)))*$C$7</f>
        <v>1.647138402439355E-15</v>
      </c>
      <c r="P7" s="98">
        <f t="shared" ref="P7:P70" si="5">$D$9*(1-EXP(-K7/$D$9))*$C$9</f>
        <v>1.9221588154034076E-13</v>
      </c>
      <c r="Q7" s="104">
        <f t="shared" ref="Q7:Q70" si="6">$D$8*(1-EXP(-K7/$D$8))*$C$8</f>
        <v>3.5725436073719836E-13</v>
      </c>
      <c r="R7" s="47">
        <f t="shared" si="3"/>
        <v>499</v>
      </c>
      <c r="S7" s="77">
        <f t="shared" ref="S7:S70" si="7">VLOOKUP($R7,$K$6:$Q$506,5)/$C$26</f>
        <v>0.99847292424378797</v>
      </c>
      <c r="T7" s="79">
        <f t="shared" ref="T7:T70" si="8">VLOOKUP($R7,$K$6:$Q$506,6)/$C$26</f>
        <v>7.5559802361067296</v>
      </c>
      <c r="U7" s="78">
        <f t="shared" ref="U7:U70" si="9">VLOOKUP($R7,$K$6:$Q$506,7)/$C$26</f>
        <v>123.66765971233251</v>
      </c>
      <c r="V7" s="54" t="s">
        <v>56</v>
      </c>
      <c r="W7" s="67">
        <f t="shared" ref="W7:W70" si="10">G7*S7+H7*T7+I7*U7</f>
        <v>0</v>
      </c>
    </row>
    <row r="8" spans="1:24" x14ac:dyDescent="0.35">
      <c r="A8" s="4" t="s">
        <v>57</v>
      </c>
      <c r="B8" s="39">
        <v>2.8E-3</v>
      </c>
      <c r="C8" s="92">
        <f>B8*$B$10/E8*1000000000/$B$11</f>
        <v>3.5889564798702158E-13</v>
      </c>
      <c r="D8" s="89">
        <v>109</v>
      </c>
      <c r="E8" s="100">
        <v>44.012999999999998</v>
      </c>
      <c r="F8" s="54" t="s">
        <v>58</v>
      </c>
      <c r="G8" s="111">
        <v>0</v>
      </c>
      <c r="H8" s="112">
        <v>0</v>
      </c>
      <c r="I8" s="113">
        <v>0</v>
      </c>
      <c r="J8" s="34"/>
      <c r="K8" s="11">
        <v>2</v>
      </c>
      <c r="L8" s="25">
        <f t="shared" si="0"/>
        <v>0.881133921191247</v>
      </c>
      <c r="M8" s="12">
        <f t="shared" si="1"/>
        <v>0.84409390778825344</v>
      </c>
      <c r="N8" s="12">
        <f t="shared" si="2"/>
        <v>0.98181868727302501</v>
      </c>
      <c r="O8" s="98">
        <f t="shared" si="4"/>
        <v>3.1933436483133279E-15</v>
      </c>
      <c r="P8" s="98">
        <f t="shared" si="5"/>
        <v>3.688134219651196E-13</v>
      </c>
      <c r="Q8" s="104">
        <f t="shared" si="6"/>
        <v>7.1124614735185833E-13</v>
      </c>
      <c r="R8" s="47">
        <f t="shared" si="3"/>
        <v>498</v>
      </c>
      <c r="S8" s="77">
        <f t="shared" si="7"/>
        <v>0.99694497571824969</v>
      </c>
      <c r="T8" s="79">
        <f t="shared" si="8"/>
        <v>7.5559802361067296</v>
      </c>
      <c r="U8" s="78">
        <f t="shared" si="9"/>
        <v>123.65582611182069</v>
      </c>
      <c r="V8" s="54" t="s">
        <v>58</v>
      </c>
      <c r="W8" s="67">
        <f t="shared" si="10"/>
        <v>0</v>
      </c>
    </row>
    <row r="9" spans="1:24" ht="15" thickBot="1" x14ac:dyDescent="0.4">
      <c r="A9" s="5" t="s">
        <v>59</v>
      </c>
      <c r="B9" s="20">
        <v>5.6999999999999998E-4</v>
      </c>
      <c r="C9" s="93">
        <f>B9*$B$10/E9*1000000000/$B$11</f>
        <v>2.0047564722715721E-13</v>
      </c>
      <c r="D9" s="90">
        <v>11.8</v>
      </c>
      <c r="E9" s="101">
        <v>16.04</v>
      </c>
      <c r="F9" s="54" t="s">
        <v>60</v>
      </c>
      <c r="G9" s="111">
        <v>0</v>
      </c>
      <c r="H9" s="112">
        <v>0</v>
      </c>
      <c r="I9" s="113">
        <v>0</v>
      </c>
      <c r="K9" s="11">
        <v>3</v>
      </c>
      <c r="L9" s="25">
        <f t="shared" si="0"/>
        <v>0.83735850159220082</v>
      </c>
      <c r="M9" s="12">
        <f t="shared" si="1"/>
        <v>0.77550776142116551</v>
      </c>
      <c r="N9" s="12">
        <f t="shared" si="2"/>
        <v>0.97285236916983431</v>
      </c>
      <c r="O9" s="98">
        <f t="shared" si="4"/>
        <v>4.6570318762978721E-15</v>
      </c>
      <c r="P9" s="98">
        <f t="shared" si="5"/>
        <v>5.3106167655346985E-13</v>
      </c>
      <c r="Q9" s="104">
        <f t="shared" si="6"/>
        <v>1.0620051548334189E-12</v>
      </c>
      <c r="R9" s="47">
        <f t="shared" si="3"/>
        <v>497</v>
      </c>
      <c r="S9" s="77">
        <f t="shared" si="7"/>
        <v>0.99541615220642954</v>
      </c>
      <c r="T9" s="79">
        <f t="shared" si="8"/>
        <v>7.5559802361067296</v>
      </c>
      <c r="U9" s="78">
        <f t="shared" si="9"/>
        <v>123.64388344663486</v>
      </c>
      <c r="V9" s="54" t="s">
        <v>60</v>
      </c>
      <c r="W9" s="67">
        <f t="shared" si="10"/>
        <v>0</v>
      </c>
    </row>
    <row r="10" spans="1:24" x14ac:dyDescent="0.35">
      <c r="A10" s="4" t="s">
        <v>61</v>
      </c>
      <c r="B10" s="85">
        <v>28.97</v>
      </c>
      <c r="C10" s="35" t="s">
        <v>62</v>
      </c>
      <c r="D10" s="84"/>
      <c r="E10" s="86"/>
      <c r="F10" s="54" t="s">
        <v>63</v>
      </c>
      <c r="G10" s="111">
        <v>0</v>
      </c>
      <c r="H10" s="112">
        <v>0</v>
      </c>
      <c r="I10" s="113">
        <v>0</v>
      </c>
      <c r="K10" s="11">
        <v>4</v>
      </c>
      <c r="L10" s="25">
        <f t="shared" si="0"/>
        <v>0.80124169326678574</v>
      </c>
      <c r="M10" s="12">
        <f t="shared" si="1"/>
        <v>0.71249452516524447</v>
      </c>
      <c r="N10" s="12">
        <f t="shared" si="2"/>
        <v>0.96396793467852604</v>
      </c>
      <c r="O10" s="98">
        <f t="shared" si="4"/>
        <v>6.0528640156632233E-15</v>
      </c>
      <c r="P10" s="98">
        <f t="shared" si="5"/>
        <v>6.8012658455641559E-13</v>
      </c>
      <c r="Q10" s="104">
        <f t="shared" si="6"/>
        <v>1.4095609060728584E-12</v>
      </c>
      <c r="R10" s="47">
        <f t="shared" si="3"/>
        <v>496</v>
      </c>
      <c r="S10" s="77">
        <f t="shared" si="7"/>
        <v>0.99388645148570898</v>
      </c>
      <c r="T10" s="79">
        <f t="shared" si="8"/>
        <v>7.5559802361067296</v>
      </c>
      <c r="U10" s="78">
        <f t="shared" si="9"/>
        <v>123.63183071157772</v>
      </c>
      <c r="V10" s="54" t="s">
        <v>63</v>
      </c>
      <c r="W10" s="67">
        <f t="shared" si="10"/>
        <v>0</v>
      </c>
    </row>
    <row r="11" spans="1:24" ht="15" thickBot="1" x14ac:dyDescent="0.4">
      <c r="A11" s="5" t="s">
        <v>64</v>
      </c>
      <c r="B11" s="99">
        <v>5.1352E+18</v>
      </c>
      <c r="C11" s="94" t="s">
        <v>62</v>
      </c>
      <c r="D11" s="90"/>
      <c r="E11" s="31"/>
      <c r="F11" s="54" t="s">
        <v>65</v>
      </c>
      <c r="G11" s="111">
        <v>0</v>
      </c>
      <c r="H11" s="112">
        <v>0</v>
      </c>
      <c r="I11" s="113">
        <v>0</v>
      </c>
      <c r="K11" s="11">
        <v>5</v>
      </c>
      <c r="L11" s="25">
        <f t="shared" si="0"/>
        <v>0.77123110403440354</v>
      </c>
      <c r="M11" s="12">
        <f t="shared" si="1"/>
        <v>0.65460137685811204</v>
      </c>
      <c r="N11" s="12">
        <f t="shared" si="2"/>
        <v>0.95516463600877899</v>
      </c>
      <c r="O11" s="98">
        <f t="shared" si="4"/>
        <v>7.3925226488885699E-15</v>
      </c>
      <c r="P11" s="98">
        <f t="shared" si="5"/>
        <v>8.1707934780371967E-13</v>
      </c>
      <c r="Q11" s="104">
        <f t="shared" si="6"/>
        <v>1.7539426543475929E-12</v>
      </c>
      <c r="R11" s="47">
        <f t="shared" si="3"/>
        <v>495</v>
      </c>
      <c r="S11" s="77">
        <f t="shared" si="7"/>
        <v>0.99235587132779124</v>
      </c>
      <c r="T11" s="79">
        <f t="shared" si="8"/>
        <v>7.5559802361067296</v>
      </c>
      <c r="U11" s="78">
        <f t="shared" si="9"/>
        <v>123.6196668921876</v>
      </c>
      <c r="V11" s="54" t="s">
        <v>65</v>
      </c>
      <c r="W11" s="67">
        <f t="shared" si="10"/>
        <v>0</v>
      </c>
    </row>
    <row r="12" spans="1:24" ht="15" thickBot="1" x14ac:dyDescent="0.4">
      <c r="D12" s="50"/>
      <c r="F12" s="54" t="s">
        <v>66</v>
      </c>
      <c r="G12" s="111">
        <v>0</v>
      </c>
      <c r="H12" s="112">
        <v>0</v>
      </c>
      <c r="I12" s="113">
        <v>0</v>
      </c>
      <c r="K12" s="11">
        <v>6</v>
      </c>
      <c r="L12" s="25">
        <f t="shared" si="0"/>
        <v>0.74609524215684775</v>
      </c>
      <c r="M12" s="12">
        <f t="shared" si="1"/>
        <v>0.60141228802446733</v>
      </c>
      <c r="N12" s="12">
        <f t="shared" si="2"/>
        <v>0.94644173219935956</v>
      </c>
      <c r="O12" s="98">
        <f t="shared" si="4"/>
        <v>8.6853278567082561E-15</v>
      </c>
      <c r="P12" s="98">
        <f t="shared" si="5"/>
        <v>9.4290412851402229E-13</v>
      </c>
      <c r="Q12" s="104">
        <f t="shared" si="6"/>
        <v>2.0951793857836879E-12</v>
      </c>
      <c r="R12" s="47">
        <f t="shared" si="3"/>
        <v>494</v>
      </c>
      <c r="S12" s="77">
        <f t="shared" si="7"/>
        <v>0.99082440949868655</v>
      </c>
      <c r="T12" s="79">
        <f t="shared" si="8"/>
        <v>7.5559802361067296</v>
      </c>
      <c r="U12" s="78">
        <f t="shared" si="9"/>
        <v>123.60739096465296</v>
      </c>
      <c r="V12" s="54" t="s">
        <v>66</v>
      </c>
      <c r="W12" s="67">
        <f t="shared" si="10"/>
        <v>0</v>
      </c>
    </row>
    <row r="13" spans="1:24" ht="15" thickBot="1" x14ac:dyDescent="0.4">
      <c r="A13" s="49" t="s">
        <v>67</v>
      </c>
      <c r="B13" s="102">
        <v>500</v>
      </c>
      <c r="C13" s="27" t="s">
        <v>68</v>
      </c>
      <c r="F13" s="54" t="s">
        <v>69</v>
      </c>
      <c r="G13" s="111">
        <v>0</v>
      </c>
      <c r="H13" s="112">
        <v>0</v>
      </c>
      <c r="I13" s="113">
        <v>0</v>
      </c>
      <c r="K13" s="11">
        <v>7</v>
      </c>
      <c r="L13" s="25">
        <f t="shared" si="0"/>
        <v>0.7248570112558832</v>
      </c>
      <c r="M13" s="12">
        <f t="shared" si="1"/>
        <v>0.55254503423573498</v>
      </c>
      <c r="N13" s="12">
        <f t="shared" si="2"/>
        <v>0.93779848905575613</v>
      </c>
      <c r="O13" s="98">
        <f t="shared" si="4"/>
        <v>9.9387254273329012E-15</v>
      </c>
      <c r="P13" s="98">
        <f t="shared" si="5"/>
        <v>1.0585051216258387E-12</v>
      </c>
      <c r="Q13" s="104">
        <f t="shared" si="6"/>
        <v>2.4332998217955775E-12</v>
      </c>
      <c r="R13" s="47">
        <f t="shared" si="3"/>
        <v>493</v>
      </c>
      <c r="S13" s="77">
        <f t="shared" si="7"/>
        <v>0.98929206375869572</v>
      </c>
      <c r="T13" s="79">
        <f t="shared" si="8"/>
        <v>7.5559802361067296</v>
      </c>
      <c r="U13" s="78">
        <f t="shared" si="9"/>
        <v>123.59500189572631</v>
      </c>
      <c r="V13" s="54" t="s">
        <v>69</v>
      </c>
      <c r="W13" s="67">
        <f t="shared" si="10"/>
        <v>0</v>
      </c>
    </row>
    <row r="14" spans="1:24" x14ac:dyDescent="0.35">
      <c r="F14" s="54" t="s">
        <v>70</v>
      </c>
      <c r="G14" s="111">
        <v>0</v>
      </c>
      <c r="H14" s="112">
        <v>0</v>
      </c>
      <c r="I14" s="113">
        <v>0</v>
      </c>
      <c r="K14" s="11">
        <v>8</v>
      </c>
      <c r="L14" s="25">
        <f t="shared" si="0"/>
        <v>0.70674099270730817</v>
      </c>
      <c r="M14" s="12">
        <f t="shared" si="1"/>
        <v>0.5076484483904472</v>
      </c>
      <c r="N14" s="12">
        <f t="shared" si="2"/>
        <v>0.92923417908838302</v>
      </c>
      <c r="O14" s="98">
        <f t="shared" si="4"/>
        <v>1.1158673890750744E-14</v>
      </c>
      <c r="P14" s="98">
        <f t="shared" si="5"/>
        <v>1.1647130524721984E-12</v>
      </c>
      <c r="Q14" s="104">
        <f t="shared" si="6"/>
        <v>2.7683324215035047E-12</v>
      </c>
      <c r="R14" s="47">
        <f t="shared" si="3"/>
        <v>492</v>
      </c>
      <c r="S14" s="77">
        <f t="shared" si="7"/>
        <v>0.98775883186239555</v>
      </c>
      <c r="T14" s="79">
        <f t="shared" si="8"/>
        <v>7.5559802361067296</v>
      </c>
      <c r="U14" s="78">
        <f t="shared" si="9"/>
        <v>123.58249864263713</v>
      </c>
      <c r="V14" s="54" t="s">
        <v>70</v>
      </c>
      <c r="W14" s="67">
        <f t="shared" si="10"/>
        <v>0</v>
      </c>
    </row>
    <row r="15" spans="1:24" ht="15" thickBot="1" x14ac:dyDescent="0.4">
      <c r="A15" s="27" t="s">
        <v>71</v>
      </c>
      <c r="F15" s="54" t="s">
        <v>72</v>
      </c>
      <c r="G15" s="111">
        <v>0</v>
      </c>
      <c r="H15" s="112">
        <v>0</v>
      </c>
      <c r="I15" s="113">
        <v>0</v>
      </c>
      <c r="K15" s="11">
        <v>9</v>
      </c>
      <c r="L15" s="25">
        <f t="shared" si="0"/>
        <v>0.69113165704127322</v>
      </c>
      <c r="M15" s="12">
        <f t="shared" si="1"/>
        <v>0.46639989717703584</v>
      </c>
      <c r="N15" s="12">
        <f t="shared" si="2"/>
        <v>0.92074808145134879</v>
      </c>
      <c r="O15" s="98">
        <f t="shared" si="4"/>
        <v>1.2349951353039604E-14</v>
      </c>
      <c r="P15" s="98">
        <f t="shared" si="5"/>
        <v>1.2622911464921543E-12</v>
      </c>
      <c r="Q15" s="104">
        <f t="shared" si="6"/>
        <v>3.100305384128879E-12</v>
      </c>
      <c r="R15" s="47">
        <f t="shared" si="3"/>
        <v>491</v>
      </c>
      <c r="S15" s="77">
        <f t="shared" si="7"/>
        <v>0.98622471155862246</v>
      </c>
      <c r="T15" s="79">
        <f t="shared" si="8"/>
        <v>7.5559802361067296</v>
      </c>
      <c r="U15" s="78">
        <f t="shared" si="9"/>
        <v>123.56988015300432</v>
      </c>
      <c r="V15" s="54" t="s">
        <v>72</v>
      </c>
      <c r="W15" s="67">
        <f t="shared" si="10"/>
        <v>0</v>
      </c>
    </row>
    <row r="16" spans="1:24" x14ac:dyDescent="0.35">
      <c r="A16" s="23" t="s">
        <v>73</v>
      </c>
      <c r="B16" s="38" t="s">
        <v>74</v>
      </c>
      <c r="F16" s="54" t="s">
        <v>75</v>
      </c>
      <c r="G16" s="111">
        <v>0</v>
      </c>
      <c r="H16" s="112">
        <v>0</v>
      </c>
      <c r="I16" s="113">
        <v>0</v>
      </c>
      <c r="K16" s="11">
        <v>10</v>
      </c>
      <c r="L16" s="25">
        <f t="shared" si="0"/>
        <v>0.67754023851053502</v>
      </c>
      <c r="M16" s="12">
        <f t="shared" si="1"/>
        <v>0.42850296258453607</v>
      </c>
      <c r="N16" s="12">
        <f t="shared" si="2"/>
        <v>0.91233948188178327</v>
      </c>
      <c r="O16" s="98">
        <f t="shared" si="4"/>
        <v>1.3516398757022565E-14</v>
      </c>
      <c r="P16" s="98">
        <f t="shared" si="5"/>
        <v>1.3519406138783627E-12</v>
      </c>
      <c r="Q16" s="104">
        <f t="shared" si="6"/>
        <v>3.4292466513677826E-12</v>
      </c>
      <c r="R16" s="47">
        <f t="shared" si="3"/>
        <v>490</v>
      </c>
      <c r="S16" s="77">
        <f t="shared" si="7"/>
        <v>0.98468970059045702</v>
      </c>
      <c r="T16" s="79">
        <f t="shared" si="8"/>
        <v>7.5559802361067296</v>
      </c>
      <c r="U16" s="78">
        <f t="shared" si="9"/>
        <v>123.55714536474734</v>
      </c>
      <c r="V16" s="54" t="s">
        <v>75</v>
      </c>
      <c r="W16" s="67">
        <f t="shared" si="10"/>
        <v>0</v>
      </c>
    </row>
    <row r="17" spans="1:23" x14ac:dyDescent="0.35">
      <c r="A17" s="17" t="s">
        <v>76</v>
      </c>
      <c r="B17" s="32">
        <v>0.21729999999999999</v>
      </c>
      <c r="F17" s="54" t="s">
        <v>77</v>
      </c>
      <c r="G17" s="111">
        <v>0</v>
      </c>
      <c r="H17" s="112">
        <v>0</v>
      </c>
      <c r="I17" s="113">
        <v>0</v>
      </c>
      <c r="K17" s="11">
        <v>11</v>
      </c>
      <c r="L17" s="25">
        <f t="shared" si="0"/>
        <v>0.66557847675281334</v>
      </c>
      <c r="M17" s="12">
        <f t="shared" si="1"/>
        <v>0.39368531180020377</v>
      </c>
      <c r="N17" s="12">
        <f t="shared" si="2"/>
        <v>0.90400767263971948</v>
      </c>
      <c r="O17" s="98">
        <f t="shared" si="4"/>
        <v>1.466111274857682E-14</v>
      </c>
      <c r="P17" s="98">
        <f t="shared" si="5"/>
        <v>1.4343056885741969E-12</v>
      </c>
      <c r="Q17" s="104">
        <f t="shared" si="6"/>
        <v>3.7551839097427687E-12</v>
      </c>
      <c r="R17" s="47">
        <f t="shared" si="3"/>
        <v>489</v>
      </c>
      <c r="S17" s="77">
        <f t="shared" si="7"/>
        <v>0.98315379669520864</v>
      </c>
      <c r="T17" s="79">
        <f t="shared" si="8"/>
        <v>7.5559802361067296</v>
      </c>
      <c r="U17" s="78">
        <f t="shared" si="9"/>
        <v>123.54429320599706</v>
      </c>
      <c r="V17" s="54" t="s">
        <v>77</v>
      </c>
      <c r="W17" s="67">
        <f t="shared" si="10"/>
        <v>0</v>
      </c>
    </row>
    <row r="18" spans="1:23" x14ac:dyDescent="0.35">
      <c r="A18" s="17" t="s">
        <v>78</v>
      </c>
      <c r="B18" s="32">
        <v>0.224</v>
      </c>
      <c r="F18" s="54" t="s">
        <v>79</v>
      </c>
      <c r="G18" s="111">
        <v>0</v>
      </c>
      <c r="H18" s="112">
        <v>0</v>
      </c>
      <c r="I18" s="113">
        <v>0</v>
      </c>
      <c r="K18" s="11">
        <v>12</v>
      </c>
      <c r="L18" s="25">
        <f t="shared" si="0"/>
        <v>0.65493780184399586</v>
      </c>
      <c r="M18" s="12">
        <f t="shared" si="1"/>
        <v>0.36169674018682479</v>
      </c>
      <c r="N18" s="12">
        <f t="shared" si="2"/>
        <v>0.89575195244852424</v>
      </c>
      <c r="O18" s="98">
        <f t="shared" si="4"/>
        <v>1.5786598595533651E-14</v>
      </c>
      <c r="P18" s="98">
        <f t="shared" si="5"/>
        <v>1.5099782578313571E-12</v>
      </c>
      <c r="Q18" s="104">
        <f t="shared" si="6"/>
        <v>4.0781445929331921E-12</v>
      </c>
      <c r="R18" s="47">
        <f t="shared" si="3"/>
        <v>488</v>
      </c>
      <c r="S18" s="77">
        <f t="shared" si="7"/>
        <v>0.98161699760439924</v>
      </c>
      <c r="T18" s="79">
        <f t="shared" si="8"/>
        <v>7.5559802361067296</v>
      </c>
      <c r="U18" s="78">
        <f t="shared" si="9"/>
        <v>123.53132259500539</v>
      </c>
      <c r="V18" s="54" t="s">
        <v>79</v>
      </c>
      <c r="W18" s="67">
        <f t="shared" si="10"/>
        <v>0</v>
      </c>
    </row>
    <row r="19" spans="1:23" x14ac:dyDescent="0.35">
      <c r="A19" s="17" t="s">
        <v>80</v>
      </c>
      <c r="B19" s="32">
        <v>0.28239999999999998</v>
      </c>
      <c r="F19" s="54" t="s">
        <v>81</v>
      </c>
      <c r="G19" s="111">
        <v>0</v>
      </c>
      <c r="H19" s="112">
        <v>0</v>
      </c>
      <c r="I19" s="113">
        <v>0</v>
      </c>
      <c r="K19" s="11">
        <v>13</v>
      </c>
      <c r="L19" s="25">
        <f t="shared" si="0"/>
        <v>0.6453728342077808</v>
      </c>
      <c r="M19" s="12">
        <f t="shared" si="1"/>
        <v>0.33230737327627097</v>
      </c>
      <c r="N19" s="12">
        <f t="shared" si="2"/>
        <v>0.88757162643587195</v>
      </c>
      <c r="O19" s="98">
        <f t="shared" si="4"/>
        <v>1.6894891440225082E-14</v>
      </c>
      <c r="P19" s="98">
        <f t="shared" si="5"/>
        <v>1.5795021155966353E-12</v>
      </c>
      <c r="Q19" s="104">
        <f t="shared" si="6"/>
        <v>4.3981558840842881E-12</v>
      </c>
      <c r="R19" s="47">
        <f t="shared" si="3"/>
        <v>487</v>
      </c>
      <c r="S19" s="77">
        <f t="shared" si="7"/>
        <v>0.98007930104374774</v>
      </c>
      <c r="T19" s="79">
        <f t="shared" si="8"/>
        <v>7.5559802361067296</v>
      </c>
      <c r="U19" s="78">
        <f t="shared" si="9"/>
        <v>123.51823244005429</v>
      </c>
      <c r="V19" s="54" t="s">
        <v>81</v>
      </c>
      <c r="W19" s="67">
        <f t="shared" si="10"/>
        <v>0</v>
      </c>
    </row>
    <row r="20" spans="1:23" x14ac:dyDescent="0.35">
      <c r="A20" s="17" t="s">
        <v>82</v>
      </c>
      <c r="B20" s="32">
        <v>0.27629999999999999</v>
      </c>
      <c r="F20" s="54" t="s">
        <v>83</v>
      </c>
      <c r="G20" s="111">
        <v>0</v>
      </c>
      <c r="H20" s="112">
        <v>0</v>
      </c>
      <c r="I20" s="113">
        <v>0</v>
      </c>
      <c r="K20" s="11">
        <v>14</v>
      </c>
      <c r="L20" s="25">
        <f t="shared" si="0"/>
        <v>0.63668830482031946</v>
      </c>
      <c r="M20" s="12">
        <f t="shared" si="1"/>
        <v>0.30530601485856956</v>
      </c>
      <c r="N20" s="12">
        <f t="shared" si="2"/>
        <v>0.87946600607525915</v>
      </c>
      <c r="O20" s="98">
        <f t="shared" si="4"/>
        <v>1.798765244989065E-14</v>
      </c>
      <c r="P20" s="98">
        <f t="shared" si="5"/>
        <v>1.6433768702932886E-12</v>
      </c>
      <c r="Q20" s="104">
        <f t="shared" si="6"/>
        <v>4.7152447180951106E-12</v>
      </c>
      <c r="R20" s="47">
        <f t="shared" si="3"/>
        <v>486</v>
      </c>
      <c r="S20" s="77">
        <f t="shared" si="7"/>
        <v>0.97854070473315369</v>
      </c>
      <c r="T20" s="79">
        <f t="shared" si="8"/>
        <v>7.5559802361067296</v>
      </c>
      <c r="U20" s="78">
        <f t="shared" si="9"/>
        <v>123.5050216393639</v>
      </c>
      <c r="V20" s="54" t="s">
        <v>83</v>
      </c>
      <c r="W20" s="67">
        <f t="shared" si="10"/>
        <v>0</v>
      </c>
    </row>
    <row r="21" spans="1:23" x14ac:dyDescent="0.35">
      <c r="A21" s="17" t="s">
        <v>84</v>
      </c>
      <c r="B21" s="32">
        <v>394.4</v>
      </c>
      <c r="F21" s="54" t="s">
        <v>85</v>
      </c>
      <c r="G21" s="111">
        <v>0</v>
      </c>
      <c r="H21" s="112">
        <v>0</v>
      </c>
      <c r="I21" s="113">
        <v>0</v>
      </c>
      <c r="K21" s="11">
        <v>15</v>
      </c>
      <c r="L21" s="25">
        <f t="shared" si="0"/>
        <v>0.62872868661295322</v>
      </c>
      <c r="M21" s="12">
        <f t="shared" si="1"/>
        <v>0.28049862929561742</v>
      </c>
      <c r="N21" s="12">
        <f t="shared" si="2"/>
        <v>0.87143440912805148</v>
      </c>
      <c r="O21" s="98">
        <f t="shared" si="4"/>
        <v>1.906624506825954E-14</v>
      </c>
      <c r="P21" s="98">
        <f t="shared" si="5"/>
        <v>1.7020615350788971E-12</v>
      </c>
      <c r="Q21" s="104">
        <f t="shared" si="6"/>
        <v>5.029437783885627E-12</v>
      </c>
      <c r="R21" s="47">
        <f t="shared" si="3"/>
        <v>485</v>
      </c>
      <c r="S21" s="77">
        <f t="shared" si="7"/>
        <v>0.97700120638668198</v>
      </c>
      <c r="T21" s="79">
        <f t="shared" si="8"/>
        <v>7.5559802361067296</v>
      </c>
      <c r="U21" s="78">
        <f t="shared" si="9"/>
        <v>123.49168908099976</v>
      </c>
      <c r="V21" s="54" t="s">
        <v>85</v>
      </c>
      <c r="W21" s="67">
        <f t="shared" si="10"/>
        <v>0</v>
      </c>
    </row>
    <row r="22" spans="1:23" x14ac:dyDescent="0.35">
      <c r="A22" s="17" t="s">
        <v>86</v>
      </c>
      <c r="B22" s="32">
        <v>36.54</v>
      </c>
      <c r="F22" s="54" t="s">
        <v>87</v>
      </c>
      <c r="G22" s="111">
        <v>0</v>
      </c>
      <c r="H22" s="112">
        <v>0</v>
      </c>
      <c r="I22" s="113">
        <v>0</v>
      </c>
      <c r="K22" s="11">
        <v>16</v>
      </c>
      <c r="L22" s="25">
        <f t="shared" si="0"/>
        <v>0.62136997498924551</v>
      </c>
      <c r="M22" s="12">
        <f t="shared" si="1"/>
        <v>0.25770694715322856</v>
      </c>
      <c r="N22" s="12">
        <f t="shared" si="2"/>
        <v>0.86347615958606116</v>
      </c>
      <c r="O22" s="98">
        <f t="shared" si="4"/>
        <v>2.0131795492872456E-14</v>
      </c>
      <c r="P22" s="98">
        <f t="shared" si="5"/>
        <v>1.7559778263798115E-12</v>
      </c>
      <c r="Q22" s="104">
        <f t="shared" si="6"/>
        <v>5.3407615266430663E-12</v>
      </c>
      <c r="R22" s="47">
        <f t="shared" si="3"/>
        <v>484</v>
      </c>
      <c r="S22" s="77">
        <f t="shared" si="7"/>
        <v>0.97546080371254529</v>
      </c>
      <c r="T22" s="79">
        <f t="shared" si="8"/>
        <v>7.5559802361067296</v>
      </c>
      <c r="U22" s="78">
        <f t="shared" si="9"/>
        <v>123.47823364277916</v>
      </c>
      <c r="V22" s="54" t="s">
        <v>87</v>
      </c>
      <c r="W22" s="67">
        <f t="shared" si="10"/>
        <v>0</v>
      </c>
    </row>
    <row r="23" spans="1:23" ht="15" thickBot="1" x14ac:dyDescent="0.4">
      <c r="A23" s="18" t="s">
        <v>88</v>
      </c>
      <c r="B23" s="33">
        <v>4.3040000000000003</v>
      </c>
      <c r="F23" s="54" t="s">
        <v>89</v>
      </c>
      <c r="G23" s="111">
        <v>0</v>
      </c>
      <c r="H23" s="112">
        <v>0</v>
      </c>
      <c r="I23" s="113">
        <v>0</v>
      </c>
      <c r="K23" s="11">
        <v>17</v>
      </c>
      <c r="L23" s="25">
        <f t="shared" si="0"/>
        <v>0.61451317190612675</v>
      </c>
      <c r="M23" s="12">
        <f t="shared" si="1"/>
        <v>0.23676718413138634</v>
      </c>
      <c r="N23" s="12">
        <f t="shared" si="2"/>
        <v>0.85559058761464768</v>
      </c>
      <c r="O23" s="98">
        <f t="shared" si="4"/>
        <v>2.1185240647608015E-14</v>
      </c>
      <c r="P23" s="98">
        <f t="shared" si="5"/>
        <v>1.8055131944059392E-12</v>
      </c>
      <c r="Q23" s="104">
        <f t="shared" si="6"/>
        <v>5.6492421500477987E-12</v>
      </c>
      <c r="R23" s="47">
        <f t="shared" si="3"/>
        <v>483</v>
      </c>
      <c r="S23" s="77">
        <f t="shared" si="7"/>
        <v>0.97391949441308989</v>
      </c>
      <c r="T23" s="79">
        <f t="shared" si="8"/>
        <v>7.5559802361067296</v>
      </c>
      <c r="U23" s="78">
        <f t="shared" si="9"/>
        <v>123.46465419217695</v>
      </c>
      <c r="V23" s="54" t="s">
        <v>89</v>
      </c>
      <c r="W23" s="67">
        <f t="shared" si="10"/>
        <v>0</v>
      </c>
    </row>
    <row r="24" spans="1:23" ht="15" thickBot="1" x14ac:dyDescent="0.4">
      <c r="F24" s="54" t="s">
        <v>90</v>
      </c>
      <c r="G24" s="111">
        <v>0</v>
      </c>
      <c r="H24" s="112">
        <v>0</v>
      </c>
      <c r="I24" s="113">
        <v>0</v>
      </c>
      <c r="K24" s="11">
        <v>18</v>
      </c>
      <c r="L24" s="25">
        <f t="shared" si="0"/>
        <v>0.60807912034227385</v>
      </c>
      <c r="M24" s="12">
        <f t="shared" si="1"/>
        <v>0.2175288640867496</v>
      </c>
      <c r="N24" s="12">
        <f t="shared" si="2"/>
        <v>0.8477770294963396</v>
      </c>
      <c r="O24" s="98">
        <f t="shared" si="4"/>
        <v>2.2227366242061992E-14</v>
      </c>
      <c r="P24" s="98">
        <f t="shared" si="5"/>
        <v>1.8510236074235776E-12</v>
      </c>
      <c r="Q24" s="104">
        <f t="shared" si="6"/>
        <v>5.954905618478832E-12</v>
      </c>
      <c r="R24" s="47">
        <f t="shared" si="3"/>
        <v>482</v>
      </c>
      <c r="S24" s="77">
        <f t="shared" si="7"/>
        <v>0.97237727618477765</v>
      </c>
      <c r="T24" s="79">
        <f t="shared" si="8"/>
        <v>7.5559802361067296</v>
      </c>
      <c r="U24" s="78">
        <f t="shared" si="9"/>
        <v>123.45094958622985</v>
      </c>
      <c r="V24" s="54" t="s">
        <v>90</v>
      </c>
      <c r="W24" s="67">
        <f t="shared" si="10"/>
        <v>0</v>
      </c>
    </row>
    <row r="25" spans="1:23" x14ac:dyDescent="0.35">
      <c r="A25" s="23" t="s">
        <v>91</v>
      </c>
      <c r="B25" s="37"/>
      <c r="C25" s="38"/>
      <c r="F25" s="54" t="s">
        <v>92</v>
      </c>
      <c r="G25" s="111">
        <v>0</v>
      </c>
      <c r="H25" s="112">
        <v>0</v>
      </c>
      <c r="I25" s="113">
        <v>0</v>
      </c>
      <c r="K25" s="11">
        <v>19</v>
      </c>
      <c r="L25" s="25">
        <f t="shared" si="0"/>
        <v>0.60200440919884957</v>
      </c>
      <c r="M25" s="12">
        <f t="shared" si="1"/>
        <v>0.19985373768948286</v>
      </c>
      <c r="N25" s="12">
        <f t="shared" si="2"/>
        <v>0.8400348275749695</v>
      </c>
      <c r="O25" s="98">
        <f t="shared" si="4"/>
        <v>2.3258836972138554E-14</v>
      </c>
      <c r="P25" s="98">
        <f t="shared" si="5"/>
        <v>1.8928361097944813E-12</v>
      </c>
      <c r="Q25" s="104">
        <f t="shared" si="6"/>
        <v>6.2577776591992285E-12</v>
      </c>
      <c r="R25" s="47">
        <f t="shared" si="3"/>
        <v>481</v>
      </c>
      <c r="S25" s="77">
        <f t="shared" si="7"/>
        <v>0.97083414671817048</v>
      </c>
      <c r="T25" s="79">
        <f t="shared" si="8"/>
        <v>7.5559802361067296</v>
      </c>
      <c r="U25" s="78">
        <f t="shared" si="9"/>
        <v>123.43711867144054</v>
      </c>
      <c r="V25" s="54" t="s">
        <v>92</v>
      </c>
      <c r="W25" s="67">
        <f t="shared" si="10"/>
        <v>0</v>
      </c>
    </row>
    <row r="26" spans="1:23" ht="15" thickBot="1" x14ac:dyDescent="0.4">
      <c r="A26" s="18" t="s">
        <v>93</v>
      </c>
      <c r="B26" s="20">
        <f>(B17*$B$13+B18*B21*(1-EXP(-$B$13/B21))+B19*B22*(1-EXP(-$B$13/B22))+B20*B23*(1-EXP(-$B$13/B23)))*B7</f>
        <v>2.442378983931761E-3</v>
      </c>
      <c r="C26" s="103">
        <f>B26*$B$10/E7*1000000000/$B$11</f>
        <v>3.1307819281689294E-13</v>
      </c>
      <c r="F26" s="54" t="s">
        <v>94</v>
      </c>
      <c r="G26" s="111">
        <v>0</v>
      </c>
      <c r="H26" s="112">
        <v>0</v>
      </c>
      <c r="I26" s="113">
        <v>0</v>
      </c>
      <c r="K26" s="11">
        <v>20</v>
      </c>
      <c r="L26" s="25">
        <f t="shared" si="0"/>
        <v>0.59623812671900234</v>
      </c>
      <c r="M26" s="12">
        <f t="shared" si="1"/>
        <v>0.18361478894372432</v>
      </c>
      <c r="N26" s="12">
        <f t="shared" si="2"/>
        <v>0.83236333020032072</v>
      </c>
      <c r="O26" s="98">
        <f t="shared" si="4"/>
        <v>2.4280220490316556E-14</v>
      </c>
      <c r="P26" s="98">
        <f t="shared" si="5"/>
        <v>1.9312511721635974E-12</v>
      </c>
      <c r="Q26" s="104">
        <f t="shared" si="6"/>
        <v>6.5578837645215079E-12</v>
      </c>
      <c r="R26" s="47">
        <f t="shared" si="3"/>
        <v>480</v>
      </c>
      <c r="S26" s="77">
        <f t="shared" si="7"/>
        <v>0.96929010369791402</v>
      </c>
      <c r="T26" s="79">
        <f t="shared" si="8"/>
        <v>7.5559802361067296</v>
      </c>
      <c r="U26" s="78">
        <f t="shared" si="9"/>
        <v>123.42316028368046</v>
      </c>
      <c r="V26" s="54" t="s">
        <v>94</v>
      </c>
      <c r="W26" s="67">
        <f t="shared" si="10"/>
        <v>0</v>
      </c>
    </row>
    <row r="27" spans="1:23" x14ac:dyDescent="0.35">
      <c r="F27" s="54" t="s">
        <v>95</v>
      </c>
      <c r="G27" s="111">
        <v>0</v>
      </c>
      <c r="H27" s="112">
        <v>0</v>
      </c>
      <c r="I27" s="113">
        <v>0</v>
      </c>
      <c r="K27" s="11">
        <v>21</v>
      </c>
      <c r="L27" s="25">
        <f t="shared" si="0"/>
        <v>0.59073928652038887</v>
      </c>
      <c r="M27" s="12">
        <f t="shared" si="1"/>
        <v>0.16869532243240412</v>
      </c>
      <c r="N27" s="12">
        <f t="shared" si="2"/>
        <v>0.8247618916732784</v>
      </c>
      <c r="O27" s="98">
        <f t="shared" si="4"/>
        <v>2.529200643645591E-14</v>
      </c>
      <c r="P27" s="98">
        <f t="shared" si="5"/>
        <v>1.9665448506842587E-12</v>
      </c>
      <c r="Q27" s="104">
        <f t="shared" si="6"/>
        <v>6.8552491939533108E-12</v>
      </c>
      <c r="R27" s="47">
        <f t="shared" si="3"/>
        <v>479</v>
      </c>
      <c r="S27" s="77">
        <f t="shared" si="7"/>
        <v>0.96774514480272089</v>
      </c>
      <c r="T27" s="79">
        <f t="shared" si="8"/>
        <v>7.5559802361067296</v>
      </c>
      <c r="U27" s="78">
        <f t="shared" si="9"/>
        <v>123.4090732480917</v>
      </c>
      <c r="V27" s="54" t="s">
        <v>95</v>
      </c>
      <c r="W27" s="67">
        <f t="shared" si="10"/>
        <v>0</v>
      </c>
    </row>
    <row r="28" spans="1:23" x14ac:dyDescent="0.35">
      <c r="F28" s="54" t="s">
        <v>96</v>
      </c>
      <c r="G28" s="111">
        <v>0</v>
      </c>
      <c r="H28" s="112">
        <v>0</v>
      </c>
      <c r="I28" s="113">
        <v>0</v>
      </c>
      <c r="K28" s="11">
        <v>22</v>
      </c>
      <c r="L28" s="25">
        <f t="shared" si="0"/>
        <v>0.58547478680428677</v>
      </c>
      <c r="M28" s="12">
        <f t="shared" si="1"/>
        <v>0.15498812472722365</v>
      </c>
      <c r="N28" s="12">
        <f t="shared" si="2"/>
        <v>0.81722987219148235</v>
      </c>
      <c r="O28" s="98">
        <f t="shared" si="4"/>
        <v>2.6294621552403214E-14</v>
      </c>
      <c r="P28" s="98">
        <f t="shared" si="5"/>
        <v>1.9989707707973356E-12</v>
      </c>
      <c r="Q28" s="104">
        <f t="shared" si="6"/>
        <v>7.1498989763234477E-12</v>
      </c>
      <c r="R28" s="47">
        <f t="shared" si="3"/>
        <v>478</v>
      </c>
      <c r="S28" s="77">
        <f t="shared" si="7"/>
        <v>0.96619926770535391</v>
      </c>
      <c r="T28" s="79">
        <f t="shared" si="8"/>
        <v>7.5559802361067296</v>
      </c>
      <c r="U28" s="78">
        <f t="shared" si="9"/>
        <v>123.39485637898841</v>
      </c>
      <c r="V28" s="54" t="s">
        <v>96</v>
      </c>
      <c r="W28" s="67">
        <f t="shared" si="10"/>
        <v>0</v>
      </c>
    </row>
    <row r="29" spans="1:23" x14ac:dyDescent="0.35">
      <c r="F29" s="54" t="s">
        <v>97</v>
      </c>
      <c r="G29" s="111">
        <v>0</v>
      </c>
      <c r="H29" s="112">
        <v>0</v>
      </c>
      <c r="I29" s="113">
        <v>0</v>
      </c>
      <c r="K29" s="11">
        <v>23</v>
      </c>
      <c r="L29" s="25">
        <f t="shared" si="0"/>
        <v>0.58041779221317025</v>
      </c>
      <c r="M29" s="12">
        <f t="shared" si="1"/>
        <v>0.1423946939375674</v>
      </c>
      <c r="N29" s="12">
        <f t="shared" si="2"/>
        <v>0.80976663779547509</v>
      </c>
      <c r="O29" s="98">
        <f t="shared" si="4"/>
        <v>2.7288441691530401E-14</v>
      </c>
      <c r="P29" s="98">
        <f t="shared" si="5"/>
        <v>2.028761949820063E-12</v>
      </c>
      <c r="Q29" s="104">
        <f t="shared" si="6"/>
        <v>7.44185791188856E-12</v>
      </c>
      <c r="R29" s="47">
        <f t="shared" si="3"/>
        <v>477</v>
      </c>
      <c r="S29" s="77">
        <f t="shared" si="7"/>
        <v>0.96465247007261046</v>
      </c>
      <c r="T29" s="79">
        <f t="shared" si="8"/>
        <v>7.5559802361067296</v>
      </c>
      <c r="U29" s="78">
        <f t="shared" si="9"/>
        <v>123.38050847975676</v>
      </c>
      <c r="V29" s="54" t="s">
        <v>97</v>
      </c>
      <c r="W29" s="67">
        <f t="shared" si="10"/>
        <v>0</v>
      </c>
    </row>
    <row r="30" spans="1:23" x14ac:dyDescent="0.35">
      <c r="F30" s="54" t="s">
        <v>98</v>
      </c>
      <c r="G30" s="111">
        <v>0</v>
      </c>
      <c r="H30" s="112">
        <v>0</v>
      </c>
      <c r="I30" s="113">
        <v>0</v>
      </c>
      <c r="K30" s="11">
        <v>24</v>
      </c>
      <c r="L30" s="25">
        <f t="shared" si="0"/>
        <v>0.57554645072352451</v>
      </c>
      <c r="M30" s="12">
        <f t="shared" si="1"/>
        <v>0.13082453186177545</v>
      </c>
      <c r="N30" s="12">
        <f t="shared" si="2"/>
        <v>0.80237156031534318</v>
      </c>
      <c r="O30" s="98">
        <f t="shared" si="4"/>
        <v>2.8273801366193302E-14</v>
      </c>
      <c r="P30" s="98">
        <f t="shared" si="5"/>
        <v>2.0561324714419398E-12</v>
      </c>
      <c r="Q30" s="104">
        <f t="shared" si="6"/>
        <v>7.7311505744204919E-12</v>
      </c>
      <c r="R30" s="47">
        <f t="shared" si="3"/>
        <v>476</v>
      </c>
      <c r="S30" s="77">
        <f t="shared" si="7"/>
        <v>0.96310474956530323</v>
      </c>
      <c r="T30" s="79">
        <f t="shared" si="8"/>
        <v>7.5559802361067296</v>
      </c>
      <c r="U30" s="78">
        <f t="shared" si="9"/>
        <v>123.3660283427543</v>
      </c>
      <c r="V30" s="54" t="s">
        <v>98</v>
      </c>
      <c r="W30" s="67">
        <f t="shared" si="10"/>
        <v>0</v>
      </c>
    </row>
    <row r="31" spans="1:23" x14ac:dyDescent="0.35">
      <c r="F31" s="54" t="s">
        <v>99</v>
      </c>
      <c r="G31" s="111">
        <v>0</v>
      </c>
      <c r="H31" s="112">
        <v>0</v>
      </c>
      <c r="I31" s="113">
        <v>0</v>
      </c>
      <c r="K31" s="11">
        <v>25</v>
      </c>
      <c r="L31" s="25">
        <f t="shared" si="0"/>
        <v>0.57084287612475559</v>
      </c>
      <c r="M31" s="12">
        <f t="shared" si="1"/>
        <v>0.12019449365407361</v>
      </c>
      <c r="N31" s="12">
        <f t="shared" si="2"/>
        <v>0.79504401731784446</v>
      </c>
      <c r="O31" s="98">
        <f t="shared" si="4"/>
        <v>2.9251001342810744E-14</v>
      </c>
      <c r="P31" s="98">
        <f t="shared" si="5"/>
        <v>2.0812790241608528E-12</v>
      </c>
      <c r="Q31" s="104">
        <f t="shared" si="6"/>
        <v>8.0178013132746583E-12</v>
      </c>
      <c r="R31" s="47">
        <f t="shared" si="3"/>
        <v>475</v>
      </c>
      <c r="S31" s="77">
        <f t="shared" si="7"/>
        <v>0.96155610383824675</v>
      </c>
      <c r="T31" s="79">
        <f t="shared" si="8"/>
        <v>7.5559802361067296</v>
      </c>
      <c r="U31" s="78">
        <f t="shared" si="9"/>
        <v>123.35141474920835</v>
      </c>
      <c r="V31" s="54" t="s">
        <v>99</v>
      </c>
      <c r="W31" s="67">
        <f t="shared" si="10"/>
        <v>0</v>
      </c>
    </row>
    <row r="32" spans="1:23" x14ac:dyDescent="0.35">
      <c r="F32" s="54" t="s">
        <v>100</v>
      </c>
      <c r="G32" s="111">
        <v>0</v>
      </c>
      <c r="H32" s="112">
        <v>0</v>
      </c>
      <c r="I32" s="113">
        <v>0</v>
      </c>
      <c r="K32" s="11">
        <v>26</v>
      </c>
      <c r="L32" s="25">
        <f t="shared" si="0"/>
        <v>0.56629234103327197</v>
      </c>
      <c r="M32" s="12">
        <f t="shared" si="1"/>
        <v>0.11042819033377491</v>
      </c>
      <c r="N32" s="12">
        <f t="shared" si="2"/>
        <v>0.78778339205401904</v>
      </c>
      <c r="O32" s="98">
        <f t="shared" si="4"/>
        <v>3.0220314688610899E-14</v>
      </c>
      <c r="P32" s="98">
        <f t="shared" si="5"/>
        <v>2.1043823147148658E-12</v>
      </c>
      <c r="Q32" s="104">
        <f t="shared" si="6"/>
        <v>8.3018342554394787E-12</v>
      </c>
      <c r="R32" s="47">
        <f t="shared" si="3"/>
        <v>474</v>
      </c>
      <c r="S32" s="77">
        <f t="shared" si="7"/>
        <v>0.96000653054023788</v>
      </c>
      <c r="T32" s="79">
        <f t="shared" si="8"/>
        <v>7.5559802361067296</v>
      </c>
      <c r="U32" s="78">
        <f t="shared" si="9"/>
        <v>123.3366664691133</v>
      </c>
      <c r="V32" s="54" t="s">
        <v>100</v>
      </c>
      <c r="W32" s="67">
        <f t="shared" si="10"/>
        <v>0</v>
      </c>
    </row>
    <row r="33" spans="6:23" x14ac:dyDescent="0.35">
      <c r="F33" s="54" t="s">
        <v>101</v>
      </c>
      <c r="G33" s="111">
        <v>0</v>
      </c>
      <c r="H33" s="112">
        <v>0</v>
      </c>
      <c r="I33" s="113">
        <v>0</v>
      </c>
      <c r="K33" s="11">
        <v>27</v>
      </c>
      <c r="L33" s="25">
        <f t="shared" si="0"/>
        <v>0.56188263680393136</v>
      </c>
      <c r="M33" s="12">
        <f t="shared" si="1"/>
        <v>0.10145543984309743</v>
      </c>
      <c r="N33" s="12">
        <f t="shared" si="2"/>
        <v>0.78058907340727812</v>
      </c>
      <c r="O33" s="98">
        <f t="shared" si="4"/>
        <v>3.1181991590342948E-14</v>
      </c>
      <c r="P33" s="98">
        <f t="shared" si="5"/>
        <v>2.1256083666667771E-12</v>
      </c>
      <c r="Q33" s="104">
        <f t="shared" si="6"/>
        <v>8.5832733075671245E-12</v>
      </c>
      <c r="R33" s="47">
        <f t="shared" si="3"/>
        <v>473</v>
      </c>
      <c r="S33" s="77">
        <f t="shared" si="7"/>
        <v>0.95845602731404</v>
      </c>
      <c r="T33" s="79">
        <f t="shared" si="8"/>
        <v>7.5559802361067296</v>
      </c>
      <c r="U33" s="78">
        <f t="shared" si="9"/>
        <v>123.32178226112723</v>
      </c>
      <c r="V33" s="54" t="s">
        <v>101</v>
      </c>
      <c r="W33" s="67">
        <f t="shared" si="10"/>
        <v>0</v>
      </c>
    </row>
    <row r="34" spans="6:23" x14ac:dyDescent="0.35">
      <c r="F34" s="54" t="s">
        <v>102</v>
      </c>
      <c r="G34" s="111">
        <v>0</v>
      </c>
      <c r="H34" s="112">
        <v>0</v>
      </c>
      <c r="I34" s="113">
        <v>0</v>
      </c>
      <c r="K34" s="11">
        <v>28</v>
      </c>
      <c r="L34" s="25">
        <f t="shared" si="0"/>
        <v>0.55760356574794867</v>
      </c>
      <c r="M34" s="12">
        <f t="shared" si="1"/>
        <v>9.3211762708821089E-2</v>
      </c>
      <c r="N34" s="12">
        <f t="shared" si="2"/>
        <v>0.77346045584196776</v>
      </c>
      <c r="O34" s="98">
        <f t="shared" si="4"/>
        <v>3.2136263198864791E-14</v>
      </c>
      <c r="P34" s="98">
        <f t="shared" si="5"/>
        <v>2.1451097134732808E-12</v>
      </c>
      <c r="Q34" s="104">
        <f t="shared" si="6"/>
        <v>8.8621421579856805E-12</v>
      </c>
      <c r="R34" s="47">
        <f t="shared" si="3"/>
        <v>472</v>
      </c>
      <c r="S34" s="77">
        <f t="shared" si="7"/>
        <v>0.95690459179636567</v>
      </c>
      <c r="T34" s="79">
        <f t="shared" si="8"/>
        <v>7.5559802361067296</v>
      </c>
      <c r="U34" s="78">
        <f t="shared" si="9"/>
        <v>123.30676087246736</v>
      </c>
      <c r="V34" s="54" t="s">
        <v>102</v>
      </c>
      <c r="W34" s="67">
        <f t="shared" si="10"/>
        <v>0</v>
      </c>
    </row>
    <row r="35" spans="6:23" x14ac:dyDescent="0.35">
      <c r="F35" s="54" t="s">
        <v>103</v>
      </c>
      <c r="G35" s="111">
        <v>0</v>
      </c>
      <c r="H35" s="112">
        <v>0</v>
      </c>
      <c r="I35" s="113">
        <v>0</v>
      </c>
      <c r="K35" s="11">
        <v>29</v>
      </c>
      <c r="L35" s="25">
        <f t="shared" si="0"/>
        <v>0.55344653823762058</v>
      </c>
      <c r="M35" s="12">
        <f t="shared" si="1"/>
        <v>8.5637918683536179E-2</v>
      </c>
      <c r="N35" s="12">
        <f t="shared" si="2"/>
        <v>0.76639693935240083</v>
      </c>
      <c r="O35" s="98">
        <f t="shared" si="4"/>
        <v>3.3083344700895007E-14</v>
      </c>
      <c r="P35" s="98">
        <f t="shared" si="5"/>
        <v>2.1630264946122858E-12</v>
      </c>
      <c r="Q35" s="104">
        <f t="shared" si="6"/>
        <v>9.1384642786930043E-12</v>
      </c>
      <c r="R35" s="47">
        <f t="shared" si="3"/>
        <v>471</v>
      </c>
      <c r="S35" s="77">
        <f t="shared" si="7"/>
        <v>0.95535222161785904</v>
      </c>
      <c r="T35" s="79">
        <f t="shared" si="8"/>
        <v>7.5559802361067296</v>
      </c>
      <c r="U35" s="78">
        <f t="shared" si="9"/>
        <v>123.29160103880461</v>
      </c>
      <c r="V35" s="54" t="s">
        <v>103</v>
      </c>
      <c r="W35" s="67">
        <f t="shared" si="10"/>
        <v>0</v>
      </c>
    </row>
    <row r="36" spans="6:23" x14ac:dyDescent="0.35">
      <c r="F36" s="54" t="s">
        <v>104</v>
      </c>
      <c r="G36" s="111">
        <v>0</v>
      </c>
      <c r="H36" s="112">
        <v>0</v>
      </c>
      <c r="I36" s="113">
        <v>0</v>
      </c>
      <c r="K36" s="11">
        <v>30</v>
      </c>
      <c r="L36" s="25">
        <f t="shared" si="0"/>
        <v>0.54940425296270967</v>
      </c>
      <c r="M36" s="12">
        <f t="shared" si="1"/>
        <v>7.8679481036720192E-2</v>
      </c>
      <c r="N36" s="12">
        <f t="shared" si="2"/>
        <v>0.75939792941235629</v>
      </c>
      <c r="O36" s="98">
        <f t="shared" si="4"/>
        <v>3.4023437777502314E-14</v>
      </c>
      <c r="P36" s="98">
        <f t="shared" si="5"/>
        <v>2.1794874626453218E-12</v>
      </c>
      <c r="Q36" s="104">
        <f t="shared" si="6"/>
        <v>9.4122629273322921E-12</v>
      </c>
      <c r="R36" s="47">
        <f t="shared" si="3"/>
        <v>470</v>
      </c>
      <c r="S36" s="77">
        <f t="shared" si="7"/>
        <v>0.95379891440307851</v>
      </c>
      <c r="T36" s="79">
        <f t="shared" si="8"/>
        <v>7.5559802361067296</v>
      </c>
      <c r="U36" s="78">
        <f t="shared" si="9"/>
        <v>123.2763014841571</v>
      </c>
      <c r="V36" s="54" t="s">
        <v>104</v>
      </c>
      <c r="W36" s="67">
        <f t="shared" si="10"/>
        <v>0</v>
      </c>
    </row>
    <row r="37" spans="6:23" x14ac:dyDescent="0.35">
      <c r="F37" s="54" t="s">
        <v>105</v>
      </c>
      <c r="G37" s="111">
        <v>0</v>
      </c>
      <c r="H37" s="112">
        <v>0</v>
      </c>
      <c r="I37" s="113">
        <v>0</v>
      </c>
      <c r="K37" s="11">
        <v>31</v>
      </c>
      <c r="L37" s="25">
        <f t="shared" si="0"/>
        <v>0.54547044310928883</v>
      </c>
      <c r="M37" s="12">
        <f t="shared" si="1"/>
        <v>7.2286445436438723E-2</v>
      </c>
      <c r="N37" s="12">
        <f t="shared" si="2"/>
        <v>0.75246283692503824</v>
      </c>
      <c r="O37" s="98">
        <f t="shared" si="4"/>
        <v>3.4956732575840868E-14</v>
      </c>
      <c r="P37" s="98">
        <f t="shared" si="5"/>
        <v>2.1946109084519318E-12</v>
      </c>
      <c r="Q37" s="104">
        <f t="shared" si="6"/>
        <v>9.6835611491496598E-12</v>
      </c>
      <c r="R37" s="47">
        <f t="shared" si="3"/>
        <v>469</v>
      </c>
      <c r="S37" s="77">
        <f t="shared" si="7"/>
        <v>0.95224466777048078</v>
      </c>
      <c r="T37" s="79">
        <f t="shared" si="8"/>
        <v>7.5559802361067296</v>
      </c>
      <c r="U37" s="78">
        <f t="shared" si="9"/>
        <v>123.26086092078295</v>
      </c>
      <c r="V37" s="54" t="s">
        <v>105</v>
      </c>
      <c r="W37" s="67">
        <f t="shared" si="10"/>
        <v>0</v>
      </c>
    </row>
    <row r="38" spans="6:23" x14ac:dyDescent="0.35">
      <c r="F38" s="54" t="s">
        <v>106</v>
      </c>
      <c r="G38" s="111">
        <v>0</v>
      </c>
      <c r="H38" s="112">
        <v>0</v>
      </c>
      <c r="I38" s="113">
        <v>0</v>
      </c>
      <c r="K38" s="11">
        <v>32</v>
      </c>
      <c r="L38" s="25">
        <f t="shared" si="0"/>
        <v>0.54163967480361674</v>
      </c>
      <c r="M38" s="12">
        <f t="shared" si="1"/>
        <v>6.6412870611036928E-2</v>
      </c>
      <c r="N38" s="12">
        <f t="shared" si="2"/>
        <v>0.7455910781734929</v>
      </c>
      <c r="O38" s="98">
        <f t="shared" si="4"/>
        <v>3.5883409294427981E-14</v>
      </c>
      <c r="P38" s="98">
        <f t="shared" si="5"/>
        <v>2.2085055112849142E-12</v>
      </c>
      <c r="Q38" s="104">
        <f t="shared" si="6"/>
        <v>9.952381778933812E-12</v>
      </c>
      <c r="R38" s="47">
        <f t="shared" si="3"/>
        <v>468</v>
      </c>
      <c r="S38" s="77">
        <f t="shared" si="7"/>
        <v>0.95068947933240111</v>
      </c>
      <c r="T38" s="79">
        <f t="shared" si="8"/>
        <v>7.5559802361067296</v>
      </c>
      <c r="U38" s="78">
        <f t="shared" si="9"/>
        <v>123.2452780490717</v>
      </c>
      <c r="V38" s="54" t="s">
        <v>106</v>
      </c>
      <c r="W38" s="67">
        <f t="shared" si="10"/>
        <v>0</v>
      </c>
    </row>
    <row r="39" spans="6:23" x14ac:dyDescent="0.35">
      <c r="F39" s="54" t="s">
        <v>107</v>
      </c>
      <c r="G39" s="111">
        <v>0</v>
      </c>
      <c r="H39" s="112">
        <v>0</v>
      </c>
      <c r="I39" s="113">
        <v>0</v>
      </c>
      <c r="K39" s="11">
        <v>33</v>
      </c>
      <c r="L39" s="25">
        <f t="shared" si="0"/>
        <v>0.53790718699487017</v>
      </c>
      <c r="M39" s="12">
        <f t="shared" si="1"/>
        <v>6.1016548208565925E-2</v>
      </c>
      <c r="N39" s="12">
        <f t="shared" si="2"/>
        <v>0.73878207477147739</v>
      </c>
      <c r="O39" s="98">
        <f t="shared" si="4"/>
        <v>3.6803639461483781E-14</v>
      </c>
      <c r="P39" s="98">
        <f t="shared" si="5"/>
        <v>2.2212711197550393E-12</v>
      </c>
      <c r="Q39" s="104">
        <f t="shared" si="6"/>
        <v>1.0218747442938041E-11</v>
      </c>
      <c r="R39" s="47">
        <f t="shared" si="3"/>
        <v>467</v>
      </c>
      <c r="S39" s="77">
        <f t="shared" si="7"/>
        <v>0.94913334669503713</v>
      </c>
      <c r="T39" s="79">
        <f t="shared" si="8"/>
        <v>7.5559802361067296</v>
      </c>
      <c r="U39" s="78">
        <f t="shared" si="9"/>
        <v>123.229551557435</v>
      </c>
      <c r="V39" s="54" t="s">
        <v>107</v>
      </c>
      <c r="W39" s="67">
        <f t="shared" si="10"/>
        <v>0</v>
      </c>
    </row>
    <row r="40" spans="6:23" x14ac:dyDescent="0.35">
      <c r="F40" s="54" t="s">
        <v>108</v>
      </c>
      <c r="G40" s="111">
        <v>0</v>
      </c>
      <c r="H40" s="112">
        <v>0</v>
      </c>
      <c r="I40" s="113">
        <v>0</v>
      </c>
      <c r="K40" s="11">
        <v>34</v>
      </c>
      <c r="L40" s="25">
        <f t="shared" si="0"/>
        <v>0.53426876419483849</v>
      </c>
      <c r="M40" s="12">
        <f t="shared" si="1"/>
        <v>5.6058699481505811E-2</v>
      </c>
      <c r="N40" s="12">
        <f t="shared" si="2"/>
        <v>0.73203525361477817</v>
      </c>
      <c r="O40" s="98">
        <f t="shared" si="4"/>
        <v>3.7717586969382353E-14</v>
      </c>
      <c r="P40" s="98">
        <f t="shared" si="5"/>
        <v>2.2329994693574981E-12</v>
      </c>
      <c r="Q40" s="104">
        <f t="shared" si="6"/>
        <v>1.0482680560784628E-11</v>
      </c>
      <c r="R40" s="47">
        <f t="shared" si="3"/>
        <v>466</v>
      </c>
      <c r="S40" s="77">
        <f t="shared" si="7"/>
        <v>0.94757626745843138</v>
      </c>
      <c r="T40" s="79">
        <f t="shared" si="8"/>
        <v>7.5559802361067296</v>
      </c>
      <c r="U40" s="78">
        <f t="shared" si="9"/>
        <v>123.21368012219624</v>
      </c>
      <c r="V40" s="54" t="s">
        <v>108</v>
      </c>
      <c r="W40" s="67">
        <f t="shared" si="10"/>
        <v>0</v>
      </c>
    </row>
    <row r="41" spans="6:23" x14ac:dyDescent="0.35">
      <c r="F41" s="54" t="s">
        <v>109</v>
      </c>
      <c r="G41" s="111">
        <v>0</v>
      </c>
      <c r="H41" s="112">
        <v>0</v>
      </c>
      <c r="I41" s="113">
        <v>0</v>
      </c>
      <c r="K41" s="11">
        <v>35</v>
      </c>
      <c r="L41" s="25">
        <f t="shared" si="0"/>
        <v>0.53072063527166968</v>
      </c>
      <c r="M41" s="12">
        <f t="shared" si="1"/>
        <v>5.1503696617118767E-2</v>
      </c>
      <c r="N41" s="12">
        <f t="shared" si="2"/>
        <v>0.72535004683297366</v>
      </c>
      <c r="O41" s="98">
        <f t="shared" si="4"/>
        <v>3.8625408915207508E-14</v>
      </c>
      <c r="P41" s="98">
        <f t="shared" si="5"/>
        <v>2.2437748416963404E-12</v>
      </c>
      <c r="Q41" s="104">
        <f t="shared" si="6"/>
        <v>1.0744203347351871E-11</v>
      </c>
      <c r="R41" s="47">
        <f t="shared" si="3"/>
        <v>465</v>
      </c>
      <c r="S41" s="77">
        <f t="shared" si="7"/>
        <v>0.94601823921645189</v>
      </c>
      <c r="T41" s="79">
        <f t="shared" si="8"/>
        <v>7.5559802361067296</v>
      </c>
      <c r="U41" s="78">
        <f t="shared" si="9"/>
        <v>123.19766240747909</v>
      </c>
      <c r="V41" s="54" t="s">
        <v>109</v>
      </c>
      <c r="W41" s="67">
        <f t="shared" si="10"/>
        <v>0</v>
      </c>
    </row>
    <row r="42" spans="6:23" x14ac:dyDescent="0.35">
      <c r="F42" s="54" t="s">
        <v>110</v>
      </c>
      <c r="G42" s="111">
        <v>0</v>
      </c>
      <c r="H42" s="112">
        <v>0</v>
      </c>
      <c r="I42" s="113">
        <v>0</v>
      </c>
      <c r="K42" s="11">
        <v>36</v>
      </c>
      <c r="L42" s="25">
        <f t="shared" si="0"/>
        <v>0.52725939290492529</v>
      </c>
      <c r="M42" s="12">
        <f t="shared" si="1"/>
        <v>4.7318806710871575E-2</v>
      </c>
      <c r="N42" s="12">
        <f t="shared" si="2"/>
        <v>0.71872589174163737</v>
      </c>
      <c r="O42" s="98">
        <f t="shared" si="4"/>
        <v>3.9527256287057697E-14</v>
      </c>
      <c r="P42" s="98">
        <f t="shared" si="5"/>
        <v>2.253674670144186E-12</v>
      </c>
      <c r="Q42" s="104">
        <f t="shared" si="6"/>
        <v>1.1003337814643882E-11</v>
      </c>
      <c r="R42" s="47">
        <f t="shared" si="3"/>
        <v>464</v>
      </c>
      <c r="S42" s="77">
        <f t="shared" si="7"/>
        <v>0.94445925955677679</v>
      </c>
      <c r="T42" s="79">
        <f t="shared" si="8"/>
        <v>7.5559802361067296</v>
      </c>
      <c r="U42" s="78">
        <f t="shared" si="9"/>
        <v>123.1814970650951</v>
      </c>
      <c r="V42" s="54" t="s">
        <v>110</v>
      </c>
      <c r="W42" s="67">
        <f t="shared" si="10"/>
        <v>0</v>
      </c>
    </row>
    <row r="43" spans="6:23" x14ac:dyDescent="0.35">
      <c r="F43" s="54" t="s">
        <v>111</v>
      </c>
      <c r="G43" s="111">
        <v>0</v>
      </c>
      <c r="H43" s="112">
        <v>0</v>
      </c>
      <c r="I43" s="113">
        <v>0</v>
      </c>
      <c r="K43" s="11">
        <v>37</v>
      </c>
      <c r="L43" s="25">
        <f t="shared" si="0"/>
        <v>0.52388192942701206</v>
      </c>
      <c r="M43" s="12">
        <f t="shared" si="1"/>
        <v>4.3473956543084426E-2</v>
      </c>
      <c r="N43" s="12">
        <f t="shared" si="2"/>
        <v>0.71216223079497742</v>
      </c>
      <c r="O43" s="98">
        <f t="shared" si="4"/>
        <v>4.0423274527539431E-14</v>
      </c>
      <c r="P43" s="98">
        <f t="shared" si="5"/>
        <v>2.2627700962895534E-12</v>
      </c>
      <c r="Q43" s="104">
        <f t="shared" si="6"/>
        <v>1.1260105773643313E-11</v>
      </c>
      <c r="R43" s="47">
        <f t="shared" si="3"/>
        <v>463</v>
      </c>
      <c r="S43" s="77">
        <f t="shared" si="7"/>
        <v>0.94289932606087323</v>
      </c>
      <c r="T43" s="79">
        <f t="shared" si="8"/>
        <v>7.5559802361067296</v>
      </c>
      <c r="U43" s="78">
        <f t="shared" si="9"/>
        <v>123.16518273443019</v>
      </c>
      <c r="V43" s="54" t="s">
        <v>111</v>
      </c>
      <c r="W43" s="67">
        <f t="shared" si="10"/>
        <v>0</v>
      </c>
    </row>
    <row r="44" spans="6:23" x14ac:dyDescent="0.35">
      <c r="F44" s="54" t="s">
        <v>112</v>
      </c>
      <c r="G44" s="111">
        <v>0</v>
      </c>
      <c r="H44" s="112">
        <v>0</v>
      </c>
      <c r="I44" s="113">
        <v>0</v>
      </c>
      <c r="K44" s="11">
        <v>38</v>
      </c>
      <c r="L44" s="25">
        <f t="shared" si="0"/>
        <v>0.52058538566212131</v>
      </c>
      <c r="M44" s="12">
        <f t="shared" si="1"/>
        <v>3.9941516468456617E-2</v>
      </c>
      <c r="N44" s="12">
        <f t="shared" si="2"/>
        <v>0.70565851153890868</v>
      </c>
      <c r="O44" s="98">
        <f t="shared" si="4"/>
        <v>4.1313603999385607E-14</v>
      </c>
      <c r="P44" s="98">
        <f t="shared" si="5"/>
        <v>2.2711264811705289E-12</v>
      </c>
      <c r="Q44" s="104">
        <f t="shared" si="6"/>
        <v>1.1514528836147151E-11</v>
      </c>
      <c r="R44" s="47">
        <f t="shared" si="3"/>
        <v>462</v>
      </c>
      <c r="S44" s="77">
        <f t="shared" si="7"/>
        <v>0.94133843630398251</v>
      </c>
      <c r="T44" s="79">
        <f t="shared" si="8"/>
        <v>7.5559802361067296</v>
      </c>
      <c r="U44" s="78">
        <f t="shared" si="9"/>
        <v>123.14871804233019</v>
      </c>
      <c r="V44" s="54" t="s">
        <v>112</v>
      </c>
      <c r="W44" s="67">
        <f t="shared" si="10"/>
        <v>0</v>
      </c>
    </row>
    <row r="45" spans="6:23" x14ac:dyDescent="0.35">
      <c r="F45" s="54" t="s">
        <v>113</v>
      </c>
      <c r="G45" s="111">
        <v>0</v>
      </c>
      <c r="H45" s="112">
        <v>0</v>
      </c>
      <c r="I45" s="113">
        <v>0</v>
      </c>
      <c r="K45" s="11">
        <v>39</v>
      </c>
      <c r="L45" s="25">
        <f t="shared" si="0"/>
        <v>0.51736711007618108</v>
      </c>
      <c r="M45" s="12">
        <f t="shared" si="1"/>
        <v>3.6696101865468844E-2</v>
      </c>
      <c r="N45" s="12">
        <f t="shared" si="2"/>
        <v>0.69921418656455381</v>
      </c>
      <c r="O45" s="98">
        <f t="shared" si="4"/>
        <v>4.2198380372978927E-14</v>
      </c>
      <c r="P45" s="98">
        <f t="shared" si="5"/>
        <v>2.2788038749685713E-12</v>
      </c>
      <c r="Q45" s="104">
        <f t="shared" si="6"/>
        <v>1.1766628416585746E-11</v>
      </c>
      <c r="R45" s="47">
        <f t="shared" si="3"/>
        <v>461</v>
      </c>
      <c r="S45" s="77">
        <f t="shared" si="7"/>
        <v>0.93977658785509854</v>
      </c>
      <c r="T45" s="79">
        <f t="shared" si="8"/>
        <v>7.5559802361067296</v>
      </c>
      <c r="U45" s="78">
        <f t="shared" si="9"/>
        <v>123.13210160298517</v>
      </c>
      <c r="V45" s="54" t="s">
        <v>113</v>
      </c>
      <c r="W45" s="67">
        <f t="shared" si="10"/>
        <v>0</v>
      </c>
    </row>
    <row r="46" spans="6:23" x14ac:dyDescent="0.35">
      <c r="F46" s="54" t="s">
        <v>114</v>
      </c>
      <c r="G46" s="111">
        <v>0</v>
      </c>
      <c r="H46" s="112">
        <v>0</v>
      </c>
      <c r="I46" s="113">
        <v>0</v>
      </c>
      <c r="K46" s="11">
        <v>40</v>
      </c>
      <c r="L46" s="25">
        <f t="shared" si="0"/>
        <v>0.51422462610807818</v>
      </c>
      <c r="M46" s="12">
        <f t="shared" si="1"/>
        <v>3.3714390718848429E-2</v>
      </c>
      <c r="N46" s="12">
        <f t="shared" si="2"/>
        <v>0.69282871346216812</v>
      </c>
      <c r="O46" s="98">
        <f t="shared" si="4"/>
        <v>4.3077734951474063E-14</v>
      </c>
      <c r="P46" s="98">
        <f t="shared" si="5"/>
        <v>2.2858574485377364E-12</v>
      </c>
      <c r="Q46" s="104">
        <f t="shared" si="6"/>
        <v>1.2016425733825246E-11</v>
      </c>
      <c r="R46" s="47">
        <f t="shared" si="3"/>
        <v>460</v>
      </c>
      <c r="S46" s="77">
        <f t="shared" si="7"/>
        <v>0.93821377827695251</v>
      </c>
      <c r="T46" s="79">
        <f t="shared" si="8"/>
        <v>7.5559802361067296</v>
      </c>
      <c r="U46" s="78">
        <f t="shared" si="9"/>
        <v>123.11533201781282</v>
      </c>
      <c r="V46" s="54" t="s">
        <v>114</v>
      </c>
      <c r="W46" s="67">
        <f t="shared" si="10"/>
        <v>0</v>
      </c>
    </row>
    <row r="47" spans="6:23" x14ac:dyDescent="0.35">
      <c r="F47" s="54" t="s">
        <v>115</v>
      </c>
      <c r="G47" s="111">
        <v>0</v>
      </c>
      <c r="H47" s="112">
        <v>0</v>
      </c>
      <c r="I47" s="113">
        <v>0</v>
      </c>
      <c r="K47" s="11">
        <v>41</v>
      </c>
      <c r="L47" s="25">
        <f t="shared" si="0"/>
        <v>0.51115560599374221</v>
      </c>
      <c r="M47" s="12">
        <f t="shared" si="1"/>
        <v>3.0974956024219413E-2</v>
      </c>
      <c r="N47" s="12">
        <f t="shared" si="2"/>
        <v>0.68650155477548613</v>
      </c>
      <c r="O47" s="98">
        <f t="shared" si="4"/>
        <v>4.3951794945971299E-14</v>
      </c>
      <c r="P47" s="98">
        <f t="shared" si="5"/>
        <v>2.2923378898703554E-12</v>
      </c>
      <c r="Q47" s="104">
        <f t="shared" si="6"/>
        <v>1.226394181295355E-11</v>
      </c>
      <c r="R47" s="47">
        <f t="shared" si="3"/>
        <v>459</v>
      </c>
      <c r="S47" s="77">
        <f t="shared" si="7"/>
        <v>0.93665000512599272</v>
      </c>
      <c r="T47" s="79">
        <f t="shared" si="8"/>
        <v>7.5559802361067296</v>
      </c>
      <c r="U47" s="78">
        <f t="shared" si="9"/>
        <v>123.09840787534087</v>
      </c>
      <c r="V47" s="54" t="s">
        <v>115</v>
      </c>
      <c r="W47" s="67">
        <f t="shared" si="10"/>
        <v>0</v>
      </c>
    </row>
    <row r="48" spans="6:23" x14ac:dyDescent="0.35">
      <c r="F48" s="54" t="s">
        <v>116</v>
      </c>
      <c r="G48" s="111">
        <v>0</v>
      </c>
      <c r="H48" s="112">
        <v>0</v>
      </c>
      <c r="I48" s="113">
        <v>0</v>
      </c>
      <c r="K48" s="11">
        <v>42</v>
      </c>
      <c r="L48" s="25">
        <f t="shared" si="0"/>
        <v>0.50815784974452394</v>
      </c>
      <c r="M48" s="12">
        <f t="shared" si="1"/>
        <v>2.8458111810572791E-2</v>
      </c>
      <c r="N48" s="12">
        <f t="shared" si="2"/>
        <v>0.68023217795648461</v>
      </c>
      <c r="O48" s="98">
        <f t="shared" si="4"/>
        <v>4.4820683710626132E-14</v>
      </c>
      <c r="P48" s="98">
        <f t="shared" si="5"/>
        <v>2.298291768348224E-12</v>
      </c>
      <c r="Q48" s="104">
        <f t="shared" si="6"/>
        <v>1.250919748704996E-11</v>
      </c>
      <c r="R48" s="47">
        <f t="shared" si="3"/>
        <v>458</v>
      </c>
      <c r="S48" s="77">
        <f t="shared" si="7"/>
        <v>0.93508526595236596</v>
      </c>
      <c r="T48" s="79">
        <f t="shared" si="8"/>
        <v>7.5559802361067296</v>
      </c>
      <c r="U48" s="78">
        <f t="shared" si="9"/>
        <v>123.08132775108808</v>
      </c>
      <c r="V48" s="54" t="s">
        <v>116</v>
      </c>
      <c r="W48" s="67">
        <f t="shared" si="10"/>
        <v>0</v>
      </c>
    </row>
    <row r="49" spans="6:23" x14ac:dyDescent="0.35">
      <c r="F49" s="54" t="s">
        <v>117</v>
      </c>
      <c r="G49" s="111">
        <v>0</v>
      </c>
      <c r="H49" s="112">
        <v>0</v>
      </c>
      <c r="I49" s="113">
        <v>0</v>
      </c>
      <c r="K49" s="11">
        <v>43</v>
      </c>
      <c r="L49" s="25">
        <f t="shared" si="0"/>
        <v>0.50522926821861092</v>
      </c>
      <c r="M49" s="12">
        <f t="shared" si="1"/>
        <v>2.6145771674052666E-2</v>
      </c>
      <c r="N49" s="12">
        <f t="shared" si="2"/>
        <v>0.67402005532055853</v>
      </c>
      <c r="O49" s="98">
        <f t="shared" si="4"/>
        <v>4.5684520945542711E-14</v>
      </c>
      <c r="P49" s="98">
        <f t="shared" si="5"/>
        <v>2.3037618693968669E-12</v>
      </c>
      <c r="Q49" s="104">
        <f t="shared" si="6"/>
        <v>1.2752213398938673E-11</v>
      </c>
      <c r="R49" s="47">
        <f t="shared" si="3"/>
        <v>457</v>
      </c>
      <c r="S49" s="77">
        <f t="shared" si="7"/>
        <v>0.93351955829989952</v>
      </c>
      <c r="T49" s="79">
        <f t="shared" si="8"/>
        <v>7.5559802361067296</v>
      </c>
      <c r="U49" s="78">
        <f t="shared" si="9"/>
        <v>123.06409020744452</v>
      </c>
      <c r="V49" s="54" t="s">
        <v>117</v>
      </c>
      <c r="W49" s="67">
        <f t="shared" si="10"/>
        <v>0</v>
      </c>
    </row>
    <row r="50" spans="6:23" x14ac:dyDescent="0.35">
      <c r="F50" s="54" t="s">
        <v>118</v>
      </c>
      <c r="G50" s="111">
        <v>0</v>
      </c>
      <c r="H50" s="112">
        <v>0</v>
      </c>
      <c r="I50" s="113">
        <v>0</v>
      </c>
      <c r="K50" s="11">
        <v>44</v>
      </c>
      <c r="L50" s="25">
        <f t="shared" si="0"/>
        <v>0.50236786944405698</v>
      </c>
      <c r="M50" s="12">
        <f t="shared" si="1"/>
        <v>2.4021318806461436E-2</v>
      </c>
      <c r="N50" s="12">
        <f t="shared" si="2"/>
        <v>0.66786466400210653</v>
      </c>
      <c r="O50" s="98">
        <f t="shared" si="4"/>
        <v>4.6543422873683956E-14</v>
      </c>
      <c r="P50" s="98">
        <f t="shared" si="5"/>
        <v>2.3087875019477475E-12</v>
      </c>
      <c r="Q50" s="104">
        <f t="shared" si="6"/>
        <v>1.2993010002926272E-11</v>
      </c>
      <c r="R50" s="47">
        <f t="shared" si="3"/>
        <v>456</v>
      </c>
      <c r="S50" s="77">
        <f t="shared" si="7"/>
        <v>0.93195287970608154</v>
      </c>
      <c r="T50" s="79">
        <f t="shared" si="8"/>
        <v>7.5559802361067296</v>
      </c>
      <c r="U50" s="78">
        <f t="shared" si="9"/>
        <v>123.04669379355036</v>
      </c>
      <c r="V50" s="54" t="s">
        <v>118</v>
      </c>
      <c r="W50" s="67">
        <f t="shared" si="10"/>
        <v>0</v>
      </c>
    </row>
    <row r="51" spans="6:23" x14ac:dyDescent="0.35">
      <c r="F51" s="54" t="s">
        <v>119</v>
      </c>
      <c r="G51" s="111">
        <v>0</v>
      </c>
      <c r="H51" s="112">
        <v>0</v>
      </c>
      <c r="I51" s="113">
        <v>0</v>
      </c>
      <c r="K51" s="11">
        <v>45</v>
      </c>
      <c r="L51" s="25">
        <f t="shared" si="0"/>
        <v>0.4995717475262475</v>
      </c>
      <c r="M51" s="12">
        <f t="shared" si="1"/>
        <v>2.2069486584490539E-2</v>
      </c>
      <c r="N51" s="12">
        <f t="shared" si="2"/>
        <v>0.66176548591052242</v>
      </c>
      <c r="O51" s="98">
        <f t="shared" si="4"/>
        <v>4.7397502396751635E-14</v>
      </c>
      <c r="P51" s="98">
        <f t="shared" si="5"/>
        <v>2.3134047809178926E-12</v>
      </c>
      <c r="Q51" s="104">
        <f t="shared" si="6"/>
        <v>1.3231607566523309E-11</v>
      </c>
      <c r="R51" s="47">
        <f t="shared" si="3"/>
        <v>455</v>
      </c>
      <c r="S51" s="77">
        <f t="shared" si="7"/>
        <v>0.93038522770204346</v>
      </c>
      <c r="T51" s="79">
        <f t="shared" si="8"/>
        <v>7.5559802361067296</v>
      </c>
      <c r="U51" s="78">
        <f t="shared" si="9"/>
        <v>123.0291370451741</v>
      </c>
      <c r="V51" s="54" t="s">
        <v>119</v>
      </c>
      <c r="W51" s="67">
        <f t="shared" si="10"/>
        <v>0</v>
      </c>
    </row>
    <row r="52" spans="6:23" x14ac:dyDescent="0.35">
      <c r="F52" s="54" t="s">
        <v>120</v>
      </c>
      <c r="G52" s="111">
        <v>0</v>
      </c>
      <c r="H52" s="112">
        <v>0</v>
      </c>
      <c r="I52" s="113">
        <v>0</v>
      </c>
      <c r="K52" s="11">
        <v>46</v>
      </c>
      <c r="L52" s="25">
        <f t="shared" si="0"/>
        <v>0.4968390736107659</v>
      </c>
      <c r="M52" s="12">
        <f t="shared" si="1"/>
        <v>2.0276248861573497E-2</v>
      </c>
      <c r="N52" s="12">
        <f t="shared" si="2"/>
        <v>0.65572200768658806</v>
      </c>
      <c r="O52" s="98">
        <f t="shared" si="4"/>
        <v>4.8246869233973701E-14</v>
      </c>
      <c r="P52" s="98">
        <f t="shared" si="5"/>
        <v>2.3176468867368731E-12</v>
      </c>
      <c r="Q52" s="104">
        <f t="shared" si="6"/>
        <v>1.3468026172150216E-11</v>
      </c>
      <c r="R52" s="47">
        <f t="shared" si="3"/>
        <v>454</v>
      </c>
      <c r="S52" s="77">
        <f t="shared" si="7"/>
        <v>0.92881659981253939</v>
      </c>
      <c r="T52" s="79">
        <f t="shared" si="8"/>
        <v>7.5559802361067296</v>
      </c>
      <c r="U52" s="78">
        <f t="shared" si="9"/>
        <v>123.01141848458892</v>
      </c>
      <c r="V52" s="54" t="s">
        <v>120</v>
      </c>
      <c r="W52" s="67">
        <f t="shared" si="10"/>
        <v>0</v>
      </c>
    </row>
    <row r="53" spans="6:23" x14ac:dyDescent="0.35">
      <c r="F53" s="54" t="s">
        <v>121</v>
      </c>
      <c r="G53" s="111">
        <v>0</v>
      </c>
      <c r="H53" s="112">
        <v>0</v>
      </c>
      <c r="I53" s="113">
        <v>0</v>
      </c>
      <c r="K53" s="11">
        <v>47</v>
      </c>
      <c r="L53" s="25">
        <f t="shared" si="0"/>
        <v>0.49416808848211885</v>
      </c>
      <c r="M53" s="12">
        <f t="shared" si="1"/>
        <v>1.8628719173983052E-2</v>
      </c>
      <c r="N53" s="12">
        <f t="shared" si="2"/>
        <v>0.6497337206592646</v>
      </c>
      <c r="O53" s="98">
        <f t="shared" si="4"/>
        <v>4.9091630046932098E-14</v>
      </c>
      <c r="P53" s="98">
        <f t="shared" si="5"/>
        <v>2.3215443037861324E-12</v>
      </c>
      <c r="Q53" s="104">
        <f t="shared" si="6"/>
        <v>1.3702285718827601E-11</v>
      </c>
      <c r="R53" s="47">
        <f t="shared" si="3"/>
        <v>453</v>
      </c>
      <c r="S53" s="77">
        <f t="shared" si="7"/>
        <v>0.92724699355592743</v>
      </c>
      <c r="T53" s="79">
        <f t="shared" si="8"/>
        <v>7.5559802361067296</v>
      </c>
      <c r="U53" s="78">
        <f t="shared" si="9"/>
        <v>122.99353662044854</v>
      </c>
      <c r="V53" s="54" t="s">
        <v>121</v>
      </c>
      <c r="W53" s="67">
        <f t="shared" si="10"/>
        <v>0</v>
      </c>
    </row>
    <row r="54" spans="6:23" x14ac:dyDescent="0.35">
      <c r="F54" s="54" t="s">
        <v>122</v>
      </c>
      <c r="G54" s="111">
        <v>0</v>
      </c>
      <c r="H54" s="112">
        <v>0</v>
      </c>
      <c r="I54" s="113">
        <v>0</v>
      </c>
      <c r="K54" s="11">
        <v>48</v>
      </c>
      <c r="L54" s="25">
        <f t="shared" si="0"/>
        <v>0.49155709646558771</v>
      </c>
      <c r="M54" s="12">
        <f t="shared" si="1"/>
        <v>1.7115058136852698E-2</v>
      </c>
      <c r="N54" s="12">
        <f t="shared" si="2"/>
        <v>0.6438001208028783</v>
      </c>
      <c r="O54" s="98">
        <f t="shared" si="4"/>
        <v>4.9931888552924942E-14</v>
      </c>
      <c r="P54" s="98">
        <f t="shared" si="5"/>
        <v>2.3251250394641268E-12</v>
      </c>
      <c r="Q54" s="104">
        <f t="shared" si="6"/>
        <v>1.3934405923851129E-11</v>
      </c>
      <c r="R54" s="47">
        <f t="shared" si="3"/>
        <v>452</v>
      </c>
      <c r="S54" s="77">
        <f t="shared" si="7"/>
        <v>0.9256764064441505</v>
      </c>
      <c r="T54" s="79">
        <f t="shared" si="8"/>
        <v>7.5559802361067296</v>
      </c>
      <c r="U54" s="78">
        <f t="shared" si="9"/>
        <v>122.97548994766173</v>
      </c>
      <c r="V54" s="54" t="s">
        <v>122</v>
      </c>
      <c r="W54" s="67">
        <f t="shared" si="10"/>
        <v>0</v>
      </c>
    </row>
    <row r="55" spans="6:23" x14ac:dyDescent="0.35">
      <c r="F55" s="54" t="s">
        <v>123</v>
      </c>
      <c r="G55" s="111">
        <v>0</v>
      </c>
      <c r="H55" s="112">
        <v>0</v>
      </c>
      <c r="I55" s="113">
        <v>0</v>
      </c>
      <c r="K55" s="11">
        <v>49</v>
      </c>
      <c r="L55" s="25">
        <f t="shared" si="0"/>
        <v>0.48900446036827699</v>
      </c>
      <c r="M55" s="12">
        <f t="shared" si="1"/>
        <v>1.5724388364657321E-2</v>
      </c>
      <c r="N55" s="12">
        <f t="shared" si="2"/>
        <v>0.63792070869469752</v>
      </c>
      <c r="O55" s="98">
        <f t="shared" si="4"/>
        <v>5.0767745628851385E-14</v>
      </c>
      <c r="P55" s="98">
        <f t="shared" si="5"/>
        <v>2.3284148254515159E-12</v>
      </c>
      <c r="Q55" s="104">
        <f t="shared" si="6"/>
        <v>1.4164406324451091E-11</v>
      </c>
      <c r="R55" s="47">
        <f t="shared" si="3"/>
        <v>451</v>
      </c>
      <c r="S55" s="77">
        <f t="shared" si="7"/>
        <v>0.9241048359827172</v>
      </c>
      <c r="T55" s="79">
        <f t="shared" si="8"/>
        <v>7.5559802361067296</v>
      </c>
      <c r="U55" s="78">
        <f t="shared" si="9"/>
        <v>122.95727694726548</v>
      </c>
      <c r="V55" s="54" t="s">
        <v>123</v>
      </c>
      <c r="W55" s="67">
        <f t="shared" si="10"/>
        <v>0</v>
      </c>
    </row>
    <row r="56" spans="6:23" x14ac:dyDescent="0.35">
      <c r="F56" s="54" t="s">
        <v>124</v>
      </c>
      <c r="G56" s="111">
        <v>0</v>
      </c>
      <c r="H56" s="112">
        <v>0</v>
      </c>
      <c r="I56" s="113">
        <v>0</v>
      </c>
      <c r="K56" s="11">
        <v>50</v>
      </c>
      <c r="L56" s="25">
        <f t="shared" si="0"/>
        <v>0.48650859724998863</v>
      </c>
      <c r="M56" s="12">
        <f t="shared" si="1"/>
        <v>1.4446716304759143E-2</v>
      </c>
      <c r="N56" s="12">
        <f t="shared" si="2"/>
        <v>0.63209498947289688</v>
      </c>
      <c r="O56" s="98">
        <f t="shared" si="4"/>
        <v>5.1599299407205458E-14</v>
      </c>
      <c r="P56" s="98">
        <f t="shared" si="5"/>
        <v>2.3314373026227111E-12</v>
      </c>
      <c r="Q56" s="104">
        <f t="shared" si="6"/>
        <v>1.4392306279436836E-11</v>
      </c>
      <c r="R56" s="47">
        <f t="shared" si="3"/>
        <v>450</v>
      </c>
      <c r="S56" s="77">
        <f t="shared" si="7"/>
        <v>0.92253227967068163</v>
      </c>
      <c r="T56" s="79">
        <f t="shared" si="8"/>
        <v>7.5559802361067296</v>
      </c>
      <c r="U56" s="78">
        <f t="shared" si="9"/>
        <v>122.93889608629721</v>
      </c>
      <c r="V56" s="54" t="s">
        <v>124</v>
      </c>
      <c r="W56" s="67">
        <f t="shared" si="10"/>
        <v>0</v>
      </c>
    </row>
    <row r="57" spans="6:23" x14ac:dyDescent="0.35">
      <c r="F57" s="54" t="s">
        <v>125</v>
      </c>
      <c r="G57" s="111">
        <v>0</v>
      </c>
      <c r="H57" s="112">
        <v>0</v>
      </c>
      <c r="I57" s="113">
        <v>0</v>
      </c>
      <c r="K57" s="11">
        <v>51</v>
      </c>
      <c r="L57" s="25">
        <f t="shared" si="0"/>
        <v>0.48406797485778846</v>
      </c>
      <c r="M57" s="12">
        <f t="shared" si="1"/>
        <v>1.3272860422303736E-2</v>
      </c>
      <c r="N57" s="12">
        <f t="shared" si="2"/>
        <v>0.62632247279490572</v>
      </c>
      <c r="O57" s="98">
        <f t="shared" si="4"/>
        <v>5.2426645365446436E-14</v>
      </c>
      <c r="P57" s="98">
        <f t="shared" si="5"/>
        <v>2.334214190932594E-12</v>
      </c>
      <c r="Q57" s="104">
        <f t="shared" si="6"/>
        <v>1.4618124970826161E-11</v>
      </c>
      <c r="R57" s="47">
        <f t="shared" si="3"/>
        <v>449</v>
      </c>
      <c r="S57" s="77">
        <f t="shared" si="7"/>
        <v>0.9209587350006232</v>
      </c>
      <c r="T57" s="79">
        <f t="shared" si="8"/>
        <v>7.5559802361067296</v>
      </c>
      <c r="U57" s="78">
        <f t="shared" si="9"/>
        <v>122.92034581766579</v>
      </c>
      <c r="V57" s="54" t="s">
        <v>125</v>
      </c>
      <c r="W57" s="67">
        <f t="shared" si="10"/>
        <v>0</v>
      </c>
    </row>
    <row r="58" spans="6:23" x14ac:dyDescent="0.35">
      <c r="F58" s="54" t="s">
        <v>126</v>
      </c>
      <c r="G58" s="111">
        <v>0</v>
      </c>
      <c r="H58" s="112">
        <v>0</v>
      </c>
      <c r="I58" s="113">
        <v>0</v>
      </c>
      <c r="K58" s="11">
        <v>52</v>
      </c>
      <c r="L58" s="25">
        <f t="shared" si="0"/>
        <v>0.48168110859241964</v>
      </c>
      <c r="M58" s="12">
        <f t="shared" si="1"/>
        <v>1.2194385220392416E-2</v>
      </c>
      <c r="N58" s="12">
        <f t="shared" si="2"/>
        <v>0.62060267279613623</v>
      </c>
      <c r="O58" s="98">
        <f t="shared" si="4"/>
        <v>5.3249876409760573E-14</v>
      </c>
      <c r="P58" s="98">
        <f t="shared" si="5"/>
        <v>2.3367654454992288E-12</v>
      </c>
      <c r="Q58" s="104">
        <f t="shared" si="6"/>
        <v>1.4841881405459845E-11</v>
      </c>
      <c r="R58" s="47">
        <f t="shared" si="3"/>
        <v>448</v>
      </c>
      <c r="S58" s="77">
        <f t="shared" si="7"/>
        <v>0.91938419945862804</v>
      </c>
      <c r="T58" s="79">
        <f t="shared" si="8"/>
        <v>7.5559802361067296</v>
      </c>
      <c r="U58" s="78">
        <f t="shared" si="9"/>
        <v>122.90162458002128</v>
      </c>
      <c r="V58" s="54" t="s">
        <v>126</v>
      </c>
      <c r="W58" s="67">
        <f t="shared" si="10"/>
        <v>0</v>
      </c>
    </row>
    <row r="59" spans="6:23" x14ac:dyDescent="0.35">
      <c r="F59" s="54" t="s">
        <v>127</v>
      </c>
      <c r="G59" s="111">
        <v>0</v>
      </c>
      <c r="H59" s="112">
        <v>0</v>
      </c>
      <c r="I59" s="113">
        <v>0</v>
      </c>
      <c r="K59" s="11">
        <v>53</v>
      </c>
      <c r="L59" s="25">
        <f t="shared" si="0"/>
        <v>0.47934655890189465</v>
      </c>
      <c r="M59" s="12">
        <f t="shared" si="1"/>
        <v>1.1203540621390413E-2</v>
      </c>
      <c r="N59" s="12">
        <f t="shared" si="2"/>
        <v>0.61493510804908924</v>
      </c>
      <c r="O59" s="98">
        <f t="shared" si="4"/>
        <v>5.4069082954028428E-14</v>
      </c>
      <c r="P59" s="98">
        <f t="shared" si="5"/>
        <v>2.3391094000042092E-12</v>
      </c>
      <c r="Q59" s="104">
        <f t="shared" si="6"/>
        <v>1.5063594416601426E-11</v>
      </c>
      <c r="R59" s="47">
        <f t="shared" si="3"/>
        <v>447</v>
      </c>
      <c r="S59" s="77">
        <f t="shared" si="7"/>
        <v>0.91780867052426773</v>
      </c>
      <c r="T59" s="79">
        <f t="shared" si="8"/>
        <v>7.5559802361067296</v>
      </c>
      <c r="U59" s="78">
        <f t="shared" si="9"/>
        <v>122.88273079762349</v>
      </c>
      <c r="V59" s="54" t="s">
        <v>127</v>
      </c>
      <c r="W59" s="67">
        <f t="shared" si="10"/>
        <v>0</v>
      </c>
    </row>
    <row r="60" spans="6:23" x14ac:dyDescent="0.35">
      <c r="F60" s="54" t="s">
        <v>128</v>
      </c>
      <c r="G60" s="111">
        <v>0</v>
      </c>
      <c r="H60" s="112">
        <v>0</v>
      </c>
      <c r="I60" s="113">
        <v>0</v>
      </c>
      <c r="K60" s="11">
        <v>54</v>
      </c>
      <c r="L60" s="25">
        <f t="shared" si="0"/>
        <v>0.47706292901914765</v>
      </c>
      <c r="M60" s="12">
        <f t="shared" si="1"/>
        <v>1.0293206273756362E-2</v>
      </c>
      <c r="N60" s="12">
        <f t="shared" si="2"/>
        <v>0.60931930152283309</v>
      </c>
      <c r="O60" s="98">
        <f t="shared" si="4"/>
        <v>5.4884352994652325E-14</v>
      </c>
      <c r="P60" s="98">
        <f t="shared" si="5"/>
        <v>2.3412628984411225E-12</v>
      </c>
      <c r="Q60" s="104">
        <f t="shared" si="6"/>
        <v>1.5283282665522365E-11</v>
      </c>
      <c r="R60" s="47">
        <f t="shared" si="3"/>
        <v>446</v>
      </c>
      <c r="S60" s="77">
        <f t="shared" si="7"/>
        <v>0.91623214567058009</v>
      </c>
      <c r="T60" s="79">
        <f t="shared" si="8"/>
        <v>7.5559802361067296</v>
      </c>
      <c r="U60" s="78">
        <f t="shared" si="9"/>
        <v>122.8636628802094</v>
      </c>
      <c r="V60" s="54" t="s">
        <v>128</v>
      </c>
      <c r="W60" s="67">
        <f t="shared" si="10"/>
        <v>0</v>
      </c>
    </row>
    <row r="61" spans="6:23" x14ac:dyDescent="0.35">
      <c r="F61" s="54" t="s">
        <v>129</v>
      </c>
      <c r="G61" s="111">
        <v>0</v>
      </c>
      <c r="H61" s="112">
        <v>0</v>
      </c>
      <c r="I61" s="113">
        <v>0</v>
      </c>
      <c r="K61" s="11">
        <v>55</v>
      </c>
      <c r="L61" s="25">
        <f t="shared" si="0"/>
        <v>0.47482886297771543</v>
      </c>
      <c r="M61" s="12">
        <f t="shared" si="1"/>
        <v>9.4568403841738657E-3</v>
      </c>
      <c r="N61" s="12">
        <f t="shared" si="2"/>
        <v>0.60375478054285259</v>
      </c>
      <c r="O61" s="98">
        <f t="shared" si="4"/>
        <v>5.5695772181772122E-14</v>
      </c>
      <c r="P61" s="98">
        <f t="shared" si="5"/>
        <v>2.3432414161589095E-12</v>
      </c>
      <c r="Q61" s="104">
        <f t="shared" si="6"/>
        <v>1.5500964643072741E-11</v>
      </c>
      <c r="R61" s="47">
        <f t="shared" si="3"/>
        <v>445</v>
      </c>
      <c r="S61" s="77">
        <f t="shared" si="7"/>
        <v>0.91465462236404804</v>
      </c>
      <c r="T61" s="79">
        <f t="shared" si="8"/>
        <v>7.5559802361067296</v>
      </c>
      <c r="U61" s="78">
        <f t="shared" si="9"/>
        <v>122.84441922285933</v>
      </c>
      <c r="V61" s="54" t="s">
        <v>129</v>
      </c>
      <c r="W61" s="67">
        <f t="shared" si="10"/>
        <v>0</v>
      </c>
    </row>
    <row r="62" spans="6:23" x14ac:dyDescent="0.35">
      <c r="F62" s="54" t="s">
        <v>130</v>
      </c>
      <c r="G62" s="111">
        <v>0</v>
      </c>
      <c r="H62" s="112">
        <v>0</v>
      </c>
      <c r="I62" s="113">
        <v>0</v>
      </c>
      <c r="K62" s="11">
        <v>56</v>
      </c>
      <c r="L62" s="25">
        <f t="shared" si="0"/>
        <v>0.47264304385296013</v>
      </c>
      <c r="M62" s="12">
        <f t="shared" si="1"/>
        <v>8.6884327072855698E-3</v>
      </c>
      <c r="N62" s="12">
        <f t="shared" si="2"/>
        <v>0.59824107675126448</v>
      </c>
      <c r="O62" s="98">
        <f t="shared" si="4"/>
        <v>5.6503423887296863E-14</v>
      </c>
      <c r="P62" s="98">
        <f t="shared" si="5"/>
        <v>2.3450591710699397E-12</v>
      </c>
      <c r="Q62" s="104">
        <f t="shared" si="6"/>
        <v>1.5716658671237607E-11</v>
      </c>
      <c r="R62" s="47">
        <f t="shared" si="3"/>
        <v>444</v>
      </c>
      <c r="S62" s="77">
        <f t="shared" si="7"/>
        <v>0.91307609806457901</v>
      </c>
      <c r="T62" s="79">
        <f t="shared" si="8"/>
        <v>7.5559802361067296</v>
      </c>
      <c r="U62" s="78">
        <f t="shared" si="9"/>
        <v>122.82499820586175</v>
      </c>
      <c r="V62" s="54" t="s">
        <v>130</v>
      </c>
      <c r="W62" s="67">
        <f t="shared" si="10"/>
        <v>0</v>
      </c>
    </row>
    <row r="63" spans="6:23" x14ac:dyDescent="0.35">
      <c r="F63" s="54" t="s">
        <v>131</v>
      </c>
      <c r="G63" s="111">
        <v>0</v>
      </c>
      <c r="H63" s="112">
        <v>0</v>
      </c>
      <c r="I63" s="113">
        <v>0</v>
      </c>
      <c r="K63" s="11">
        <v>57</v>
      </c>
      <c r="L63" s="25">
        <f t="shared" si="0"/>
        <v>0.47050419218709094</v>
      </c>
      <c r="M63" s="12">
        <f t="shared" si="1"/>
        <v>7.9824613552070909E-3</v>
      </c>
      <c r="N63" s="12">
        <f t="shared" si="2"/>
        <v>0.59277772606739687</v>
      </c>
      <c r="O63" s="98">
        <f t="shared" si="4"/>
        <v>5.7307389270100011E-14</v>
      </c>
      <c r="P63" s="98">
        <f t="shared" si="5"/>
        <v>2.3467292258219744E-12</v>
      </c>
      <c r="Q63" s="104">
        <f t="shared" si="6"/>
        <v>1.593038290467911E-11</v>
      </c>
      <c r="R63" s="47">
        <f t="shared" si="3"/>
        <v>443</v>
      </c>
      <c r="S63" s="77">
        <f t="shared" si="7"/>
        <v>0.91149657022548525</v>
      </c>
      <c r="T63" s="79">
        <f t="shared" si="8"/>
        <v>7.5559802361067296</v>
      </c>
      <c r="U63" s="78">
        <f t="shared" si="9"/>
        <v>122.80539819457705</v>
      </c>
      <c r="V63" s="54" t="s">
        <v>131</v>
      </c>
      <c r="W63" s="67">
        <f t="shared" si="10"/>
        <v>0</v>
      </c>
    </row>
    <row r="64" spans="6:23" x14ac:dyDescent="0.35">
      <c r="F64" s="54" t="s">
        <v>132</v>
      </c>
      <c r="G64" s="111">
        <v>0</v>
      </c>
      <c r="H64" s="112">
        <v>0</v>
      </c>
      <c r="I64" s="113">
        <v>0</v>
      </c>
      <c r="K64" s="11">
        <v>58</v>
      </c>
      <c r="L64" s="25">
        <f t="shared" si="0"/>
        <v>0.46841106456476123</v>
      </c>
      <c r="M64" s="12">
        <f t="shared" si="1"/>
        <v>7.3338531164479541E-3</v>
      </c>
      <c r="N64" s="12">
        <f t="shared" si="2"/>
        <v>0.58736426864872748</v>
      </c>
      <c r="O64" s="98">
        <f t="shared" si="4"/>
        <v>5.8107747338661811E-14</v>
      </c>
      <c r="P64" s="98">
        <f t="shared" si="5"/>
        <v>2.3482635816682272E-12</v>
      </c>
      <c r="Q64" s="104">
        <f t="shared" si="6"/>
        <v>1.6142155332264573E-11</v>
      </c>
      <c r="R64" s="47">
        <f t="shared" si="3"/>
        <v>442</v>
      </c>
      <c r="S64" s="77">
        <f t="shared" si="7"/>
        <v>0.90991603629346207</v>
      </c>
      <c r="T64" s="79">
        <f t="shared" si="8"/>
        <v>7.5559802361067296</v>
      </c>
      <c r="U64" s="78">
        <f t="shared" si="9"/>
        <v>122.78561753929993</v>
      </c>
      <c r="V64" s="54" t="s">
        <v>132</v>
      </c>
      <c r="W64" s="67">
        <f t="shared" si="10"/>
        <v>0</v>
      </c>
    </row>
    <row r="65" spans="6:23" x14ac:dyDescent="0.35">
      <c r="F65" s="54" t="s">
        <v>133</v>
      </c>
      <c r="G65" s="111">
        <v>0</v>
      </c>
      <c r="H65" s="112">
        <v>0</v>
      </c>
      <c r="I65" s="113">
        <v>0</v>
      </c>
      <c r="K65" s="11">
        <v>59</v>
      </c>
      <c r="L65" s="25">
        <f t="shared" si="0"/>
        <v>0.46636245231277185</v>
      </c>
      <c r="M65" s="12">
        <f t="shared" si="1"/>
        <v>6.737946999085467E-3</v>
      </c>
      <c r="N65" s="12">
        <f t="shared" si="2"/>
        <v>0.58200024885218038</v>
      </c>
      <c r="O65" s="98">
        <f t="shared" si="4"/>
        <v>5.8904575011392802E-14</v>
      </c>
      <c r="P65" s="98">
        <f t="shared" si="5"/>
        <v>2.3496732647100928E-12</v>
      </c>
      <c r="Q65" s="104">
        <f t="shared" si="6"/>
        <v>1.6351993778580544E-11</v>
      </c>
      <c r="R65" s="47">
        <f t="shared" si="3"/>
        <v>441</v>
      </c>
      <c r="S65" s="77">
        <f t="shared" si="7"/>
        <v>0.90833449370856767</v>
      </c>
      <c r="T65" s="79">
        <f t="shared" si="8"/>
        <v>7.5559802361067296</v>
      </c>
      <c r="U65" s="78">
        <f t="shared" si="9"/>
        <v>122.76565457512052</v>
      </c>
      <c r="V65" s="54" t="s">
        <v>133</v>
      </c>
      <c r="W65" s="67">
        <f t="shared" si="10"/>
        <v>0</v>
      </c>
    </row>
    <row r="66" spans="6:23" x14ac:dyDescent="0.35">
      <c r="F66" s="54" t="s">
        <v>134</v>
      </c>
      <c r="G66" s="111">
        <v>0</v>
      </c>
      <c r="H66" s="112">
        <v>0</v>
      </c>
      <c r="I66" s="113">
        <v>0</v>
      </c>
      <c r="K66" s="11">
        <v>60</v>
      </c>
      <c r="L66" s="25">
        <f t="shared" si="0"/>
        <v>0.46435718030277279</v>
      </c>
      <c r="M66" s="12">
        <f t="shared" si="1"/>
        <v>6.1904607362076114E-3</v>
      </c>
      <c r="N66" s="12">
        <f t="shared" si="2"/>
        <v>0.57668521519577398</v>
      </c>
      <c r="O66" s="98">
        <f t="shared" si="4"/>
        <v>5.9697947174830507E-14</v>
      </c>
      <c r="P66" s="98">
        <f t="shared" si="5"/>
        <v>2.3509684051322937E-12</v>
      </c>
      <c r="Q66" s="104">
        <f t="shared" si="6"/>
        <v>1.6559915905433121E-11</v>
      </c>
      <c r="R66" s="47">
        <f t="shared" si="3"/>
        <v>440</v>
      </c>
      <c r="S66" s="77">
        <f t="shared" si="7"/>
        <v>0.90675193990420078</v>
      </c>
      <c r="T66" s="79">
        <f t="shared" si="8"/>
        <v>7.5559802361067296</v>
      </c>
      <c r="U66" s="78">
        <f t="shared" si="9"/>
        <v>122.7455076217843</v>
      </c>
      <c r="V66" s="54" t="s">
        <v>134</v>
      </c>
      <c r="W66" s="67">
        <f t="shared" si="10"/>
        <v>0</v>
      </c>
    </row>
    <row r="67" spans="6:23" x14ac:dyDescent="0.35">
      <c r="F67" s="54" t="s">
        <v>135</v>
      </c>
      <c r="G67" s="111">
        <v>0</v>
      </c>
      <c r="H67" s="112">
        <v>0</v>
      </c>
      <c r="I67" s="113">
        <v>0</v>
      </c>
      <c r="K67" s="11">
        <v>61</v>
      </c>
      <c r="L67" s="25">
        <f t="shared" si="0"/>
        <v>0.46239410584010682</v>
      </c>
      <c r="M67" s="12">
        <f t="shared" si="1"/>
        <v>5.6874600129281899E-3</v>
      </c>
      <c r="N67" s="12">
        <f t="shared" si="2"/>
        <v>0.57141872032062158</v>
      </c>
      <c r="O67" s="98">
        <f t="shared" si="4"/>
        <v>6.0487936739870884E-14</v>
      </c>
      <c r="P67" s="98">
        <f t="shared" si="5"/>
        <v>2.3521583099998452E-12</v>
      </c>
      <c r="Q67" s="104">
        <f t="shared" si="6"/>
        <v>1.676593921333448E-11</v>
      </c>
      <c r="R67" s="47">
        <f t="shared" si="3"/>
        <v>439</v>
      </c>
      <c r="S67" s="77">
        <f t="shared" si="7"/>
        <v>0.90516837230708025</v>
      </c>
      <c r="T67" s="79">
        <f t="shared" si="8"/>
        <v>7.5559802361067296</v>
      </c>
      <c r="U67" s="78">
        <f t="shared" si="9"/>
        <v>122.7251749835506</v>
      </c>
      <c r="V67" s="54" t="s">
        <v>135</v>
      </c>
      <c r="W67" s="67">
        <f t="shared" si="10"/>
        <v>0</v>
      </c>
    </row>
    <row r="68" spans="6:23" x14ac:dyDescent="0.35">
      <c r="F68" s="54" t="s">
        <v>136</v>
      </c>
      <c r="G68" s="111">
        <v>0</v>
      </c>
      <c r="H68" s="112">
        <v>0</v>
      </c>
      <c r="I68" s="113">
        <v>0</v>
      </c>
      <c r="K68" s="11">
        <v>62</v>
      </c>
      <c r="L68" s="25">
        <f t="shared" si="0"/>
        <v>0.46047211762530976</v>
      </c>
      <c r="M68" s="12">
        <f t="shared" si="1"/>
        <v>5.2253301938352337E-3</v>
      </c>
      <c r="N68" s="12">
        <f t="shared" si="2"/>
        <v>0.56620032095327677</v>
      </c>
      <c r="O68" s="98">
        <f t="shared" si="4"/>
        <v>6.1274614696168565E-14</v>
      </c>
      <c r="P68" s="98">
        <f t="shared" si="5"/>
        <v>2.3532515301399553E-12</v>
      </c>
      <c r="Q68" s="104">
        <f t="shared" si="6"/>
        <v>1.6970081042975896E-11</v>
      </c>
      <c r="R68" s="47">
        <f t="shared" si="3"/>
        <v>438</v>
      </c>
      <c r="S68" s="77">
        <f t="shared" si="7"/>
        <v>0.9035837883372233</v>
      </c>
      <c r="T68" s="79">
        <f t="shared" si="8"/>
        <v>7.5559802361067296</v>
      </c>
      <c r="U68" s="78">
        <f t="shared" si="9"/>
        <v>122.70465494904997</v>
      </c>
      <c r="V68" s="54" t="s">
        <v>136</v>
      </c>
      <c r="W68" s="67">
        <f t="shared" si="10"/>
        <v>0</v>
      </c>
    </row>
    <row r="69" spans="6:23" x14ac:dyDescent="0.35">
      <c r="F69" s="54" t="s">
        <v>137</v>
      </c>
      <c r="G69" s="111">
        <v>0</v>
      </c>
      <c r="H69" s="112">
        <v>0</v>
      </c>
      <c r="I69" s="113">
        <v>0</v>
      </c>
      <c r="K69" s="11">
        <v>63</v>
      </c>
      <c r="L69" s="25">
        <f t="shared" si="0"/>
        <v>0.45859013477746352</v>
      </c>
      <c r="M69" s="12">
        <f t="shared" si="1"/>
        <v>4.8007503477019839E-3</v>
      </c>
      <c r="N69" s="12">
        <f t="shared" si="2"/>
        <v>0.56102957786842444</v>
      </c>
      <c r="O69" s="98">
        <f t="shared" si="4"/>
        <v>6.2058050164821228E-14</v>
      </c>
      <c r="P69" s="98">
        <f t="shared" si="5"/>
        <v>2.354255921589503E-12</v>
      </c>
      <c r="Q69" s="104">
        <f t="shared" si="6"/>
        <v>1.7172358576687254E-11</v>
      </c>
      <c r="R69" s="47">
        <f t="shared" si="3"/>
        <v>437</v>
      </c>
      <c r="S69" s="77">
        <f t="shared" si="7"/>
        <v>0.9019981854079242</v>
      </c>
      <c r="T69" s="79">
        <f t="shared" si="8"/>
        <v>7.5559802361067296</v>
      </c>
      <c r="U69" s="78">
        <f t="shared" si="9"/>
        <v>122.68394579114</v>
      </c>
      <c r="V69" s="54" t="s">
        <v>137</v>
      </c>
      <c r="W69" s="67">
        <f t="shared" si="10"/>
        <v>0</v>
      </c>
    </row>
    <row r="70" spans="6:23" x14ac:dyDescent="0.35">
      <c r="F70" s="54" t="s">
        <v>138</v>
      </c>
      <c r="G70" s="111">
        <v>0</v>
      </c>
      <c r="H70" s="112">
        <v>0</v>
      </c>
      <c r="I70" s="113">
        <v>0</v>
      </c>
      <c r="K70" s="11">
        <v>64</v>
      </c>
      <c r="L70" s="25">
        <f t="shared" ref="L70:L106" si="11">$B$17+$B$18*EXP(-K70/$B$21)+$B$19*EXP(-K70/$B$22)+$B$20*EXP(-K70/$B$23)</f>
        <v>0.45674710591071843</v>
      </c>
      <c r="M70" s="12">
        <f t="shared" ref="M70:M106" si="12">EXP(-K70/$D$9)</f>
        <v>4.410669382798332E-3</v>
      </c>
      <c r="N70" s="12">
        <f t="shared" ref="N70:N106" si="13">EXP(-K70/$D$8)</f>
        <v>0.55590605585191155</v>
      </c>
      <c r="O70" s="98">
        <f t="shared" si="4"/>
        <v>6.2838310449434746E-14</v>
      </c>
      <c r="P70" s="98">
        <f t="shared" si="5"/>
        <v>2.3551787020496414E-12</v>
      </c>
      <c r="Q70" s="104">
        <f t="shared" si="6"/>
        <v>1.7372788839883303E-11</v>
      </c>
      <c r="R70" s="47">
        <f t="shared" ref="R70:R106" si="14">$B$13-K70</f>
        <v>436</v>
      </c>
      <c r="S70" s="77">
        <f t="shared" si="7"/>
        <v>0.90041156092573171</v>
      </c>
      <c r="T70" s="79">
        <f t="shared" si="8"/>
        <v>7.5559802361067296</v>
      </c>
      <c r="U70" s="78">
        <f t="shared" si="9"/>
        <v>122.66304576676009</v>
      </c>
      <c r="V70" s="54" t="s">
        <v>138</v>
      </c>
      <c r="W70" s="67">
        <f t="shared" si="10"/>
        <v>0</v>
      </c>
    </row>
    <row r="71" spans="6:23" x14ac:dyDescent="0.35">
      <c r="F71" s="54" t="s">
        <v>139</v>
      </c>
      <c r="G71" s="111">
        <v>0</v>
      </c>
      <c r="H71" s="112">
        <v>0</v>
      </c>
      <c r="I71" s="113">
        <v>0</v>
      </c>
      <c r="K71" s="11">
        <v>65</v>
      </c>
      <c r="L71" s="25">
        <f t="shared" si="11"/>
        <v>0.45494200825699449</v>
      </c>
      <c r="M71" s="12">
        <f t="shared" si="12"/>
        <v>4.0522841213075861E-3</v>
      </c>
      <c r="N71" s="12">
        <f t="shared" si="13"/>
        <v>0.55082932366411586</v>
      </c>
      <c r="O71" s="98">
        <f t="shared" ref="O71:O106" si="15">(K71*$B$17+$B$18*$B$21*(1-EXP(-K71/$B$21))+$B$19*$B$22*(1-EXP(-K71/$B$22))+$B$20*$B$23*(1-EXP(-K71/$B$23)))*$C$7</f>
        <v>6.3615461085654872E-14</v>
      </c>
      <c r="P71" s="98">
        <f t="shared" ref="P71:P106" si="16">$D$9*(1-EXP(-K71/$D$9))*$C$9</f>
        <v>2.3560265027532392E-12</v>
      </c>
      <c r="Q71" s="104">
        <f t="shared" ref="Q71:Q106" si="17">$D$8*(1-EXP(-K71/$D$8))*$C$8</f>
        <v>1.757138870249661E-11</v>
      </c>
      <c r="R71" s="47">
        <f t="shared" si="14"/>
        <v>435</v>
      </c>
      <c r="S71" s="77">
        <f t="shared" ref="S71:S105" si="18">VLOOKUP($R71,$K$6:$Q$506,5)/$C$26</f>
        <v>0.89882391229042691</v>
      </c>
      <c r="T71" s="79">
        <f t="shared" ref="T71:T134" si="19">VLOOKUP($R71,$K$6:$Q$506,6)/$C$26</f>
        <v>7.5559802361067296</v>
      </c>
      <c r="U71" s="78">
        <f t="shared" ref="U71:U134" si="20">VLOOKUP($R71,$K$6:$Q$506,7)/$C$26</f>
        <v>122.64195311678468</v>
      </c>
      <c r="V71" s="54" t="s">
        <v>139</v>
      </c>
      <c r="W71" s="67">
        <f t="shared" ref="W71:W106" si="21">G71*S71+H71*T71+I71*U71</f>
        <v>0</v>
      </c>
    </row>
    <row r="72" spans="6:23" x14ac:dyDescent="0.35">
      <c r="F72" s="54" t="s">
        <v>140</v>
      </c>
      <c r="G72" s="111">
        <v>0</v>
      </c>
      <c r="H72" s="112">
        <v>0</v>
      </c>
      <c r="I72" s="113">
        <v>0</v>
      </c>
      <c r="K72" s="11">
        <v>66</v>
      </c>
      <c r="L72" s="25">
        <f t="shared" si="11"/>
        <v>0.45317384682920814</v>
      </c>
      <c r="M72" s="12">
        <f t="shared" si="12"/>
        <v>3.7230191552882499E-3</v>
      </c>
      <c r="N72" s="12">
        <f t="shared" si="13"/>
        <v>0.54579895400364875</v>
      </c>
      <c r="O72" s="98">
        <f t="shared" si="15"/>
        <v>6.4389565889237713E-14</v>
      </c>
      <c r="P72" s="98">
        <f t="shared" si="16"/>
        <v>2.356805416117868E-12</v>
      </c>
      <c r="Q72" s="104">
        <f t="shared" si="17"/>
        <v>1.7768174880397539E-11</v>
      </c>
      <c r="R72" s="47">
        <f t="shared" si="14"/>
        <v>434</v>
      </c>
      <c r="S72" s="77">
        <f t="shared" si="18"/>
        <v>0.89723523689500229</v>
      </c>
      <c r="T72" s="79">
        <f t="shared" si="19"/>
        <v>7.5559802361067296</v>
      </c>
      <c r="U72" s="78">
        <f t="shared" si="20"/>
        <v>122.62066606587516</v>
      </c>
      <c r="V72" s="54" t="s">
        <v>140</v>
      </c>
      <c r="W72" s="67">
        <f t="shared" si="21"/>
        <v>0</v>
      </c>
    </row>
    <row r="73" spans="6:23" x14ac:dyDescent="0.35">
      <c r="F73" s="54" t="s">
        <v>141</v>
      </c>
      <c r="G73" s="111">
        <v>0</v>
      </c>
      <c r="H73" s="112">
        <v>0</v>
      </c>
      <c r="I73" s="113">
        <v>0</v>
      </c>
      <c r="K73" s="11">
        <v>67</v>
      </c>
      <c r="L73" s="25">
        <f t="shared" si="11"/>
        <v>0.45144165362043953</v>
      </c>
      <c r="M73" s="12">
        <f t="shared" si="12"/>
        <v>3.4205083394228072E-3</v>
      </c>
      <c r="N73" s="12">
        <f t="shared" si="13"/>
        <v>0.54081452347139047</v>
      </c>
      <c r="O73" s="98">
        <f t="shared" si="15"/>
        <v>6.516068700272564E-14</v>
      </c>
      <c r="P73" s="98">
        <f t="shared" si="16"/>
        <v>2.3575210395267937E-12</v>
      </c>
      <c r="Q73" s="104">
        <f t="shared" si="17"/>
        <v>1.7963163936801142E-11</v>
      </c>
      <c r="R73" s="47">
        <f t="shared" si="14"/>
        <v>433</v>
      </c>
      <c r="S73" s="77">
        <f t="shared" si="18"/>
        <v>0.89564553212563758</v>
      </c>
      <c r="T73" s="79">
        <f t="shared" si="19"/>
        <v>7.5559802361067296</v>
      </c>
      <c r="U73" s="78">
        <f t="shared" si="20"/>
        <v>122.59918282233048</v>
      </c>
      <c r="V73" s="54" t="s">
        <v>141</v>
      </c>
      <c r="W73" s="67">
        <f t="shared" si="21"/>
        <v>0</v>
      </c>
    </row>
    <row r="74" spans="6:23" x14ac:dyDescent="0.35">
      <c r="F74" s="54" t="s">
        <v>142</v>
      </c>
      <c r="G74" s="111">
        <v>0</v>
      </c>
      <c r="H74" s="112">
        <v>0</v>
      </c>
      <c r="I74" s="113">
        <v>0</v>
      </c>
      <c r="K74" s="11">
        <v>68</v>
      </c>
      <c r="L74" s="25">
        <f t="shared" si="11"/>
        <v>0.44974448683530094</v>
      </c>
      <c r="M74" s="12">
        <f t="shared" si="12"/>
        <v>3.1425777875577795E-3</v>
      </c>
      <c r="N74" s="12">
        <f t="shared" si="13"/>
        <v>0.53587561253485261</v>
      </c>
      <c r="O74" s="98">
        <f t="shared" si="15"/>
        <v>6.5928884940785067E-14</v>
      </c>
      <c r="P74" s="98">
        <f t="shared" si="16"/>
        <v>2.3581785155525718E-12</v>
      </c>
      <c r="Q74" s="104">
        <f t="shared" si="17"/>
        <v>1.8156372283661307E-11</v>
      </c>
      <c r="R74" s="47">
        <f t="shared" si="14"/>
        <v>432</v>
      </c>
      <c r="S74" s="77">
        <f t="shared" si="18"/>
        <v>0.89405479536167776</v>
      </c>
      <c r="T74" s="79">
        <f t="shared" si="19"/>
        <v>7.5559802361067296</v>
      </c>
      <c r="U74" s="78">
        <f t="shared" si="20"/>
        <v>122.57750157793632</v>
      </c>
      <c r="V74" s="54" t="s">
        <v>142</v>
      </c>
      <c r="W74" s="67">
        <f t="shared" si="21"/>
        <v>0</v>
      </c>
    </row>
    <row r="75" spans="6:23" x14ac:dyDescent="0.35">
      <c r="F75" s="54" t="s">
        <v>143</v>
      </c>
      <c r="G75" s="111">
        <v>0</v>
      </c>
      <c r="H75" s="112">
        <v>0</v>
      </c>
      <c r="I75" s="113">
        <v>0</v>
      </c>
      <c r="K75" s="11">
        <v>69</v>
      </c>
      <c r="L75" s="25">
        <f t="shared" si="11"/>
        <v>0.44808143015044394</v>
      </c>
      <c r="M75" s="12">
        <f t="shared" si="12"/>
        <v>2.8872302508457081E-3</v>
      </c>
      <c r="N75" s="12">
        <f t="shared" si="13"/>
        <v>0.53098180549286711</v>
      </c>
      <c r="O75" s="98">
        <f t="shared" si="15"/>
        <v>6.669421863425977E-14</v>
      </c>
      <c r="P75" s="98">
        <f t="shared" si="16"/>
        <v>2.3587825689123163E-12</v>
      </c>
      <c r="Q75" s="104">
        <f t="shared" si="17"/>
        <v>1.8347816183052103E-11</v>
      </c>
      <c r="R75" s="47">
        <f t="shared" si="14"/>
        <v>431</v>
      </c>
      <c r="S75" s="77">
        <f t="shared" si="18"/>
        <v>0.89246302397561117</v>
      </c>
      <c r="T75" s="79">
        <f t="shared" si="19"/>
        <v>7.5559802361067296</v>
      </c>
      <c r="U75" s="78">
        <f t="shared" si="20"/>
        <v>122.5556205078129</v>
      </c>
      <c r="V75" s="54" t="s">
        <v>143</v>
      </c>
      <c r="W75" s="67">
        <f t="shared" si="21"/>
        <v>0</v>
      </c>
    </row>
    <row r="76" spans="6:23" x14ac:dyDescent="0.35">
      <c r="F76" s="54" t="s">
        <v>144</v>
      </c>
      <c r="G76" s="111">
        <v>0</v>
      </c>
      <c r="H76" s="112">
        <v>0</v>
      </c>
      <c r="I76" s="113">
        <v>0</v>
      </c>
      <c r="K76" s="11">
        <v>70</v>
      </c>
      <c r="L76" s="25">
        <f t="shared" si="11"/>
        <v>0.44645159200167966</v>
      </c>
      <c r="M76" s="12">
        <f t="shared" si="12"/>
        <v>2.6526307652282111E-3</v>
      </c>
      <c r="N76" s="12">
        <f t="shared" si="13"/>
        <v>0.52613269044059707</v>
      </c>
      <c r="O76" s="98">
        <f t="shared" si="15"/>
        <v>6.7456745472985723E-14</v>
      </c>
      <c r="P76" s="98">
        <f t="shared" si="16"/>
        <v>2.3593375404201924E-12</v>
      </c>
      <c r="Q76" s="104">
        <f t="shared" si="17"/>
        <v>1.8537511748536544E-11</v>
      </c>
      <c r="R76" s="47">
        <f t="shared" si="14"/>
        <v>430</v>
      </c>
      <c r="S76" s="77">
        <f t="shared" si="18"/>
        <v>0.89087021533304434</v>
      </c>
      <c r="T76" s="79">
        <f t="shared" si="19"/>
        <v>7.5559802361067296</v>
      </c>
      <c r="U76" s="78">
        <f t="shared" si="20"/>
        <v>122.53353777026146</v>
      </c>
      <c r="V76" s="54" t="s">
        <v>144</v>
      </c>
      <c r="W76" s="67">
        <f t="shared" si="21"/>
        <v>0</v>
      </c>
    </row>
    <row r="77" spans="6:23" x14ac:dyDescent="0.35">
      <c r="F77" s="54" t="s">
        <v>145</v>
      </c>
      <c r="G77" s="111">
        <v>0</v>
      </c>
      <c r="H77" s="112">
        <v>0</v>
      </c>
      <c r="I77" s="113">
        <v>0</v>
      </c>
      <c r="K77" s="11">
        <v>71</v>
      </c>
      <c r="L77" s="25">
        <f t="shared" si="11"/>
        <v>0.44485410489561328</v>
      </c>
      <c r="M77" s="12">
        <f t="shared" si="12"/>
        <v>2.4370934651208121E-3</v>
      </c>
      <c r="N77" s="12">
        <f t="shared" si="13"/>
        <v>0.52132785923486746</v>
      </c>
      <c r="O77" s="98">
        <f t="shared" si="15"/>
        <v>6.8216521347412487E-14</v>
      </c>
      <c r="P77" s="98">
        <f t="shared" si="16"/>
        <v>2.3598474181811318E-12</v>
      </c>
      <c r="Q77" s="104">
        <f t="shared" si="17"/>
        <v>1.8725474946522836E-11</v>
      </c>
      <c r="R77" s="47">
        <f t="shared" si="14"/>
        <v>429</v>
      </c>
      <c r="S77" s="77">
        <f t="shared" si="18"/>
        <v>0.88927636679268085</v>
      </c>
      <c r="T77" s="79">
        <f t="shared" si="19"/>
        <v>7.5559802361067296</v>
      </c>
      <c r="U77" s="78">
        <f t="shared" si="20"/>
        <v>122.51125150660907</v>
      </c>
      <c r="V77" s="54" t="s">
        <v>145</v>
      </c>
      <c r="W77" s="67">
        <f t="shared" si="21"/>
        <v>0</v>
      </c>
    </row>
    <row r="78" spans="6:23" x14ac:dyDescent="0.35">
      <c r="F78" s="54" t="s">
        <v>146</v>
      </c>
      <c r="G78" s="111">
        <v>0</v>
      </c>
      <c r="H78" s="112">
        <v>0</v>
      </c>
      <c r="I78" s="113">
        <v>0</v>
      </c>
      <c r="K78" s="11">
        <v>72</v>
      </c>
      <c r="L78" s="25">
        <f t="shared" si="11"/>
        <v>0.44328812474404078</v>
      </c>
      <c r="M78" s="12">
        <f t="shared" si="12"/>
        <v>2.2390694685408248E-3</v>
      </c>
      <c r="N78" s="12">
        <f t="shared" si="13"/>
        <v>0.51656690745981193</v>
      </c>
      <c r="O78" s="98">
        <f t="shared" si="15"/>
        <v>6.8973600689069954E-14</v>
      </c>
      <c r="P78" s="98">
        <f t="shared" si="16"/>
        <v>2.3603158662499262E-12</v>
      </c>
      <c r="Q78" s="104">
        <f t="shared" si="17"/>
        <v>1.8911721597608279E-11</v>
      </c>
      <c r="R78" s="47">
        <f t="shared" si="14"/>
        <v>428</v>
      </c>
      <c r="S78" s="77">
        <f t="shared" si="18"/>
        <v>0.88768147570629652</v>
      </c>
      <c r="T78" s="79">
        <f t="shared" si="19"/>
        <v>7.5559802361067296</v>
      </c>
      <c r="U78" s="78">
        <f t="shared" si="20"/>
        <v>122.48875984105239</v>
      </c>
      <c r="V78" s="54" t="s">
        <v>146</v>
      </c>
      <c r="W78" s="67">
        <f t="shared" si="21"/>
        <v>0</v>
      </c>
    </row>
    <row r="79" spans="6:23" x14ac:dyDescent="0.35">
      <c r="F79" s="54" t="s">
        <v>147</v>
      </c>
      <c r="G79" s="111">
        <v>0</v>
      </c>
      <c r="H79" s="112">
        <v>0</v>
      </c>
      <c r="I79" s="113">
        <v>0</v>
      </c>
      <c r="K79" s="11">
        <v>73</v>
      </c>
      <c r="L79" s="25">
        <f t="shared" si="11"/>
        <v>0.44175283021962508</v>
      </c>
      <c r="M79" s="12">
        <f t="shared" si="12"/>
        <v>2.0571357466190425E-3</v>
      </c>
      <c r="N79" s="12">
        <f t="shared" si="13"/>
        <v>0.51184943439283392</v>
      </c>
      <c r="O79" s="98">
        <f t="shared" si="15"/>
        <v>6.9728036509919333E-14</v>
      </c>
      <c r="P79" s="98">
        <f t="shared" si="16"/>
        <v>2.3607462509616519E-12</v>
      </c>
      <c r="Q79" s="104">
        <f t="shared" si="17"/>
        <v>1.9096267377910831E-11</v>
      </c>
      <c r="R79" s="47">
        <f t="shared" si="14"/>
        <v>427</v>
      </c>
      <c r="S79" s="77">
        <f t="shared" si="18"/>
        <v>0.88608553941871582</v>
      </c>
      <c r="T79" s="79">
        <f t="shared" si="19"/>
        <v>7.5559802361067296</v>
      </c>
      <c r="U79" s="78">
        <f t="shared" si="20"/>
        <v>122.46606088049961</v>
      </c>
      <c r="V79" s="54" t="s">
        <v>147</v>
      </c>
      <c r="W79" s="67">
        <f t="shared" si="21"/>
        <v>0</v>
      </c>
    </row>
    <row r="80" spans="6:23" x14ac:dyDescent="0.35">
      <c r="F80" s="54" t="s">
        <v>148</v>
      </c>
      <c r="G80" s="111">
        <v>0</v>
      </c>
      <c r="H80" s="112">
        <v>0</v>
      </c>
      <c r="I80" s="113">
        <v>0</v>
      </c>
      <c r="K80" s="11">
        <v>74</v>
      </c>
      <c r="L80" s="25">
        <f t="shared" si="11"/>
        <v>0.4402474221315914</v>
      </c>
      <c r="M80" s="12">
        <f t="shared" si="12"/>
        <v>1.8899848975099933E-3</v>
      </c>
      <c r="N80" s="12">
        <f t="shared" si="13"/>
        <v>0.50717504297087868</v>
      </c>
      <c r="O80" s="98">
        <f t="shared" si="15"/>
        <v>7.047988044062225E-14</v>
      </c>
      <c r="P80" s="98">
        <f t="shared" si="16"/>
        <v>2.3611416651226362E-12</v>
      </c>
      <c r="Q80" s="104">
        <f t="shared" si="17"/>
        <v>1.9279127820388539E-11</v>
      </c>
      <c r="R80" s="47">
        <f t="shared" si="14"/>
        <v>426</v>
      </c>
      <c r="S80" s="77">
        <f t="shared" si="18"/>
        <v>0.88448855526778791</v>
      </c>
      <c r="T80" s="79">
        <f t="shared" si="19"/>
        <v>7.5559802361067296</v>
      </c>
      <c r="U80" s="78">
        <f t="shared" si="20"/>
        <v>122.4431527144113</v>
      </c>
      <c r="V80" s="54" t="s">
        <v>148</v>
      </c>
      <c r="W80" s="67">
        <f t="shared" si="21"/>
        <v>0</v>
      </c>
    </row>
    <row r="81" spans="6:23" x14ac:dyDescent="0.35">
      <c r="F81" s="54" t="s">
        <v>149</v>
      </c>
      <c r="G81" s="111">
        <v>0</v>
      </c>
      <c r="H81" s="112">
        <v>0</v>
      </c>
      <c r="I81" s="113">
        <v>0</v>
      </c>
      <c r="K81" s="11">
        <v>75</v>
      </c>
      <c r="L81" s="25">
        <f t="shared" si="11"/>
        <v>0.43877112282035718</v>
      </c>
      <c r="M81" s="12">
        <f t="shared" si="12"/>
        <v>1.7364157512145732E-3</v>
      </c>
      <c r="N81" s="12">
        <f t="shared" si="13"/>
        <v>0.5025433397570126</v>
      </c>
      <c r="O81" s="98">
        <f t="shared" si="15"/>
        <v>7.1229182767762257E-14</v>
      </c>
      <c r="P81" s="98">
        <f t="shared" si="16"/>
        <v>2.3615049502358091E-12</v>
      </c>
      <c r="Q81" s="104">
        <f t="shared" si="17"/>
        <v>1.9460318316146959E-11</v>
      </c>
      <c r="R81" s="47">
        <f t="shared" si="14"/>
        <v>425</v>
      </c>
      <c r="S81" s="77">
        <f t="shared" si="18"/>
        <v>0.88289052058436313</v>
      </c>
      <c r="T81" s="79">
        <f t="shared" si="19"/>
        <v>7.5559802361067296</v>
      </c>
      <c r="U81" s="78">
        <f t="shared" si="20"/>
        <v>122.42003341463933</v>
      </c>
      <c r="V81" s="54" t="s">
        <v>149</v>
      </c>
      <c r="W81" s="67">
        <f t="shared" si="21"/>
        <v>0</v>
      </c>
    </row>
    <row r="82" spans="6:23" x14ac:dyDescent="0.35">
      <c r="F82" s="54" t="s">
        <v>150</v>
      </c>
      <c r="G82" s="111">
        <v>0</v>
      </c>
      <c r="H82" s="112">
        <v>0</v>
      </c>
      <c r="I82" s="113">
        <v>0</v>
      </c>
      <c r="K82" s="11">
        <v>76</v>
      </c>
      <c r="L82" s="25">
        <f t="shared" si="11"/>
        <v>0.43732317557015343</v>
      </c>
      <c r="M82" s="12">
        <f t="shared" si="12"/>
        <v>1.5953247377999912E-3</v>
      </c>
      <c r="N82" s="12">
        <f t="shared" si="13"/>
        <v>0.49795393490730816</v>
      </c>
      <c r="O82" s="98">
        <f t="shared" si="15"/>
        <v>7.1975992470049373E-14</v>
      </c>
      <c r="P82" s="98">
        <f t="shared" si="16"/>
        <v>2.3618387169201495E-12</v>
      </c>
      <c r="Q82" s="104">
        <f t="shared" si="17"/>
        <v>1.9639854115734593E-11</v>
      </c>
      <c r="R82" s="47">
        <f t="shared" si="14"/>
        <v>424</v>
      </c>
      <c r="S82" s="77">
        <f t="shared" si="18"/>
        <v>0.88129143269226795</v>
      </c>
      <c r="T82" s="79">
        <f t="shared" si="19"/>
        <v>7.5559802361067296</v>
      </c>
      <c r="U82" s="78">
        <f t="shared" si="20"/>
        <v>122.39670103526493</v>
      </c>
      <c r="V82" s="54" t="s">
        <v>150</v>
      </c>
      <c r="W82" s="67">
        <f t="shared" si="21"/>
        <v>0</v>
      </c>
    </row>
    <row r="83" spans="6:23" x14ac:dyDescent="0.35">
      <c r="F83" s="54" t="s">
        <v>151</v>
      </c>
      <c r="G83" s="111">
        <v>0</v>
      </c>
      <c r="H83" s="112">
        <v>0</v>
      </c>
      <c r="I83" s="113">
        <v>0</v>
      </c>
      <c r="K83" s="11">
        <v>77</v>
      </c>
      <c r="L83" s="25">
        <f t="shared" si="11"/>
        <v>0.43590284403881041</v>
      </c>
      <c r="M83" s="12">
        <f t="shared" si="12"/>
        <v>1.4656979569877854E-3</v>
      </c>
      <c r="N83" s="12">
        <f t="shared" si="13"/>
        <v>0.49340644213803186</v>
      </c>
      <c r="O83" s="98">
        <f t="shared" si="15"/>
        <v>7.2720357253538264E-14</v>
      </c>
      <c r="P83" s="98">
        <f t="shared" si="16"/>
        <v>2.3621453636709688E-12</v>
      </c>
      <c r="Q83" s="104">
        <f t="shared" si="17"/>
        <v>1.9817750330426471E-11</v>
      </c>
      <c r="R83" s="47">
        <f t="shared" si="14"/>
        <v>423</v>
      </c>
      <c r="S83" s="77">
        <f t="shared" si="18"/>
        <v>0.87969128890827963</v>
      </c>
      <c r="T83" s="79">
        <f t="shared" si="19"/>
        <v>7.5559802361067296</v>
      </c>
      <c r="U83" s="78">
        <f t="shared" si="20"/>
        <v>122.37315361243458</v>
      </c>
      <c r="V83" s="54" t="s">
        <v>151</v>
      </c>
      <c r="W83" s="67">
        <f t="shared" si="21"/>
        <v>0</v>
      </c>
    </row>
    <row r="84" spans="6:23" x14ac:dyDescent="0.35">
      <c r="F84" s="54" t="s">
        <v>152</v>
      </c>
      <c r="G84" s="111">
        <v>0</v>
      </c>
      <c r="H84" s="112">
        <v>0</v>
      </c>
      <c r="I84" s="113">
        <v>0</v>
      </c>
      <c r="K84" s="11">
        <v>78</v>
      </c>
      <c r="L84" s="25">
        <f t="shared" si="11"/>
        <v>0.43450941170397306</v>
      </c>
      <c r="M84" s="12">
        <f t="shared" si="12"/>
        <v>1.3466038921208659E-3</v>
      </c>
      <c r="N84" s="12">
        <f t="shared" si="13"/>
        <v>0.48890047869313064</v>
      </c>
      <c r="O84" s="98">
        <f t="shared" si="15"/>
        <v>7.3462323585888144E-14</v>
      </c>
      <c r="P84" s="98">
        <f t="shared" si="16"/>
        <v>2.3624270940958433E-12</v>
      </c>
      <c r="Q84" s="104">
        <f t="shared" si="17"/>
        <v>1.9994021933496112E-11</v>
      </c>
      <c r="R84" s="47">
        <f t="shared" si="14"/>
        <v>422</v>
      </c>
      <c r="S84" s="77">
        <f t="shared" si="18"/>
        <v>0.87809008654210297</v>
      </c>
      <c r="T84" s="79">
        <f t="shared" si="19"/>
        <v>7.5559802361067288</v>
      </c>
      <c r="U84" s="78">
        <f t="shared" si="20"/>
        <v>122.34938916419495</v>
      </c>
      <c r="V84" s="54" t="s">
        <v>152</v>
      </c>
      <c r="W84" s="67">
        <f t="shared" si="21"/>
        <v>0</v>
      </c>
    </row>
    <row r="85" spans="6:23" x14ac:dyDescent="0.35">
      <c r="F85" s="54" t="s">
        <v>153</v>
      </c>
      <c r="G85" s="111">
        <v>0</v>
      </c>
      <c r="H85" s="112">
        <v>0</v>
      </c>
      <c r="I85" s="113">
        <v>0</v>
      </c>
      <c r="K85" s="11">
        <v>79</v>
      </c>
      <c r="L85" s="25">
        <f t="shared" si="11"/>
        <v>0.43314218132508669</v>
      </c>
      <c r="M85" s="12">
        <f t="shared" si="12"/>
        <v>1.2371867161510787E-3</v>
      </c>
      <c r="N85" s="12">
        <f t="shared" si="13"/>
        <v>0.48443566531201621</v>
      </c>
      <c r="O85" s="98">
        <f t="shared" si="15"/>
        <v>7.4201936729692229E-14</v>
      </c>
      <c r="P85" s="98">
        <f t="shared" si="16"/>
        <v>2.362685932750053E-12</v>
      </c>
      <c r="Q85" s="104">
        <f t="shared" si="17"/>
        <v>2.0168683761475736E-11</v>
      </c>
      <c r="R85" s="47">
        <f t="shared" si="14"/>
        <v>421</v>
      </c>
      <c r="S85" s="77">
        <f t="shared" si="18"/>
        <v>0.87648782289634308</v>
      </c>
      <c r="T85" s="79">
        <f t="shared" si="19"/>
        <v>7.5559802361067288</v>
      </c>
      <c r="U85" s="78">
        <f t="shared" si="20"/>
        <v>122.32540569032591</v>
      </c>
      <c r="V85" s="54" t="s">
        <v>153</v>
      </c>
      <c r="W85" s="67">
        <f t="shared" si="21"/>
        <v>0</v>
      </c>
    </row>
    <row r="86" spans="6:23" x14ac:dyDescent="0.35">
      <c r="F86" s="54" t="s">
        <v>154</v>
      </c>
      <c r="G86" s="111">
        <v>0</v>
      </c>
      <c r="H86" s="112">
        <v>0</v>
      </c>
      <c r="I86" s="113">
        <v>0</v>
      </c>
      <c r="K86" s="11">
        <v>80</v>
      </c>
      <c r="L86" s="25">
        <f t="shared" si="11"/>
        <v>0.43180047442055891</v>
      </c>
      <c r="M86" s="12">
        <f t="shared" si="12"/>
        <v>1.1366601415431729E-3</v>
      </c>
      <c r="N86" s="12">
        <f t="shared" si="13"/>
        <v>0.48001162619764304</v>
      </c>
      <c r="O86" s="98">
        <f t="shared" si="15"/>
        <v>7.4939240774902881E-14</v>
      </c>
      <c r="P86" s="98">
        <f t="shared" si="16"/>
        <v>2.3629237396853279E-12</v>
      </c>
      <c r="Q86" s="104">
        <f t="shared" si="17"/>
        <v>2.0341750515405079E-11</v>
      </c>
      <c r="R86" s="47">
        <f t="shared" si="14"/>
        <v>420</v>
      </c>
      <c r="S86" s="77">
        <f t="shared" si="18"/>
        <v>0.87488449526648149</v>
      </c>
      <c r="T86" s="79">
        <f t="shared" si="19"/>
        <v>7.5559802361067288</v>
      </c>
      <c r="U86" s="78">
        <f t="shared" si="20"/>
        <v>122.30120117217231</v>
      </c>
      <c r="V86" s="54" t="s">
        <v>154</v>
      </c>
      <c r="W86" s="67">
        <f t="shared" si="21"/>
        <v>0</v>
      </c>
    </row>
    <row r="87" spans="6:23" x14ac:dyDescent="0.35">
      <c r="F87" s="54" t="s">
        <v>155</v>
      </c>
      <c r="G87" s="111">
        <v>0</v>
      </c>
      <c r="H87" s="112">
        <v>0</v>
      </c>
      <c r="I87" s="113">
        <v>0</v>
      </c>
      <c r="K87" s="11">
        <v>81</v>
      </c>
      <c r="L87" s="25">
        <f t="shared" si="11"/>
        <v>0.43048363075955182</v>
      </c>
      <c r="M87" s="12">
        <f t="shared" si="12"/>
        <v>1.0443017698996812E-3</v>
      </c>
      <c r="N87" s="12">
        <f t="shared" si="13"/>
        <v>0.47562798898487824</v>
      </c>
      <c r="O87" s="98">
        <f t="shared" si="15"/>
        <v>7.5674278670377955E-14</v>
      </c>
      <c r="P87" s="98">
        <f t="shared" si="16"/>
        <v>2.3631422238164463E-12</v>
      </c>
      <c r="Q87" s="104">
        <f t="shared" si="17"/>
        <v>2.0513236762068741E-11</v>
      </c>
      <c r="R87" s="47">
        <f t="shared" si="14"/>
        <v>419</v>
      </c>
      <c r="S87" s="77">
        <f t="shared" si="18"/>
        <v>0.87328010094084962</v>
      </c>
      <c r="T87" s="79">
        <f t="shared" si="19"/>
        <v>7.5559802361067288</v>
      </c>
      <c r="U87" s="78">
        <f t="shared" si="20"/>
        <v>122.27677357247397</v>
      </c>
      <c r="V87" s="54" t="s">
        <v>155</v>
      </c>
      <c r="W87" s="67">
        <f t="shared" si="21"/>
        <v>0</v>
      </c>
    </row>
    <row r="88" spans="6:23" x14ac:dyDescent="0.35">
      <c r="F88" s="54" t="s">
        <v>156</v>
      </c>
      <c r="G88" s="111">
        <v>0</v>
      </c>
      <c r="H88" s="112">
        <v>0</v>
      </c>
      <c r="I88" s="113">
        <v>0</v>
      </c>
      <c r="K88" s="11">
        <v>82</v>
      </c>
      <c r="L88" s="25">
        <f t="shared" si="11"/>
        <v>0.4291910078679011</v>
      </c>
      <c r="M88" s="12">
        <f t="shared" si="12"/>
        <v>9.5944790070232652E-4</v>
      </c>
      <c r="N88" s="12">
        <f t="shared" si="13"/>
        <v>0.47128438470915984</v>
      </c>
      <c r="O88" s="98">
        <f t="shared" si="15"/>
        <v>7.6407092254572854E-14</v>
      </c>
      <c r="P88" s="98">
        <f t="shared" si="16"/>
        <v>2.3633429552017414E-12</v>
      </c>
      <c r="Q88" s="104">
        <f t="shared" si="17"/>
        <v>2.0683156935222252E-11</v>
      </c>
      <c r="R88" s="47">
        <f t="shared" si="14"/>
        <v>418</v>
      </c>
      <c r="S88" s="77">
        <f t="shared" si="18"/>
        <v>0.87167463720060323</v>
      </c>
      <c r="T88" s="79">
        <f t="shared" si="19"/>
        <v>7.555980236106727</v>
      </c>
      <c r="U88" s="78">
        <f t="shared" si="20"/>
        <v>122.25212083519433</v>
      </c>
      <c r="V88" s="54" t="s">
        <v>156</v>
      </c>
      <c r="W88" s="67">
        <f t="shared" si="21"/>
        <v>0</v>
      </c>
    </row>
    <row r="89" spans="6:23" x14ac:dyDescent="0.35">
      <c r="F89" s="54" t="s">
        <v>157</v>
      </c>
      <c r="G89" s="111">
        <v>0</v>
      </c>
      <c r="H89" s="112">
        <v>0</v>
      </c>
      <c r="I89" s="113">
        <v>0</v>
      </c>
      <c r="K89" s="11">
        <v>83</v>
      </c>
      <c r="L89" s="25">
        <f t="shared" si="11"/>
        <v>0.42792198054769975</v>
      </c>
      <c r="M89" s="12">
        <f t="shared" si="12"/>
        <v>8.8148876186481086E-4</v>
      </c>
      <c r="N89" s="12">
        <f t="shared" si="13"/>
        <v>0.46698044777544195</v>
      </c>
      <c r="O89" s="98">
        <f t="shared" si="15"/>
        <v>7.7137722285401842E-14</v>
      </c>
      <c r="P89" s="98">
        <f t="shared" si="16"/>
        <v>2.3635273763257672E-12</v>
      </c>
      <c r="Q89" s="104">
        <f t="shared" si="17"/>
        <v>2.0851525336806945E-11</v>
      </c>
      <c r="R89" s="47">
        <f t="shared" si="14"/>
        <v>417</v>
      </c>
      <c r="S89" s="77">
        <f t="shared" si="18"/>
        <v>0.87006810131969525</v>
      </c>
      <c r="T89" s="79">
        <f t="shared" si="19"/>
        <v>7.555980236106727</v>
      </c>
      <c r="U89" s="78">
        <f t="shared" si="20"/>
        <v>122.2272408853472</v>
      </c>
      <c r="V89" s="54" t="s">
        <v>157</v>
      </c>
      <c r="W89" s="67">
        <f t="shared" si="21"/>
        <v>0</v>
      </c>
    </row>
    <row r="90" spans="6:23" x14ac:dyDescent="0.35">
      <c r="F90" s="54" t="s">
        <v>158</v>
      </c>
      <c r="G90" s="111">
        <v>0</v>
      </c>
      <c r="H90" s="112">
        <v>0</v>
      </c>
      <c r="I90" s="113">
        <v>0</v>
      </c>
      <c r="K90" s="11">
        <v>84</v>
      </c>
      <c r="L90" s="25">
        <f t="shared" si="11"/>
        <v>0.42667594041010565</v>
      </c>
      <c r="M90" s="12">
        <f t="shared" si="12"/>
        <v>8.0986412782306256E-4</v>
      </c>
      <c r="N90" s="12">
        <f t="shared" si="13"/>
        <v>0.46271581592742261</v>
      </c>
      <c r="O90" s="98">
        <f t="shared" si="15"/>
        <v>7.7866208469291827E-14</v>
      </c>
      <c r="P90" s="98">
        <f t="shared" si="16"/>
        <v>2.3636968124651969E-12</v>
      </c>
      <c r="Q90" s="104">
        <f t="shared" si="17"/>
        <v>2.1018356138153738E-11</v>
      </c>
      <c r="R90" s="47">
        <f t="shared" si="14"/>
        <v>416</v>
      </c>
      <c r="S90" s="77">
        <f t="shared" si="18"/>
        <v>0.8684604905648502</v>
      </c>
      <c r="T90" s="79">
        <f t="shared" si="19"/>
        <v>7.555980236106727</v>
      </c>
      <c r="U90" s="78">
        <f t="shared" si="20"/>
        <v>122.20213162882233</v>
      </c>
      <c r="V90" s="54" t="s">
        <v>158</v>
      </c>
      <c r="W90" s="67">
        <f t="shared" si="21"/>
        <v>0</v>
      </c>
    </row>
    <row r="91" spans="6:23" x14ac:dyDescent="0.35">
      <c r="F91" s="54" t="s">
        <v>159</v>
      </c>
      <c r="G91" s="111">
        <v>0</v>
      </c>
      <c r="H91" s="112">
        <v>0</v>
      </c>
      <c r="I91" s="113">
        <v>0</v>
      </c>
      <c r="K91" s="11">
        <v>85</v>
      </c>
      <c r="L91" s="25">
        <f t="shared" si="11"/>
        <v>0.42545229542096635</v>
      </c>
      <c r="M91" s="12">
        <f t="shared" si="12"/>
        <v>7.4405929367389774E-4</v>
      </c>
      <c r="N91" s="12">
        <f t="shared" si="13"/>
        <v>0.45849013021705382</v>
      </c>
      <c r="O91" s="98">
        <f t="shared" si="15"/>
        <v>7.8592589489450532E-14</v>
      </c>
      <c r="P91" s="98">
        <f t="shared" si="16"/>
        <v>2.363852481212454E-12</v>
      </c>
      <c r="Q91" s="104">
        <f t="shared" si="17"/>
        <v>2.1183663381175876E-11</v>
      </c>
      <c r="R91" s="47">
        <f t="shared" si="14"/>
        <v>415</v>
      </c>
      <c r="S91" s="77">
        <f t="shared" si="18"/>
        <v>0.86685180219553648</v>
      </c>
      <c r="T91" s="79">
        <f t="shared" si="19"/>
        <v>7.5559802361067261</v>
      </c>
      <c r="U91" s="78">
        <f t="shared" si="20"/>
        <v>122.17679095220899</v>
      </c>
      <c r="V91" s="54" t="s">
        <v>159</v>
      </c>
      <c r="W91" s="67">
        <f t="shared" si="21"/>
        <v>0</v>
      </c>
    </row>
    <row r="92" spans="6:23" x14ac:dyDescent="0.35">
      <c r="F92" s="54" t="s">
        <v>160</v>
      </c>
      <c r="G92" s="111">
        <v>0</v>
      </c>
      <c r="H92" s="112">
        <v>0</v>
      </c>
      <c r="I92" s="113">
        <v>0</v>
      </c>
      <c r="K92" s="11">
        <v>86</v>
      </c>
      <c r="L92" s="25">
        <f t="shared" si="11"/>
        <v>0.42425046945887029</v>
      </c>
      <c r="M92" s="12">
        <f t="shared" si="12"/>
        <v>6.8360137643169478E-4</v>
      </c>
      <c r="N92" s="12">
        <f t="shared" si="13"/>
        <v>0.45430303497432872</v>
      </c>
      <c r="O92" s="98">
        <f t="shared" si="15"/>
        <v>7.93169030333705E-14</v>
      </c>
      <c r="P92" s="98">
        <f t="shared" si="16"/>
        <v>2.3639955012255063E-12</v>
      </c>
      <c r="Q92" s="104">
        <f t="shared" si="17"/>
        <v>2.1347460979550891E-11</v>
      </c>
      <c r="R92" s="47">
        <f t="shared" si="14"/>
        <v>414</v>
      </c>
      <c r="S92" s="77">
        <f t="shared" si="18"/>
        <v>0.86524203346394035</v>
      </c>
      <c r="T92" s="79">
        <f t="shared" si="19"/>
        <v>7.5559802361067261</v>
      </c>
      <c r="U92" s="78">
        <f t="shared" si="20"/>
        <v>122.15121672261819</v>
      </c>
      <c r="V92" s="54" t="s">
        <v>160</v>
      </c>
      <c r="W92" s="67">
        <f t="shared" si="21"/>
        <v>0</v>
      </c>
    </row>
    <row r="93" spans="6:23" x14ac:dyDescent="0.35">
      <c r="F93" s="54" t="s">
        <v>161</v>
      </c>
      <c r="G93" s="111">
        <v>0</v>
      </c>
      <c r="H93" s="112">
        <v>0</v>
      </c>
      <c r="I93" s="113">
        <v>0</v>
      </c>
      <c r="K93" s="11">
        <v>87</v>
      </c>
      <c r="L93" s="25">
        <f t="shared" si="11"/>
        <v>0.42306990188525745</v>
      </c>
      <c r="M93" s="12">
        <f t="shared" si="12"/>
        <v>6.2805591682336774E-4</v>
      </c>
      <c r="N93" s="12">
        <f t="shared" si="13"/>
        <v>0.45015417777734607</v>
      </c>
      <c r="O93" s="98">
        <f t="shared" si="15"/>
        <v>8.0039185819590339E-14</v>
      </c>
      <c r="P93" s="98">
        <f t="shared" si="16"/>
        <v>2.3641269002666989E-12</v>
      </c>
      <c r="Q93" s="104">
        <f t="shared" si="17"/>
        <v>2.1509762719891607E-11</v>
      </c>
      <c r="R93" s="47">
        <f t="shared" si="14"/>
        <v>413</v>
      </c>
      <c r="S93" s="77">
        <f t="shared" si="18"/>
        <v>0.86363118161493635</v>
      </c>
      <c r="T93" s="79">
        <f t="shared" si="19"/>
        <v>7.5559802361067261</v>
      </c>
      <c r="U93" s="78">
        <f t="shared" si="20"/>
        <v>122.12540678750305</v>
      </c>
      <c r="V93" s="54" t="s">
        <v>161</v>
      </c>
      <c r="W93" s="67">
        <f t="shared" si="21"/>
        <v>0</v>
      </c>
    </row>
    <row r="94" spans="6:23" x14ac:dyDescent="0.35">
      <c r="F94" s="54" t="s">
        <v>162</v>
      </c>
      <c r="G94" s="111">
        <v>0</v>
      </c>
      <c r="H94" s="112">
        <v>0</v>
      </c>
      <c r="I94" s="113">
        <v>0</v>
      </c>
      <c r="K94" s="11">
        <v>88</v>
      </c>
      <c r="L94" s="25">
        <f t="shared" si="11"/>
        <v>0.42191004712623575</v>
      </c>
      <c r="M94" s="12">
        <f t="shared" si="12"/>
        <v>5.7702375720165779E-4</v>
      </c>
      <c r="N94" s="12">
        <f t="shared" si="13"/>
        <v>0.44604320942264658</v>
      </c>
      <c r="O94" s="98">
        <f t="shared" si="15"/>
        <v>8.0759473623732604E-14</v>
      </c>
      <c r="P94" s="98">
        <f t="shared" si="16"/>
        <v>2.3642476225884078E-12</v>
      </c>
      <c r="Q94" s="104">
        <f t="shared" si="17"/>
        <v>2.1670582262906638E-11</v>
      </c>
      <c r="R94" s="47">
        <f t="shared" si="14"/>
        <v>412</v>
      </c>
      <c r="S94" s="77">
        <f t="shared" si="18"/>
        <v>0.8620192438860611</v>
      </c>
      <c r="T94" s="79">
        <f t="shared" si="19"/>
        <v>7.5559802361067261</v>
      </c>
      <c r="U94" s="78">
        <f t="shared" si="20"/>
        <v>122.09935897447777</v>
      </c>
      <c r="V94" s="54" t="s">
        <v>162</v>
      </c>
      <c r="W94" s="67">
        <f t="shared" si="21"/>
        <v>0</v>
      </c>
    </row>
    <row r="95" spans="6:23" x14ac:dyDescent="0.35">
      <c r="F95" s="54" t="s">
        <v>163</v>
      </c>
      <c r="G95" s="111">
        <v>0</v>
      </c>
      <c r="H95" s="112">
        <v>0</v>
      </c>
      <c r="I95" s="113">
        <v>0</v>
      </c>
      <c r="K95" s="11">
        <v>89</v>
      </c>
      <c r="L95" s="25">
        <f t="shared" si="11"/>
        <v>0.42077037426576719</v>
      </c>
      <c r="M95" s="12">
        <f t="shared" si="12"/>
        <v>5.3013817314097095E-4</v>
      </c>
      <c r="N95" s="12">
        <f t="shared" si="13"/>
        <v>0.44196978389582181</v>
      </c>
      <c r="O95" s="98">
        <f t="shared" si="15"/>
        <v>8.1477801303838987E-14</v>
      </c>
      <c r="P95" s="98">
        <f t="shared" si="16"/>
        <v>2.3643585357185682E-12</v>
      </c>
      <c r="Q95" s="104">
        <f t="shared" si="17"/>
        <v>2.1829933144550091E-11</v>
      </c>
      <c r="R95" s="47">
        <f t="shared" si="14"/>
        <v>411</v>
      </c>
      <c r="S95" s="77">
        <f t="shared" si="18"/>
        <v>0.86040621750748514</v>
      </c>
      <c r="T95" s="79">
        <f t="shared" si="19"/>
        <v>7.5559802361067243</v>
      </c>
      <c r="U95" s="78">
        <f t="shared" si="20"/>
        <v>122.07307109113464</v>
      </c>
      <c r="V95" s="54" t="s">
        <v>163</v>
      </c>
      <c r="W95" s="67">
        <f t="shared" si="21"/>
        <v>0</v>
      </c>
    </row>
    <row r="96" spans="6:23" x14ac:dyDescent="0.35">
      <c r="F96" s="54" t="s">
        <v>164</v>
      </c>
      <c r="G96" s="111">
        <v>0</v>
      </c>
      <c r="H96" s="112">
        <v>0</v>
      </c>
      <c r="I96" s="113">
        <v>0</v>
      </c>
      <c r="K96" s="11">
        <v>90</v>
      </c>
      <c r="L96" s="25">
        <f t="shared" si="11"/>
        <v>0.41965036664989935</v>
      </c>
      <c r="M96" s="12">
        <f t="shared" si="12"/>
        <v>4.8706223810300792E-4</v>
      </c>
      <c r="N96" s="12">
        <f t="shared" si="13"/>
        <v>0.43793355834238984</v>
      </c>
      <c r="O96" s="98">
        <f t="shared" si="15"/>
        <v>8.2194202825020991E-14</v>
      </c>
      <c r="P96" s="98">
        <f t="shared" si="16"/>
        <v>2.3644604366948565E-12</v>
      </c>
      <c r="Q96" s="104">
        <f t="shared" si="17"/>
        <v>2.1987828777160955E-11</v>
      </c>
      <c r="R96" s="47">
        <f t="shared" si="14"/>
        <v>410</v>
      </c>
      <c r="S96" s="77">
        <f t="shared" si="18"/>
        <v>0.85879209970198411</v>
      </c>
      <c r="T96" s="79">
        <f t="shared" si="19"/>
        <v>7.5559802361067243</v>
      </c>
      <c r="U96" s="78">
        <f t="shared" si="20"/>
        <v>122.04654092485961</v>
      </c>
      <c r="V96" s="54" t="s">
        <v>164</v>
      </c>
      <c r="W96" s="67">
        <f t="shared" si="21"/>
        <v>0</v>
      </c>
    </row>
    <row r="97" spans="6:23" x14ac:dyDescent="0.35">
      <c r="F97" s="54" t="s">
        <v>165</v>
      </c>
      <c r="G97" s="111">
        <v>0</v>
      </c>
      <c r="H97" s="112">
        <v>0</v>
      </c>
      <c r="I97" s="113">
        <v>0</v>
      </c>
      <c r="K97" s="11">
        <v>91</v>
      </c>
      <c r="L97" s="25">
        <f t="shared" si="11"/>
        <v>0.41854952150173208</v>
      </c>
      <c r="M97" s="12">
        <f t="shared" si="12"/>
        <v>4.4748640223428768E-4</v>
      </c>
      <c r="N97" s="12">
        <f t="shared" si="13"/>
        <v>0.43393419303893832</v>
      </c>
      <c r="O97" s="98">
        <f t="shared" si="15"/>
        <v>8.2908711283445254E-14</v>
      </c>
      <c r="P97" s="98">
        <f t="shared" si="16"/>
        <v>2.3645540577923188E-12</v>
      </c>
      <c r="Q97" s="104">
        <f t="shared" si="17"/>
        <v>2.2144282450591928E-11</v>
      </c>
      <c r="R97" s="47">
        <f t="shared" si="14"/>
        <v>409</v>
      </c>
      <c r="S97" s="77">
        <f t="shared" si="18"/>
        <v>0.85717688768490874</v>
      </c>
      <c r="T97" s="79">
        <f t="shared" si="19"/>
        <v>7.5559802361067234</v>
      </c>
      <c r="U97" s="78">
        <f t="shared" si="20"/>
        <v>122.019766242646</v>
      </c>
      <c r="V97" s="54" t="s">
        <v>165</v>
      </c>
      <c r="W97" s="67">
        <f t="shared" si="21"/>
        <v>0</v>
      </c>
    </row>
    <row r="98" spans="6:23" x14ac:dyDescent="0.35">
      <c r="F98" s="54" t="s">
        <v>166</v>
      </c>
      <c r="G98" s="111">
        <v>0</v>
      </c>
      <c r="H98" s="112">
        <v>0</v>
      </c>
      <c r="I98" s="113">
        <v>0</v>
      </c>
      <c r="K98" s="11">
        <v>92</v>
      </c>
      <c r="L98" s="25">
        <f t="shared" si="11"/>
        <v>0.41746734954681669</v>
      </c>
      <c r="M98" s="12">
        <f t="shared" si="12"/>
        <v>4.1112626789646049E-4</v>
      </c>
      <c r="N98" s="12">
        <f t="shared" si="13"/>
        <v>0.42997135136452991</v>
      </c>
      <c r="O98" s="98">
        <f t="shared" si="15"/>
        <v>8.3621358929671374E-14</v>
      </c>
      <c r="P98" s="98">
        <f t="shared" si="16"/>
        <v>2.3646400717856015E-12</v>
      </c>
      <c r="Q98" s="104">
        <f t="shared" si="17"/>
        <v>2.2299307333328067E-11</v>
      </c>
      <c r="R98" s="47">
        <f t="shared" si="14"/>
        <v>408</v>
      </c>
      <c r="S98" s="77">
        <f t="shared" si="18"/>
        <v>0.85556057866415758</v>
      </c>
      <c r="T98" s="79">
        <f t="shared" si="19"/>
        <v>7.5559802361067216</v>
      </c>
      <c r="U98" s="78">
        <f t="shared" si="20"/>
        <v>121.99274479090654</v>
      </c>
      <c r="V98" s="54" t="s">
        <v>166</v>
      </c>
      <c r="W98" s="67">
        <f t="shared" si="21"/>
        <v>0</v>
      </c>
    </row>
    <row r="99" spans="6:23" x14ac:dyDescent="0.35">
      <c r="F99" s="54" t="s">
        <v>167</v>
      </c>
      <c r="G99" s="111">
        <v>0</v>
      </c>
      <c r="H99" s="112">
        <v>0</v>
      </c>
      <c r="I99" s="113">
        <v>0</v>
      </c>
      <c r="K99" s="11">
        <v>93</v>
      </c>
      <c r="L99" s="25">
        <f t="shared" si="11"/>
        <v>0.4164033746487012</v>
      </c>
      <c r="M99" s="12">
        <f t="shared" si="12"/>
        <v>3.7772054594404627E-4</v>
      </c>
      <c r="N99" s="12">
        <f t="shared" si="13"/>
        <v>0.42604469977236986</v>
      </c>
      <c r="O99" s="98">
        <f t="shared" si="15"/>
        <v>8.4332177191359718E-14</v>
      </c>
      <c r="P99" s="98">
        <f t="shared" si="16"/>
        <v>2.3647190967836095E-12</v>
      </c>
      <c r="Q99" s="104">
        <f t="shared" si="17"/>
        <v>2.2452916473595106E-11</v>
      </c>
      <c r="R99" s="47">
        <f t="shared" si="14"/>
        <v>407</v>
      </c>
      <c r="S99" s="77">
        <f t="shared" si="18"/>
        <v>0.85394316984014584</v>
      </c>
      <c r="T99" s="79">
        <f t="shared" si="19"/>
        <v>7.5559802361067216</v>
      </c>
      <c r="U99" s="78">
        <f t="shared" si="20"/>
        <v>121.9654742952838</v>
      </c>
      <c r="V99" s="54" t="s">
        <v>167</v>
      </c>
      <c r="W99" s="67">
        <f t="shared" si="21"/>
        <v>0</v>
      </c>
    </row>
    <row r="100" spans="6:23" x14ac:dyDescent="0.35">
      <c r="F100" s="54" t="s">
        <v>168</v>
      </c>
      <c r="G100" s="111">
        <v>0</v>
      </c>
      <c r="H100" s="112">
        <v>0</v>
      </c>
      <c r="I100" s="113">
        <v>0</v>
      </c>
      <c r="K100" s="11">
        <v>94</v>
      </c>
      <c r="L100" s="25">
        <f t="shared" si="11"/>
        <v>0.41535713345433739</v>
      </c>
      <c r="M100" s="12">
        <f t="shared" si="12"/>
        <v>3.4702917806312387E-4</v>
      </c>
      <c r="N100" s="12">
        <f t="shared" si="13"/>
        <v>0.42215390776173134</v>
      </c>
      <c r="O100" s="98">
        <f t="shared" si="15"/>
        <v>8.5041196695366306E-14</v>
      </c>
      <c r="P100" s="98">
        <f t="shared" si="16"/>
        <v>2.3647917006713239E-12</v>
      </c>
      <c r="Q100" s="104">
        <f t="shared" si="17"/>
        <v>2.2605122800457763E-11</v>
      </c>
      <c r="R100" s="47">
        <f t="shared" si="14"/>
        <v>406</v>
      </c>
      <c r="S100" s="77">
        <f t="shared" si="18"/>
        <v>0.8523246584057772</v>
      </c>
      <c r="T100" s="79">
        <f t="shared" si="19"/>
        <v>7.5559802361067216</v>
      </c>
      <c r="U100" s="78">
        <f t="shared" si="20"/>
        <v>121.93795246045859</v>
      </c>
      <c r="V100" s="54" t="s">
        <v>168</v>
      </c>
      <c r="W100" s="67">
        <f t="shared" si="21"/>
        <v>0</v>
      </c>
    </row>
    <row r="101" spans="6:23" x14ac:dyDescent="0.35">
      <c r="F101" s="54" t="s">
        <v>169</v>
      </c>
      <c r="G101" s="111">
        <v>0</v>
      </c>
      <c r="H101" s="112">
        <v>0</v>
      </c>
      <c r="I101" s="113">
        <v>0</v>
      </c>
      <c r="K101" s="11">
        <v>95</v>
      </c>
      <c r="L101" s="25">
        <f t="shared" si="11"/>
        <v>0.41432817504908109</v>
      </c>
      <c r="M101" s="12">
        <f t="shared" si="12"/>
        <v>3.1883161167782265E-4</v>
      </c>
      <c r="N101" s="12">
        <f t="shared" si="13"/>
        <v>0.41829864785013821</v>
      </c>
      <c r="O101" s="98">
        <f t="shared" si="15"/>
        <v>8.574844728924154E-14</v>
      </c>
      <c r="P101" s="98">
        <f t="shared" si="16"/>
        <v>2.3648584051907057E-12</v>
      </c>
      <c r="Q101" s="104">
        <f t="shared" si="17"/>
        <v>2.2755939124907887E-11</v>
      </c>
      <c r="R101" s="47">
        <f t="shared" si="14"/>
        <v>405</v>
      </c>
      <c r="S101" s="77">
        <f t="shared" si="18"/>
        <v>0.85070504154641147</v>
      </c>
      <c r="T101" s="79">
        <f t="shared" si="19"/>
        <v>7.5559802361067208</v>
      </c>
      <c r="U101" s="78">
        <f t="shared" si="20"/>
        <v>121.91017696995686</v>
      </c>
      <c r="V101" s="54" t="s">
        <v>169</v>
      </c>
      <c r="W101" s="67">
        <f t="shared" si="21"/>
        <v>0</v>
      </c>
    </row>
    <row r="102" spans="6:23" x14ac:dyDescent="0.35">
      <c r="F102" s="54" t="s">
        <v>170</v>
      </c>
      <c r="G102" s="111">
        <v>0</v>
      </c>
      <c r="H102" s="112">
        <v>0</v>
      </c>
      <c r="I102" s="113">
        <v>0</v>
      </c>
      <c r="K102" s="11">
        <v>96</v>
      </c>
      <c r="L102" s="25">
        <f t="shared" si="11"/>
        <v>0.41331606062102144</v>
      </c>
      <c r="M102" s="12">
        <f t="shared" si="12"/>
        <v>2.9292521502784772E-4</v>
      </c>
      <c r="N102" s="12">
        <f t="shared" si="13"/>
        <v>0.41447859554580074</v>
      </c>
      <c r="O102" s="98">
        <f t="shared" si="15"/>
        <v>8.6453958062148526E-14</v>
      </c>
      <c r="P102" s="98">
        <f t="shared" si="16"/>
        <v>2.3649196896900073E-12</v>
      </c>
      <c r="Q102" s="104">
        <f t="shared" si="17"/>
        <v>2.2905378140942822E-11</v>
      </c>
      <c r="R102" s="47">
        <f t="shared" si="14"/>
        <v>404</v>
      </c>
      <c r="S102" s="77">
        <f t="shared" si="18"/>
        <v>0.84908431643983517</v>
      </c>
      <c r="T102" s="79">
        <f t="shared" si="19"/>
        <v>7.5559802361067208</v>
      </c>
      <c r="U102" s="78">
        <f t="shared" si="20"/>
        <v>121.88214548595482</v>
      </c>
      <c r="V102" s="54" t="s">
        <v>170</v>
      </c>
      <c r="W102" s="67">
        <f t="shared" si="21"/>
        <v>0</v>
      </c>
    </row>
    <row r="103" spans="6:23" x14ac:dyDescent="0.35">
      <c r="F103" s="54" t="s">
        <v>171</v>
      </c>
      <c r="G103" s="111">
        <v>0</v>
      </c>
      <c r="H103" s="112">
        <v>0</v>
      </c>
      <c r="I103" s="113">
        <v>0</v>
      </c>
      <c r="K103" s="11">
        <v>97</v>
      </c>
      <c r="L103" s="25">
        <f t="shared" si="11"/>
        <v>0.41232036313438336</v>
      </c>
      <c r="M103" s="12">
        <f t="shared" si="12"/>
        <v>2.6912382102755992E-4</v>
      </c>
      <c r="N103" s="12">
        <f t="shared" si="13"/>
        <v>0.41069342932030406</v>
      </c>
      <c r="O103" s="98">
        <f t="shared" si="15"/>
        <v>8.7157757365217114E-14</v>
      </c>
      <c r="P103" s="98">
        <f t="shared" si="16"/>
        <v>2.3649759945684393E-12</v>
      </c>
      <c r="Q103" s="104">
        <f t="shared" si="17"/>
        <v>2.3053452426633791E-11</v>
      </c>
      <c r="R103" s="47">
        <f t="shared" si="14"/>
        <v>403</v>
      </c>
      <c r="S103" s="77">
        <f t="shared" si="18"/>
        <v>0.84746248025623017</v>
      </c>
      <c r="T103" s="79">
        <f t="shared" si="19"/>
        <v>7.555980236106719</v>
      </c>
      <c r="U103" s="78">
        <f t="shared" si="20"/>
        <v>121.85385564908191</v>
      </c>
      <c r="V103" s="54" t="s">
        <v>171</v>
      </c>
      <c r="W103" s="67">
        <f t="shared" si="21"/>
        <v>0</v>
      </c>
    </row>
    <row r="104" spans="6:23" x14ac:dyDescent="0.35">
      <c r="F104" s="54" t="s">
        <v>172</v>
      </c>
      <c r="G104" s="111">
        <v>0</v>
      </c>
      <c r="H104" s="112">
        <v>0</v>
      </c>
      <c r="I104" s="113">
        <v>0</v>
      </c>
      <c r="K104" s="11">
        <v>98</v>
      </c>
      <c r="L104" s="25">
        <f t="shared" si="11"/>
        <v>0.41134066701175726</v>
      </c>
      <c r="M104" s="12">
        <f t="shared" si="12"/>
        <v>2.4725638944257054E-4</v>
      </c>
      <c r="N104" s="12">
        <f t="shared" si="13"/>
        <v>0.40694283058154512</v>
      </c>
      <c r="O104" s="98">
        <f t="shared" si="15"/>
        <v>8.7859872831348362E-14</v>
      </c>
      <c r="P104" s="98">
        <f t="shared" si="16"/>
        <v>2.3650277244409414E-12</v>
      </c>
      <c r="Q104" s="104">
        <f t="shared" si="17"/>
        <v>2.3200174445184588E-11</v>
      </c>
      <c r="R104" s="47">
        <f t="shared" si="14"/>
        <v>402</v>
      </c>
      <c r="S104" s="77">
        <f t="shared" si="18"/>
        <v>0.84583953015814217</v>
      </c>
      <c r="T104" s="79">
        <f t="shared" si="19"/>
        <v>7.555980236106719</v>
      </c>
      <c r="U104" s="78">
        <f t="shared" si="20"/>
        <v>121.82530507822253</v>
      </c>
      <c r="V104" s="54" t="s">
        <v>172</v>
      </c>
      <c r="W104" s="67">
        <f t="shared" si="21"/>
        <v>0</v>
      </c>
    </row>
    <row r="105" spans="6:23" x14ac:dyDescent="0.35">
      <c r="F105" s="54" t="s">
        <v>173</v>
      </c>
      <c r="G105" s="111">
        <v>0</v>
      </c>
      <c r="H105" s="112">
        <v>0</v>
      </c>
      <c r="I105" s="113">
        <v>0</v>
      </c>
      <c r="K105" s="11">
        <v>99</v>
      </c>
      <c r="L105" s="25">
        <f t="shared" si="11"/>
        <v>0.41037656782491427</v>
      </c>
      <c r="M105" s="12">
        <f t="shared" si="12"/>
        <v>2.2716577777005969E-4</v>
      </c>
      <c r="N105" s="12">
        <f t="shared" si="13"/>
        <v>0.40322648364691777</v>
      </c>
      <c r="O105" s="98">
        <f t="shared" si="15"/>
        <v>8.8560331394485042E-14</v>
      </c>
      <c r="P105" s="98">
        <f t="shared" si="16"/>
        <v>2.3650752510458046E-12</v>
      </c>
      <c r="Q105" s="104">
        <f t="shared" si="17"/>
        <v>2.3345556545980582E-11</v>
      </c>
      <c r="R105" s="47">
        <f t="shared" si="14"/>
        <v>401</v>
      </c>
      <c r="S105" s="77">
        <f t="shared" si="18"/>
        <v>0.84421546330044839</v>
      </c>
      <c r="T105" s="79">
        <f t="shared" si="19"/>
        <v>7.5559802361067172</v>
      </c>
      <c r="U105" s="78">
        <f t="shared" si="20"/>
        <v>121.79649137031534</v>
      </c>
      <c r="V105" s="54" t="s">
        <v>173</v>
      </c>
      <c r="W105" s="67">
        <f t="shared" si="21"/>
        <v>0</v>
      </c>
    </row>
    <row r="106" spans="6:23" x14ac:dyDescent="0.35">
      <c r="F106" s="54" t="s">
        <v>174</v>
      </c>
      <c r="G106" s="111">
        <v>0</v>
      </c>
      <c r="H106" s="112">
        <v>0</v>
      </c>
      <c r="I106" s="113">
        <v>0</v>
      </c>
      <c r="K106" s="11">
        <v>100</v>
      </c>
      <c r="L106" s="25">
        <f t="shared" si="11"/>
        <v>0.40942767199397434</v>
      </c>
      <c r="M106" s="12">
        <f t="shared" si="12"/>
        <v>2.0870761199019369E-4</v>
      </c>
      <c r="N106" s="12">
        <f t="shared" si="13"/>
        <v>0.39954407571674166</v>
      </c>
      <c r="O106" s="98">
        <f t="shared" si="15"/>
        <v>8.9259159308361761E-14</v>
      </c>
      <c r="P106" s="98">
        <f t="shared" si="16"/>
        <v>2.3651189159160347E-12</v>
      </c>
      <c r="Q106" s="104">
        <f t="shared" si="17"/>
        <v>2.3489610965628173E-11</v>
      </c>
      <c r="R106" s="47">
        <f t="shared" si="14"/>
        <v>400</v>
      </c>
      <c r="S106" s="77">
        <f>VLOOKUP($R106,$K$6:$Q$506,5)/$C$26</f>
        <v>0.84259027683032628</v>
      </c>
      <c r="T106" s="79">
        <f t="shared" si="19"/>
        <v>7.5559802361067154</v>
      </c>
      <c r="U106" s="78">
        <f t="shared" si="20"/>
        <v>121.76741210015122</v>
      </c>
      <c r="V106" s="54" t="s">
        <v>174</v>
      </c>
      <c r="W106" s="67">
        <f t="shared" si="21"/>
        <v>0</v>
      </c>
    </row>
    <row r="107" spans="6:23" x14ac:dyDescent="0.35">
      <c r="F107" s="54" t="s">
        <v>177</v>
      </c>
      <c r="G107" s="111">
        <v>0</v>
      </c>
      <c r="H107" s="112">
        <v>0</v>
      </c>
      <c r="I107" s="113">
        <v>0</v>
      </c>
      <c r="K107" s="11">
        <v>101</v>
      </c>
      <c r="L107" s="25">
        <f t="shared" ref="L107:L170" si="22">$B$17+$B$18*EXP(-K107/$B$21)+$B$19*EXP(-K107/$B$22)+$B$20*EXP(-K107/$B$23)</f>
        <v>0.40849359649469963</v>
      </c>
      <c r="M107" s="12">
        <f t="shared" ref="M107:M170" si="23">EXP(-K107/$D$9)</f>
        <v>1.9174924907368771E-4</v>
      </c>
      <c r="N107" s="12">
        <f t="shared" ref="N107:N170" si="24">EXP(-K107/$D$8)</f>
        <v>0.39589529684793473</v>
      </c>
      <c r="O107" s="98">
        <f t="shared" ref="O107:O170" si="25">(K107*$B$17+$B$18*$B$21*(1-EXP(-K107/$B$21))+$B$19*$B$22*(1-EXP(-K107/$B$22))+$B$20*$B$23*(1-EXP(-K107/$B$23)))*$C$7</f>
        <v>8.9956382164749458E-14</v>
      </c>
      <c r="P107" s="98">
        <f t="shared" ref="P107:P170" si="26">$D$9*(1-EXP(-K107/$D$9))*$C$9</f>
        <v>2.3651590328336571E-12</v>
      </c>
      <c r="Q107" s="104">
        <f t="shared" ref="Q107:Q170" si="27">$D$8*(1-EXP(-K107/$D$8))*$C$8</f>
        <v>2.3632349828984686E-11</v>
      </c>
      <c r="R107" s="47">
        <f t="shared" ref="R107:R170" si="28">$B$13-K107</f>
        <v>399</v>
      </c>
      <c r="S107" s="77">
        <f t="shared" ref="S107:S170" si="29">VLOOKUP($R107,$K$6:$Q$506,5)/$C$26</f>
        <v>0.84096396788721883</v>
      </c>
      <c r="T107" s="79">
        <f t="shared" si="19"/>
        <v>7.5559802361067145</v>
      </c>
      <c r="U107" s="78">
        <f t="shared" si="20"/>
        <v>121.73806482016901</v>
      </c>
      <c r="V107" s="54" t="s">
        <v>177</v>
      </c>
      <c r="W107" s="67">
        <f t="shared" ref="W107:W170" si="30">G107*S107+H107*T107+I107*U107</f>
        <v>0</v>
      </c>
    </row>
    <row r="108" spans="6:23" x14ac:dyDescent="0.35">
      <c r="F108" s="54" t="s">
        <v>178</v>
      </c>
      <c r="G108" s="111">
        <v>0</v>
      </c>
      <c r="H108" s="112">
        <v>0</v>
      </c>
      <c r="I108" s="113">
        <v>0</v>
      </c>
      <c r="K108" s="11">
        <v>102</v>
      </c>
      <c r="L108" s="25">
        <f t="shared" si="22"/>
        <v>0.40757396857369399</v>
      </c>
      <c r="M108" s="12">
        <f t="shared" si="23"/>
        <v>1.7616882378995689E-4</v>
      </c>
      <c r="N108" s="12">
        <f t="shared" si="24"/>
        <v>0.39227983992792537</v>
      </c>
      <c r="O108" s="98">
        <f t="shared" si="25"/>
        <v>9.0652024911207374E-14</v>
      </c>
      <c r="P108" s="98">
        <f t="shared" si="26"/>
        <v>2.3651958900846031E-12</v>
      </c>
      <c r="Q108" s="104">
        <f t="shared" si="27"/>
        <v>2.3773785150178963E-11</v>
      </c>
      <c r="R108" s="47">
        <f t="shared" si="28"/>
        <v>398</v>
      </c>
      <c r="S108" s="77">
        <f t="shared" si="29"/>
        <v>0.83933653360280369</v>
      </c>
      <c r="T108" s="79">
        <f t="shared" si="19"/>
        <v>7.5559802361067128</v>
      </c>
      <c r="U108" s="78">
        <f t="shared" si="20"/>
        <v>121.70844706024953</v>
      </c>
      <c r="V108" s="54" t="s">
        <v>178</v>
      </c>
      <c r="W108" s="67">
        <f t="shared" si="30"/>
        <v>0</v>
      </c>
    </row>
    <row r="109" spans="6:23" x14ac:dyDescent="0.35">
      <c r="F109" s="54" t="s">
        <v>179</v>
      </c>
      <c r="G109" s="111">
        <v>0</v>
      </c>
      <c r="H109" s="112">
        <v>0</v>
      </c>
      <c r="I109" s="113">
        <v>0</v>
      </c>
      <c r="K109" s="11">
        <v>103</v>
      </c>
      <c r="L109" s="25">
        <f t="shared" si="22"/>
        <v>0.40666842547129328</v>
      </c>
      <c r="M109" s="12">
        <f t="shared" si="23"/>
        <v>1.6185437296607226E-4</v>
      </c>
      <c r="N109" s="12">
        <f t="shared" si="24"/>
        <v>0.38869740064880381</v>
      </c>
      <c r="O109" s="98">
        <f t="shared" si="25"/>
        <v>9.1346111868356447E-14</v>
      </c>
      <c r="P109" s="98">
        <f t="shared" si="26"/>
        <v>2.3652297525303676E-12</v>
      </c>
      <c r="Q109" s="104">
        <f t="shared" si="27"/>
        <v>2.3913928833622505E-11</v>
      </c>
      <c r="R109" s="47">
        <f t="shared" si="28"/>
        <v>397</v>
      </c>
      <c r="S109" s="77">
        <f t="shared" si="29"/>
        <v>0.83770797110095718</v>
      </c>
      <c r="T109" s="79">
        <f t="shared" si="19"/>
        <v>7.5559802361067119</v>
      </c>
      <c r="U109" s="78">
        <f t="shared" si="20"/>
        <v>121.67855632750772</v>
      </c>
      <c r="V109" s="54" t="s">
        <v>179</v>
      </c>
      <c r="W109" s="67">
        <f t="shared" si="30"/>
        <v>0</v>
      </c>
    </row>
    <row r="110" spans="6:23" x14ac:dyDescent="0.35">
      <c r="F110" s="54" t="s">
        <v>180</v>
      </c>
      <c r="G110" s="111">
        <v>0</v>
      </c>
      <c r="H110" s="112">
        <v>0</v>
      </c>
      <c r="I110" s="113">
        <v>0</v>
      </c>
      <c r="K110" s="11">
        <v>104</v>
      </c>
      <c r="L110" s="25">
        <f t="shared" si="22"/>
        <v>0.40577661415193889</v>
      </c>
      <c r="M110" s="12">
        <f t="shared" si="23"/>
        <v>1.4870303090332501E-4</v>
      </c>
      <c r="N110" s="12">
        <f t="shared" si="24"/>
        <v>0.38514767748170808</v>
      </c>
      <c r="O110" s="98">
        <f t="shared" si="25"/>
        <v>9.2038666746686185E-14</v>
      </c>
      <c r="P110" s="98">
        <f t="shared" si="26"/>
        <v>2.3652608635113487E-12</v>
      </c>
      <c r="Q110" s="104">
        <f t="shared" si="27"/>
        <v>2.4052792675011501E-11</v>
      </c>
      <c r="R110" s="47">
        <f t="shared" si="28"/>
        <v>396</v>
      </c>
      <c r="S110" s="77">
        <f t="shared" si="29"/>
        <v>0.83607827749772212</v>
      </c>
      <c r="T110" s="79">
        <f t="shared" si="19"/>
        <v>7.5559802361067101</v>
      </c>
      <c r="U110" s="78">
        <f t="shared" si="20"/>
        <v>121.64839010608269</v>
      </c>
      <c r="V110" s="54" t="s">
        <v>180</v>
      </c>
      <c r="W110" s="67">
        <f t="shared" si="30"/>
        <v>0</v>
      </c>
    </row>
    <row r="111" spans="6:23" x14ac:dyDescent="0.35">
      <c r="F111" s="54" t="s">
        <v>181</v>
      </c>
      <c r="G111" s="111">
        <v>0</v>
      </c>
      <c r="H111" s="112">
        <v>0</v>
      </c>
      <c r="I111" s="113">
        <v>0</v>
      </c>
      <c r="K111" s="11">
        <v>105</v>
      </c>
      <c r="L111" s="25">
        <f t="shared" si="22"/>
        <v>0.40489819104183095</v>
      </c>
      <c r="M111" s="12">
        <f t="shared" si="23"/>
        <v>1.366202901695492E-4</v>
      </c>
      <c r="N111" s="12">
        <f t="shared" si="24"/>
        <v>0.38163037165144559</v>
      </c>
      <c r="O111" s="98">
        <f t="shared" si="25"/>
        <v>9.2729712662908585E-14</v>
      </c>
      <c r="P111" s="98">
        <f t="shared" si="26"/>
        <v>2.3652894465955213E-12</v>
      </c>
      <c r="Q111" s="104">
        <f t="shared" si="27"/>
        <v>2.4190388362319652E-11</v>
      </c>
      <c r="R111" s="47">
        <f t="shared" si="28"/>
        <v>395</v>
      </c>
      <c r="S111" s="77">
        <f t="shared" si="29"/>
        <v>0.83444744990127151</v>
      </c>
      <c r="T111" s="79">
        <f t="shared" si="19"/>
        <v>7.5559802361067092</v>
      </c>
      <c r="U111" s="78">
        <f t="shared" si="20"/>
        <v>121.61794585692623</v>
      </c>
      <c r="V111" s="54" t="s">
        <v>181</v>
      </c>
      <c r="W111" s="67">
        <f t="shared" si="30"/>
        <v>0</v>
      </c>
    </row>
    <row r="112" spans="6:23" x14ac:dyDescent="0.35">
      <c r="F112" s="54" t="s">
        <v>182</v>
      </c>
      <c r="G112" s="111">
        <v>0</v>
      </c>
      <c r="H112" s="112">
        <v>0</v>
      </c>
      <c r="I112" s="113">
        <v>0</v>
      </c>
      <c r="K112" s="11">
        <v>106</v>
      </c>
      <c r="L112" s="25">
        <f t="shared" si="22"/>
        <v>0.40403282177366606</v>
      </c>
      <c r="M112" s="12">
        <f t="shared" si="23"/>
        <v>1.2551932245514507E-4</v>
      </c>
      <c r="N112" s="12">
        <f t="shared" si="24"/>
        <v>0.37814518711134504</v>
      </c>
      <c r="O112" s="98">
        <f t="shared" si="25"/>
        <v>9.341927215587042E-14</v>
      </c>
      <c r="P112" s="98">
        <f t="shared" si="26"/>
        <v>2.365315707185032E-12</v>
      </c>
      <c r="Q112" s="104">
        <f t="shared" si="27"/>
        <v>2.4326727476781883E-11</v>
      </c>
      <c r="R112" s="47">
        <f t="shared" si="28"/>
        <v>394</v>
      </c>
      <c r="S112" s="77">
        <f t="shared" si="29"/>
        <v>0.83281548541187433</v>
      </c>
      <c r="T112" s="79">
        <f t="shared" si="19"/>
        <v>7.5559802361067065</v>
      </c>
      <c r="U112" s="78">
        <f t="shared" si="20"/>
        <v>121.58722101758873</v>
      </c>
      <c r="V112" s="54" t="s">
        <v>182</v>
      </c>
      <c r="W112" s="67">
        <f t="shared" si="30"/>
        <v>0</v>
      </c>
    </row>
    <row r="113" spans="6:23" x14ac:dyDescent="0.35">
      <c r="F113" s="54" t="s">
        <v>183</v>
      </c>
      <c r="G113" s="111">
        <v>0</v>
      </c>
      <c r="H113" s="112">
        <v>0</v>
      </c>
      <c r="I113" s="113">
        <v>0</v>
      </c>
      <c r="K113" s="11">
        <v>107</v>
      </c>
      <c r="L113" s="25">
        <f t="shared" si="22"/>
        <v>0.40318018093826602</v>
      </c>
      <c r="M113" s="12">
        <f t="shared" si="23"/>
        <v>1.1532035461237993E-4</v>
      </c>
      <c r="N113" s="12">
        <f t="shared" si="24"/>
        <v>0.37469183051833899</v>
      </c>
      <c r="O113" s="98">
        <f t="shared" si="25"/>
        <v>9.4107367202036545E-14</v>
      </c>
      <c r="P113" s="98">
        <f t="shared" si="26"/>
        <v>2.3653398339922485E-12</v>
      </c>
      <c r="Q113" s="104">
        <f t="shared" si="27"/>
        <v>2.4461821493869196E-11</v>
      </c>
      <c r="R113" s="47">
        <f t="shared" si="28"/>
        <v>393</v>
      </c>
      <c r="S113" s="77">
        <f t="shared" si="29"/>
        <v>0.83118238112185938</v>
      </c>
      <c r="T113" s="79">
        <f t="shared" si="19"/>
        <v>7.5559802361067039</v>
      </c>
      <c r="U113" s="78">
        <f t="shared" si="20"/>
        <v>121.55621300200384</v>
      </c>
      <c r="V113" s="54" t="s">
        <v>183</v>
      </c>
      <c r="W113" s="67">
        <f t="shared" si="30"/>
        <v>0</v>
      </c>
    </row>
    <row r="114" spans="6:23" x14ac:dyDescent="0.35">
      <c r="F114" s="54" t="s">
        <v>184</v>
      </c>
      <c r="G114" s="111">
        <v>0</v>
      </c>
      <c r="H114" s="112">
        <v>0</v>
      </c>
      <c r="I114" s="113">
        <v>0</v>
      </c>
      <c r="K114" s="11">
        <v>108</v>
      </c>
      <c r="L114" s="25">
        <f t="shared" si="22"/>
        <v>0.40233995184291249</v>
      </c>
      <c r="M114" s="12">
        <f t="shared" si="23"/>
        <v>1.0595009539409733E-4</v>
      </c>
      <c r="N114" s="12">
        <f t="shared" si="24"/>
        <v>0.37127001120827319</v>
      </c>
      <c r="O114" s="98">
        <f t="shared" si="25"/>
        <v>9.4794019230555424E-14</v>
      </c>
      <c r="P114" s="98">
        <f t="shared" si="26"/>
        <v>2.36536200039587E-12</v>
      </c>
      <c r="Q114" s="104">
        <f t="shared" si="27"/>
        <v>2.4595681784254478E-11</v>
      </c>
      <c r="R114" s="47">
        <f t="shared" si="28"/>
        <v>392</v>
      </c>
      <c r="S114" s="77">
        <f t="shared" si="29"/>
        <v>0.82954813411558004</v>
      </c>
      <c r="T114" s="79">
        <f t="shared" si="19"/>
        <v>7.5559802361067012</v>
      </c>
      <c r="U114" s="78">
        <f t="shared" si="20"/>
        <v>121.52491920027065</v>
      </c>
      <c r="V114" s="54" t="s">
        <v>184</v>
      </c>
      <c r="W114" s="67">
        <f t="shared" si="30"/>
        <v>0</v>
      </c>
    </row>
    <row r="115" spans="6:23" x14ac:dyDescent="0.35">
      <c r="F115" s="54" t="s">
        <v>185</v>
      </c>
      <c r="G115" s="111">
        <v>0</v>
      </c>
      <c r="H115" s="112">
        <v>0</v>
      </c>
      <c r="I115" s="113">
        <v>0</v>
      </c>
      <c r="K115" s="11">
        <v>109</v>
      </c>
      <c r="L115" s="25">
        <f t="shared" si="22"/>
        <v>0.40151182627620641</v>
      </c>
      <c r="M115" s="12">
        <f t="shared" si="23"/>
        <v>9.7341208772290961E-5</v>
      </c>
      <c r="N115" s="12">
        <f t="shared" si="24"/>
        <v>0.36787944117144233</v>
      </c>
      <c r="O115" s="98">
        <f t="shared" si="25"/>
        <v>9.5479249137918108E-14</v>
      </c>
      <c r="P115" s="98">
        <f t="shared" si="26"/>
        <v>2.3653823656868554E-12</v>
      </c>
      <c r="Q115" s="104">
        <f t="shared" si="27"/>
        <v>2.4728319614769579E-11</v>
      </c>
      <c r="R115" s="47">
        <f t="shared" si="28"/>
        <v>391</v>
      </c>
      <c r="S115" s="77">
        <f t="shared" si="29"/>
        <v>0.82791274146937543</v>
      </c>
      <c r="T115" s="79">
        <f t="shared" si="19"/>
        <v>7.5559802361067003</v>
      </c>
      <c r="U115" s="78">
        <f t="shared" si="20"/>
        <v>121.49333697843394</v>
      </c>
      <c r="V115" s="54" t="s">
        <v>185</v>
      </c>
      <c r="W115" s="67">
        <f t="shared" si="30"/>
        <v>0</v>
      </c>
    </row>
    <row r="116" spans="6:23" x14ac:dyDescent="0.35">
      <c r="F116" s="54" t="s">
        <v>186</v>
      </c>
      <c r="G116" s="111">
        <v>0</v>
      </c>
      <c r="H116" s="112">
        <v>0</v>
      </c>
      <c r="I116" s="113">
        <v>0</v>
      </c>
      <c r="K116" s="11">
        <v>110</v>
      </c>
      <c r="L116" s="25">
        <f t="shared" si="22"/>
        <v>0.40069550427927464</v>
      </c>
      <c r="M116" s="12">
        <f t="shared" si="23"/>
        <v>8.9431830051741714E-5</v>
      </c>
      <c r="N116" s="12">
        <f t="shared" si="24"/>
        <v>0.36451983502834812</v>
      </c>
      <c r="O116" s="98">
        <f t="shared" si="25"/>
        <v>9.6163077302221964E-14</v>
      </c>
      <c r="P116" s="98">
        <f t="shared" si="26"/>
        <v>2.3654010762131095E-12</v>
      </c>
      <c r="Q116" s="104">
        <f t="shared" si="27"/>
        <v>2.4859746149353642E-11</v>
      </c>
      <c r="R116" s="47">
        <f t="shared" si="28"/>
        <v>390</v>
      </c>
      <c r="S116" s="77">
        <f t="shared" si="29"/>
        <v>0.82627620025153536</v>
      </c>
      <c r="T116" s="79">
        <f t="shared" si="19"/>
        <v>7.5559802361066959</v>
      </c>
      <c r="U116" s="78">
        <f t="shared" si="20"/>
        <v>121.46146367826267</v>
      </c>
      <c r="V116" s="54" t="s">
        <v>186</v>
      </c>
      <c r="W116" s="67">
        <f t="shared" si="30"/>
        <v>0</v>
      </c>
    </row>
    <row r="117" spans="6:23" x14ac:dyDescent="0.35">
      <c r="F117" s="54" t="s">
        <v>187</v>
      </c>
      <c r="G117" s="111">
        <v>0</v>
      </c>
      <c r="H117" s="112">
        <v>0</v>
      </c>
      <c r="I117" s="113">
        <v>0</v>
      </c>
      <c r="K117" s="11">
        <v>111</v>
      </c>
      <c r="L117" s="25">
        <f t="shared" si="22"/>
        <v>0.39989069392315396</v>
      </c>
      <c r="M117" s="12">
        <f t="shared" si="23"/>
        <v>8.2165121301435324E-5</v>
      </c>
      <c r="N117" s="12">
        <f t="shared" si="24"/>
        <v>0.36119091000567954</v>
      </c>
      <c r="O117" s="98">
        <f t="shared" si="25"/>
        <v>9.6845523597049493E-14</v>
      </c>
      <c r="P117" s="98">
        <f t="shared" si="26"/>
        <v>2.365418266431161E-12</v>
      </c>
      <c r="Q117" s="104">
        <f t="shared" si="27"/>
        <v>2.4989972449992721E-11</v>
      </c>
      <c r="R117" s="47">
        <f t="shared" si="28"/>
        <v>389</v>
      </c>
      <c r="S117" s="77">
        <f t="shared" si="29"/>
        <v>0.82463850752226187</v>
      </c>
      <c r="T117" s="79">
        <f t="shared" si="19"/>
        <v>7.5559802361066932</v>
      </c>
      <c r="U117" s="78">
        <f t="shared" si="20"/>
        <v>121.42929661702613</v>
      </c>
      <c r="V117" s="54" t="s">
        <v>187</v>
      </c>
      <c r="W117" s="67">
        <f t="shared" si="30"/>
        <v>0</v>
      </c>
    </row>
    <row r="118" spans="6:23" x14ac:dyDescent="0.35">
      <c r="F118" s="54" t="s">
        <v>188</v>
      </c>
      <c r="G118" s="111">
        <v>0</v>
      </c>
      <c r="H118" s="112">
        <v>0</v>
      </c>
      <c r="I118" s="113">
        <v>0</v>
      </c>
      <c r="K118" s="11">
        <v>112</v>
      </c>
      <c r="L118" s="25">
        <f t="shared" si="22"/>
        <v>0.39909711109218449</v>
      </c>
      <c r="M118" s="12">
        <f t="shared" si="23"/>
        <v>7.5488862909029665E-5</v>
      </c>
      <c r="N118" s="12">
        <f t="shared" si="24"/>
        <v>0.35789238591251232</v>
      </c>
      <c r="O118" s="98">
        <f t="shared" si="25"/>
        <v>9.7526607404972753E-14</v>
      </c>
      <c r="P118" s="98">
        <f t="shared" si="26"/>
        <v>2.3654340598723835E-12</v>
      </c>
      <c r="Q118" s="104">
        <f t="shared" si="27"/>
        <v>2.5119009477650891E-11</v>
      </c>
      <c r="R118" s="47">
        <f t="shared" si="28"/>
        <v>388</v>
      </c>
      <c r="S118" s="77">
        <f t="shared" si="29"/>
        <v>0.82299966033362915</v>
      </c>
      <c r="T118" s="79">
        <f t="shared" si="19"/>
        <v>7.5559802361066906</v>
      </c>
      <c r="U118" s="78">
        <f t="shared" si="20"/>
        <v>121.39683308726809</v>
      </c>
      <c r="V118" s="54" t="s">
        <v>188</v>
      </c>
      <c r="W118" s="67">
        <f t="shared" si="30"/>
        <v>0</v>
      </c>
    </row>
    <row r="119" spans="6:23" x14ac:dyDescent="0.35">
      <c r="F119" s="54" t="s">
        <v>189</v>
      </c>
      <c r="G119" s="111">
        <v>0</v>
      </c>
      <c r="H119" s="112">
        <v>0</v>
      </c>
      <c r="I119" s="113">
        <v>0</v>
      </c>
      <c r="K119" s="11">
        <v>113</v>
      </c>
      <c r="L119" s="25">
        <f t="shared" si="22"/>
        <v>0.39831447927325042</v>
      </c>
      <c r="M119" s="12">
        <f t="shared" si="23"/>
        <v>6.9355078323224319E-5</v>
      </c>
      <c r="N119" s="12">
        <f t="shared" si="24"/>
        <v>0.35462398511672555</v>
      </c>
      <c r="O119" s="98">
        <f t="shared" si="25"/>
        <v>9.82063476306936E-14</v>
      </c>
      <c r="P119" s="98">
        <f t="shared" si="26"/>
        <v>2.3654485700307147E-12</v>
      </c>
      <c r="Q119" s="104">
        <f t="shared" si="27"/>
        <v>2.5246868093192777E-11</v>
      </c>
      <c r="R119" s="47">
        <f t="shared" si="28"/>
        <v>387</v>
      </c>
      <c r="S119" s="77">
        <f t="shared" si="29"/>
        <v>0.82135965572954728</v>
      </c>
      <c r="T119" s="79">
        <f t="shared" si="19"/>
        <v>7.555980236106687</v>
      </c>
      <c r="U119" s="78">
        <f t="shared" si="20"/>
        <v>121.36407035657909</v>
      </c>
      <c r="V119" s="54" t="s">
        <v>189</v>
      </c>
      <c r="W119" s="67">
        <f t="shared" si="30"/>
        <v>0</v>
      </c>
    </row>
    <row r="120" spans="6:23" x14ac:dyDescent="0.35">
      <c r="F120" s="54" t="s">
        <v>190</v>
      </c>
      <c r="G120" s="111">
        <v>0</v>
      </c>
      <c r="H120" s="112">
        <v>0</v>
      </c>
      <c r="I120" s="113">
        <v>0</v>
      </c>
      <c r="K120" s="11">
        <v>114</v>
      </c>
      <c r="L120" s="25">
        <f t="shared" si="22"/>
        <v>0.39754252935071055</v>
      </c>
      <c r="M120" s="12">
        <f t="shared" si="23"/>
        <v>6.3719689287374619E-5</v>
      </c>
      <c r="N120" s="12">
        <f t="shared" si="24"/>
        <v>0.35138543252163373</v>
      </c>
      <c r="O120" s="98">
        <f t="shared" si="25"/>
        <v>9.8884762713829484E-14</v>
      </c>
      <c r="P120" s="98">
        <f t="shared" si="26"/>
        <v>2.3654619011782333E-12</v>
      </c>
      <c r="Q120" s="104">
        <f t="shared" si="27"/>
        <v>2.537355905829773E-11</v>
      </c>
      <c r="R120" s="47">
        <f t="shared" si="28"/>
        <v>386</v>
      </c>
      <c r="S120" s="77">
        <f t="shared" si="29"/>
        <v>0.81971849074572045</v>
      </c>
      <c r="T120" s="79">
        <f t="shared" si="19"/>
        <v>7.5559802361066835</v>
      </c>
      <c r="U120" s="78">
        <f t="shared" si="20"/>
        <v>121.33100566736628</v>
      </c>
      <c r="V120" s="54" t="s">
        <v>190</v>
      </c>
      <c r="W120" s="67">
        <f t="shared" si="30"/>
        <v>0</v>
      </c>
    </row>
    <row r="121" spans="6:23" x14ac:dyDescent="0.35">
      <c r="F121" s="54" t="s">
        <v>191</v>
      </c>
      <c r="G121" s="111">
        <v>0</v>
      </c>
      <c r="H121" s="112">
        <v>0</v>
      </c>
      <c r="I121" s="113">
        <v>0</v>
      </c>
      <c r="K121" s="11">
        <v>115</v>
      </c>
      <c r="L121" s="25">
        <f t="shared" si="22"/>
        <v>0.39678099940686434</v>
      </c>
      <c r="M121" s="12">
        <f t="shared" si="23"/>
        <v>5.8542199086810828E-5</v>
      </c>
      <c r="N121" s="12">
        <f t="shared" si="24"/>
        <v>0.34817645554283227</v>
      </c>
      <c r="O121" s="98">
        <f t="shared" si="25"/>
        <v>9.9561870641354277E-14</v>
      </c>
      <c r="P121" s="98">
        <f t="shared" si="26"/>
        <v>2.3654741491144809E-12</v>
      </c>
      <c r="Q121" s="104">
        <f t="shared" si="27"/>
        <v>2.5499093036365609E-11</v>
      </c>
      <c r="R121" s="47">
        <f t="shared" si="28"/>
        <v>385</v>
      </c>
      <c r="S121" s="77">
        <f t="shared" si="29"/>
        <v>0.8180761624096079</v>
      </c>
      <c r="T121" s="79">
        <f t="shared" si="19"/>
        <v>7.555980236106679</v>
      </c>
      <c r="U121" s="78">
        <f t="shared" si="20"/>
        <v>121.29763623662137</v>
      </c>
      <c r="V121" s="54" t="s">
        <v>191</v>
      </c>
      <c r="W121" s="67">
        <f t="shared" si="30"/>
        <v>0</v>
      </c>
    </row>
    <row r="122" spans="6:23" x14ac:dyDescent="0.35">
      <c r="F122" s="54" t="s">
        <v>192</v>
      </c>
      <c r="G122" s="111">
        <v>0</v>
      </c>
      <c r="H122" s="112">
        <v>0</v>
      </c>
      <c r="I122" s="113">
        <v>0</v>
      </c>
      <c r="K122" s="11">
        <v>116</v>
      </c>
      <c r="L122" s="25">
        <f t="shared" si="22"/>
        <v>0.39602963452780476</v>
      </c>
      <c r="M122" s="12">
        <f t="shared" si="23"/>
        <v>5.378540153363337E-5</v>
      </c>
      <c r="N122" s="12">
        <f t="shared" si="24"/>
        <v>0.34499678408525453</v>
      </c>
      <c r="O122" s="98">
        <f t="shared" si="25"/>
        <v>1.0023768895970342E-13</v>
      </c>
      <c r="P122" s="98">
        <f t="shared" si="26"/>
        <v>2.3654854018548859E-12</v>
      </c>
      <c r="Q122" s="104">
        <f t="shared" si="27"/>
        <v>2.5623480593414305E-11</v>
      </c>
      <c r="R122" s="47">
        <f t="shared" si="28"/>
        <v>384</v>
      </c>
      <c r="S122" s="77">
        <f t="shared" si="29"/>
        <v>0.81643266774038092</v>
      </c>
      <c r="T122" s="79">
        <f t="shared" si="19"/>
        <v>7.5559802361066746</v>
      </c>
      <c r="U122" s="78">
        <f t="shared" si="20"/>
        <v>121.26395925568649</v>
      </c>
      <c r="V122" s="54" t="s">
        <v>192</v>
      </c>
      <c r="W122" s="67">
        <f t="shared" si="30"/>
        <v>0</v>
      </c>
    </row>
    <row r="123" spans="6:23" x14ac:dyDescent="0.35">
      <c r="F123" s="54" t="s">
        <v>193</v>
      </c>
      <c r="G123" s="111">
        <v>0</v>
      </c>
      <c r="H123" s="112">
        <v>0</v>
      </c>
      <c r="I123" s="113">
        <v>0</v>
      </c>
      <c r="K123" s="11">
        <v>117</v>
      </c>
      <c r="L123" s="25">
        <f t="shared" si="22"/>
        <v>0.39528818661451143</v>
      </c>
      <c r="M123" s="12">
        <f t="shared" si="23"/>
        <v>4.9415113597704093E-5</v>
      </c>
      <c r="N123" s="12">
        <f t="shared" si="24"/>
        <v>0.34184615052043832</v>
      </c>
      <c r="O123" s="98">
        <f t="shared" si="25"/>
        <v>1.0091223478655307E-13</v>
      </c>
      <c r="P123" s="98">
        <f t="shared" si="26"/>
        <v>2.3654957402632557E-12</v>
      </c>
      <c r="Q123" s="104">
        <f t="shared" si="27"/>
        <v>2.5746732198969077E-11</v>
      </c>
      <c r="R123" s="47">
        <f t="shared" si="28"/>
        <v>383</v>
      </c>
      <c r="S123" s="77">
        <f t="shared" si="29"/>
        <v>0.81478800374888527</v>
      </c>
      <c r="T123" s="79">
        <f t="shared" si="19"/>
        <v>7.5559802361066701</v>
      </c>
      <c r="U123" s="78">
        <f t="shared" si="20"/>
        <v>121.22997189001761</v>
      </c>
      <c r="V123" s="54" t="s">
        <v>193</v>
      </c>
      <c r="W123" s="67">
        <f t="shared" si="30"/>
        <v>0</v>
      </c>
    </row>
    <row r="124" spans="6:23" x14ac:dyDescent="0.35">
      <c r="F124" s="54" t="s">
        <v>194</v>
      </c>
      <c r="G124" s="111">
        <v>0</v>
      </c>
      <c r="H124" s="112">
        <v>0</v>
      </c>
      <c r="I124" s="113">
        <v>0</v>
      </c>
      <c r="K124" s="11">
        <v>118</v>
      </c>
      <c r="L124" s="25">
        <f t="shared" si="22"/>
        <v>0.39455641419904386</v>
      </c>
      <c r="M124" s="12">
        <f t="shared" si="23"/>
        <v>4.5399929762484854E-5</v>
      </c>
      <c r="N124" s="12">
        <f t="shared" si="24"/>
        <v>0.33872428966399987</v>
      </c>
      <c r="O124" s="98">
        <f t="shared" si="25"/>
        <v>1.015855248222809E-13</v>
      </c>
      <c r="P124" s="98">
        <f t="shared" si="26"/>
        <v>2.3655052386328777E-12</v>
      </c>
      <c r="Q124" s="104">
        <f t="shared" si="27"/>
        <v>2.5868858226943722E-11</v>
      </c>
      <c r="R124" s="47">
        <f t="shared" si="28"/>
        <v>382</v>
      </c>
      <c r="S124" s="77">
        <f t="shared" si="29"/>
        <v>0.81314216743759504</v>
      </c>
      <c r="T124" s="79">
        <f t="shared" si="19"/>
        <v>7.5559802361066639</v>
      </c>
      <c r="U124" s="78">
        <f t="shared" si="20"/>
        <v>121.19567127894608</v>
      </c>
      <c r="V124" s="54" t="s">
        <v>194</v>
      </c>
      <c r="W124" s="67">
        <f t="shared" si="30"/>
        <v>0</v>
      </c>
    </row>
    <row r="125" spans="6:23" x14ac:dyDescent="0.35">
      <c r="F125" s="54" t="s">
        <v>195</v>
      </c>
      <c r="G125" s="111">
        <v>0</v>
      </c>
      <c r="H125" s="112">
        <v>0</v>
      </c>
      <c r="I125" s="113">
        <v>0</v>
      </c>
      <c r="K125" s="11">
        <v>119</v>
      </c>
      <c r="L125" s="25">
        <f t="shared" si="22"/>
        <v>0.39383408226569605</v>
      </c>
      <c r="M125" s="12">
        <f t="shared" si="23"/>
        <v>4.1710996340486526E-5</v>
      </c>
      <c r="N125" s="12">
        <f t="shared" si="24"/>
        <v>0.33563093875331368</v>
      </c>
      <c r="O125" s="98">
        <f t="shared" si="25"/>
        <v>1.0225757536111814E-13</v>
      </c>
      <c r="P125" s="98">
        <f t="shared" si="26"/>
        <v>2.3655139652203987E-12</v>
      </c>
      <c r="Q125" s="104">
        <f t="shared" si="27"/>
        <v>2.5989868956513804E-11</v>
      </c>
      <c r="R125" s="47">
        <f t="shared" si="28"/>
        <v>381</v>
      </c>
      <c r="S125" s="77">
        <f t="shared" si="29"/>
        <v>0.81149515580057119</v>
      </c>
      <c r="T125" s="79">
        <f t="shared" si="19"/>
        <v>7.5559802361066586</v>
      </c>
      <c r="U125" s="78">
        <f t="shared" si="20"/>
        <v>121.1610545354379</v>
      </c>
      <c r="V125" s="54" t="s">
        <v>195</v>
      </c>
      <c r="W125" s="67">
        <f t="shared" si="30"/>
        <v>0</v>
      </c>
    </row>
    <row r="126" spans="6:23" x14ac:dyDescent="0.35">
      <c r="F126" s="54" t="s">
        <v>196</v>
      </c>
      <c r="G126" s="111">
        <v>0</v>
      </c>
      <c r="H126" s="112">
        <v>0</v>
      </c>
      <c r="I126" s="113">
        <v>0</v>
      </c>
      <c r="K126" s="11">
        <v>120</v>
      </c>
      <c r="L126" s="25">
        <f t="shared" si="22"/>
        <v>0.39312096207697861</v>
      </c>
      <c r="M126" s="12">
        <f t="shared" si="23"/>
        <v>3.8321804126528088E-5</v>
      </c>
      <c r="N126" s="12">
        <f t="shared" si="24"/>
        <v>0.33256583742539619</v>
      </c>
      <c r="O126" s="98">
        <f t="shared" si="25"/>
        <v>1.0292840230200091E-13</v>
      </c>
      <c r="P126" s="98">
        <f t="shared" si="26"/>
        <v>2.36552198273633E-12</v>
      </c>
      <c r="Q126" s="104">
        <f t="shared" si="27"/>
        <v>2.6109774572981745E-11</v>
      </c>
      <c r="R126" s="47">
        <f t="shared" si="28"/>
        <v>380</v>
      </c>
      <c r="S126" s="77">
        <f t="shared" si="29"/>
        <v>0.80984696582341842</v>
      </c>
      <c r="T126" s="79">
        <f t="shared" si="19"/>
        <v>7.5559802361066524</v>
      </c>
      <c r="U126" s="78">
        <f t="shared" si="20"/>
        <v>121.12611874585055</v>
      </c>
      <c r="V126" s="54" t="s">
        <v>196</v>
      </c>
      <c r="W126" s="67">
        <f t="shared" si="30"/>
        <v>0</v>
      </c>
    </row>
    <row r="127" spans="6:23" x14ac:dyDescent="0.35">
      <c r="F127" s="54" t="s">
        <v>197</v>
      </c>
      <c r="G127" s="111">
        <v>0</v>
      </c>
      <c r="H127" s="112">
        <v>0</v>
      </c>
      <c r="I127" s="113">
        <v>0</v>
      </c>
      <c r="K127" s="11">
        <v>121</v>
      </c>
      <c r="L127" s="25">
        <f t="shared" si="22"/>
        <v>0.39241683100429936</v>
      </c>
      <c r="M127" s="12">
        <f t="shared" si="23"/>
        <v>3.5207997898782761E-5</v>
      </c>
      <c r="N127" s="12">
        <f t="shared" si="24"/>
        <v>0.32952872769499147</v>
      </c>
      <c r="O127" s="98">
        <f t="shared" si="25"/>
        <v>1.0359802115912863E-13</v>
      </c>
      <c r="P127" s="98">
        <f t="shared" si="26"/>
        <v>2.3655293487956924E-12</v>
      </c>
      <c r="Q127" s="104">
        <f t="shared" si="27"/>
        <v>2.6228585168634184E-11</v>
      </c>
      <c r="R127" s="47">
        <f t="shared" si="28"/>
        <v>379</v>
      </c>
      <c r="S127" s="77">
        <f t="shared" si="29"/>
        <v>0.80819759448324024</v>
      </c>
      <c r="T127" s="79">
        <f t="shared" si="19"/>
        <v>7.5559802361066462</v>
      </c>
      <c r="U127" s="78">
        <f t="shared" si="20"/>
        <v>121.09086096968785</v>
      </c>
      <c r="V127" s="54" t="s">
        <v>197</v>
      </c>
      <c r="W127" s="67">
        <f t="shared" si="30"/>
        <v>0</v>
      </c>
    </row>
    <row r="128" spans="6:23" x14ac:dyDescent="0.35">
      <c r="F128" s="54" t="s">
        <v>198</v>
      </c>
      <c r="G128" s="111">
        <v>0</v>
      </c>
      <c r="H128" s="112">
        <v>0</v>
      </c>
      <c r="I128" s="113">
        <v>0</v>
      </c>
      <c r="K128" s="11">
        <v>122</v>
      </c>
      <c r="L128" s="25">
        <f t="shared" si="22"/>
        <v>0.39172147236321309</v>
      </c>
      <c r="M128" s="12">
        <f t="shared" si="23"/>
        <v>3.2347201398657124E-5</v>
      </c>
      <c r="N128" s="12">
        <f t="shared" si="24"/>
        <v>0.32651935393285675</v>
      </c>
      <c r="O128" s="98">
        <f t="shared" si="25"/>
        <v>1.0426644707223793E-13</v>
      </c>
      <c r="P128" s="98">
        <f t="shared" si="26"/>
        <v>2.3655361163320461E-12</v>
      </c>
      <c r="Q128" s="104">
        <f t="shared" si="27"/>
        <v>2.6346310743591395E-11</v>
      </c>
      <c r="R128" s="47">
        <f t="shared" si="28"/>
        <v>378</v>
      </c>
      <c r="S128" s="77">
        <f t="shared" si="29"/>
        <v>0.80654703874859346</v>
      </c>
      <c r="T128" s="79">
        <f t="shared" si="19"/>
        <v>7.5559802361066382</v>
      </c>
      <c r="U128" s="78">
        <f t="shared" si="20"/>
        <v>121.0552782393526</v>
      </c>
      <c r="V128" s="54" t="s">
        <v>198</v>
      </c>
      <c r="W128" s="67">
        <f t="shared" si="30"/>
        <v>0</v>
      </c>
    </row>
    <row r="129" spans="6:23" x14ac:dyDescent="0.35">
      <c r="F129" s="54" t="s">
        <v>199</v>
      </c>
      <c r="G129" s="111">
        <v>0</v>
      </c>
      <c r="H129" s="112">
        <v>0</v>
      </c>
      <c r="I129" s="113">
        <v>0</v>
      </c>
      <c r="K129" s="11">
        <v>123</v>
      </c>
      <c r="L129" s="25">
        <f t="shared" si="22"/>
        <v>0.39103467525311952</v>
      </c>
      <c r="M129" s="12">
        <f t="shared" si="23"/>
        <v>2.9718856531784171E-5</v>
      </c>
      <c r="N129" s="12">
        <f t="shared" si="24"/>
        <v>0.32353746284424667</v>
      </c>
      <c r="O129" s="98">
        <f t="shared" si="25"/>
        <v>1.0493369481659928E-13</v>
      </c>
      <c r="P129" s="98">
        <f t="shared" si="26"/>
        <v>2.3655423339778781E-12</v>
      </c>
      <c r="Q129" s="104">
        <f t="shared" si="27"/>
        <v>2.6462961206649002E-11</v>
      </c>
      <c r="R129" s="47">
        <f t="shared" si="28"/>
        <v>377</v>
      </c>
      <c r="S129" s="77">
        <f t="shared" si="29"/>
        <v>0.80489529557944361</v>
      </c>
      <c r="T129" s="79">
        <f t="shared" si="19"/>
        <v>7.5559802361066302</v>
      </c>
      <c r="U129" s="78">
        <f t="shared" si="20"/>
        <v>121.01936755989649</v>
      </c>
      <c r="V129" s="54" t="s">
        <v>199</v>
      </c>
      <c r="W129" s="67">
        <f t="shared" si="30"/>
        <v>0</v>
      </c>
    </row>
    <row r="130" spans="6:23" x14ac:dyDescent="0.35">
      <c r="F130" s="54" t="s">
        <v>200</v>
      </c>
      <c r="G130" s="111">
        <v>0</v>
      </c>
      <c r="H130" s="112">
        <v>0</v>
      </c>
      <c r="I130" s="113">
        <v>0</v>
      </c>
      <c r="K130" s="11">
        <v>124</v>
      </c>
      <c r="L130" s="25">
        <f t="shared" si="22"/>
        <v>0.3903562344012883</v>
      </c>
      <c r="M130" s="12">
        <f t="shared" si="23"/>
        <v>2.7304075634606161E-5</v>
      </c>
      <c r="N130" s="12">
        <f t="shared" si="24"/>
        <v>0.3205828034475936</v>
      </c>
      <c r="O130" s="98">
        <f t="shared" si="25"/>
        <v>1.0559977881274426E-13</v>
      </c>
      <c r="P130" s="98">
        <f t="shared" si="26"/>
        <v>2.3655480464140846E-12</v>
      </c>
      <c r="Q130" s="104">
        <f t="shared" si="27"/>
        <v>2.6578546376111962E-11</v>
      </c>
      <c r="R130" s="47">
        <f t="shared" si="28"/>
        <v>376</v>
      </c>
      <c r="S130" s="77">
        <f t="shared" si="29"/>
        <v>0.8032423619271164</v>
      </c>
      <c r="T130" s="79">
        <f t="shared" si="19"/>
        <v>7.5559802361066204</v>
      </c>
      <c r="U130" s="78">
        <f t="shared" si="20"/>
        <v>120.98312590876832</v>
      </c>
      <c r="V130" s="54" t="s">
        <v>200</v>
      </c>
      <c r="W130" s="67">
        <f t="shared" si="30"/>
        <v>0</v>
      </c>
    </row>
    <row r="131" spans="6:23" x14ac:dyDescent="0.35">
      <c r="F131" s="54" t="s">
        <v>201</v>
      </c>
      <c r="G131" s="111">
        <v>0</v>
      </c>
      <c r="H131" s="112">
        <v>0</v>
      </c>
      <c r="I131" s="113">
        <v>0</v>
      </c>
      <c r="K131" s="11">
        <v>125</v>
      </c>
      <c r="L131" s="25">
        <f t="shared" si="22"/>
        <v>0.38968595001109391</v>
      </c>
      <c r="M131" s="12">
        <f t="shared" si="23"/>
        <v>2.5085505744912174E-5</v>
      </c>
      <c r="N131" s="12">
        <f t="shared" si="24"/>
        <v>0.31765512705338333</v>
      </c>
      <c r="O131" s="98">
        <f t="shared" si="25"/>
        <v>1.0626471313593017E-13</v>
      </c>
      <c r="P131" s="98">
        <f t="shared" si="26"/>
        <v>2.3655532946910527E-12</v>
      </c>
      <c r="Q131" s="104">
        <f t="shared" si="27"/>
        <v>2.669307598062097E-11</v>
      </c>
      <c r="R131" s="47">
        <f t="shared" si="28"/>
        <v>375</v>
      </c>
      <c r="S131" s="77">
        <f t="shared" si="29"/>
        <v>0.80158823473425234</v>
      </c>
      <c r="T131" s="79">
        <f t="shared" si="19"/>
        <v>7.5559802361066106</v>
      </c>
      <c r="U131" s="78">
        <f t="shared" si="20"/>
        <v>120.94655023555943</v>
      </c>
      <c r="V131" s="54" t="s">
        <v>201</v>
      </c>
      <c r="W131" s="67">
        <f t="shared" si="30"/>
        <v>0</v>
      </c>
    </row>
    <row r="132" spans="6:23" x14ac:dyDescent="0.35">
      <c r="F132" s="54" t="s">
        <v>202</v>
      </c>
      <c r="G132" s="111">
        <v>0</v>
      </c>
      <c r="H132" s="112">
        <v>0</v>
      </c>
      <c r="I132" s="113">
        <v>0</v>
      </c>
      <c r="K132" s="11">
        <v>126</v>
      </c>
      <c r="L132" s="25">
        <f t="shared" si="22"/>
        <v>0.38902362761434783</v>
      </c>
      <c r="M132" s="12">
        <f t="shared" si="23"/>
        <v>2.304720390096072E-5</v>
      </c>
      <c r="N132" s="12">
        <f t="shared" si="24"/>
        <v>0.31475418724322257</v>
      </c>
      <c r="O132" s="98">
        <f t="shared" si="25"/>
        <v>1.0692851152534996E-13</v>
      </c>
      <c r="P132" s="98">
        <f t="shared" si="26"/>
        <v>2.3655581165236533E-12</v>
      </c>
      <c r="Q132" s="104">
        <f t="shared" si="27"/>
        <v>2.6806559659971322E-11</v>
      </c>
      <c r="R132" s="47">
        <f t="shared" si="28"/>
        <v>374</v>
      </c>
      <c r="S132" s="77">
        <f t="shared" si="29"/>
        <v>0.79993291093475627</v>
      </c>
      <c r="T132" s="79">
        <f t="shared" si="19"/>
        <v>7.5559802361066009</v>
      </c>
      <c r="U132" s="78">
        <f t="shared" si="20"/>
        <v>120.90963746174694</v>
      </c>
      <c r="V132" s="54" t="s">
        <v>202</v>
      </c>
      <c r="W132" s="67">
        <f t="shared" si="30"/>
        <v>0</v>
      </c>
    </row>
    <row r="133" spans="6:23" x14ac:dyDescent="0.35">
      <c r="F133" s="54" t="s">
        <v>203</v>
      </c>
      <c r="G133" s="111">
        <v>0</v>
      </c>
      <c r="H133" s="112">
        <v>0</v>
      </c>
      <c r="I133" s="113">
        <v>0</v>
      </c>
      <c r="K133" s="11">
        <v>127</v>
      </c>
      <c r="L133" s="25">
        <f t="shared" si="22"/>
        <v>0.38836907792761594</v>
      </c>
      <c r="M133" s="12">
        <f t="shared" si="23"/>
        <v>2.1174522573067607E-5</v>
      </c>
      <c r="N133" s="12">
        <f t="shared" si="24"/>
        <v>0.31187973984909878</v>
      </c>
      <c r="O133" s="98">
        <f t="shared" si="25"/>
        <v>1.0759118739309316E-13</v>
      </c>
      <c r="P133" s="98">
        <f t="shared" si="26"/>
        <v>2.3655625465622678E-12</v>
      </c>
      <c r="Q133" s="104">
        <f t="shared" si="27"/>
        <v>2.6919006965924254E-11</v>
      </c>
      <c r="R133" s="47">
        <f t="shared" si="28"/>
        <v>373</v>
      </c>
      <c r="S133" s="77">
        <f t="shared" si="29"/>
        <v>0.79827638745374985</v>
      </c>
      <c r="T133" s="79">
        <f t="shared" si="19"/>
        <v>7.5559802361065893</v>
      </c>
      <c r="U133" s="78">
        <f t="shared" si="20"/>
        <v>120.87238448043479</v>
      </c>
      <c r="V133" s="54" t="s">
        <v>203</v>
      </c>
      <c r="W133" s="67">
        <f t="shared" si="30"/>
        <v>0</v>
      </c>
    </row>
    <row r="134" spans="6:23" x14ac:dyDescent="0.35">
      <c r="F134" s="54" t="s">
        <v>204</v>
      </c>
      <c r="G134" s="111">
        <v>0</v>
      </c>
      <c r="H134" s="112">
        <v>0</v>
      </c>
      <c r="I134" s="113">
        <v>0</v>
      </c>
      <c r="K134" s="11">
        <v>128</v>
      </c>
      <c r="L134" s="25">
        <f t="shared" si="22"/>
        <v>0.38772211671241558</v>
      </c>
      <c r="M134" s="12">
        <f t="shared" si="23"/>
        <v>1.9454004404354621E-5</v>
      </c>
      <c r="N134" s="12">
        <f t="shared" si="24"/>
        <v>0.30903154293282864</v>
      </c>
      <c r="O134" s="98">
        <f t="shared" si="25"/>
        <v>1.082527538328657E-13</v>
      </c>
      <c r="P134" s="98">
        <f t="shared" si="26"/>
        <v>2.3655666166417903E-12</v>
      </c>
      <c r="Q134" s="104">
        <f t="shared" si="27"/>
        <v>2.7030427363010929E-11</v>
      </c>
      <c r="R134" s="47">
        <f t="shared" si="28"/>
        <v>372</v>
      </c>
      <c r="S134" s="77">
        <f t="shared" si="29"/>
        <v>0.79661866120752067</v>
      </c>
      <c r="T134" s="79">
        <f t="shared" si="19"/>
        <v>7.555980236106576</v>
      </c>
      <c r="U134" s="78">
        <f t="shared" si="20"/>
        <v>120.83478815609205</v>
      </c>
      <c r="V134" s="54" t="s">
        <v>204</v>
      </c>
      <c r="W134" s="67">
        <f t="shared" si="30"/>
        <v>0</v>
      </c>
    </row>
    <row r="135" spans="6:23" x14ac:dyDescent="0.35">
      <c r="F135" s="54" t="s">
        <v>205</v>
      </c>
      <c r="G135" s="111">
        <v>0</v>
      </c>
      <c r="H135" s="112">
        <v>0</v>
      </c>
      <c r="I135" s="113">
        <v>0</v>
      </c>
      <c r="K135" s="11">
        <v>129</v>
      </c>
      <c r="L135" s="25">
        <f t="shared" si="22"/>
        <v>0.38708256463918489</v>
      </c>
      <c r="M135" s="12">
        <f t="shared" si="23"/>
        <v>1.7873285504251195E-5</v>
      </c>
      <c r="N135" s="12">
        <f t="shared" si="24"/>
        <v>0.30620935676569472</v>
      </c>
      <c r="O135" s="98">
        <f t="shared" si="25"/>
        <v>1.0891322362847429E-13</v>
      </c>
      <c r="P135" s="98">
        <f t="shared" si="26"/>
        <v>2.3655703560103967E-12</v>
      </c>
      <c r="Q135" s="104">
        <f t="shared" si="27"/>
        <v>2.7140830229329027E-11</v>
      </c>
      <c r="R135" s="47">
        <f t="shared" si="28"/>
        <v>371</v>
      </c>
      <c r="S135" s="77">
        <f t="shared" si="29"/>
        <v>0.7949597291034719</v>
      </c>
      <c r="T135" s="79">
        <f t="shared" ref="T135:T198" si="31">VLOOKUP($R135,$K$6:$Q$506,6)/$C$26</f>
        <v>7.5559802361065618</v>
      </c>
      <c r="U135" s="78">
        <f t="shared" ref="U135:U198" si="32">VLOOKUP($R135,$K$6:$Q$506,7)/$C$26</f>
        <v>120.79684532428914</v>
      </c>
      <c r="V135" s="54" t="s">
        <v>205</v>
      </c>
      <c r="W135" s="67">
        <f t="shared" si="30"/>
        <v>0</v>
      </c>
    </row>
    <row r="136" spans="6:23" x14ac:dyDescent="0.35">
      <c r="F136" s="54" t="s">
        <v>206</v>
      </c>
      <c r="G136" s="111">
        <v>0</v>
      </c>
      <c r="H136" s="112">
        <v>0</v>
      </c>
      <c r="I136" s="113">
        <v>0</v>
      </c>
      <c r="K136" s="11">
        <v>130</v>
      </c>
      <c r="L136" s="25">
        <f t="shared" si="22"/>
        <v>0.38645024715492549</v>
      </c>
      <c r="M136" s="12">
        <f t="shared" si="23"/>
        <v>1.6421006599801591E-5</v>
      </c>
      <c r="N136" s="12">
        <f t="shared" si="24"/>
        <v>0.30341294380826733</v>
      </c>
      <c r="O136" s="98">
        <f t="shared" si="25"/>
        <v>1.095726092620823E-13</v>
      </c>
      <c r="P136" s="98">
        <f t="shared" si="26"/>
        <v>2.3655737915397257E-12</v>
      </c>
      <c r="Q136" s="104">
        <f t="shared" si="27"/>
        <v>2.7250224857332102E-11</v>
      </c>
      <c r="R136" s="47">
        <f t="shared" si="28"/>
        <v>370</v>
      </c>
      <c r="S136" s="77">
        <f t="shared" si="29"/>
        <v>0.79329958804006984</v>
      </c>
      <c r="T136" s="79">
        <f t="shared" si="31"/>
        <v>7.5559802361065476</v>
      </c>
      <c r="U136" s="78">
        <f t="shared" si="32"/>
        <v>120.7585527914314</v>
      </c>
      <c r="V136" s="54" t="s">
        <v>206</v>
      </c>
      <c r="W136" s="67">
        <f t="shared" si="30"/>
        <v>0</v>
      </c>
    </row>
    <row r="137" spans="6:23" x14ac:dyDescent="0.35">
      <c r="F137" s="54" t="s">
        <v>207</v>
      </c>
      <c r="G137" s="111">
        <v>0</v>
      </c>
      <c r="H137" s="112">
        <v>0</v>
      </c>
      <c r="I137" s="113">
        <v>0</v>
      </c>
      <c r="K137" s="11">
        <v>131</v>
      </c>
      <c r="L137" s="25">
        <f t="shared" si="22"/>
        <v>0.38582499435441675</v>
      </c>
      <c r="M137" s="12">
        <f t="shared" si="23"/>
        <v>1.5086731406298542E-5</v>
      </c>
      <c r="N137" s="12">
        <f t="shared" si="24"/>
        <v>0.30064206869041177</v>
      </c>
      <c r="O137" s="98">
        <f t="shared" si="25"/>
        <v>1.1023092292224273E-13</v>
      </c>
      <c r="P137" s="98">
        <f t="shared" si="26"/>
        <v>2.3655769479179851E-12</v>
      </c>
      <c r="Q137" s="104">
        <f t="shared" si="27"/>
        <v>2.7358620454611716E-11</v>
      </c>
      <c r="R137" s="47">
        <f t="shared" si="28"/>
        <v>369</v>
      </c>
      <c r="S137" s="77">
        <f t="shared" si="29"/>
        <v>0.79163823490679142</v>
      </c>
      <c r="T137" s="79">
        <f t="shared" si="31"/>
        <v>7.5559802361065325</v>
      </c>
      <c r="U137" s="78">
        <f t="shared" si="32"/>
        <v>120.71990733449037</v>
      </c>
      <c r="V137" s="54" t="s">
        <v>207</v>
      </c>
      <c r="W137" s="67">
        <f t="shared" si="30"/>
        <v>0</v>
      </c>
    </row>
    <row r="138" spans="6:23" x14ac:dyDescent="0.35">
      <c r="F138" s="54" t="s">
        <v>208</v>
      </c>
      <c r="G138" s="111">
        <v>0</v>
      </c>
      <c r="H138" s="112">
        <v>0</v>
      </c>
      <c r="I138" s="113">
        <v>0</v>
      </c>
      <c r="K138" s="11">
        <v>132</v>
      </c>
      <c r="L138" s="25">
        <f t="shared" si="22"/>
        <v>0.38520664085490719</v>
      </c>
      <c r="M138" s="12">
        <f t="shared" si="23"/>
        <v>1.3860871630643233E-5</v>
      </c>
      <c r="N138" s="12">
        <f t="shared" si="24"/>
        <v>0.29789649819147712</v>
      </c>
      <c r="O138" s="98">
        <f t="shared" si="25"/>
        <v>1.1088817651171488E-13</v>
      </c>
      <c r="P138" s="98">
        <f t="shared" si="26"/>
        <v>2.3655798478273617E-12</v>
      </c>
      <c r="Q138" s="104">
        <f t="shared" si="27"/>
        <v>2.7466026144672419E-11</v>
      </c>
      <c r="R138" s="47">
        <f t="shared" si="28"/>
        <v>368</v>
      </c>
      <c r="S138" s="77">
        <f t="shared" si="29"/>
        <v>0.78997566658407004</v>
      </c>
      <c r="T138" s="79">
        <f t="shared" si="31"/>
        <v>7.5559802361065138</v>
      </c>
      <c r="U138" s="78">
        <f t="shared" si="32"/>
        <v>120.68090570073242</v>
      </c>
      <c r="V138" s="54" t="s">
        <v>208</v>
      </c>
      <c r="W138" s="67">
        <f t="shared" si="30"/>
        <v>0</v>
      </c>
    </row>
    <row r="139" spans="6:23" x14ac:dyDescent="0.35">
      <c r="F139" s="54" t="s">
        <v>209</v>
      </c>
      <c r="G139" s="111">
        <v>0</v>
      </c>
      <c r="H139" s="112">
        <v>0</v>
      </c>
      <c r="I139" s="113">
        <v>0</v>
      </c>
      <c r="K139" s="11">
        <v>133</v>
      </c>
      <c r="L139" s="25">
        <f t="shared" si="22"/>
        <v>0.38459502567418752</v>
      </c>
      <c r="M139" s="12">
        <f t="shared" si="23"/>
        <v>1.2734618068494314E-5</v>
      </c>
      <c r="N139" s="12">
        <f t="shared" si="24"/>
        <v>0.29517600122066667</v>
      </c>
      <c r="O139" s="98">
        <f t="shared" si="25"/>
        <v>1.1154438165507019E-13</v>
      </c>
      <c r="P139" s="98">
        <f t="shared" si="26"/>
        <v>2.3655825121070217E-12</v>
      </c>
      <c r="Q139" s="104">
        <f t="shared" si="27"/>
        <v>2.7572450967699668E-11</v>
      </c>
      <c r="R139" s="47">
        <f t="shared" si="28"/>
        <v>367</v>
      </c>
      <c r="S139" s="77">
        <f t="shared" si="29"/>
        <v>0.78831187994324181</v>
      </c>
      <c r="T139" s="79">
        <f t="shared" si="31"/>
        <v>7.5559802361064961</v>
      </c>
      <c r="U139" s="78">
        <f t="shared" si="32"/>
        <v>120.64154460744506</v>
      </c>
      <c r="V139" s="54" t="s">
        <v>209</v>
      </c>
      <c r="W139" s="67">
        <f t="shared" si="30"/>
        <v>0</v>
      </c>
    </row>
    <row r="140" spans="6:23" x14ac:dyDescent="0.35">
      <c r="F140" s="54" t="s">
        <v>210</v>
      </c>
      <c r="G140" s="111">
        <v>0</v>
      </c>
      <c r="H140" s="112">
        <v>0</v>
      </c>
      <c r="I140" s="113">
        <v>0</v>
      </c>
      <c r="K140" s="11">
        <v>134</v>
      </c>
      <c r="L140" s="25">
        <f t="shared" si="22"/>
        <v>0.38398999211195595</v>
      </c>
      <c r="M140" s="12">
        <f t="shared" si="23"/>
        <v>1.1699877300060971E-5</v>
      </c>
      <c r="N140" s="12">
        <f t="shared" si="24"/>
        <v>0.29248034879758711</v>
      </c>
      <c r="O140" s="98">
        <f t="shared" si="25"/>
        <v>1.1219954970609284E-13</v>
      </c>
      <c r="P140" s="98">
        <f t="shared" si="26"/>
        <v>2.3655849599028594E-12</v>
      </c>
      <c r="Q140" s="104">
        <f t="shared" si="27"/>
        <v>2.7677903881320721E-11</v>
      </c>
      <c r="R140" s="47">
        <f t="shared" si="28"/>
        <v>366</v>
      </c>
      <c r="S140" s="77">
        <f t="shared" si="29"/>
        <v>0.78664687184648885</v>
      </c>
      <c r="T140" s="79">
        <f t="shared" si="31"/>
        <v>7.5559802361064738</v>
      </c>
      <c r="U140" s="78">
        <f t="shared" si="32"/>
        <v>120.60182074166056</v>
      </c>
      <c r="V140" s="54" t="s">
        <v>210</v>
      </c>
      <c r="W140" s="67">
        <f t="shared" si="30"/>
        <v>0</v>
      </c>
    </row>
    <row r="141" spans="6:23" x14ac:dyDescent="0.35">
      <c r="F141" s="54" t="s">
        <v>211</v>
      </c>
      <c r="G141" s="111">
        <v>0</v>
      </c>
      <c r="H141" s="112">
        <v>0</v>
      </c>
      <c r="I141" s="113">
        <v>0</v>
      </c>
      <c r="K141" s="11">
        <v>135</v>
      </c>
      <c r="L141" s="25">
        <f t="shared" si="22"/>
        <v>0.38339138763438435</v>
      </c>
      <c r="M141" s="12">
        <f t="shared" si="23"/>
        <v>1.0749213529626271E-5</v>
      </c>
      <c r="N141" s="12">
        <f t="shared" si="24"/>
        <v>0.28980931403297577</v>
      </c>
      <c r="O141" s="98">
        <f t="shared" si="25"/>
        <v>1.1285369175498119E-13</v>
      </c>
      <c r="P141" s="98">
        <f t="shared" si="26"/>
        <v>2.3655872088050886E-12</v>
      </c>
      <c r="Q141" s="104">
        <f t="shared" si="27"/>
        <v>2.7782393761358593E-11</v>
      </c>
      <c r="R141" s="47">
        <f t="shared" si="28"/>
        <v>365</v>
      </c>
      <c r="S141" s="77">
        <f t="shared" si="29"/>
        <v>0.78498063914678251</v>
      </c>
      <c r="T141" s="79">
        <f t="shared" si="31"/>
        <v>7.5559802361064508</v>
      </c>
      <c r="U141" s="78">
        <f t="shared" si="32"/>
        <v>120.56173075987716</v>
      </c>
      <c r="V141" s="54" t="s">
        <v>211</v>
      </c>
      <c r="W141" s="67">
        <f t="shared" si="30"/>
        <v>0</v>
      </c>
    </row>
    <row r="142" spans="6:23" x14ac:dyDescent="0.35">
      <c r="F142" s="54" t="s">
        <v>212</v>
      </c>
      <c r="G142" s="111">
        <v>0</v>
      </c>
      <c r="H142" s="112">
        <v>0</v>
      </c>
      <c r="I142" s="113">
        <v>0</v>
      </c>
      <c r="K142" s="11">
        <v>136</v>
      </c>
      <c r="L142" s="25">
        <f t="shared" si="22"/>
        <v>0.38279906376180156</v>
      </c>
      <c r="M142" s="12">
        <f t="shared" si="23"/>
        <v>9.8757951508515493E-6</v>
      </c>
      <c r="N142" s="12">
        <f t="shared" si="24"/>
        <v>0.28716267210960345</v>
      </c>
      <c r="O142" s="98">
        <f t="shared" si="25"/>
        <v>1.1350681863535474E-13</v>
      </c>
      <c r="P142" s="98">
        <f t="shared" si="26"/>
        <v>2.3655892749746432E-12</v>
      </c>
      <c r="Q142" s="104">
        <f t="shared" si="27"/>
        <v>2.7885929402579132E-11</v>
      </c>
      <c r="R142" s="47">
        <f t="shared" si="28"/>
        <v>364</v>
      </c>
      <c r="S142" s="77">
        <f t="shared" si="29"/>
        <v>0.78331317868782557</v>
      </c>
      <c r="T142" s="79">
        <f t="shared" si="31"/>
        <v>7.5559802361064277</v>
      </c>
      <c r="U142" s="78">
        <f t="shared" si="32"/>
        <v>120.52127128777765</v>
      </c>
      <c r="V142" s="54" t="s">
        <v>212</v>
      </c>
      <c r="W142" s="67">
        <f t="shared" si="30"/>
        <v>0</v>
      </c>
    </row>
    <row r="143" spans="6:23" x14ac:dyDescent="0.35">
      <c r="F143" s="54" t="s">
        <v>213</v>
      </c>
      <c r="G143" s="111">
        <v>0</v>
      </c>
      <c r="H143" s="112">
        <v>0</v>
      </c>
      <c r="I143" s="113">
        <v>0</v>
      </c>
      <c r="K143" s="11">
        <v>137</v>
      </c>
      <c r="L143" s="25">
        <f t="shared" si="22"/>
        <v>0.38221287595940762</v>
      </c>
      <c r="M143" s="12">
        <f t="shared" si="23"/>
        <v>9.0733456538725908E-6</v>
      </c>
      <c r="N143" s="12">
        <f t="shared" si="24"/>
        <v>0.28454020026335214</v>
      </c>
      <c r="O143" s="98">
        <f t="shared" si="25"/>
        <v>1.1415894093107261E-13</v>
      </c>
      <c r="P143" s="98">
        <f t="shared" si="26"/>
        <v>2.365591173259314E-12</v>
      </c>
      <c r="Q143" s="104">
        <f t="shared" si="27"/>
        <v>2.7988519519431232E-11</v>
      </c>
      <c r="R143" s="47">
        <f t="shared" si="28"/>
        <v>363</v>
      </c>
      <c r="S143" s="77">
        <f t="shared" si="29"/>
        <v>0.78164448730399383</v>
      </c>
      <c r="T143" s="79">
        <f t="shared" si="31"/>
        <v>7.555980236106401</v>
      </c>
      <c r="U143" s="78">
        <f t="shared" si="32"/>
        <v>120.48043891994531</v>
      </c>
      <c r="V143" s="54" t="s">
        <v>213</v>
      </c>
      <c r="W143" s="67">
        <f t="shared" si="30"/>
        <v>0</v>
      </c>
    </row>
    <row r="144" spans="6:23" x14ac:dyDescent="0.35">
      <c r="F144" s="54" t="s">
        <v>214</v>
      </c>
      <c r="G144" s="111">
        <v>0</v>
      </c>
      <c r="H144" s="112">
        <v>0</v>
      </c>
      <c r="I144" s="113">
        <v>0</v>
      </c>
      <c r="K144" s="11">
        <v>138</v>
      </c>
      <c r="L144" s="25">
        <f t="shared" si="22"/>
        <v>0.38163268353093843</v>
      </c>
      <c r="M144" s="12">
        <f t="shared" si="23"/>
        <v>8.3360985213985719E-6</v>
      </c>
      <c r="N144" s="12">
        <f t="shared" si="24"/>
        <v>0.28194167776446499</v>
      </c>
      <c r="O144" s="98">
        <f t="shared" si="25"/>
        <v>1.1481006898286756E-13</v>
      </c>
      <c r="P144" s="98">
        <f t="shared" si="26"/>
        <v>2.3655929173004472E-12</v>
      </c>
      <c r="Q144" s="104">
        <f t="shared" si="27"/>
        <v>2.8090172746780349E-11</v>
      </c>
      <c r="R144" s="47">
        <f t="shared" si="28"/>
        <v>362</v>
      </c>
      <c r="S144" s="77">
        <f t="shared" si="29"/>
        <v>0.77997456182027458</v>
      </c>
      <c r="T144" s="79">
        <f t="shared" si="31"/>
        <v>7.5559802361063708</v>
      </c>
      <c r="U144" s="78">
        <f t="shared" si="32"/>
        <v>120.43923021957734</v>
      </c>
      <c r="V144" s="54" t="s">
        <v>214</v>
      </c>
      <c r="W144" s="67">
        <f t="shared" si="30"/>
        <v>0</v>
      </c>
    </row>
    <row r="145" spans="6:23" x14ac:dyDescent="0.35">
      <c r="F145" s="54" t="s">
        <v>215</v>
      </c>
      <c r="G145" s="111">
        <v>0</v>
      </c>
      <c r="H145" s="112">
        <v>0</v>
      </c>
      <c r="I145" s="113">
        <v>0</v>
      </c>
      <c r="K145" s="11">
        <v>139</v>
      </c>
      <c r="L145" s="25">
        <f t="shared" si="22"/>
        <v>0.38105834951520012</v>
      </c>
      <c r="M145" s="12">
        <f t="shared" si="23"/>
        <v>7.658755789690884E-6</v>
      </c>
      <c r="N145" s="12">
        <f t="shared" si="24"/>
        <v>0.27936688589896808</v>
      </c>
      <c r="O145" s="98">
        <f t="shared" si="25"/>
        <v>1.1546021289480195E-13</v>
      </c>
      <c r="P145" s="98">
        <f t="shared" si="26"/>
        <v>2.365594519630973E-12</v>
      </c>
      <c r="Q145" s="104">
        <f t="shared" si="27"/>
        <v>2.819089764063527E-11</v>
      </c>
      <c r="R145" s="47">
        <f t="shared" si="28"/>
        <v>361</v>
      </c>
      <c r="S145" s="77">
        <f t="shared" si="29"/>
        <v>0.77830339905220725</v>
      </c>
      <c r="T145" s="79">
        <f t="shared" si="31"/>
        <v>7.5559802361063388</v>
      </c>
      <c r="U145" s="78">
        <f t="shared" si="32"/>
        <v>120.39764171819554</v>
      </c>
      <c r="V145" s="54" t="s">
        <v>215</v>
      </c>
      <c r="W145" s="67">
        <f t="shared" si="30"/>
        <v>0</v>
      </c>
    </row>
    <row r="146" spans="6:23" x14ac:dyDescent="0.35">
      <c r="F146" s="54" t="s">
        <v>216</v>
      </c>
      <c r="G146" s="111">
        <v>0</v>
      </c>
      <c r="H146" s="112">
        <v>0</v>
      </c>
      <c r="I146" s="113">
        <v>0</v>
      </c>
      <c r="K146" s="11">
        <v>140</v>
      </c>
      <c r="L146" s="25">
        <f t="shared" si="22"/>
        <v>0.38048974058539625</v>
      </c>
      <c r="M146" s="12">
        <f t="shared" si="23"/>
        <v>7.0364499766352045E-6</v>
      </c>
      <c r="N146" s="12">
        <f t="shared" si="24"/>
        <v>0.27681560795026122</v>
      </c>
      <c r="O146" s="98">
        <f t="shared" si="25"/>
        <v>1.1610938254054935E-13</v>
      </c>
      <c r="P146" s="98">
        <f t="shared" si="26"/>
        <v>2.3655959917654688E-12</v>
      </c>
      <c r="Q146" s="104">
        <f t="shared" si="27"/>
        <v>2.8290702678868245E-11</v>
      </c>
      <c r="R146" s="47">
        <f t="shared" si="28"/>
        <v>360</v>
      </c>
      <c r="S146" s="77">
        <f t="shared" si="29"/>
        <v>0.77663099580581874</v>
      </c>
      <c r="T146" s="79">
        <f t="shared" si="31"/>
        <v>7.5559802361063051</v>
      </c>
      <c r="U146" s="78">
        <f t="shared" si="32"/>
        <v>120.35566991535441</v>
      </c>
      <c r="V146" s="54" t="s">
        <v>216</v>
      </c>
      <c r="W146" s="67">
        <f t="shared" si="30"/>
        <v>0</v>
      </c>
    </row>
    <row r="147" spans="6:23" x14ac:dyDescent="0.35">
      <c r="F147" s="54" t="s">
        <v>217</v>
      </c>
      <c r="G147" s="111">
        <v>0</v>
      </c>
      <c r="H147" s="112">
        <v>0</v>
      </c>
      <c r="I147" s="113">
        <v>0</v>
      </c>
      <c r="K147" s="11">
        <v>141</v>
      </c>
      <c r="L147" s="25">
        <f t="shared" si="22"/>
        <v>0.37992672695117313</v>
      </c>
      <c r="M147" s="12">
        <f t="shared" si="23"/>
        <v>6.4647091033160922E-6</v>
      </c>
      <c r="N147" s="12">
        <f t="shared" si="24"/>
        <v>0.27428762918087773</v>
      </c>
      <c r="O147" s="98">
        <f t="shared" si="25"/>
        <v>1.1675758756950652E-13</v>
      </c>
      <c r="P147" s="98">
        <f t="shared" si="26"/>
        <v>2.3655973442829037E-12</v>
      </c>
      <c r="Q147" s="104">
        <f t="shared" si="27"/>
        <v>2.8389596261928593E-11</v>
      </c>
      <c r="R147" s="47">
        <f t="shared" si="28"/>
        <v>359</v>
      </c>
      <c r="S147" s="77">
        <f t="shared" si="29"/>
        <v>0.77495734887756107</v>
      </c>
      <c r="T147" s="79">
        <f t="shared" si="31"/>
        <v>7.5559802361062678</v>
      </c>
      <c r="U147" s="78">
        <f t="shared" si="32"/>
        <v>120.31331127834649</v>
      </c>
      <c r="V147" s="54" t="s">
        <v>217</v>
      </c>
      <c r="W147" s="67">
        <f t="shared" si="30"/>
        <v>0</v>
      </c>
    </row>
    <row r="148" spans="6:23" x14ac:dyDescent="0.35">
      <c r="F148" s="54" t="s">
        <v>218</v>
      </c>
      <c r="G148" s="111">
        <v>0</v>
      </c>
      <c r="H148" s="112">
        <v>0</v>
      </c>
      <c r="I148" s="113">
        <v>0</v>
      </c>
      <c r="K148" s="11">
        <v>142</v>
      </c>
      <c r="L148" s="25">
        <f t="shared" si="22"/>
        <v>0.37936918226330835</v>
      </c>
      <c r="M148" s="12">
        <f t="shared" si="23"/>
        <v>5.9394245577345667E-6</v>
      </c>
      <c r="N148" s="12">
        <f t="shared" si="24"/>
        <v>0.27178273681440984</v>
      </c>
      <c r="O148" s="98">
        <f t="shared" si="25"/>
        <v>1.1740483741274136E-13</v>
      </c>
      <c r="P148" s="98">
        <f t="shared" si="26"/>
        <v>2.3655985869026632E-12</v>
      </c>
      <c r="Q148" s="104">
        <f t="shared" si="27"/>
        <v>2.8487586713549728E-11</v>
      </c>
      <c r="R148" s="47">
        <f t="shared" si="28"/>
        <v>358</v>
      </c>
      <c r="S148" s="77">
        <f t="shared" si="29"/>
        <v>0.7732824550542462</v>
      </c>
      <c r="T148" s="79">
        <f t="shared" si="31"/>
        <v>7.5559802361062269</v>
      </c>
      <c r="U148" s="78">
        <f t="shared" si="32"/>
        <v>120.270562241905</v>
      </c>
      <c r="V148" s="54" t="s">
        <v>218</v>
      </c>
      <c r="W148" s="67">
        <f t="shared" si="30"/>
        <v>0</v>
      </c>
    </row>
    <row r="149" spans="6:23" x14ac:dyDescent="0.35">
      <c r="F149" s="54" t="s">
        <v>219</v>
      </c>
      <c r="G149" s="111">
        <v>0</v>
      </c>
      <c r="H149" s="112">
        <v>0</v>
      </c>
      <c r="I149" s="113">
        <v>0</v>
      </c>
      <c r="K149" s="11">
        <v>143</v>
      </c>
      <c r="L149" s="25">
        <f t="shared" si="22"/>
        <v>0.37881698352097204</v>
      </c>
      <c r="M149" s="12">
        <f t="shared" si="23"/>
        <v>5.4568215697323784E-6</v>
      </c>
      <c r="N149" s="12">
        <f t="shared" si="24"/>
        <v>0.26930072001759969</v>
      </c>
      <c r="O149" s="98">
        <f t="shared" si="25"/>
        <v>1.1805114128877974E-13</v>
      </c>
      <c r="P149" s="98">
        <f t="shared" si="26"/>
        <v>2.3655997285543904E-12</v>
      </c>
      <c r="Q149" s="104">
        <f t="shared" si="27"/>
        <v>2.8584682281449775E-11</v>
      </c>
      <c r="R149" s="47">
        <f t="shared" si="28"/>
        <v>357</v>
      </c>
      <c r="S149" s="77">
        <f t="shared" si="29"/>
        <v>0.77160631111297995</v>
      </c>
      <c r="T149" s="79">
        <f t="shared" si="31"/>
        <v>7.5559802361061825</v>
      </c>
      <c r="U149" s="78">
        <f t="shared" si="32"/>
        <v>120.22741920790391</v>
      </c>
      <c r="V149" s="54" t="s">
        <v>219</v>
      </c>
      <c r="W149" s="67">
        <f t="shared" si="30"/>
        <v>0</v>
      </c>
    </row>
    <row r="150" spans="6:23" x14ac:dyDescent="0.35">
      <c r="F150" s="54" t="s">
        <v>220</v>
      </c>
      <c r="G150" s="111">
        <v>0</v>
      </c>
      <c r="H150" s="112">
        <v>0</v>
      </c>
      <c r="I150" s="113">
        <v>0</v>
      </c>
      <c r="K150" s="11">
        <v>144</v>
      </c>
      <c r="L150" s="25">
        <f t="shared" si="22"/>
        <v>0.37827001098149138</v>
      </c>
      <c r="M150" s="12">
        <f t="shared" si="23"/>
        <v>5.0134320849516916E-6</v>
      </c>
      <c r="N150" s="12">
        <f t="shared" si="24"/>
        <v>0.26684136988259388</v>
      </c>
      <c r="O150" s="98">
        <f t="shared" si="25"/>
        <v>1.1869650820923733E-13</v>
      </c>
      <c r="P150" s="98">
        <f t="shared" si="26"/>
        <v>2.3656007774421587E-12</v>
      </c>
      <c r="Q150" s="104">
        <f t="shared" si="27"/>
        <v>2.8680891138025727E-11</v>
      </c>
      <c r="R150" s="47">
        <f t="shared" si="28"/>
        <v>356</v>
      </c>
      <c r="S150" s="77">
        <f t="shared" si="29"/>
        <v>0.76992891382109263</v>
      </c>
      <c r="T150" s="79">
        <f t="shared" si="31"/>
        <v>7.5559802361061337</v>
      </c>
      <c r="U150" s="78">
        <f t="shared" si="32"/>
        <v>120.18387854505487</v>
      </c>
      <c r="V150" s="54" t="s">
        <v>220</v>
      </c>
      <c r="W150" s="67">
        <f t="shared" si="30"/>
        <v>0</v>
      </c>
    </row>
    <row r="151" spans="6:23" x14ac:dyDescent="0.35">
      <c r="F151" s="54" t="s">
        <v>221</v>
      </c>
      <c r="G151" s="111">
        <v>0</v>
      </c>
      <c r="H151" s="112">
        <v>0</v>
      </c>
      <c r="I151" s="113">
        <v>0</v>
      </c>
      <c r="K151" s="11">
        <v>145</v>
      </c>
      <c r="L151" s="25">
        <f t="shared" si="22"/>
        <v>0.37772814807255145</v>
      </c>
      <c r="M151" s="12">
        <f t="shared" si="23"/>
        <v>4.6060698428986286E-6</v>
      </c>
      <c r="N151" s="12">
        <f t="shared" si="24"/>
        <v>0.26440447940936013</v>
      </c>
      <c r="O151" s="98">
        <f t="shared" si="25"/>
        <v>1.1934094698429865E-13</v>
      </c>
      <c r="P151" s="98">
        <f t="shared" si="26"/>
        <v>2.3656017411034267E-12</v>
      </c>
      <c r="Q151" s="104">
        <f t="shared" si="27"/>
        <v>2.8776221381041372E-11</v>
      </c>
      <c r="R151" s="47">
        <f t="shared" si="28"/>
        <v>355</v>
      </c>
      <c r="S151" s="77">
        <f t="shared" si="29"/>
        <v>0.76825025993607254</v>
      </c>
      <c r="T151" s="79">
        <f t="shared" si="31"/>
        <v>7.5559802361060804</v>
      </c>
      <c r="U151" s="78">
        <f t="shared" si="32"/>
        <v>120.13993658860164</v>
      </c>
      <c r="V151" s="54" t="s">
        <v>221</v>
      </c>
      <c r="W151" s="67">
        <f t="shared" si="30"/>
        <v>0</v>
      </c>
    </row>
    <row r="152" spans="6:23" x14ac:dyDescent="0.35">
      <c r="F152" s="54" t="s">
        <v>222</v>
      </c>
      <c r="G152" s="111">
        <v>0</v>
      </c>
      <c r="H152" s="112">
        <v>0</v>
      </c>
      <c r="I152" s="113">
        <v>0</v>
      </c>
      <c r="K152" s="11">
        <v>146</v>
      </c>
      <c r="L152" s="25">
        <f t="shared" si="22"/>
        <v>0.37719128130676433</v>
      </c>
      <c r="M152" s="12">
        <f t="shared" si="23"/>
        <v>4.2318074800178858E-6</v>
      </c>
      <c r="N152" s="12">
        <f t="shared" si="24"/>
        <v>0.26198984348826404</v>
      </c>
      <c r="O152" s="98">
        <f t="shared" si="25"/>
        <v>1.1998446622804934E-13</v>
      </c>
      <c r="P152" s="98">
        <f t="shared" si="26"/>
        <v>2.365602626463202E-12</v>
      </c>
      <c r="Q152" s="104">
        <f t="shared" si="27"/>
        <v>2.8870681034308814E-11</v>
      </c>
      <c r="R152" s="47">
        <f t="shared" si="28"/>
        <v>354</v>
      </c>
      <c r="S152" s="77">
        <f t="shared" si="29"/>
        <v>0.76657034620549425</v>
      </c>
      <c r="T152" s="79">
        <f t="shared" si="31"/>
        <v>7.5559802361060227</v>
      </c>
      <c r="U152" s="78">
        <f t="shared" si="32"/>
        <v>120.0955896400118</v>
      </c>
      <c r="V152" s="54" t="s">
        <v>222</v>
      </c>
      <c r="W152" s="67">
        <f t="shared" si="30"/>
        <v>0</v>
      </c>
    </row>
    <row r="153" spans="6:23" x14ac:dyDescent="0.35">
      <c r="F153" s="54" t="s">
        <v>223</v>
      </c>
      <c r="G153" s="111">
        <v>0</v>
      </c>
      <c r="H153" s="112">
        <v>0</v>
      </c>
      <c r="I153" s="113">
        <v>0</v>
      </c>
      <c r="K153" s="11">
        <v>147</v>
      </c>
      <c r="L153" s="25">
        <f t="shared" si="22"/>
        <v>0.37665930019854604</v>
      </c>
      <c r="M153" s="12">
        <f t="shared" si="23"/>
        <v>3.8879554932379317E-6</v>
      </c>
      <c r="N153" s="12">
        <f t="shared" si="24"/>
        <v>0.25959725888280555</v>
      </c>
      <c r="O153" s="98">
        <f t="shared" si="25"/>
        <v>1.2062707436366417E-13</v>
      </c>
      <c r="P153" s="98">
        <f t="shared" si="26"/>
        <v>2.3656034398838072E-12</v>
      </c>
      <c r="Q153" s="104">
        <f t="shared" si="27"/>
        <v>2.8964278048363852E-11</v>
      </c>
      <c r="R153" s="47">
        <f t="shared" si="28"/>
        <v>353</v>
      </c>
      <c r="S153" s="77">
        <f t="shared" si="29"/>
        <v>0.76488916936694695</v>
      </c>
      <c r="T153" s="79">
        <f t="shared" si="31"/>
        <v>7.5559802361059605</v>
      </c>
      <c r="U153" s="78">
        <f t="shared" si="32"/>
        <v>120.05083396666515</v>
      </c>
      <c r="V153" s="54" t="s">
        <v>223</v>
      </c>
      <c r="W153" s="67">
        <f t="shared" si="30"/>
        <v>0</v>
      </c>
    </row>
    <row r="154" spans="6:23" x14ac:dyDescent="0.35">
      <c r="F154" s="54" t="s">
        <v>224</v>
      </c>
      <c r="G154" s="111">
        <v>0</v>
      </c>
      <c r="H154" s="112">
        <v>0</v>
      </c>
      <c r="I154" s="113">
        <v>0</v>
      </c>
      <c r="K154" s="11">
        <v>148</v>
      </c>
      <c r="L154" s="25">
        <f t="shared" si="22"/>
        <v>0.37613209718323543</v>
      </c>
      <c r="M154" s="12">
        <f t="shared" si="23"/>
        <v>3.5720429128158601E-6</v>
      </c>
      <c r="N154" s="12">
        <f t="shared" si="24"/>
        <v>0.25722652421251263</v>
      </c>
      <c r="O154" s="98">
        <f t="shared" si="25"/>
        <v>1.2126877962845549E-13</v>
      </c>
      <c r="P154" s="98">
        <f t="shared" si="26"/>
        <v>2.3656041872105998E-12</v>
      </c>
      <c r="Q154" s="104">
        <f t="shared" si="27"/>
        <v>2.9057020301135157E-11</v>
      </c>
      <c r="R154" s="47">
        <f t="shared" si="28"/>
        <v>352</v>
      </c>
      <c r="S154" s="77">
        <f t="shared" si="29"/>
        <v>0.76320672614796092</v>
      </c>
      <c r="T154" s="79">
        <f t="shared" si="31"/>
        <v>7.5559802361058921</v>
      </c>
      <c r="U154" s="78">
        <f t="shared" si="32"/>
        <v>120.00566580153985</v>
      </c>
      <c r="V154" s="54" t="s">
        <v>224</v>
      </c>
      <c r="W154" s="67">
        <f t="shared" si="30"/>
        <v>0</v>
      </c>
    </row>
    <row r="155" spans="6:23" x14ac:dyDescent="0.35">
      <c r="F155" s="54" t="s">
        <v>225</v>
      </c>
      <c r="G155" s="111">
        <v>0</v>
      </c>
      <c r="H155" s="112">
        <v>0</v>
      </c>
      <c r="I155" s="113">
        <v>0</v>
      </c>
      <c r="K155" s="11">
        <v>149</v>
      </c>
      <c r="L155" s="25">
        <f t="shared" si="22"/>
        <v>0.37560956753839714</v>
      </c>
      <c r="M155" s="12">
        <f t="shared" si="23"/>
        <v>3.2817995455940136E-6</v>
      </c>
      <c r="N155" s="12">
        <f t="shared" si="24"/>
        <v>0.25487743993599171</v>
      </c>
      <c r="O155" s="98">
        <f t="shared" si="25"/>
        <v>1.2190959007878574E-13</v>
      </c>
      <c r="P155" s="98">
        <f t="shared" si="26"/>
        <v>2.3656048738139772E-12</v>
      </c>
      <c r="Q155" s="104">
        <f t="shared" si="27"/>
        <v>2.9148915598607356E-11</v>
      </c>
      <c r="R155" s="47">
        <f t="shared" si="28"/>
        <v>351</v>
      </c>
      <c r="S155" s="77">
        <f t="shared" si="29"/>
        <v>0.76152301326593297</v>
      </c>
      <c r="T155" s="79">
        <f t="shared" si="31"/>
        <v>7.5559802361058175</v>
      </c>
      <c r="U155" s="78">
        <f t="shared" si="32"/>
        <v>119.96008134289512</v>
      </c>
      <c r="V155" s="54" t="s">
        <v>225</v>
      </c>
      <c r="W155" s="67">
        <f t="shared" si="30"/>
        <v>0</v>
      </c>
    </row>
    <row r="156" spans="6:23" x14ac:dyDescent="0.35">
      <c r="F156" s="54" t="s">
        <v>226</v>
      </c>
      <c r="G156" s="111">
        <v>0</v>
      </c>
      <c r="H156" s="112">
        <v>0</v>
      </c>
      <c r="I156" s="113">
        <v>0</v>
      </c>
      <c r="K156" s="11">
        <v>150</v>
      </c>
      <c r="L156" s="25">
        <f t="shared" si="22"/>
        <v>0.37509160930724811</v>
      </c>
      <c r="M156" s="12">
        <f t="shared" si="23"/>
        <v>3.015139661066071E-6</v>
      </c>
      <c r="N156" s="12">
        <f t="shared" si="24"/>
        <v>0.25254980833413215</v>
      </c>
      <c r="O156" s="98">
        <f t="shared" si="25"/>
        <v>1.2254951359484737E-13</v>
      </c>
      <c r="P156" s="98">
        <f t="shared" si="26"/>
        <v>2.3656055046279696E-12</v>
      </c>
      <c r="Q156" s="104">
        <f t="shared" si="27"/>
        <v>2.9239971675478018E-11</v>
      </c>
      <c r="R156" s="47">
        <f t="shared" si="28"/>
        <v>350</v>
      </c>
      <c r="S156" s="77">
        <f t="shared" si="29"/>
        <v>0.7598380274280504</v>
      </c>
      <c r="T156" s="79">
        <f t="shared" si="31"/>
        <v>7.5559802361057393</v>
      </c>
      <c r="U156" s="78">
        <f t="shared" si="32"/>
        <v>119.91407675395135</v>
      </c>
      <c r="V156" s="54" t="s">
        <v>226</v>
      </c>
      <c r="W156" s="67">
        <f t="shared" si="30"/>
        <v>0</v>
      </c>
    </row>
    <row r="157" spans="6:23" x14ac:dyDescent="0.35">
      <c r="F157" s="54" t="s">
        <v>227</v>
      </c>
      <c r="G157" s="111">
        <v>0</v>
      </c>
      <c r="H157" s="112">
        <v>0</v>
      </c>
      <c r="I157" s="113">
        <v>0</v>
      </c>
      <c r="K157" s="11">
        <v>151</v>
      </c>
      <c r="L157" s="25">
        <f t="shared" si="22"/>
        <v>0.37457812322415152</v>
      </c>
      <c r="M157" s="12">
        <f t="shared" si="23"/>
        <v>2.7701470030181662E-6</v>
      </c>
      <c r="N157" s="12">
        <f t="shared" si="24"/>
        <v>0.25024343349346473</v>
      </c>
      <c r="O157" s="98">
        <f t="shared" si="25"/>
        <v>1.2318855788531424E-13</v>
      </c>
      <c r="P157" s="98">
        <f t="shared" si="26"/>
        <v>2.3656060841856979E-12</v>
      </c>
      <c r="Q157" s="104">
        <f t="shared" si="27"/>
        <v>2.9330196195808728E-11</v>
      </c>
      <c r="R157" s="47">
        <f t="shared" si="28"/>
        <v>349</v>
      </c>
      <c r="S157" s="77">
        <f t="shared" si="29"/>
        <v>0.75815176533121265</v>
      </c>
      <c r="T157" s="79">
        <f t="shared" si="31"/>
        <v>7.5559802361056496</v>
      </c>
      <c r="U157" s="78">
        <f t="shared" si="32"/>
        <v>119.86764816256719</v>
      </c>
      <c r="V157" s="54" t="s">
        <v>227</v>
      </c>
      <c r="W157" s="67">
        <f t="shared" si="30"/>
        <v>0</v>
      </c>
    </row>
    <row r="158" spans="6:23" x14ac:dyDescent="0.35">
      <c r="F158" s="54" t="s">
        <v>228</v>
      </c>
      <c r="G158" s="111">
        <v>0</v>
      </c>
      <c r="H158" s="112">
        <v>0</v>
      </c>
      <c r="I158" s="113">
        <v>0</v>
      </c>
      <c r="K158" s="11">
        <v>152</v>
      </c>
      <c r="L158" s="25">
        <f t="shared" si="22"/>
        <v>0.37406901264212111</v>
      </c>
      <c r="M158" s="12">
        <f t="shared" si="23"/>
        <v>2.5450610190366106E-6</v>
      </c>
      <c r="N158" s="12">
        <f t="shared" si="24"/>
        <v>0.24795812128967168</v>
      </c>
      <c r="O158" s="98">
        <f t="shared" si="25"/>
        <v>1.2382673049186748E-13</v>
      </c>
      <c r="P158" s="98">
        <f t="shared" si="26"/>
        <v>2.365606616651946E-12</v>
      </c>
      <c r="Q158" s="104">
        <f t="shared" si="27"/>
        <v>2.9419596753670125E-11</v>
      </c>
      <c r="R158" s="47">
        <f t="shared" si="28"/>
        <v>348</v>
      </c>
      <c r="S158" s="77">
        <f t="shared" si="29"/>
        <v>0.75646422366195099</v>
      </c>
      <c r="T158" s="79">
        <f t="shared" si="31"/>
        <v>7.5559802361055555</v>
      </c>
      <c r="U158" s="78">
        <f t="shared" si="32"/>
        <v>119.82079166091357</v>
      </c>
      <c r="V158" s="54" t="s">
        <v>228</v>
      </c>
      <c r="W158" s="67">
        <f t="shared" si="30"/>
        <v>0</v>
      </c>
    </row>
    <row r="159" spans="6:23" x14ac:dyDescent="0.35">
      <c r="F159" s="54" t="s">
        <v>229</v>
      </c>
      <c r="G159" s="111">
        <v>0</v>
      </c>
      <c r="H159" s="112">
        <v>0</v>
      </c>
      <c r="I159" s="113">
        <v>0</v>
      </c>
      <c r="K159" s="11">
        <v>153</v>
      </c>
      <c r="L159" s="25">
        <f t="shared" si="22"/>
        <v>0.3735641834622826</v>
      </c>
      <c r="M159" s="12">
        <f t="shared" si="23"/>
        <v>2.3382642089255198E-6</v>
      </c>
      <c r="N159" s="12">
        <f t="shared" si="24"/>
        <v>0.24569367937124803</v>
      </c>
      <c r="O159" s="98">
        <f t="shared" si="25"/>
        <v>1.2446403879359967E-13</v>
      </c>
      <c r="P159" s="98">
        <f t="shared" si="26"/>
        <v>2.3656071058530933E-12</v>
      </c>
      <c r="Q159" s="104">
        <f t="shared" si="27"/>
        <v>2.9508180873781053E-11</v>
      </c>
      <c r="R159" s="47">
        <f t="shared" si="28"/>
        <v>347</v>
      </c>
      <c r="S159" s="77">
        <f t="shared" si="29"/>
        <v>0.7547753990963485</v>
      </c>
      <c r="T159" s="79">
        <f t="shared" si="31"/>
        <v>7.5559802361054516</v>
      </c>
      <c r="U159" s="78">
        <f t="shared" si="32"/>
        <v>119.77350330514481</v>
      </c>
      <c r="V159" s="54" t="s">
        <v>229</v>
      </c>
      <c r="W159" s="67">
        <f t="shared" si="30"/>
        <v>0</v>
      </c>
    </row>
    <row r="160" spans="6:23" x14ac:dyDescent="0.35">
      <c r="F160" s="54" t="s">
        <v>230</v>
      </c>
      <c r="G160" s="111">
        <v>0</v>
      </c>
      <c r="H160" s="112">
        <v>0</v>
      </c>
      <c r="I160" s="113">
        <v>0</v>
      </c>
      <c r="K160" s="11">
        <v>154</v>
      </c>
      <c r="L160" s="25">
        <f t="shared" si="22"/>
        <v>0.37306354406523862</v>
      </c>
      <c r="M160" s="12">
        <f t="shared" si="23"/>
        <v>2.1482705011181682E-6</v>
      </c>
      <c r="N160" s="12">
        <f t="shared" si="24"/>
        <v>0.24344991714331099</v>
      </c>
      <c r="O160" s="98">
        <f t="shared" si="25"/>
        <v>1.2510049001130019E-13</v>
      </c>
      <c r="P160" s="98">
        <f t="shared" si="26"/>
        <v>2.3656075553046094E-12</v>
      </c>
      <c r="Q160" s="104">
        <f t="shared" si="27"/>
        <v>2.9595956012142002E-11</v>
      </c>
      <c r="R160" s="47">
        <f t="shared" si="28"/>
        <v>346</v>
      </c>
      <c r="S160" s="77">
        <f t="shared" si="29"/>
        <v>0.75308528829995691</v>
      </c>
      <c r="T160" s="79">
        <f t="shared" si="31"/>
        <v>7.5559802361053379</v>
      </c>
      <c r="U160" s="78">
        <f t="shared" si="32"/>
        <v>119.72577911506674</v>
      </c>
      <c r="V160" s="54" t="s">
        <v>230</v>
      </c>
      <c r="W160" s="67">
        <f t="shared" si="30"/>
        <v>0</v>
      </c>
    </row>
    <row r="161" spans="6:23" x14ac:dyDescent="0.35">
      <c r="F161" s="54" t="s">
        <v>231</v>
      </c>
      <c r="G161" s="111">
        <v>0</v>
      </c>
      <c r="H161" s="112">
        <v>0</v>
      </c>
      <c r="I161" s="113">
        <v>0</v>
      </c>
      <c r="K161" s="11">
        <v>155</v>
      </c>
      <c r="L161" s="25">
        <f t="shared" si="22"/>
        <v>0.3725670052442866</v>
      </c>
      <c r="M161" s="12">
        <f t="shared" si="23"/>
        <v>1.9737145735533519E-6</v>
      </c>
      <c r="N161" s="12">
        <f t="shared" si="24"/>
        <v>0.24122664575155828</v>
      </c>
      <c r="O161" s="98">
        <f t="shared" si="25"/>
        <v>1.2573609121162521E-13</v>
      </c>
      <c r="P161" s="98">
        <f t="shared" si="26"/>
        <v>2.3656079682363175E-12</v>
      </c>
      <c r="Q161" s="104">
        <f t="shared" si="27"/>
        <v>2.9682929556662559E-11</v>
      </c>
      <c r="R161" s="47">
        <f t="shared" si="28"/>
        <v>345</v>
      </c>
      <c r="S161" s="77">
        <f t="shared" si="29"/>
        <v>0.75139388792771034</v>
      </c>
      <c r="T161" s="79">
        <f t="shared" si="31"/>
        <v>7.5559802361052135</v>
      </c>
      <c r="U161" s="78">
        <f t="shared" si="32"/>
        <v>119.67761507380156</v>
      </c>
      <c r="V161" s="54" t="s">
        <v>231</v>
      </c>
      <c r="W161" s="67">
        <f t="shared" si="30"/>
        <v>0</v>
      </c>
    </row>
    <row r="162" spans="6:23" x14ac:dyDescent="0.35">
      <c r="F162" s="54" t="s">
        <v>232</v>
      </c>
      <c r="G162" s="111">
        <v>0</v>
      </c>
      <c r="H162" s="112">
        <v>0</v>
      </c>
      <c r="I162" s="113">
        <v>0</v>
      </c>
      <c r="K162" s="11">
        <v>156</v>
      </c>
      <c r="L162" s="25">
        <f t="shared" si="22"/>
        <v>0.3720744801404387</v>
      </c>
      <c r="M162" s="12">
        <f t="shared" si="23"/>
        <v>1.813342042275065E-6</v>
      </c>
      <c r="N162" s="12">
        <f t="shared" si="24"/>
        <v>0.23902367806637226</v>
      </c>
      <c r="O162" s="98">
        <f t="shared" si="25"/>
        <v>1.2637084931115536E-13</v>
      </c>
      <c r="P162" s="98">
        <f t="shared" si="26"/>
        <v>2.3656083476156045E-12</v>
      </c>
      <c r="Q162" s="104">
        <f t="shared" si="27"/>
        <v>2.976910882778331E-11</v>
      </c>
      <c r="R162" s="47">
        <f t="shared" si="28"/>
        <v>344</v>
      </c>
      <c r="S162" s="77">
        <f t="shared" si="29"/>
        <v>0.74970119462384011</v>
      </c>
      <c r="T162" s="79">
        <f t="shared" si="31"/>
        <v>7.5559802361050794</v>
      </c>
      <c r="U162" s="78">
        <f t="shared" si="32"/>
        <v>119.62900712744984</v>
      </c>
      <c r="V162" s="54" t="s">
        <v>232</v>
      </c>
      <c r="W162" s="67">
        <f t="shared" si="30"/>
        <v>0</v>
      </c>
    </row>
    <row r="163" spans="6:23" x14ac:dyDescent="0.35">
      <c r="F163" s="54" t="s">
        <v>233</v>
      </c>
      <c r="G163" s="111">
        <v>0</v>
      </c>
      <c r="H163" s="112">
        <v>0</v>
      </c>
      <c r="I163" s="113">
        <v>0</v>
      </c>
      <c r="K163" s="11">
        <v>157</v>
      </c>
      <c r="L163" s="25">
        <f t="shared" si="22"/>
        <v>0.3715858841791958</v>
      </c>
      <c r="M163" s="12">
        <f t="shared" si="23"/>
        <v>1.6660004472492757E-6</v>
      </c>
      <c r="N163" s="12">
        <f t="shared" si="24"/>
        <v>0.23684082866706993</v>
      </c>
      <c r="O163" s="98">
        <f t="shared" si="25"/>
        <v>1.270047710803443E-13</v>
      </c>
      <c r="P163" s="98">
        <f t="shared" si="26"/>
        <v>2.3656086961687435E-12</v>
      </c>
      <c r="Q163" s="104">
        <f t="shared" si="27"/>
        <v>2.9854501079091972E-11</v>
      </c>
      <c r="R163" s="47">
        <f t="shared" si="28"/>
        <v>343</v>
      </c>
      <c r="S163" s="77">
        <f t="shared" si="29"/>
        <v>0.74800720502178597</v>
      </c>
      <c r="T163" s="79">
        <f t="shared" si="31"/>
        <v>7.5559802361049337</v>
      </c>
      <c r="U163" s="78">
        <f t="shared" si="32"/>
        <v>119.57995118474931</v>
      </c>
      <c r="V163" s="54" t="s">
        <v>233</v>
      </c>
      <c r="W163" s="67">
        <f t="shared" si="30"/>
        <v>0</v>
      </c>
    </row>
    <row r="164" spans="6:23" x14ac:dyDescent="0.35">
      <c r="F164" s="54" t="s">
        <v>234</v>
      </c>
      <c r="G164" s="111">
        <v>0</v>
      </c>
      <c r="H164" s="112">
        <v>0</v>
      </c>
      <c r="I164" s="113">
        <v>0</v>
      </c>
      <c r="K164" s="11">
        <v>158</v>
      </c>
      <c r="L164" s="25">
        <f t="shared" si="22"/>
        <v>0.37110113500902808</v>
      </c>
      <c r="M164" s="12">
        <f t="shared" si="23"/>
        <v>1.5306309706206898E-6</v>
      </c>
      <c r="N164" s="12">
        <f t="shared" si="24"/>
        <v>0.2346779138262958</v>
      </c>
      <c r="O164" s="98">
        <f t="shared" si="25"/>
        <v>1.2763786314736059E-13</v>
      </c>
      <c r="P164" s="98">
        <f t="shared" si="26"/>
        <v>2.3656090164004881E-12</v>
      </c>
      <c r="Q164" s="104">
        <f t="shared" si="27"/>
        <v>2.9939113497933888E-11</v>
      </c>
      <c r="R164" s="47">
        <f t="shared" si="28"/>
        <v>342</v>
      </c>
      <c r="S164" s="77">
        <f t="shared" si="29"/>
        <v>0.74631191574410494</v>
      </c>
      <c r="T164" s="79">
        <f t="shared" si="31"/>
        <v>7.5559802361047765</v>
      </c>
      <c r="U164" s="78">
        <f t="shared" si="32"/>
        <v>119.53044311673045</v>
      </c>
      <c r="V164" s="54" t="s">
        <v>234</v>
      </c>
      <c r="W164" s="67">
        <f t="shared" si="30"/>
        <v>0</v>
      </c>
    </row>
    <row r="165" spans="6:23" x14ac:dyDescent="0.35">
      <c r="F165" s="54" t="s">
        <v>235</v>
      </c>
      <c r="G165" s="111">
        <v>0</v>
      </c>
      <c r="H165" s="112">
        <v>0</v>
      </c>
      <c r="I165" s="113">
        <v>0</v>
      </c>
      <c r="K165" s="11">
        <v>159</v>
      </c>
      <c r="L165" s="25">
        <f t="shared" si="22"/>
        <v>0.37062015244151553</v>
      </c>
      <c r="M165" s="12">
        <f t="shared" si="23"/>
        <v>1.4062608278956197E-6</v>
      </c>
      <c r="N165" s="12">
        <f t="shared" si="24"/>
        <v>0.23253475149455805</v>
      </c>
      <c r="O165" s="98">
        <f t="shared" si="25"/>
        <v>1.2827013200182636E-13</v>
      </c>
      <c r="P165" s="98">
        <f t="shared" si="26"/>
        <v>2.3656093106120694E-12</v>
      </c>
      <c r="Q165" s="104">
        <f t="shared" si="27"/>
        <v>3.0022953206017043E-11</v>
      </c>
      <c r="R165" s="47">
        <f t="shared" si="28"/>
        <v>341</v>
      </c>
      <c r="S165" s="77">
        <f t="shared" si="29"/>
        <v>0.7446153234023799</v>
      </c>
      <c r="T165" s="79">
        <f t="shared" si="31"/>
        <v>7.5559802361046033</v>
      </c>
      <c r="U165" s="78">
        <f t="shared" si="32"/>
        <v>119.48047875636897</v>
      </c>
      <c r="V165" s="54" t="s">
        <v>235</v>
      </c>
      <c r="W165" s="67">
        <f t="shared" si="30"/>
        <v>0</v>
      </c>
    </row>
    <row r="166" spans="6:23" x14ac:dyDescent="0.35">
      <c r="F166" s="54" t="s">
        <v>236</v>
      </c>
      <c r="G166" s="111">
        <v>0</v>
      </c>
      <c r="H166" s="112">
        <v>0</v>
      </c>
      <c r="I166" s="113">
        <v>0</v>
      </c>
      <c r="K166" s="11">
        <v>160</v>
      </c>
      <c r="L166" s="25">
        <f t="shared" si="22"/>
        <v>0.37014285839310479</v>
      </c>
      <c r="M166" s="12">
        <f t="shared" si="23"/>
        <v>1.2919962773729459E-6</v>
      </c>
      <c r="N166" s="12">
        <f t="shared" si="24"/>
        <v>0.2304111612849058</v>
      </c>
      <c r="O166" s="98">
        <f t="shared" si="25"/>
        <v>1.289015839984554E-13</v>
      </c>
      <c r="P166" s="98">
        <f t="shared" si="26"/>
        <v>2.3656095809177343E-12</v>
      </c>
      <c r="Q166" s="104">
        <f t="shared" si="27"/>
        <v>3.0106027260011411E-11</v>
      </c>
      <c r="R166" s="47">
        <f t="shared" si="28"/>
        <v>340</v>
      </c>
      <c r="S166" s="77">
        <f t="shared" si="29"/>
        <v>0.74291742459712395</v>
      </c>
      <c r="T166" s="79">
        <f t="shared" si="31"/>
        <v>7.5559802361044142</v>
      </c>
      <c r="U166" s="78">
        <f t="shared" si="32"/>
        <v>119.43005389823516</v>
      </c>
      <c r="V166" s="54" t="s">
        <v>236</v>
      </c>
      <c r="W166" s="67">
        <f t="shared" si="30"/>
        <v>0</v>
      </c>
    </row>
    <row r="167" spans="6:23" x14ac:dyDescent="0.35">
      <c r="F167" s="54" t="s">
        <v>237</v>
      </c>
      <c r="G167" s="111">
        <v>0</v>
      </c>
      <c r="H167" s="112">
        <v>0</v>
      </c>
      <c r="I167" s="113">
        <v>0</v>
      </c>
      <c r="K167" s="11">
        <v>161</v>
      </c>
      <c r="L167" s="25">
        <f t="shared" si="22"/>
        <v>0.36966917682843692</v>
      </c>
      <c r="M167" s="12">
        <f t="shared" si="23"/>
        <v>1.1870161975879565E-6</v>
      </c>
      <c r="N167" s="12">
        <f t="shared" si="24"/>
        <v>0.22830696445774606</v>
      </c>
      <c r="O167" s="98">
        <f t="shared" si="25"/>
        <v>1.2953222536059297E-13</v>
      </c>
      <c r="P167" s="98">
        <f t="shared" si="26"/>
        <v>2.3656098292599377E-12</v>
      </c>
      <c r="Q167" s="104">
        <f t="shared" si="27"/>
        <v>3.0188342652142972E-11</v>
      </c>
      <c r="R167" s="47">
        <f t="shared" si="28"/>
        <v>339</v>
      </c>
      <c r="S167" s="77">
        <f t="shared" si="29"/>
        <v>0.74121821591768555</v>
      </c>
      <c r="T167" s="79">
        <f t="shared" si="31"/>
        <v>7.5559802361042099</v>
      </c>
      <c r="U167" s="78">
        <f t="shared" si="32"/>
        <v>119.37916429813981</v>
      </c>
      <c r="V167" s="54" t="s">
        <v>237</v>
      </c>
      <c r="W167" s="67">
        <f t="shared" si="30"/>
        <v>0</v>
      </c>
    </row>
    <row r="168" spans="6:23" x14ac:dyDescent="0.35">
      <c r="F168" s="54" t="s">
        <v>238</v>
      </c>
      <c r="G168" s="111">
        <v>0</v>
      </c>
      <c r="H168" s="112">
        <v>0</v>
      </c>
      <c r="I168" s="113">
        <v>0</v>
      </c>
      <c r="K168" s="11">
        <v>162</v>
      </c>
      <c r="L168" s="25">
        <f t="shared" si="22"/>
        <v>0.3691990337052059</v>
      </c>
      <c r="M168" s="12">
        <f t="shared" si="23"/>
        <v>1.0905661866156065E-6</v>
      </c>
      <c r="N168" s="12">
        <f t="shared" si="24"/>
        <v>0.22622198390579945</v>
      </c>
      <c r="O168" s="98">
        <f t="shared" si="25"/>
        <v>1.3016206218366059E-13</v>
      </c>
      <c r="P168" s="98">
        <f t="shared" si="26"/>
        <v>2.3656100574233027E-12</v>
      </c>
      <c r="Q168" s="104">
        <f t="shared" si="27"/>
        <v>3.0269906310782173E-11</v>
      </c>
      <c r="R168" s="47">
        <f t="shared" si="28"/>
        <v>338</v>
      </c>
      <c r="S168" s="77">
        <f t="shared" si="29"/>
        <v>0.73951769394214761</v>
      </c>
      <c r="T168" s="79">
        <f t="shared" si="31"/>
        <v>7.5559802361039869</v>
      </c>
      <c r="U168" s="78">
        <f t="shared" si="32"/>
        <v>119.32780567277703</v>
      </c>
      <c r="V168" s="54" t="s">
        <v>238</v>
      </c>
      <c r="W168" s="67">
        <f t="shared" si="30"/>
        <v>0</v>
      </c>
    </row>
    <row r="169" spans="6:23" x14ac:dyDescent="0.35">
      <c r="F169" s="54" t="s">
        <v>239</v>
      </c>
      <c r="G169" s="111">
        <v>0</v>
      </c>
      <c r="H169" s="112">
        <v>0</v>
      </c>
      <c r="I169" s="113">
        <v>0</v>
      </c>
      <c r="K169" s="11">
        <v>163</v>
      </c>
      <c r="L169" s="25">
        <f t="shared" si="22"/>
        <v>0.36873235692050449</v>
      </c>
      <c r="M169" s="12">
        <f t="shared" si="23"/>
        <v>1.0019531408299722E-6</v>
      </c>
      <c r="N169" s="12">
        <f t="shared" si="24"/>
        <v>0.22415604413919343</v>
      </c>
      <c r="O169" s="98">
        <f t="shared" si="25"/>
        <v>1.3079110043850793E-13</v>
      </c>
      <c r="P169" s="98">
        <f t="shared" si="26"/>
        <v>2.3656102670474434E-12</v>
      </c>
      <c r="Q169" s="104">
        <f t="shared" si="27"/>
        <v>3.0350725101027138E-11</v>
      </c>
      <c r="R169" s="47">
        <f t="shared" si="28"/>
        <v>337</v>
      </c>
      <c r="S169" s="77">
        <f t="shared" si="29"/>
        <v>0.73781585523722837</v>
      </c>
      <c r="T169" s="79">
        <f t="shared" si="31"/>
        <v>7.5559802361037436</v>
      </c>
      <c r="U169" s="78">
        <f t="shared" si="32"/>
        <v>119.2759736993638</v>
      </c>
      <c r="V169" s="54" t="s">
        <v>239</v>
      </c>
      <c r="W169" s="67">
        <f t="shared" si="30"/>
        <v>0</v>
      </c>
    </row>
    <row r="170" spans="6:23" x14ac:dyDescent="0.35">
      <c r="F170" s="54" t="s">
        <v>240</v>
      </c>
      <c r="G170" s="111">
        <v>0</v>
      </c>
      <c r="H170" s="112">
        <v>0</v>
      </c>
      <c r="I170" s="113">
        <v>0</v>
      </c>
      <c r="K170" s="11">
        <v>164</v>
      </c>
      <c r="L170" s="25">
        <f t="shared" si="22"/>
        <v>0.36826907625861843</v>
      </c>
      <c r="M170" s="12">
        <f t="shared" si="23"/>
        <v>9.2054027416210135E-7</v>
      </c>
      <c r="N170" s="12">
        <f t="shared" si="24"/>
        <v>0.22210897127069137</v>
      </c>
      <c r="O170" s="98">
        <f t="shared" si="25"/>
        <v>1.314193459746746E-13</v>
      </c>
      <c r="P170" s="98">
        <f t="shared" si="26"/>
        <v>2.3656104596387499E-12</v>
      </c>
      <c r="Q170" s="104">
        <f t="shared" si="27"/>
        <v>3.0430805825281468E-11</v>
      </c>
      <c r="R170" s="47">
        <f t="shared" si="28"/>
        <v>336</v>
      </c>
      <c r="S170" s="77">
        <f t="shared" si="29"/>
        <v>0.73611269635817833</v>
      </c>
      <c r="T170" s="79">
        <f t="shared" si="31"/>
        <v>7.5559802361034798</v>
      </c>
      <c r="U170" s="78">
        <f t="shared" si="32"/>
        <v>119.22366401527599</v>
      </c>
      <c r="V170" s="54" t="s">
        <v>240</v>
      </c>
      <c r="W170" s="67">
        <f t="shared" si="30"/>
        <v>0</v>
      </c>
    </row>
    <row r="171" spans="6:23" x14ac:dyDescent="0.35">
      <c r="F171" s="54" t="s">
        <v>241</v>
      </c>
      <c r="G171" s="111">
        <v>0</v>
      </c>
      <c r="H171" s="112">
        <v>0</v>
      </c>
      <c r="I171" s="113">
        <v>0</v>
      </c>
      <c r="K171" s="11">
        <v>165</v>
      </c>
      <c r="L171" s="25">
        <f t="shared" ref="L171:L206" si="33">$B$17+$B$18*EXP(-K171/$B$21)+$B$19*EXP(-K171/$B$22)+$B$20*EXP(-K171/$B$23)</f>
        <v>0.36780912334022958</v>
      </c>
      <c r="M171" s="12">
        <f t="shared" ref="M171:M206" si="34">EXP(-K171/$D$9)</f>
        <v>8.4574254206388583E-7</v>
      </c>
      <c r="N171" s="12">
        <f t="shared" ref="N171:N206" si="35">EXP(-K171/$D$8)</f>
        <v>0.22008059300105712</v>
      </c>
      <c r="O171" s="98">
        <f t="shared" ref="O171:O206" si="36">(K171*$B$17+$B$18*$B$21*(1-EXP(-K171/$B$21))+$B$19*$B$22*(1-EXP(-K171/$B$22))+$B$20*$B$23*(1-EXP(-K171/$B$23)))*$C$7</f>
        <v>1.32046804523564E-13</v>
      </c>
      <c r="P171" s="98">
        <f t="shared" ref="P171:P206" si="37">$D$9*(1-EXP(-K171/$D$9))*$C$9</f>
        <v>2.36561063658121E-12</v>
      </c>
      <c r="Q171" s="104">
        <f t="shared" ref="Q171:Q206" si="38">$D$8*(1-EXP(-K171/$D$8))*$C$8</f>
        <v>3.0510155223826775E-11</v>
      </c>
      <c r="R171" s="47">
        <f t="shared" ref="R171:R206" si="39">$B$13-K171</f>
        <v>335</v>
      </c>
      <c r="S171" s="77">
        <f t="shared" ref="S171:S234" si="40">VLOOKUP($R171,$K$6:$Q$506,5)/$C$26</f>
        <v>0.7344082138486725</v>
      </c>
      <c r="T171" s="79">
        <f t="shared" si="31"/>
        <v>7.555980236103192</v>
      </c>
      <c r="U171" s="78">
        <f t="shared" si="32"/>
        <v>119.17087221768125</v>
      </c>
      <c r="V171" s="54" t="s">
        <v>241</v>
      </c>
      <c r="W171" s="67">
        <f t="shared" ref="W171:W206" si="41">G171*S171+H171*T171+I171*U171</f>
        <v>0</v>
      </c>
    </row>
    <row r="172" spans="6:23" x14ac:dyDescent="0.35">
      <c r="F172" s="54" t="s">
        <v>242</v>
      </c>
      <c r="G172" s="111">
        <v>0</v>
      </c>
      <c r="H172" s="112">
        <v>0</v>
      </c>
      <c r="I172" s="113">
        <v>0</v>
      </c>
      <c r="K172" s="11">
        <v>166</v>
      </c>
      <c r="L172" s="25">
        <f t="shared" si="33"/>
        <v>0.36735243157299041</v>
      </c>
      <c r="M172" s="12">
        <f t="shared" si="34"/>
        <v>7.7702243729395728E-7</v>
      </c>
      <c r="N172" s="12">
        <f t="shared" si="35"/>
        <v>0.21807073860455226</v>
      </c>
      <c r="O172" s="98">
        <f t="shared" si="36"/>
        <v>1.3267348170153188E-13</v>
      </c>
      <c r="P172" s="98">
        <f t="shared" si="37"/>
        <v>2.3656107991463578E-12</v>
      </c>
      <c r="Q172" s="104">
        <f t="shared" si="38"/>
        <v>3.0588779975390034E-11</v>
      </c>
      <c r="R172" s="47">
        <f t="shared" si="39"/>
        <v>334</v>
      </c>
      <c r="S172" s="77">
        <f t="shared" si="40"/>
        <v>0.73270240424070554</v>
      </c>
      <c r="T172" s="79">
        <f t="shared" si="31"/>
        <v>7.5559802361028803</v>
      </c>
      <c r="U172" s="78">
        <f t="shared" si="32"/>
        <v>119.11759386316848</v>
      </c>
      <c r="V172" s="54" t="s">
        <v>242</v>
      </c>
      <c r="W172" s="67">
        <f t="shared" si="41"/>
        <v>0</v>
      </c>
    </row>
    <row r="173" spans="6:23" x14ac:dyDescent="0.35">
      <c r="F173" s="54" t="s">
        <v>243</v>
      </c>
      <c r="G173" s="111">
        <v>0</v>
      </c>
      <c r="H173" s="112">
        <v>0</v>
      </c>
      <c r="I173" s="113">
        <v>0</v>
      </c>
      <c r="K173" s="11">
        <v>167</v>
      </c>
      <c r="L173" s="25">
        <f t="shared" si="33"/>
        <v>0.36689893610343149</v>
      </c>
      <c r="M173" s="12">
        <f t="shared" si="34"/>
        <v>7.1388612731347697E-7</v>
      </c>
      <c r="N173" s="12">
        <f t="shared" si="35"/>
        <v>0.21607923891456682</v>
      </c>
      <c r="O173" s="98">
        <f t="shared" si="36"/>
        <v>1.3329938301289172E-13</v>
      </c>
      <c r="P173" s="98">
        <f t="shared" si="37"/>
        <v>2.3656109485024107E-12</v>
      </c>
      <c r="Q173" s="104">
        <f t="shared" si="38"/>
        <v>3.0666686697705685E-11</v>
      </c>
      <c r="R173" s="47">
        <f t="shared" si="39"/>
        <v>333</v>
      </c>
      <c r="S173" s="77">
        <f t="shared" si="40"/>
        <v>0.7309952640544799</v>
      </c>
      <c r="T173" s="79">
        <f t="shared" si="31"/>
        <v>7.5559802361025383</v>
      </c>
      <c r="U173" s="78">
        <f t="shared" si="32"/>
        <v>119.06382446737368</v>
      </c>
      <c r="V173" s="54" t="s">
        <v>243</v>
      </c>
      <c r="W173" s="67">
        <f t="shared" si="41"/>
        <v>0</v>
      </c>
    </row>
    <row r="174" spans="6:23" x14ac:dyDescent="0.35">
      <c r="F174" s="54" t="s">
        <v>244</v>
      </c>
      <c r="G174" s="111">
        <v>0</v>
      </c>
      <c r="H174" s="112">
        <v>0</v>
      </c>
      <c r="I174" s="113">
        <v>0</v>
      </c>
      <c r="K174" s="11">
        <v>168</v>
      </c>
      <c r="L174" s="25">
        <f t="shared" si="33"/>
        <v>0.36644857377016815</v>
      </c>
      <c r="M174" s="12">
        <f t="shared" si="34"/>
        <v>6.5587990553460981E-7</v>
      </c>
      <c r="N174" s="12">
        <f t="shared" si="35"/>
        <v>0.21410592630938044</v>
      </c>
      <c r="O174" s="98">
        <f t="shared" si="36"/>
        <v>1.3392451385283908E-13</v>
      </c>
      <c r="P174" s="98">
        <f t="shared" si="37"/>
        <v>2.3656110857226622E-12</v>
      </c>
      <c r="Q174" s="104">
        <f t="shared" si="38"/>
        <v>3.0743881948072697E-11</v>
      </c>
      <c r="R174" s="47">
        <f t="shared" si="39"/>
        <v>332</v>
      </c>
      <c r="S174" s="77">
        <f t="shared" si="40"/>
        <v>0.72928678979829198</v>
      </c>
      <c r="T174" s="79">
        <f t="shared" si="31"/>
        <v>7.555980236102168</v>
      </c>
      <c r="U174" s="78">
        <f t="shared" si="32"/>
        <v>119.00955950460261</v>
      </c>
      <c r="V174" s="54" t="s">
        <v>244</v>
      </c>
      <c r="W174" s="67">
        <f t="shared" si="41"/>
        <v>0</v>
      </c>
    </row>
    <row r="175" spans="6:23" x14ac:dyDescent="0.35">
      <c r="F175" s="54" t="s">
        <v>245</v>
      </c>
      <c r="G175" s="111">
        <v>0</v>
      </c>
      <c r="H175" s="112">
        <v>0</v>
      </c>
      <c r="I175" s="113">
        <v>0</v>
      </c>
      <c r="K175" s="11">
        <v>169</v>
      </c>
      <c r="L175" s="25">
        <f t="shared" si="33"/>
        <v>0.3660012830583686</v>
      </c>
      <c r="M175" s="12">
        <f t="shared" si="34"/>
        <v>6.0258693091985574E-7</v>
      </c>
      <c r="N175" s="12">
        <f t="shared" si="35"/>
        <v>0.21215063469805429</v>
      </c>
      <c r="O175" s="98">
        <f t="shared" si="36"/>
        <v>1.3454887951029756E-13</v>
      </c>
      <c r="P175" s="98">
        <f t="shared" si="37"/>
        <v>2.3656112117931963E-12</v>
      </c>
      <c r="Q175" s="104">
        <f t="shared" si="38"/>
        <v>3.0820372223906397E-11</v>
      </c>
      <c r="R175" s="47">
        <f t="shared" si="39"/>
        <v>331</v>
      </c>
      <c r="S175" s="77">
        <f t="shared" si="40"/>
        <v>0.7275769779684198</v>
      </c>
      <c r="T175" s="79">
        <f t="shared" si="31"/>
        <v>7.5559802361017656</v>
      </c>
      <c r="U175" s="78">
        <f t="shared" si="32"/>
        <v>118.95479440744997</v>
      </c>
      <c r="V175" s="54" t="s">
        <v>245</v>
      </c>
      <c r="W175" s="67">
        <f t="shared" si="41"/>
        <v>0</v>
      </c>
    </row>
    <row r="176" spans="6:23" x14ac:dyDescent="0.35">
      <c r="F176" s="54" t="s">
        <v>246</v>
      </c>
      <c r="G176" s="111">
        <v>0</v>
      </c>
      <c r="H176" s="112">
        <v>0</v>
      </c>
      <c r="I176" s="113">
        <v>0</v>
      </c>
      <c r="K176" s="11">
        <v>170</v>
      </c>
      <c r="L176" s="25">
        <f t="shared" si="33"/>
        <v>0.36555700405545211</v>
      </c>
      <c r="M176" s="12">
        <f t="shared" si="34"/>
        <v>5.5362423250249955E-7</v>
      </c>
      <c r="N176" s="12">
        <f t="shared" si="35"/>
        <v>0.21021319950645095</v>
      </c>
      <c r="O176" s="98">
        <f t="shared" si="36"/>
        <v>1.3517248517068794E-13</v>
      </c>
      <c r="P176" s="98">
        <f t="shared" si="37"/>
        <v>2.3656113276199746E-12</v>
      </c>
      <c r="Q176" s="104">
        <f t="shared" si="38"/>
        <v>3.089616396328544E-11</v>
      </c>
      <c r="R176" s="47">
        <f t="shared" si="39"/>
        <v>330</v>
      </c>
      <c r="S176" s="77">
        <f t="shared" si="40"/>
        <v>0.72586582504900099</v>
      </c>
      <c r="T176" s="79">
        <f t="shared" si="31"/>
        <v>7.555980236101326</v>
      </c>
      <c r="U176" s="78">
        <f t="shared" si="32"/>
        <v>118.89952456641466</v>
      </c>
      <c r="V176" s="54" t="s">
        <v>246</v>
      </c>
      <c r="W176" s="67">
        <f t="shared" si="41"/>
        <v>0</v>
      </c>
    </row>
    <row r="177" spans="6:23" x14ac:dyDescent="0.35">
      <c r="F177" s="54" t="s">
        <v>247</v>
      </c>
      <c r="G177" s="111">
        <v>0</v>
      </c>
      <c r="H177" s="112">
        <v>0</v>
      </c>
      <c r="I177" s="113">
        <v>0</v>
      </c>
      <c r="K177" s="11">
        <v>171</v>
      </c>
      <c r="L177" s="25">
        <f t="shared" si="33"/>
        <v>0.36511567840798231</v>
      </c>
      <c r="M177" s="12">
        <f t="shared" si="34"/>
        <v>5.0863995730227057E-7</v>
      </c>
      <c r="N177" s="12">
        <f t="shared" si="35"/>
        <v>0.20829345766338275</v>
      </c>
      <c r="O177" s="98">
        <f t="shared" si="36"/>
        <v>1.3579533591862295E-13</v>
      </c>
      <c r="P177" s="98">
        <f t="shared" si="37"/>
        <v>2.3656114340353444E-12</v>
      </c>
      <c r="Q177" s="104">
        <f t="shared" si="38"/>
        <v>3.0971263545493641E-11</v>
      </c>
      <c r="R177" s="47">
        <f t="shared" si="39"/>
        <v>329</v>
      </c>
      <c r="S177" s="77">
        <f t="shared" si="40"/>
        <v>0.72415332751191541</v>
      </c>
      <c r="T177" s="79">
        <f t="shared" si="31"/>
        <v>7.5559802361008481</v>
      </c>
      <c r="U177" s="78">
        <f t="shared" si="32"/>
        <v>118.8437453295122</v>
      </c>
      <c r="V177" s="54" t="s">
        <v>247</v>
      </c>
      <c r="W177" s="67">
        <f t="shared" si="41"/>
        <v>0</v>
      </c>
    </row>
    <row r="178" spans="6:23" x14ac:dyDescent="0.35">
      <c r="F178" s="54" t="s">
        <v>248</v>
      </c>
      <c r="G178" s="111">
        <v>0</v>
      </c>
      <c r="H178" s="112">
        <v>0</v>
      </c>
      <c r="I178" s="113">
        <v>0</v>
      </c>
      <c r="K178" s="11">
        <v>172</v>
      </c>
      <c r="L178" s="25">
        <f t="shared" si="33"/>
        <v>0.36467724927972323</v>
      </c>
      <c r="M178" s="12">
        <f t="shared" si="34"/>
        <v>4.6731084185930767E-7</v>
      </c>
      <c r="N178" s="12">
        <f t="shared" si="35"/>
        <v>0.20639124758688615</v>
      </c>
      <c r="O178" s="98">
        <f t="shared" si="36"/>
        <v>1.3641743674052943E-13</v>
      </c>
      <c r="P178" s="98">
        <f t="shared" si="37"/>
        <v>2.3656115318040219E-12</v>
      </c>
      <c r="Q178" s="104">
        <f t="shared" si="38"/>
        <v>3.1045677291556917E-11</v>
      </c>
      <c r="R178" s="47">
        <f t="shared" si="39"/>
        <v>328</v>
      </c>
      <c r="S178" s="77">
        <f t="shared" si="40"/>
        <v>0.72243948181665929</v>
      </c>
      <c r="T178" s="79">
        <f t="shared" si="31"/>
        <v>7.5559802361003268</v>
      </c>
      <c r="U178" s="78">
        <f t="shared" si="32"/>
        <v>118.78745200188285</v>
      </c>
      <c r="V178" s="54" t="s">
        <v>248</v>
      </c>
      <c r="W178" s="67">
        <f t="shared" si="41"/>
        <v>0</v>
      </c>
    </row>
    <row r="179" spans="6:23" x14ac:dyDescent="0.35">
      <c r="F179" s="54" t="s">
        <v>249</v>
      </c>
      <c r="G179" s="111">
        <v>0</v>
      </c>
      <c r="H179" s="112">
        <v>0</v>
      </c>
      <c r="I179" s="113">
        <v>0</v>
      </c>
      <c r="K179" s="11">
        <v>173</v>
      </c>
      <c r="L179" s="25">
        <f t="shared" si="33"/>
        <v>0.36424166131082875</v>
      </c>
      <c r="M179" s="12">
        <f t="shared" si="34"/>
        <v>4.2933988921652415E-7</v>
      </c>
      <c r="N179" s="12">
        <f t="shared" si="35"/>
        <v>0.20450640917062185</v>
      </c>
      <c r="O179" s="98">
        <f t="shared" si="36"/>
        <v>1.3703879252720001E-13</v>
      </c>
      <c r="P179" s="98">
        <f t="shared" si="37"/>
        <v>2.3656116216285877E-12</v>
      </c>
      <c r="Q179" s="104">
        <f t="shared" si="38"/>
        <v>3.1119411464775313E-11</v>
      </c>
      <c r="R179" s="47">
        <f t="shared" si="39"/>
        <v>327</v>
      </c>
      <c r="S179" s="77">
        <f t="shared" si="40"/>
        <v>0.72072428441022018</v>
      </c>
      <c r="T179" s="79">
        <f t="shared" si="31"/>
        <v>7.555980236099761</v>
      </c>
      <c r="U179" s="78">
        <f t="shared" si="32"/>
        <v>118.73063984539664</v>
      </c>
      <c r="V179" s="54" t="s">
        <v>249</v>
      </c>
      <c r="W179" s="67">
        <f t="shared" si="41"/>
        <v>0</v>
      </c>
    </row>
    <row r="180" spans="6:23" x14ac:dyDescent="0.35">
      <c r="F180" s="54" t="s">
        <v>250</v>
      </c>
      <c r="G180" s="111">
        <v>0</v>
      </c>
      <c r="H180" s="112">
        <v>0</v>
      </c>
      <c r="I180" s="113">
        <v>0</v>
      </c>
      <c r="K180" s="11">
        <v>174</v>
      </c>
      <c r="L180" s="25">
        <f t="shared" si="33"/>
        <v>0.3638088605781315</v>
      </c>
      <c r="M180" s="12">
        <f t="shared" si="34"/>
        <v>3.9445423465684101E-7</v>
      </c>
      <c r="N180" s="12">
        <f t="shared" si="35"/>
        <v>0.20263878377039848</v>
      </c>
      <c r="O180" s="98">
        <f t="shared" si="36"/>
        <v>1.3765940807627626E-13</v>
      </c>
      <c r="P180" s="98">
        <f t="shared" si="37"/>
        <v>2.365611704154533E-12</v>
      </c>
      <c r="Q180" s="104">
        <f t="shared" si="38"/>
        <v>3.1192472271250233E-11</v>
      </c>
      <c r="R180" s="47">
        <f t="shared" si="39"/>
        <v>326</v>
      </c>
      <c r="S180" s="77">
        <f t="shared" si="40"/>
        <v>0.71900773172694643</v>
      </c>
      <c r="T180" s="79">
        <f t="shared" si="31"/>
        <v>7.5559802360991455</v>
      </c>
      <c r="U180" s="78">
        <f t="shared" si="32"/>
        <v>118.67330407825442</v>
      </c>
      <c r="V180" s="54" t="s">
        <v>250</v>
      </c>
      <c r="W180" s="67">
        <f t="shared" si="41"/>
        <v>0</v>
      </c>
    </row>
    <row r="181" spans="6:23" x14ac:dyDescent="0.35">
      <c r="F181" s="54" t="s">
        <v>251</v>
      </c>
      <c r="G181" s="111">
        <v>0</v>
      </c>
      <c r="H181" s="112">
        <v>0</v>
      </c>
      <c r="I181" s="113">
        <v>0</v>
      </c>
      <c r="K181" s="11">
        <v>175</v>
      </c>
      <c r="L181" s="25">
        <f t="shared" si="33"/>
        <v>0.36337879455650535</v>
      </c>
      <c r="M181" s="12">
        <f t="shared" si="34"/>
        <v>3.6240318485815187E-7</v>
      </c>
      <c r="N181" s="12">
        <f t="shared" si="35"/>
        <v>0.20078821419082007</v>
      </c>
      <c r="O181" s="98">
        <f t="shared" si="36"/>
        <v>1.3827928809466482E-13</v>
      </c>
      <c r="P181" s="98">
        <f t="shared" si="37"/>
        <v>2.3656117799749012E-12</v>
      </c>
      <c r="Q181" s="104">
        <f t="shared" si="38"/>
        <v>3.1264865860406688E-11</v>
      </c>
      <c r="R181" s="47">
        <f t="shared" si="39"/>
        <v>325</v>
      </c>
      <c r="S181" s="77">
        <f t="shared" si="40"/>
        <v>0.71728982018841547</v>
      </c>
      <c r="T181" s="79">
        <f t="shared" si="31"/>
        <v>7.555980236098474</v>
      </c>
      <c r="U181" s="78">
        <f t="shared" si="32"/>
        <v>118.61543987458559</v>
      </c>
      <c r="V181" s="54" t="s">
        <v>251</v>
      </c>
      <c r="W181" s="67">
        <f t="shared" si="41"/>
        <v>0</v>
      </c>
    </row>
    <row r="182" spans="6:23" x14ac:dyDescent="0.35">
      <c r="F182" s="54" t="s">
        <v>252</v>
      </c>
      <c r="G182" s="111">
        <v>0</v>
      </c>
      <c r="H182" s="112">
        <v>0</v>
      </c>
      <c r="I182" s="113">
        <v>0</v>
      </c>
      <c r="K182" s="11">
        <v>176</v>
      </c>
      <c r="L182" s="25">
        <f t="shared" si="33"/>
        <v>0.36295141208126908</v>
      </c>
      <c r="M182" s="12">
        <f t="shared" si="34"/>
        <v>3.3295641637511776E-7</v>
      </c>
      <c r="N182" s="12">
        <f t="shared" si="35"/>
        <v>0.19895454467205498</v>
      </c>
      <c r="O182" s="98">
        <f t="shared" si="36"/>
        <v>1.3889843720088884E-13</v>
      </c>
      <c r="P182" s="98">
        <f t="shared" si="37"/>
        <v>2.3656118496345489E-12</v>
      </c>
      <c r="Q182" s="104">
        <f t="shared" si="38"/>
        <v>3.1336598325510996E-11</v>
      </c>
      <c r="R182" s="47">
        <f t="shared" si="39"/>
        <v>324</v>
      </c>
      <c r="S182" s="77">
        <f t="shared" si="40"/>
        <v>0.71557054620329763</v>
      </c>
      <c r="T182" s="79">
        <f t="shared" si="31"/>
        <v>7.5559802360977431</v>
      </c>
      <c r="U182" s="78">
        <f t="shared" si="32"/>
        <v>118.55704236404171</v>
      </c>
      <c r="V182" s="54" t="s">
        <v>252</v>
      </c>
      <c r="W182" s="67">
        <f t="shared" si="41"/>
        <v>0</v>
      </c>
    </row>
    <row r="183" spans="6:23" x14ac:dyDescent="0.35">
      <c r="F183" s="54" t="s">
        <v>253</v>
      </c>
      <c r="G183" s="111">
        <v>0</v>
      </c>
      <c r="H183" s="112">
        <v>0</v>
      </c>
      <c r="I183" s="113">
        <v>0</v>
      </c>
      <c r="K183" s="11">
        <v>177</v>
      </c>
      <c r="L183" s="25">
        <f t="shared" si="33"/>
        <v>0.36252666331160566</v>
      </c>
      <c r="M183" s="12">
        <f t="shared" si="34"/>
        <v>3.0590232050182632E-7</v>
      </c>
      <c r="N183" s="12">
        <f t="shared" si="35"/>
        <v>0.19713762087672593</v>
      </c>
      <c r="O183" s="98">
        <f t="shared" si="36"/>
        <v>1.395168599273758E-13</v>
      </c>
      <c r="P183" s="98">
        <f t="shared" si="37"/>
        <v>2.3656119136340601E-12</v>
      </c>
      <c r="Q183" s="104">
        <f t="shared" si="38"/>
        <v>3.1407675704183567E-11</v>
      </c>
      <c r="R183" s="47">
        <f t="shared" si="39"/>
        <v>323</v>
      </c>
      <c r="S183" s="77">
        <f t="shared" si="40"/>
        <v>0.71384990616721766</v>
      </c>
      <c r="T183" s="79">
        <f t="shared" si="31"/>
        <v>7.5559802360969499</v>
      </c>
      <c r="U183" s="78">
        <f t="shared" si="32"/>
        <v>118.49810663138668</v>
      </c>
      <c r="V183" s="54" t="s">
        <v>253</v>
      </c>
      <c r="W183" s="67">
        <f t="shared" si="41"/>
        <v>0</v>
      </c>
    </row>
    <row r="184" spans="6:23" x14ac:dyDescent="0.35">
      <c r="F184" s="54" t="s">
        <v>254</v>
      </c>
      <c r="G184" s="111">
        <v>0</v>
      </c>
      <c r="H184" s="112">
        <v>0</v>
      </c>
      <c r="I184" s="113">
        <v>0</v>
      </c>
      <c r="K184" s="11">
        <v>178</v>
      </c>
      <c r="L184" s="25">
        <f t="shared" si="33"/>
        <v>0.36210449969496811</v>
      </c>
      <c r="M184" s="12">
        <f t="shared" si="34"/>
        <v>2.8104648262124609E-7</v>
      </c>
      <c r="N184" s="12">
        <f t="shared" si="35"/>
        <v>0.19533728987691945</v>
      </c>
      <c r="O184" s="98">
        <f t="shared" si="36"/>
        <v>1.4013456072268435E-13</v>
      </c>
      <c r="P184" s="98">
        <f t="shared" si="37"/>
        <v>2.3656119724333442E-12</v>
      </c>
      <c r="Q184" s="104">
        <f t="shared" si="38"/>
        <v>3.1478103978907135E-11</v>
      </c>
      <c r="R184" s="47">
        <f t="shared" si="39"/>
        <v>322</v>
      </c>
      <c r="S184" s="77">
        <f t="shared" si="40"/>
        <v>0.71212789646261254</v>
      </c>
      <c r="T184" s="79">
        <f t="shared" si="31"/>
        <v>7.5559802360960839</v>
      </c>
      <c r="U184" s="78">
        <f t="shared" si="32"/>
        <v>118.43862771608302</v>
      </c>
      <c r="V184" s="54" t="s">
        <v>254</v>
      </c>
      <c r="W184" s="67">
        <f t="shared" si="41"/>
        <v>0</v>
      </c>
    </row>
    <row r="185" spans="6:23" x14ac:dyDescent="0.35">
      <c r="F185" s="54" t="s">
        <v>255</v>
      </c>
      <c r="G185" s="111">
        <v>0</v>
      </c>
      <c r="H185" s="112">
        <v>0</v>
      </c>
      <c r="I185" s="113">
        <v>0</v>
      </c>
      <c r="K185" s="11">
        <v>179</v>
      </c>
      <c r="L185" s="25">
        <f t="shared" si="33"/>
        <v>0.36168487393244592</v>
      </c>
      <c r="M185" s="12">
        <f t="shared" si="34"/>
        <v>2.5821028511388099E-7</v>
      </c>
      <c r="N185" s="12">
        <f t="shared" si="35"/>
        <v>0.19355340014131434</v>
      </c>
      <c r="O185" s="98">
        <f t="shared" si="36"/>
        <v>1.4075154395367075E-13</v>
      </c>
      <c r="P185" s="98">
        <f t="shared" si="37"/>
        <v>2.3656120264549416E-12</v>
      </c>
      <c r="Q185" s="104">
        <f t="shared" si="38"/>
        <v>3.1547889077530249E-11</v>
      </c>
      <c r="R185" s="47">
        <f t="shared" si="39"/>
        <v>321</v>
      </c>
      <c r="S185" s="77">
        <f t="shared" si="40"/>
        <v>0.71040451345858624</v>
      </c>
      <c r="T185" s="79">
        <f t="shared" si="31"/>
        <v>7.5559802360951425</v>
      </c>
      <c r="U185" s="78">
        <f t="shared" si="32"/>
        <v>118.37860061187425</v>
      </c>
      <c r="V185" s="54" t="s">
        <v>255</v>
      </c>
      <c r="W185" s="67">
        <f t="shared" si="41"/>
        <v>0</v>
      </c>
    </row>
    <row r="186" spans="6:23" x14ac:dyDescent="0.35">
      <c r="F186" s="54" t="s">
        <v>256</v>
      </c>
      <c r="G186" s="111">
        <v>0</v>
      </c>
      <c r="H186" s="112">
        <v>0</v>
      </c>
      <c r="I186" s="113">
        <v>0</v>
      </c>
      <c r="K186" s="11">
        <v>180</v>
      </c>
      <c r="L186" s="25">
        <f t="shared" si="33"/>
        <v>0.36126773994506678</v>
      </c>
      <c r="M186" s="12">
        <f t="shared" si="34"/>
        <v>2.3722962378591118E-7</v>
      </c>
      <c r="N186" s="12">
        <f t="shared" si="35"/>
        <v>0.19178580152242738</v>
      </c>
      <c r="O186" s="98">
        <f t="shared" si="36"/>
        <v>1.4136781390759736E-13</v>
      </c>
      <c r="P186" s="98">
        <f t="shared" si="37"/>
        <v>2.3656120760870592E-12</v>
      </c>
      <c r="Q186" s="104">
        <f t="shared" si="38"/>
        <v>3.1617036873766247E-11</v>
      </c>
      <c r="R186" s="47">
        <f t="shared" si="39"/>
        <v>320</v>
      </c>
      <c r="S186" s="77">
        <f t="shared" si="40"/>
        <v>0.7086797535107604</v>
      </c>
      <c r="T186" s="79">
        <f t="shared" si="31"/>
        <v>7.5559802360941175</v>
      </c>
      <c r="U186" s="78">
        <f t="shared" si="32"/>
        <v>118.31802026636376</v>
      </c>
      <c r="V186" s="54" t="s">
        <v>256</v>
      </c>
      <c r="W186" s="67">
        <f t="shared" si="41"/>
        <v>0</v>
      </c>
    </row>
    <row r="187" spans="6:23" x14ac:dyDescent="0.35">
      <c r="F187" s="54" t="s">
        <v>257</v>
      </c>
      <c r="G187" s="111">
        <v>0</v>
      </c>
      <c r="H187" s="112">
        <v>0</v>
      </c>
      <c r="I187" s="113">
        <v>0</v>
      </c>
      <c r="K187" s="11">
        <v>181</v>
      </c>
      <c r="L187" s="25">
        <f t="shared" si="33"/>
        <v>0.36085305284100633</v>
      </c>
      <c r="M187" s="12">
        <f t="shared" si="34"/>
        <v>2.1795372859289499E-7</v>
      </c>
      <c r="N187" s="12">
        <f t="shared" si="35"/>
        <v>0.19003434524397575</v>
      </c>
      <c r="O187" s="98">
        <f t="shared" si="36"/>
        <v>1.4198337479418449E-13</v>
      </c>
      <c r="P187" s="98">
        <f t="shared" si="37"/>
        <v>2.3656121216863606E-12</v>
      </c>
      <c r="Q187" s="104">
        <f t="shared" si="38"/>
        <v>3.1685553187687612E-11</v>
      </c>
      <c r="R187" s="47">
        <f t="shared" si="39"/>
        <v>319</v>
      </c>
      <c r="S187" s="77">
        <f t="shared" si="40"/>
        <v>0.70695361296112158</v>
      </c>
      <c r="T187" s="79">
        <f t="shared" si="31"/>
        <v>7.555980236093002</v>
      </c>
      <c r="U187" s="78">
        <f t="shared" si="32"/>
        <v>118.25688158058921</v>
      </c>
      <c r="V187" s="54" t="s">
        <v>257</v>
      </c>
      <c r="W187" s="67">
        <f t="shared" si="41"/>
        <v>0</v>
      </c>
    </row>
    <row r="188" spans="6:23" x14ac:dyDescent="0.35">
      <c r="F188" s="54" t="s">
        <v>258</v>
      </c>
      <c r="G188" s="111">
        <v>0</v>
      </c>
      <c r="H188" s="112">
        <v>0</v>
      </c>
      <c r="I188" s="113">
        <v>0</v>
      </c>
      <c r="K188" s="11">
        <v>182</v>
      </c>
      <c r="L188" s="25">
        <f t="shared" si="33"/>
        <v>0.36044076888368443</v>
      </c>
      <c r="M188" s="12">
        <f t="shared" si="34"/>
        <v>2.0024408018458669E-7</v>
      </c>
      <c r="N188" s="12">
        <f t="shared" si="35"/>
        <v>0.18829888388835458</v>
      </c>
      <c r="O188" s="98">
        <f t="shared" si="36"/>
        <v>1.4259823074760693E-13</v>
      </c>
      <c r="P188" s="98">
        <f t="shared" si="37"/>
        <v>2.3656121635805286E-12</v>
      </c>
      <c r="Q188" s="104">
        <f t="shared" si="38"/>
        <v>3.175344378621586E-11</v>
      </c>
      <c r="R188" s="47">
        <f t="shared" si="39"/>
        <v>318</v>
      </c>
      <c r="S188" s="77">
        <f t="shared" si="40"/>
        <v>0.70522608813786547</v>
      </c>
      <c r="T188" s="79">
        <f t="shared" si="31"/>
        <v>7.5559802360917878</v>
      </c>
      <c r="U188" s="78">
        <f t="shared" si="32"/>
        <v>118.19517940859373</v>
      </c>
      <c r="V188" s="54" t="s">
        <v>258</v>
      </c>
      <c r="W188" s="67">
        <f t="shared" si="41"/>
        <v>0</v>
      </c>
    </row>
    <row r="189" spans="6:23" x14ac:dyDescent="0.35">
      <c r="F189" s="54" t="s">
        <v>259</v>
      </c>
      <c r="G189" s="111">
        <v>0</v>
      </c>
      <c r="H189" s="112">
        <v>0</v>
      </c>
      <c r="I189" s="113">
        <v>0</v>
      </c>
      <c r="K189" s="11">
        <v>183</v>
      </c>
      <c r="L189" s="25">
        <f t="shared" si="33"/>
        <v>0.36003084546072084</v>
      </c>
      <c r="M189" s="12">
        <f t="shared" si="34"/>
        <v>1.8397341448499719E-7</v>
      </c>
      <c r="N189" s="12">
        <f t="shared" si="35"/>
        <v>0.18657927138422911</v>
      </c>
      <c r="O189" s="98">
        <f t="shared" si="36"/>
        <v>1.4321238582843685E-13</v>
      </c>
      <c r="P189" s="98">
        <f t="shared" si="37"/>
        <v>2.365612202070621E-12</v>
      </c>
      <c r="Q189" s="104">
        <f t="shared" si="38"/>
        <v>3.1820714383606927E-11</v>
      </c>
      <c r="R189" s="47">
        <f t="shared" si="39"/>
        <v>317</v>
      </c>
      <c r="S189" s="77">
        <f t="shared" si="40"/>
        <v>0.70349717535523737</v>
      </c>
      <c r="T189" s="79">
        <f t="shared" si="31"/>
        <v>7.5559802360904653</v>
      </c>
      <c r="U189" s="78">
        <f t="shared" si="32"/>
        <v>118.13290855699248</v>
      </c>
      <c r="V189" s="54" t="s">
        <v>259</v>
      </c>
      <c r="W189" s="67">
        <f t="shared" si="41"/>
        <v>0</v>
      </c>
    </row>
    <row r="190" spans="6:23" x14ac:dyDescent="0.35">
      <c r="F190" s="54" t="s">
        <v>260</v>
      </c>
      <c r="G190" s="111">
        <v>0</v>
      </c>
      <c r="H190" s="112">
        <v>0</v>
      </c>
      <c r="I190" s="113">
        <v>0</v>
      </c>
      <c r="K190" s="11">
        <v>184</v>
      </c>
      <c r="L190" s="25">
        <f t="shared" si="33"/>
        <v>0.35962324105372939</v>
      </c>
      <c r="M190" s="12">
        <f t="shared" si="34"/>
        <v>1.6902480815447222E-7</v>
      </c>
      <c r="N190" s="12">
        <f t="shared" si="35"/>
        <v>0.18487536299424004</v>
      </c>
      <c r="O190" s="98">
        <f t="shared" si="36"/>
        <v>1.4382584402553468E-13</v>
      </c>
      <c r="P190" s="98">
        <f t="shared" si="37"/>
        <v>2.3656122374332332E-12</v>
      </c>
      <c r="Q190" s="104">
        <f t="shared" si="38"/>
        <v>3.1887370641932105E-11</v>
      </c>
      <c r="R190" s="47">
        <f t="shared" si="39"/>
        <v>316</v>
      </c>
      <c r="S190" s="77">
        <f t="shared" si="40"/>
        <v>0.70176687091336665</v>
      </c>
      <c r="T190" s="79">
        <f t="shared" si="31"/>
        <v>7.5559802360890282</v>
      </c>
      <c r="U190" s="78">
        <f t="shared" si="32"/>
        <v>118.07006378453566</v>
      </c>
      <c r="V190" s="54" t="s">
        <v>260</v>
      </c>
      <c r="W190" s="67">
        <f t="shared" si="41"/>
        <v>0</v>
      </c>
    </row>
    <row r="191" spans="6:23" x14ac:dyDescent="0.35">
      <c r="F191" s="54" t="s">
        <v>261</v>
      </c>
      <c r="G191" s="111">
        <v>0</v>
      </c>
      <c r="H191" s="112">
        <v>0</v>
      </c>
      <c r="I191" s="113">
        <v>0</v>
      </c>
      <c r="K191" s="11">
        <v>185</v>
      </c>
      <c r="L191" s="25">
        <f t="shared" si="33"/>
        <v>0.35921791520892726</v>
      </c>
      <c r="M191" s="12">
        <f t="shared" si="34"/>
        <v>1.5529083836178943E-7</v>
      </c>
      <c r="N191" s="12">
        <f t="shared" si="35"/>
        <v>0.18318701530282128</v>
      </c>
      <c r="O191" s="98">
        <f t="shared" si="36"/>
        <v>1.4443860925788901E-13</v>
      </c>
      <c r="P191" s="98">
        <f t="shared" si="37"/>
        <v>2.3656122699224853E-12</v>
      </c>
      <c r="Q191" s="104">
        <f t="shared" si="38"/>
        <v>3.1953418171554673E-11</v>
      </c>
      <c r="R191" s="47">
        <f t="shared" si="39"/>
        <v>315</v>
      </c>
      <c r="S191" s="77">
        <f t="shared" si="40"/>
        <v>0.70003517109810098</v>
      </c>
      <c r="T191" s="79">
        <f t="shared" si="31"/>
        <v>7.5559802360874606</v>
      </c>
      <c r="U191" s="78">
        <f t="shared" si="32"/>
        <v>118.0066398016675</v>
      </c>
      <c r="V191" s="54" t="s">
        <v>261</v>
      </c>
      <c r="W191" s="67">
        <f t="shared" si="41"/>
        <v>0</v>
      </c>
    </row>
    <row r="192" spans="6:23" x14ac:dyDescent="0.35">
      <c r="F192" s="54" t="s">
        <v>262</v>
      </c>
      <c r="G192" s="111">
        <v>0</v>
      </c>
      <c r="H192" s="112">
        <v>0</v>
      </c>
      <c r="I192" s="113">
        <v>0</v>
      </c>
      <c r="K192" s="11">
        <v>186</v>
      </c>
      <c r="L192" s="25">
        <f t="shared" si="33"/>
        <v>0.35881482850853691</v>
      </c>
      <c r="M192" s="12">
        <f t="shared" si="34"/>
        <v>1.4267281082826836E-7</v>
      </c>
      <c r="N192" s="12">
        <f t="shared" si="35"/>
        <v>0.18151408620412876</v>
      </c>
      <c r="O192" s="98">
        <f t="shared" si="36"/>
        <v>1.4505068537640706E-13</v>
      </c>
      <c r="P192" s="98">
        <f t="shared" si="37"/>
        <v>2.365612299771851E-12</v>
      </c>
      <c r="Q192" s="104">
        <f t="shared" si="38"/>
        <v>3.2018862531602037E-11</v>
      </c>
      <c r="R192" s="47">
        <f t="shared" si="39"/>
        <v>314</v>
      </c>
      <c r="S192" s="77">
        <f t="shared" si="40"/>
        <v>0.69830207218083296</v>
      </c>
      <c r="T192" s="79">
        <f t="shared" si="31"/>
        <v>7.555980236085758</v>
      </c>
      <c r="U192" s="78">
        <f t="shared" si="32"/>
        <v>117.94263127008075</v>
      </c>
      <c r="V192" s="54" t="s">
        <v>262</v>
      </c>
      <c r="W192" s="67">
        <f t="shared" si="41"/>
        <v>0</v>
      </c>
    </row>
    <row r="193" spans="6:23" x14ac:dyDescent="0.35">
      <c r="F193" s="54" t="s">
        <v>263</v>
      </c>
      <c r="G193" s="111">
        <v>0</v>
      </c>
      <c r="H193" s="112">
        <v>0</v>
      </c>
      <c r="I193" s="113">
        <v>0</v>
      </c>
      <c r="K193" s="11">
        <v>187</v>
      </c>
      <c r="L193" s="25">
        <f t="shared" si="33"/>
        <v>0.35841394254296044</v>
      </c>
      <c r="M193" s="12">
        <f t="shared" si="34"/>
        <v>1.3108005059651668E-7</v>
      </c>
      <c r="N193" s="12">
        <f t="shared" si="35"/>
        <v>0.17985643489007955</v>
      </c>
      <c r="O193" s="98">
        <f t="shared" si="36"/>
        <v>1.4566207616565719E-13</v>
      </c>
      <c r="P193" s="98">
        <f t="shared" si="37"/>
        <v>2.3656123271958311E-12</v>
      </c>
      <c r="Q193" s="104">
        <f t="shared" si="38"/>
        <v>3.208370923043369E-11</v>
      </c>
      <c r="R193" s="47">
        <f t="shared" si="39"/>
        <v>313</v>
      </c>
      <c r="S193" s="77">
        <f t="shared" si="40"/>
        <v>0.69656757041832484</v>
      </c>
      <c r="T193" s="79">
        <f t="shared" si="31"/>
        <v>7.5559802360839043</v>
      </c>
      <c r="U193" s="78">
        <f t="shared" si="32"/>
        <v>117.87803280226755</v>
      </c>
      <c r="V193" s="54" t="s">
        <v>263</v>
      </c>
      <c r="W193" s="67">
        <f t="shared" si="41"/>
        <v>0</v>
      </c>
    </row>
    <row r="194" spans="6:23" x14ac:dyDescent="0.35">
      <c r="F194" s="54" t="s">
        <v>264</v>
      </c>
      <c r="G194" s="111">
        <v>0</v>
      </c>
      <c r="H194" s="112">
        <v>0</v>
      </c>
      <c r="I194" s="113">
        <v>0</v>
      </c>
      <c r="K194" s="11">
        <v>188</v>
      </c>
      <c r="L194" s="25">
        <f t="shared" si="33"/>
        <v>0.35801521988370333</v>
      </c>
      <c r="M194" s="12">
        <f t="shared" si="34"/>
        <v>1.2042925042716732E-7</v>
      </c>
      <c r="N194" s="12">
        <f t="shared" si="35"/>
        <v>0.17821392183850038</v>
      </c>
      <c r="O194" s="98">
        <f t="shared" si="36"/>
        <v>1.4627278534556443E-13</v>
      </c>
      <c r="P194" s="98">
        <f t="shared" si="37"/>
        <v>2.3656123523914985E-12</v>
      </c>
      <c r="Q194" s="104">
        <f t="shared" si="38"/>
        <v>3.2147963726104816E-11</v>
      </c>
      <c r="R194" s="47">
        <f t="shared" si="39"/>
        <v>312</v>
      </c>
      <c r="S194" s="77">
        <f t="shared" si="40"/>
        <v>0.69483166205252711</v>
      </c>
      <c r="T194" s="79">
        <f t="shared" si="31"/>
        <v>7.5559802360818837</v>
      </c>
      <c r="U194" s="78">
        <f t="shared" si="32"/>
        <v>117.81283896106605</v>
      </c>
      <c r="V194" s="54" t="s">
        <v>264</v>
      </c>
      <c r="W194" s="67">
        <f t="shared" si="41"/>
        <v>0</v>
      </c>
    </row>
    <row r="195" spans="6:23" x14ac:dyDescent="0.35">
      <c r="F195" s="54" t="s">
        <v>265</v>
      </c>
      <c r="G195" s="111">
        <v>0</v>
      </c>
      <c r="H195" s="112">
        <v>0</v>
      </c>
      <c r="I195" s="113">
        <v>0</v>
      </c>
      <c r="K195" s="11">
        <v>189</v>
      </c>
      <c r="L195" s="25">
        <f t="shared" si="33"/>
        <v>0.35761862405703077</v>
      </c>
      <c r="M195" s="12">
        <f t="shared" si="34"/>
        <v>1.1064387214109599E-7</v>
      </c>
      <c r="N195" s="12">
        <f t="shared" si="35"/>
        <v>0.17658640880138418</v>
      </c>
      <c r="O195" s="98">
        <f t="shared" si="36"/>
        <v>1.4688281657306075E-13</v>
      </c>
      <c r="P195" s="98">
        <f t="shared" si="37"/>
        <v>2.3656123755399129E-12</v>
      </c>
      <c r="Q195" s="104">
        <f t="shared" si="38"/>
        <v>3.2211631426825702E-11</v>
      </c>
      <c r="R195" s="47">
        <f t="shared" si="39"/>
        <v>311</v>
      </c>
      <c r="S195" s="77">
        <f t="shared" si="40"/>
        <v>0.69309434331039466</v>
      </c>
      <c r="T195" s="79">
        <f t="shared" si="31"/>
        <v>7.5559802360796873</v>
      </c>
      <c r="U195" s="78">
        <f t="shared" si="32"/>
        <v>117.7470442592025</v>
      </c>
      <c r="V195" s="54" t="s">
        <v>265</v>
      </c>
      <c r="W195" s="67">
        <f t="shared" si="41"/>
        <v>0</v>
      </c>
    </row>
    <row r="196" spans="6:23" x14ac:dyDescent="0.35">
      <c r="F196" s="54" t="s">
        <v>266</v>
      </c>
      <c r="G196" s="111">
        <v>0</v>
      </c>
      <c r="H196" s="112">
        <v>0</v>
      </c>
      <c r="I196" s="113">
        <v>0</v>
      </c>
      <c r="K196" s="11">
        <v>190</v>
      </c>
      <c r="L196" s="25">
        <f t="shared" si="33"/>
        <v>0.35722411951833316</v>
      </c>
      <c r="M196" s="12">
        <f t="shared" si="34"/>
        <v>1.0165359660507791E-7</v>
      </c>
      <c r="N196" s="12">
        <f t="shared" si="35"/>
        <v>0.17497375879325394</v>
      </c>
      <c r="O196" s="98">
        <f t="shared" si="36"/>
        <v>1.4749217344369063E-13</v>
      </c>
      <c r="P196" s="98">
        <f t="shared" si="37"/>
        <v>2.3656123968074223E-12</v>
      </c>
      <c r="Q196" s="104">
        <f t="shared" si="38"/>
        <v>3.2274717691416917E-11</v>
      </c>
      <c r="R196" s="47">
        <f t="shared" si="39"/>
        <v>310</v>
      </c>
      <c r="S196" s="77">
        <f t="shared" si="40"/>
        <v>0.69135561040369675</v>
      </c>
      <c r="T196" s="79">
        <f t="shared" si="31"/>
        <v>7.5559802360772963</v>
      </c>
      <c r="U196" s="78">
        <f t="shared" si="32"/>
        <v>117.6806431588297</v>
      </c>
      <c r="V196" s="54" t="s">
        <v>266</v>
      </c>
      <c r="W196" s="67">
        <f t="shared" si="41"/>
        <v>0</v>
      </c>
    </row>
    <row r="197" spans="6:23" x14ac:dyDescent="0.35">
      <c r="F197" s="54" t="s">
        <v>267</v>
      </c>
      <c r="G197" s="111">
        <v>0</v>
      </c>
      <c r="H197" s="112">
        <v>0</v>
      </c>
      <c r="I197" s="113">
        <v>0</v>
      </c>
      <c r="K197" s="11">
        <v>191</v>
      </c>
      <c r="L197" s="25">
        <f t="shared" si="33"/>
        <v>0.35683167162718377</v>
      </c>
      <c r="M197" s="12">
        <f t="shared" si="34"/>
        <v>9.3393818408401459E-8</v>
      </c>
      <c r="N197" s="12">
        <f t="shared" si="35"/>
        <v>0.17337583607963278</v>
      </c>
      <c r="O197" s="98">
        <f t="shared" si="36"/>
        <v>1.4810085949317385E-13</v>
      </c>
      <c r="P197" s="98">
        <f t="shared" si="37"/>
        <v>2.3656124163468578E-12</v>
      </c>
      <c r="Q197" s="104">
        <f t="shared" si="38"/>
        <v>3.2337227829760379E-11</v>
      </c>
      <c r="R197" s="47">
        <f t="shared" si="39"/>
        <v>309</v>
      </c>
      <c r="S197" s="77">
        <f t="shared" si="40"/>
        <v>0.68961545952882308</v>
      </c>
      <c r="T197" s="79">
        <f t="shared" si="31"/>
        <v>7.5559802360746922</v>
      </c>
      <c r="U197" s="78">
        <f t="shared" si="32"/>
        <v>117.61363007106065</v>
      </c>
      <c r="V197" s="54" t="s">
        <v>267</v>
      </c>
      <c r="W197" s="67">
        <f t="shared" si="41"/>
        <v>0</v>
      </c>
    </row>
    <row r="198" spans="6:23" x14ac:dyDescent="0.35">
      <c r="F198" s="54" t="s">
        <v>268</v>
      </c>
      <c r="G198" s="111">
        <v>0</v>
      </c>
      <c r="H198" s="112">
        <v>0</v>
      </c>
      <c r="I198" s="113">
        <v>0</v>
      </c>
      <c r="K198" s="11">
        <v>192</v>
      </c>
      <c r="L198" s="25">
        <f t="shared" si="33"/>
        <v>0.3564412466230702</v>
      </c>
      <c r="M198" s="12">
        <f t="shared" si="34"/>
        <v>8.5805181599110825E-8</v>
      </c>
      <c r="N198" s="12">
        <f t="shared" si="35"/>
        <v>0.17179250616561947</v>
      </c>
      <c r="O198" s="98">
        <f t="shared" si="36"/>
        <v>1.4870887819892628E-13</v>
      </c>
      <c r="P198" s="98">
        <f t="shared" si="37"/>
        <v>2.3656124342986332E-12</v>
      </c>
      <c r="Q198" s="104">
        <f t="shared" si="38"/>
        <v>3.2399167103246296E-11</v>
      </c>
      <c r="R198" s="47">
        <f t="shared" si="39"/>
        <v>308</v>
      </c>
      <c r="S198" s="77">
        <f t="shared" si="40"/>
        <v>0.68787388686658502</v>
      </c>
      <c r="T198" s="79">
        <f t="shared" si="31"/>
        <v>7.5559802360718589</v>
      </c>
      <c r="U198" s="78">
        <f t="shared" si="32"/>
        <v>117.54599935549822</v>
      </c>
      <c r="V198" s="54" t="s">
        <v>268</v>
      </c>
      <c r="W198" s="67">
        <f t="shared" si="41"/>
        <v>0</v>
      </c>
    </row>
    <row r="199" spans="6:23" x14ac:dyDescent="0.35">
      <c r="F199" s="54" t="s">
        <v>269</v>
      </c>
      <c r="G199" s="111">
        <v>0</v>
      </c>
      <c r="H199" s="112">
        <v>0</v>
      </c>
      <c r="I199" s="113">
        <v>0</v>
      </c>
      <c r="K199" s="11">
        <v>193</v>
      </c>
      <c r="L199" s="25">
        <f t="shared" si="33"/>
        <v>0.35605281160177921</v>
      </c>
      <c r="M199" s="12">
        <f t="shared" si="34"/>
        <v>7.8833153143614E-8</v>
      </c>
      <c r="N199" s="12">
        <f t="shared" si="35"/>
        <v>0.1702236357845682</v>
      </c>
      <c r="O199" s="98">
        <f t="shared" si="36"/>
        <v>1.493162329815397E-13</v>
      </c>
      <c r="P199" s="98">
        <f t="shared" si="37"/>
        <v>2.3656124507917519E-12</v>
      </c>
      <c r="Q199" s="104">
        <f t="shared" si="38"/>
        <v>3.2460540725215931E-11</v>
      </c>
      <c r="R199" s="47">
        <f t="shared" si="39"/>
        <v>307</v>
      </c>
      <c r="S199" s="77">
        <f t="shared" si="40"/>
        <v>0.68613088858201132</v>
      </c>
      <c r="T199" s="79">
        <f t="shared" ref="T199:T262" si="42">VLOOKUP($R199,$K$6:$Q$506,6)/$C$26</f>
        <v>7.5559802360687751</v>
      </c>
      <c r="U199" s="78">
        <f t="shared" ref="U199:U262" si="43">VLOOKUP($R199,$K$6:$Q$506,7)/$C$26</f>
        <v>117.47774531976054</v>
      </c>
      <c r="V199" s="54" t="s">
        <v>269</v>
      </c>
      <c r="W199" s="67">
        <f t="shared" si="41"/>
        <v>0</v>
      </c>
    </row>
    <row r="200" spans="6:23" x14ac:dyDescent="0.35">
      <c r="F200" s="54" t="s">
        <v>270</v>
      </c>
      <c r="G200" s="111">
        <v>0</v>
      </c>
      <c r="H200" s="112">
        <v>0</v>
      </c>
      <c r="I200" s="113">
        <v>0</v>
      </c>
      <c r="K200" s="11">
        <v>194</v>
      </c>
      <c r="L200" s="25">
        <f t="shared" si="33"/>
        <v>0.35566633449241974</v>
      </c>
      <c r="M200" s="12">
        <f t="shared" si="34"/>
        <v>7.2427631044474103E-8</v>
      </c>
      <c r="N200" s="12">
        <f t="shared" si="35"/>
        <v>0.16866909288687157</v>
      </c>
      <c r="O200" s="98">
        <f t="shared" si="36"/>
        <v>1.4992292720622206E-13</v>
      </c>
      <c r="P200" s="98">
        <f t="shared" si="37"/>
        <v>2.3656124659447358E-12</v>
      </c>
      <c r="Q200" s="104">
        <f t="shared" si="38"/>
        <v>3.2521353861400506E-11</v>
      </c>
      <c r="R200" s="47">
        <f t="shared" si="39"/>
        <v>306</v>
      </c>
      <c r="S200" s="77">
        <f t="shared" si="40"/>
        <v>0.68438646082413923</v>
      </c>
      <c r="T200" s="79">
        <f t="shared" si="42"/>
        <v>7.5559802360654178</v>
      </c>
      <c r="U200" s="78">
        <f t="shared" si="43"/>
        <v>117.40886221900165</v>
      </c>
      <c r="V200" s="54" t="s">
        <v>270</v>
      </c>
      <c r="W200" s="67">
        <f t="shared" si="41"/>
        <v>0</v>
      </c>
    </row>
    <row r="201" spans="6:23" x14ac:dyDescent="0.35">
      <c r="F201" s="54" t="s">
        <v>271</v>
      </c>
      <c r="G201" s="111">
        <v>0</v>
      </c>
      <c r="H201" s="112">
        <v>0</v>
      </c>
      <c r="I201" s="113">
        <v>0</v>
      </c>
      <c r="K201" s="11">
        <v>195</v>
      </c>
      <c r="L201" s="25">
        <f t="shared" si="33"/>
        <v>0.35528178403506577</v>
      </c>
      <c r="M201" s="12">
        <f t="shared" si="34"/>
        <v>6.6542584300263123E-8</v>
      </c>
      <c r="N201" s="12">
        <f t="shared" si="35"/>
        <v>0.1671287466288463</v>
      </c>
      <c r="O201" s="98">
        <f t="shared" si="36"/>
        <v>1.5052896418419895E-13</v>
      </c>
      <c r="P201" s="98">
        <f t="shared" si="37"/>
        <v>2.3656124798664767E-12</v>
      </c>
      <c r="Q201" s="104">
        <f t="shared" si="38"/>
        <v>3.2581611630355931E-11</v>
      </c>
      <c r="R201" s="47">
        <f t="shared" si="39"/>
        <v>305</v>
      </c>
      <c r="S201" s="77">
        <f t="shared" si="40"/>
        <v>0.68264059972580116</v>
      </c>
      <c r="T201" s="79">
        <f t="shared" si="42"/>
        <v>7.5559802360617647</v>
      </c>
      <c r="U201" s="78">
        <f t="shared" si="43"/>
        <v>117.33934425542807</v>
      </c>
      <c r="V201" s="54" t="s">
        <v>271</v>
      </c>
      <c r="W201" s="67">
        <f t="shared" si="41"/>
        <v>0</v>
      </c>
    </row>
    <row r="202" spans="6:23" x14ac:dyDescent="0.35">
      <c r="F202" s="54" t="s">
        <v>272</v>
      </c>
      <c r="G202" s="111">
        <v>0</v>
      </c>
      <c r="H202" s="112">
        <v>0</v>
      </c>
      <c r="I202" s="113">
        <v>0</v>
      </c>
      <c r="K202" s="11">
        <v>196</v>
      </c>
      <c r="L202" s="25">
        <f t="shared" si="33"/>
        <v>0.35489912975900212</v>
      </c>
      <c r="M202" s="12">
        <f t="shared" si="34"/>
        <v>6.1135722120176105E-8</v>
      </c>
      <c r="N202" s="12">
        <f t="shared" si="35"/>
        <v>0.16560246736172016</v>
      </c>
      <c r="O202" s="98">
        <f t="shared" si="36"/>
        <v>1.5113434717407776E-13</v>
      </c>
      <c r="P202" s="98">
        <f t="shared" si="37"/>
        <v>2.3656124926570182E-12</v>
      </c>
      <c r="Q202" s="104">
        <f t="shared" si="38"/>
        <v>3.2641319103893628E-11</v>
      </c>
      <c r="R202" s="47">
        <f t="shared" si="39"/>
        <v>304</v>
      </c>
      <c r="S202" s="77">
        <f t="shared" si="40"/>
        <v>0.68089330140340376</v>
      </c>
      <c r="T202" s="79">
        <f t="shared" si="42"/>
        <v>7.5559802360577875</v>
      </c>
      <c r="U202" s="78">
        <f t="shared" si="43"/>
        <v>117.26918557781093</v>
      </c>
      <c r="V202" s="54" t="s">
        <v>272</v>
      </c>
      <c r="W202" s="67">
        <f t="shared" si="41"/>
        <v>0</v>
      </c>
    </row>
    <row r="203" spans="6:23" x14ac:dyDescent="0.35">
      <c r="F203" s="54" t="s">
        <v>273</v>
      </c>
      <c r="G203" s="111">
        <v>0</v>
      </c>
      <c r="H203" s="112">
        <v>0</v>
      </c>
      <c r="I203" s="113">
        <v>0</v>
      </c>
      <c r="K203" s="11">
        <v>197</v>
      </c>
      <c r="L203" s="25">
        <f t="shared" si="33"/>
        <v>0.35451834196155668</v>
      </c>
      <c r="M203" s="12">
        <f t="shared" si="34"/>
        <v>5.6168190016338304E-8</v>
      </c>
      <c r="N203" s="12">
        <f t="shared" si="35"/>
        <v>0.16409012662071984</v>
      </c>
      <c r="O203" s="98">
        <f t="shared" si="36"/>
        <v>1.5173907938317477E-13</v>
      </c>
      <c r="P203" s="98">
        <f t="shared" si="37"/>
        <v>2.3656125044082752E-12</v>
      </c>
      <c r="Q203" s="104">
        <f t="shared" si="38"/>
        <v>3.2700481307507444E-11</v>
      </c>
      <c r="R203" s="47">
        <f t="shared" si="39"/>
        <v>303</v>
      </c>
      <c r="S203" s="77">
        <f t="shared" si="40"/>
        <v>0.67914456195670436</v>
      </c>
      <c r="T203" s="79">
        <f t="shared" si="42"/>
        <v>7.5559802360534594</v>
      </c>
      <c r="U203" s="78">
        <f t="shared" si="43"/>
        <v>117.19838028099318</v>
      </c>
      <c r="V203" s="54" t="s">
        <v>273</v>
      </c>
      <c r="W203" s="67">
        <f t="shared" si="41"/>
        <v>0</v>
      </c>
    </row>
    <row r="204" spans="6:23" x14ac:dyDescent="0.35">
      <c r="F204" s="54" t="s">
        <v>274</v>
      </c>
      <c r="G204" s="111">
        <v>0</v>
      </c>
      <c r="H204" s="112">
        <v>0</v>
      </c>
      <c r="I204" s="113">
        <v>0</v>
      </c>
      <c r="K204" s="11">
        <v>198</v>
      </c>
      <c r="L204" s="25">
        <f t="shared" si="33"/>
        <v>0.35413939168750541</v>
      </c>
      <c r="M204" s="12">
        <f t="shared" si="34"/>
        <v>5.1604290589876143E-8</v>
      </c>
      <c r="N204" s="12">
        <f t="shared" si="35"/>
        <v>0.16259159711425805</v>
      </c>
      <c r="O204" s="98">
        <f t="shared" si="36"/>
        <v>1.523431639688072E-13</v>
      </c>
      <c r="P204" s="98">
        <f t="shared" si="37"/>
        <v>2.3656125152046935E-12</v>
      </c>
      <c r="Q204" s="104">
        <f t="shared" si="38"/>
        <v>3.2759103220796617E-11</v>
      </c>
      <c r="R204" s="47">
        <f t="shared" si="39"/>
        <v>302</v>
      </c>
      <c r="S204" s="77">
        <f t="shared" si="40"/>
        <v>0.67739437746857933</v>
      </c>
      <c r="T204" s="79">
        <f t="shared" si="42"/>
        <v>7.5559802360487485</v>
      </c>
      <c r="U204" s="78">
        <f t="shared" si="43"/>
        <v>117.1269224053929</v>
      </c>
      <c r="V204" s="54" t="s">
        <v>274</v>
      </c>
      <c r="W204" s="67">
        <f t="shared" si="41"/>
        <v>0</v>
      </c>
    </row>
    <row r="205" spans="6:23" x14ac:dyDescent="0.35">
      <c r="F205" s="54" t="s">
        <v>275</v>
      </c>
      <c r="G205" s="111">
        <v>0</v>
      </c>
      <c r="H205" s="112">
        <v>0</v>
      </c>
      <c r="I205" s="113">
        <v>0</v>
      </c>
      <c r="K205" s="11">
        <v>199</v>
      </c>
      <c r="L205" s="25">
        <f t="shared" si="33"/>
        <v>0.35376225070903089</v>
      </c>
      <c r="M205" s="12">
        <f t="shared" si="34"/>
        <v>4.7411227004284097E-8</v>
      </c>
      <c r="N205" s="12">
        <f t="shared" si="35"/>
        <v>0.16110675271321964</v>
      </c>
      <c r="O205" s="98">
        <f t="shared" si="36"/>
        <v>1.5294660403955025E-13</v>
      </c>
      <c r="P205" s="98">
        <f t="shared" si="37"/>
        <v>2.3656125251238573E-12</v>
      </c>
      <c r="Q205" s="104">
        <f t="shared" si="38"/>
        <v>3.2817189777884909E-11</v>
      </c>
      <c r="R205" s="47">
        <f t="shared" si="39"/>
        <v>301</v>
      </c>
      <c r="S205" s="77">
        <f t="shared" si="40"/>
        <v>0.67564274400478763</v>
      </c>
      <c r="T205" s="79">
        <f t="shared" si="42"/>
        <v>7.5559802360436192</v>
      </c>
      <c r="U205" s="78">
        <f t="shared" si="43"/>
        <v>117.05480593650152</v>
      </c>
      <c r="V205" s="54" t="s">
        <v>275</v>
      </c>
      <c r="W205" s="67">
        <f t="shared" si="41"/>
        <v>0</v>
      </c>
    </row>
    <row r="206" spans="6:23" x14ac:dyDescent="0.35">
      <c r="F206" s="54" t="s">
        <v>276</v>
      </c>
      <c r="G206" s="111">
        <v>0</v>
      </c>
      <c r="H206" s="112">
        <v>0</v>
      </c>
      <c r="I206" s="113">
        <v>0</v>
      </c>
      <c r="K206" s="11">
        <v>200</v>
      </c>
      <c r="L206" s="25">
        <f t="shared" si="33"/>
        <v>0.35338689150622316</v>
      </c>
      <c r="M206" s="12">
        <f t="shared" si="34"/>
        <v>4.355886730264924E-8</v>
      </c>
      <c r="N206" s="12">
        <f t="shared" si="35"/>
        <v>0.1596354684403454</v>
      </c>
      <c r="O206" s="98">
        <f t="shared" si="36"/>
        <v>1.5354940265646047E-13</v>
      </c>
      <c r="P206" s="98">
        <f t="shared" si="37"/>
        <v>2.3656125342370482E-12</v>
      </c>
      <c r="Q206" s="104">
        <f t="shared" si="38"/>
        <v>3.2874745867835917E-11</v>
      </c>
      <c r="R206" s="47">
        <f t="shared" si="39"/>
        <v>300</v>
      </c>
      <c r="S206" s="77">
        <f t="shared" si="40"/>
        <v>0.67388965761372888</v>
      </c>
      <c r="T206" s="79">
        <f t="shared" si="42"/>
        <v>7.5559802360380388</v>
      </c>
      <c r="U206" s="78">
        <f t="shared" si="43"/>
        <v>116.98202480437747</v>
      </c>
      <c r="V206" s="54" t="s">
        <v>276</v>
      </c>
      <c r="W206" s="67">
        <f t="shared" si="41"/>
        <v>0</v>
      </c>
    </row>
    <row r="207" spans="6:23" x14ac:dyDescent="0.35">
      <c r="F207" s="54" t="s">
        <v>277</v>
      </c>
      <c r="G207" s="111">
        <v>0</v>
      </c>
      <c r="H207" s="112">
        <v>0</v>
      </c>
      <c r="I207" s="113">
        <v>0</v>
      </c>
      <c r="K207" s="11">
        <v>201</v>
      </c>
      <c r="L207" s="25">
        <f t="shared" ref="L207:L270" si="44">$B$17+$B$18*EXP(-K207/$B$21)+$B$19*EXP(-K207/$B$22)+$B$20*EXP(-K207/$B$23)</f>
        <v>0.35301328724810566</v>
      </c>
      <c r="M207" s="12">
        <f t="shared" ref="M207:M270" si="45">EXP(-K207/$D$9)</f>
        <v>4.001952787508222E-8</v>
      </c>
      <c r="N207" s="12">
        <f t="shared" ref="N207:N270" si="46">EXP(-K207/$D$8)</f>
        <v>0.15817762045971315</v>
      </c>
      <c r="O207" s="98">
        <f t="shared" ref="O207:O270" si="47">(K207*$B$17+$B$18*$B$21*(1-EXP(-K207/$B$21))+$B$19*$B$22*(1-EXP(-K207/$B$22))+$B$20*$B$23*(1-EXP(-K207/$B$23)))*$C$7</f>
        <v>1.5415156283426639E-13</v>
      </c>
      <c r="P207" s="98">
        <f t="shared" ref="P207:P270" si="48">$D$9*(1-EXP(-K207/$D$9))*$C$9</f>
        <v>2.3656125426097543E-12</v>
      </c>
      <c r="Q207" s="104">
        <f t="shared" ref="Q207:Q270" si="49">$D$8*(1-EXP(-K207/$D$8))*$C$8</f>
        <v>3.2931776335064558E-11</v>
      </c>
      <c r="R207" s="47">
        <f t="shared" ref="R207:R270" si="50">$B$13-K207</f>
        <v>299</v>
      </c>
      <c r="S207" s="77">
        <f t="shared" si="40"/>
        <v>0.67213511432619455</v>
      </c>
      <c r="T207" s="79">
        <f t="shared" si="42"/>
        <v>7.5559802360319628</v>
      </c>
      <c r="U207" s="78">
        <f t="shared" si="43"/>
        <v>116.90857288313559</v>
      </c>
      <c r="V207" s="54" t="s">
        <v>277</v>
      </c>
      <c r="W207" s="67">
        <f t="shared" ref="W207:W270" si="51">G207*S207+H207*T207+I207*U207</f>
        <v>0</v>
      </c>
    </row>
    <row r="208" spans="6:23" x14ac:dyDescent="0.35">
      <c r="F208" s="54" t="s">
        <v>278</v>
      </c>
      <c r="G208" s="111">
        <v>0</v>
      </c>
      <c r="H208" s="112">
        <v>0</v>
      </c>
      <c r="I208" s="113">
        <v>0</v>
      </c>
      <c r="K208" s="11">
        <v>202</v>
      </c>
      <c r="L208" s="25">
        <f t="shared" si="44"/>
        <v>0.35264141177417357</v>
      </c>
      <c r="M208" s="12">
        <f t="shared" si="45"/>
        <v>3.6767774520323124E-8</v>
      </c>
      <c r="N208" s="12">
        <f t="shared" si="46"/>
        <v>0.15673308606631434</v>
      </c>
      <c r="O208" s="98">
        <f t="shared" si="47"/>
        <v>1.5475308754252754E-13</v>
      </c>
      <c r="P208" s="98">
        <f t="shared" si="48"/>
        <v>2.365612550302143E-12</v>
      </c>
      <c r="Q208" s="104">
        <f t="shared" si="49"/>
        <v>3.2988285979744822E-11</v>
      </c>
      <c r="R208" s="47">
        <f t="shared" si="50"/>
        <v>298</v>
      </c>
      <c r="S208" s="77">
        <f t="shared" si="40"/>
        <v>0.67037911015511242</v>
      </c>
      <c r="T208" s="79">
        <f t="shared" si="42"/>
        <v>7.5559802360253512</v>
      </c>
      <c r="U208" s="78">
        <f t="shared" si="43"/>
        <v>116.83444399043117</v>
      </c>
      <c r="V208" s="54" t="s">
        <v>278</v>
      </c>
      <c r="W208" s="67">
        <f t="shared" si="51"/>
        <v>0</v>
      </c>
    </row>
    <row r="209" spans="6:23" x14ac:dyDescent="0.35">
      <c r="F209" s="54" t="s">
        <v>279</v>
      </c>
      <c r="G209" s="111">
        <v>0</v>
      </c>
      <c r="H209" s="112">
        <v>0</v>
      </c>
      <c r="I209" s="113">
        <v>0</v>
      </c>
      <c r="K209" s="11">
        <v>203</v>
      </c>
      <c r="L209" s="25">
        <f t="shared" si="44"/>
        <v>0.3522712395764302</v>
      </c>
      <c r="M209" s="12">
        <f t="shared" si="45"/>
        <v>3.3780239671919045E-8</v>
      </c>
      <c r="N209" s="12">
        <f t="shared" si="46"/>
        <v>0.15530174367572636</v>
      </c>
      <c r="O209" s="98">
        <f t="shared" si="47"/>
        <v>1.5535397970676168E-13</v>
      </c>
      <c r="P209" s="98">
        <f t="shared" si="48"/>
        <v>2.3656125573694929E-12</v>
      </c>
      <c r="Q209" s="104">
        <f t="shared" si="49"/>
        <v>3.3044279558213807E-11</v>
      </c>
      <c r="R209" s="47">
        <f t="shared" si="50"/>
        <v>297</v>
      </c>
      <c r="S209" s="77">
        <f t="shared" si="40"/>
        <v>0.66862164109528655</v>
      </c>
      <c r="T209" s="79">
        <f t="shared" si="42"/>
        <v>7.5559802360181543</v>
      </c>
      <c r="U209" s="78">
        <f t="shared" si="43"/>
        <v>116.75963188693993</v>
      </c>
      <c r="V209" s="54" t="s">
        <v>279</v>
      </c>
      <c r="W209" s="67">
        <f t="shared" si="51"/>
        <v>0</v>
      </c>
    </row>
    <row r="210" spans="6:23" x14ac:dyDescent="0.35">
      <c r="F210" s="54" t="s">
        <v>280</v>
      </c>
      <c r="G210" s="111">
        <v>0</v>
      </c>
      <c r="H210" s="112">
        <v>0</v>
      </c>
      <c r="I210" s="113">
        <v>0</v>
      </c>
      <c r="K210" s="11">
        <v>204</v>
      </c>
      <c r="L210" s="25">
        <f t="shared" si="44"/>
        <v>0.35190274578190728</v>
      </c>
      <c r="M210" s="12">
        <f t="shared" si="45"/>
        <v>3.1035454475536882E-8</v>
      </c>
      <c r="N210" s="12">
        <f t="shared" si="46"/>
        <v>0.15388347281387876</v>
      </c>
      <c r="O210" s="98">
        <f t="shared" si="47"/>
        <v>1.5595424220954257E-13</v>
      </c>
      <c r="P210" s="98">
        <f t="shared" si="48"/>
        <v>2.3656125638625922E-12</v>
      </c>
      <c r="Q210" s="104">
        <f t="shared" si="49"/>
        <v>3.3099761783372059E-11</v>
      </c>
      <c r="R210" s="47">
        <f t="shared" si="50"/>
        <v>296</v>
      </c>
      <c r="S210" s="77">
        <f t="shared" si="40"/>
        <v>0.66686270312312768</v>
      </c>
      <c r="T210" s="79">
        <f t="shared" si="42"/>
        <v>7.5559802360103197</v>
      </c>
      <c r="U210" s="78">
        <f t="shared" si="43"/>
        <v>116.6841302758326</v>
      </c>
      <c r="V210" s="54" t="s">
        <v>280</v>
      </c>
      <c r="W210" s="67">
        <f t="shared" si="51"/>
        <v>0</v>
      </c>
    </row>
    <row r="211" spans="6:23" x14ac:dyDescent="0.35">
      <c r="F211" s="54" t="s">
        <v>281</v>
      </c>
      <c r="G211" s="111">
        <v>0</v>
      </c>
      <c r="H211" s="112">
        <v>0</v>
      </c>
      <c r="I211" s="113">
        <v>0</v>
      </c>
      <c r="K211" s="11">
        <v>205</v>
      </c>
      <c r="L211" s="25">
        <f t="shared" si="44"/>
        <v>0.35153590613565794</v>
      </c>
      <c r="M211" s="12">
        <f t="shared" si="45"/>
        <v>2.8513694510693999E-8</v>
      </c>
      <c r="N211" s="12">
        <f t="shared" si="46"/>
        <v>0.15247815410691343</v>
      </c>
      <c r="O211" s="98">
        <f t="shared" si="47"/>
        <v>1.565538778915681E-13</v>
      </c>
      <c r="P211" s="98">
        <f t="shared" si="48"/>
        <v>2.3656125698280992E-12</v>
      </c>
      <c r="Q211" s="104">
        <f t="shared" si="49"/>
        <v>3.3154737325080201E-11</v>
      </c>
      <c r="R211" s="47">
        <f t="shared" si="50"/>
        <v>295</v>
      </c>
      <c r="S211" s="77">
        <f t="shared" si="40"/>
        <v>0.66510229219637951</v>
      </c>
      <c r="T211" s="79">
        <f t="shared" si="42"/>
        <v>7.5559802360017931</v>
      </c>
      <c r="U211" s="78">
        <f t="shared" si="43"/>
        <v>116.60793280224505</v>
      </c>
      <c r="V211" s="54" t="s">
        <v>281</v>
      </c>
      <c r="W211" s="67">
        <f t="shared" si="51"/>
        <v>0</v>
      </c>
    </row>
    <row r="212" spans="6:23" x14ac:dyDescent="0.35">
      <c r="F212" s="54" t="s">
        <v>282</v>
      </c>
      <c r="G212" s="111">
        <v>0</v>
      </c>
      <c r="H212" s="112">
        <v>0</v>
      </c>
      <c r="I212" s="113">
        <v>0</v>
      </c>
      <c r="K212" s="11">
        <v>206</v>
      </c>
      <c r="L212" s="25">
        <f t="shared" si="44"/>
        <v>0.35117069698420744</v>
      </c>
      <c r="M212" s="12">
        <f t="shared" si="45"/>
        <v>2.6196838048240423E-8</v>
      </c>
      <c r="N212" s="12">
        <f t="shared" si="46"/>
        <v>0.1510856692711367</v>
      </c>
      <c r="O212" s="98">
        <f t="shared" si="47"/>
        <v>1.5715288955269955E-13</v>
      </c>
      <c r="P212" s="98">
        <f t="shared" si="48"/>
        <v>2.365612575308884E-12</v>
      </c>
      <c r="Q212" s="104">
        <f t="shared" si="49"/>
        <v>3.3209210810552056E-11</v>
      </c>
      <c r="R212" s="47">
        <f t="shared" si="50"/>
        <v>294</v>
      </c>
      <c r="S212" s="77">
        <f t="shared" si="40"/>
        <v>0.663340404253836</v>
      </c>
      <c r="T212" s="79">
        <f t="shared" si="42"/>
        <v>7.5559802359925126</v>
      </c>
      <c r="U212" s="78">
        <f t="shared" si="43"/>
        <v>116.5310330527434</v>
      </c>
      <c r="V212" s="54" t="s">
        <v>282</v>
      </c>
      <c r="W212" s="67">
        <f t="shared" si="51"/>
        <v>0</v>
      </c>
    </row>
    <row r="213" spans="6:23" x14ac:dyDescent="0.35">
      <c r="F213" s="54" t="s">
        <v>283</v>
      </c>
      <c r="G213" s="111">
        <v>0</v>
      </c>
      <c r="H213" s="112">
        <v>0</v>
      </c>
      <c r="I213" s="113">
        <v>0</v>
      </c>
      <c r="K213" s="11">
        <v>207</v>
      </c>
      <c r="L213" s="25">
        <f t="shared" si="44"/>
        <v>0.35080709525945097</v>
      </c>
      <c r="M213" s="12">
        <f t="shared" si="45"/>
        <v>2.4068235825012135E-8</v>
      </c>
      <c r="N213" s="12">
        <f t="shared" si="46"/>
        <v>0.14970590110306378</v>
      </c>
      <c r="O213" s="98">
        <f t="shared" si="47"/>
        <v>1.5775127995297332E-13</v>
      </c>
      <c r="P213" s="98">
        <f t="shared" si="48"/>
        <v>2.3656125803443323E-12</v>
      </c>
      <c r="Q213" s="104">
        <f t="shared" si="49"/>
        <v>3.3263186824744062E-11</v>
      </c>
      <c r="R213" s="47">
        <f t="shared" si="50"/>
        <v>293</v>
      </c>
      <c r="S213" s="77">
        <f t="shared" si="40"/>
        <v>0.66157703521505329</v>
      </c>
      <c r="T213" s="79">
        <f t="shared" si="42"/>
        <v>7.5559802359824113</v>
      </c>
      <c r="U213" s="78">
        <f t="shared" si="43"/>
        <v>116.45342455478418</v>
      </c>
      <c r="V213" s="54" t="s">
        <v>283</v>
      </c>
      <c r="W213" s="67">
        <f t="shared" si="51"/>
        <v>0</v>
      </c>
    </row>
    <row r="214" spans="6:23" x14ac:dyDescent="0.35">
      <c r="F214" s="54" t="s">
        <v>284</v>
      </c>
      <c r="G214" s="111">
        <v>0</v>
      </c>
      <c r="H214" s="112">
        <v>0</v>
      </c>
      <c r="I214" s="113">
        <v>0</v>
      </c>
      <c r="K214" s="11">
        <v>208</v>
      </c>
      <c r="L214" s="25">
        <f t="shared" si="44"/>
        <v>0.35044507846298534</v>
      </c>
      <c r="M214" s="12">
        <f t="shared" si="45"/>
        <v>2.2112591399835232E-8</v>
      </c>
      <c r="N214" s="12">
        <f t="shared" si="46"/>
        <v>0.14833873346955381</v>
      </c>
      <c r="O214" s="98">
        <f t="shared" si="47"/>
        <v>1.5834905181358558E-13</v>
      </c>
      <c r="P214" s="98">
        <f t="shared" si="48"/>
        <v>2.3656125849706294E-12</v>
      </c>
      <c r="Q214" s="104">
        <f t="shared" si="49"/>
        <v>3.3316669910741226E-11</v>
      </c>
      <c r="R214" s="47">
        <f t="shared" si="50"/>
        <v>292</v>
      </c>
      <c r="S214" s="77">
        <f t="shared" si="40"/>
        <v>0.65981218098005157</v>
      </c>
      <c r="T214" s="79">
        <f t="shared" si="42"/>
        <v>7.5559802359714157</v>
      </c>
      <c r="U214" s="78">
        <f t="shared" si="43"/>
        <v>116.37510077616957</v>
      </c>
      <c r="V214" s="54" t="s">
        <v>284</v>
      </c>
      <c r="W214" s="67">
        <f t="shared" si="51"/>
        <v>0</v>
      </c>
    </row>
    <row r="215" spans="6:23" x14ac:dyDescent="0.35">
      <c r="F215" s="54" t="s">
        <v>285</v>
      </c>
      <c r="G215" s="111">
        <v>0</v>
      </c>
      <c r="H215" s="112">
        <v>0</v>
      </c>
      <c r="I215" s="113">
        <v>0</v>
      </c>
      <c r="K215" s="11">
        <v>209</v>
      </c>
      <c r="L215" s="25">
        <f t="shared" si="44"/>
        <v>0.35008462465086376</v>
      </c>
      <c r="M215" s="12">
        <f t="shared" si="45"/>
        <v>2.0315851231103705E-8</v>
      </c>
      <c r="N215" s="12">
        <f t="shared" si="46"/>
        <v>0.14698405129803535</v>
      </c>
      <c r="O215" s="98">
        <f t="shared" si="47"/>
        <v>1.5894620781785027E-13</v>
      </c>
      <c r="P215" s="98">
        <f t="shared" si="48"/>
        <v>2.3656125892210211E-12</v>
      </c>
      <c r="Q215" s="104">
        <f t="shared" si="49"/>
        <v>3.3369664570139456E-11</v>
      </c>
      <c r="R215" s="47">
        <f t="shared" si="50"/>
        <v>291</v>
      </c>
      <c r="S215" s="77">
        <f t="shared" si="40"/>
        <v>0.65804583742901224</v>
      </c>
      <c r="T215" s="79">
        <f t="shared" si="42"/>
        <v>7.5559802359594501</v>
      </c>
      <c r="U215" s="78">
        <f t="shared" si="43"/>
        <v>116.29605512449763</v>
      </c>
      <c r="V215" s="54" t="s">
        <v>285</v>
      </c>
      <c r="W215" s="67">
        <f t="shared" si="51"/>
        <v>0</v>
      </c>
    </row>
    <row r="216" spans="6:23" x14ac:dyDescent="0.35">
      <c r="F216" s="54" t="s">
        <v>286</v>
      </c>
      <c r="G216" s="111">
        <v>0</v>
      </c>
      <c r="H216" s="112">
        <v>0</v>
      </c>
      <c r="I216" s="113">
        <v>0</v>
      </c>
      <c r="K216" s="11">
        <v>210</v>
      </c>
      <c r="L216" s="25">
        <f t="shared" si="44"/>
        <v>0.34972571241876171</v>
      </c>
      <c r="M216" s="12">
        <f t="shared" si="45"/>
        <v>1.866510368601182E-8</v>
      </c>
      <c r="N216" s="12">
        <f t="shared" si="46"/>
        <v>0.1456417405668205</v>
      </c>
      <c r="O216" s="98">
        <f t="shared" si="47"/>
        <v>1.5954275061213207E-13</v>
      </c>
      <c r="P216" s="98">
        <f t="shared" si="48"/>
        <v>2.3656125931260503E-12</v>
      </c>
      <c r="Q216" s="104">
        <f t="shared" si="49"/>
        <v>3.3422175263424501E-11</v>
      </c>
      <c r="R216" s="47">
        <f t="shared" si="50"/>
        <v>290</v>
      </c>
      <c r="S216" s="77">
        <f t="shared" si="40"/>
        <v>0.65627800042196582</v>
      </c>
      <c r="T216" s="79">
        <f t="shared" si="42"/>
        <v>7.5559802359464241</v>
      </c>
      <c r="U216" s="78">
        <f t="shared" si="43"/>
        <v>116.21628094660727</v>
      </c>
      <c r="V216" s="54" t="s">
        <v>286</v>
      </c>
      <c r="W216" s="67">
        <f t="shared" si="51"/>
        <v>0</v>
      </c>
    </row>
    <row r="217" spans="6:23" x14ac:dyDescent="0.35">
      <c r="F217" s="54" t="s">
        <v>287</v>
      </c>
      <c r="G217" s="111">
        <v>0</v>
      </c>
      <c r="H217" s="112">
        <v>0</v>
      </c>
      <c r="I217" s="113">
        <v>0</v>
      </c>
      <c r="K217" s="11">
        <v>211</v>
      </c>
      <c r="L217" s="25">
        <f t="shared" si="44"/>
        <v>0.34936832088754238</v>
      </c>
      <c r="M217" s="12">
        <f t="shared" si="45"/>
        <v>1.7148486255707162E-8</v>
      </c>
      <c r="N217" s="12">
        <f t="shared" si="46"/>
        <v>0.14431168829550806</v>
      </c>
      <c r="O217" s="98">
        <f t="shared" si="47"/>
        <v>1.6013868280675349E-13</v>
      </c>
      <c r="P217" s="98">
        <f t="shared" si="48"/>
        <v>2.3656125967137794E-12</v>
      </c>
      <c r="Q217" s="104">
        <f t="shared" si="49"/>
        <v>3.3474206410347351E-11</v>
      </c>
      <c r="R217" s="47">
        <f t="shared" si="50"/>
        <v>289</v>
      </c>
      <c r="S217" s="77">
        <f t="shared" si="40"/>
        <v>0.65450866579847067</v>
      </c>
      <c r="T217" s="79">
        <f t="shared" si="42"/>
        <v>7.5559802359322461</v>
      </c>
      <c r="U217" s="78">
        <f t="shared" si="43"/>
        <v>116.13577152801847</v>
      </c>
      <c r="V217" s="54" t="s">
        <v>287</v>
      </c>
      <c r="W217" s="67">
        <f t="shared" si="51"/>
        <v>0</v>
      </c>
    </row>
    <row r="218" spans="6:23" x14ac:dyDescent="0.35">
      <c r="F218" s="54" t="s">
        <v>288</v>
      </c>
      <c r="G218" s="111">
        <v>0</v>
      </c>
      <c r="H218" s="112">
        <v>0</v>
      </c>
      <c r="I218" s="113">
        <v>0</v>
      </c>
      <c r="K218" s="11">
        <v>212</v>
      </c>
      <c r="L218" s="25">
        <f t="shared" si="44"/>
        <v>0.34901242968921259</v>
      </c>
      <c r="M218" s="12">
        <f t="shared" si="45"/>
        <v>1.5755100309598688E-8</v>
      </c>
      <c r="N218" s="12">
        <f t="shared" si="46"/>
        <v>0.14299378253547415</v>
      </c>
      <c r="O218" s="98">
        <f t="shared" si="47"/>
        <v>1.6073400697687873E-13</v>
      </c>
      <c r="P218" s="98">
        <f t="shared" si="48"/>
        <v>2.3656126000099907E-12</v>
      </c>
      <c r="Q218" s="104">
        <f t="shared" si="49"/>
        <v>3.3525762390296269E-11</v>
      </c>
      <c r="R218" s="47">
        <f t="shared" si="50"/>
        <v>288</v>
      </c>
      <c r="S218" s="77">
        <f t="shared" si="40"/>
        <v>0.65273782937728586</v>
      </c>
      <c r="T218" s="79">
        <f t="shared" si="42"/>
        <v>7.5559802359168149</v>
      </c>
      <c r="U218" s="78">
        <f t="shared" si="43"/>
        <v>116.05452009236701</v>
      </c>
      <c r="V218" s="54" t="s">
        <v>288</v>
      </c>
      <c r="W218" s="67">
        <f t="shared" si="51"/>
        <v>0</v>
      </c>
    </row>
    <row r="219" spans="6:23" x14ac:dyDescent="0.35">
      <c r="F219" s="54" t="s">
        <v>289</v>
      </c>
      <c r="G219" s="111">
        <v>0</v>
      </c>
      <c r="H219" s="112">
        <v>0</v>
      </c>
      <c r="I219" s="113">
        <v>0</v>
      </c>
      <c r="K219" s="11">
        <v>213</v>
      </c>
      <c r="L219" s="25">
        <f t="shared" si="44"/>
        <v>0.34865801895325627</v>
      </c>
      <c r="M219" s="12">
        <f t="shared" si="45"/>
        <v>1.4474932776232994E-8</v>
      </c>
      <c r="N219" s="12">
        <f t="shared" si="46"/>
        <v>0.14168791236044967</v>
      </c>
      <c r="O219" s="98">
        <f t="shared" si="47"/>
        <v>1.6132872566337293E-13</v>
      </c>
      <c r="P219" s="98">
        <f t="shared" si="48"/>
        <v>2.3656126030383713E-12</v>
      </c>
      <c r="Q219" s="104">
        <f t="shared" si="49"/>
        <v>3.357684754266537E-11</v>
      </c>
      <c r="R219" s="47">
        <f t="shared" si="50"/>
        <v>287</v>
      </c>
      <c r="S219" s="77">
        <f t="shared" si="40"/>
        <v>0.65096548695603407</v>
      </c>
      <c r="T219" s="79">
        <f t="shared" si="42"/>
        <v>7.5559802359000185</v>
      </c>
      <c r="U219" s="78">
        <f t="shared" si="43"/>
        <v>115.97251980083418</v>
      </c>
      <c r="V219" s="54" t="s">
        <v>289</v>
      </c>
      <c r="W219" s="67">
        <f t="shared" si="51"/>
        <v>0</v>
      </c>
    </row>
    <row r="220" spans="6:23" x14ac:dyDescent="0.35">
      <c r="F220" s="54" t="s">
        <v>290</v>
      </c>
      <c r="G220" s="111">
        <v>0</v>
      </c>
      <c r="H220" s="112">
        <v>0</v>
      </c>
      <c r="I220" s="113">
        <v>0</v>
      </c>
      <c r="K220" s="11">
        <v>214</v>
      </c>
      <c r="L220" s="25">
        <f t="shared" si="44"/>
        <v>0.34830506929333749</v>
      </c>
      <c r="M220" s="12">
        <f t="shared" si="45"/>
        <v>1.3298784187925058E-8</v>
      </c>
      <c r="N220" s="12">
        <f t="shared" si="46"/>
        <v>0.14039396785718364</v>
      </c>
      <c r="O220" s="98">
        <f t="shared" si="47"/>
        <v>1.6192284137363945E-13</v>
      </c>
      <c r="P220" s="98">
        <f t="shared" si="48"/>
        <v>2.3656126058206833E-12</v>
      </c>
      <c r="Q220" s="104">
        <f t="shared" si="49"/>
        <v>3.3627466167219894E-11</v>
      </c>
      <c r="R220" s="47">
        <f t="shared" si="50"/>
        <v>286</v>
      </c>
      <c r="S220" s="77">
        <f t="shared" si="40"/>
        <v>0.64919163431085558</v>
      </c>
      <c r="T220" s="79">
        <f t="shared" si="42"/>
        <v>7.5559802358817363</v>
      </c>
      <c r="U220" s="78">
        <f t="shared" si="43"/>
        <v>115.88976375157098</v>
      </c>
      <c r="V220" s="54" t="s">
        <v>290</v>
      </c>
      <c r="W220" s="67">
        <f t="shared" si="51"/>
        <v>0</v>
      </c>
    </row>
    <row r="221" spans="6:23" x14ac:dyDescent="0.35">
      <c r="F221" s="54" t="s">
        <v>291</v>
      </c>
      <c r="G221" s="111">
        <v>0</v>
      </c>
      <c r="H221" s="112">
        <v>0</v>
      </c>
      <c r="I221" s="113">
        <v>0</v>
      </c>
      <c r="K221" s="11">
        <v>215</v>
      </c>
      <c r="L221" s="25">
        <f t="shared" si="44"/>
        <v>0.34795356179436165</v>
      </c>
      <c r="M221" s="12">
        <f t="shared" si="45"/>
        <v>1.2218202572062765E-8</v>
      </c>
      <c r="N221" s="12">
        <f t="shared" si="46"/>
        <v>0.13911184011619213</v>
      </c>
      <c r="O221" s="98">
        <f t="shared" si="47"/>
        <v>1.6251635658243373E-13</v>
      </c>
      <c r="P221" s="98">
        <f t="shared" si="48"/>
        <v>2.365612608376921E-12</v>
      </c>
      <c r="Q221" s="104">
        <f t="shared" si="49"/>
        <v>3.3677622524458071E-11</v>
      </c>
      <c r="R221" s="47">
        <f t="shared" si="50"/>
        <v>285</v>
      </c>
      <c r="S221" s="77">
        <f t="shared" si="40"/>
        <v>0.64741626719605405</v>
      </c>
      <c r="T221" s="79">
        <f t="shared" si="42"/>
        <v>7.5559802358618384</v>
      </c>
      <c r="U221" s="78">
        <f t="shared" si="43"/>
        <v>115.80624497911759</v>
      </c>
      <c r="V221" s="54" t="s">
        <v>291</v>
      </c>
      <c r="W221" s="67">
        <f t="shared" si="51"/>
        <v>0</v>
      </c>
    </row>
    <row r="222" spans="6:23" x14ac:dyDescent="0.35">
      <c r="F222" s="54" t="s">
        <v>292</v>
      </c>
      <c r="G222" s="111">
        <v>0</v>
      </c>
      <c r="H222" s="112">
        <v>0</v>
      </c>
      <c r="I222" s="113">
        <v>0</v>
      </c>
      <c r="K222" s="11">
        <v>216</v>
      </c>
      <c r="L222" s="25">
        <f t="shared" si="44"/>
        <v>0.3476034779998855</v>
      </c>
      <c r="M222" s="12">
        <f t="shared" si="45"/>
        <v>1.1225422714018323E-8</v>
      </c>
      <c r="N222" s="12">
        <f t="shared" si="46"/>
        <v>0.1378414212225913</v>
      </c>
      <c r="O222" s="98">
        <f t="shared" si="47"/>
        <v>1.6310927373265632E-13</v>
      </c>
      <c r="P222" s="98">
        <f t="shared" si="48"/>
        <v>2.3656126107254536E-12</v>
      </c>
      <c r="Q222" s="104">
        <f t="shared" si="49"/>
        <v>3.3727320835969756E-11</v>
      </c>
      <c r="R222" s="47">
        <f t="shared" si="50"/>
        <v>284</v>
      </c>
      <c r="S222" s="77">
        <f t="shared" si="40"/>
        <v>0.64563938134373311</v>
      </c>
      <c r="T222" s="79">
        <f t="shared" si="42"/>
        <v>7.5559802358401793</v>
      </c>
      <c r="U222" s="78">
        <f t="shared" si="43"/>
        <v>115.72195645381666</v>
      </c>
      <c r="V222" s="54" t="s">
        <v>292</v>
      </c>
      <c r="W222" s="67">
        <f t="shared" si="51"/>
        <v>0</v>
      </c>
    </row>
    <row r="223" spans="6:23" x14ac:dyDescent="0.35">
      <c r="F223" s="54" t="s">
        <v>293</v>
      </c>
      <c r="G223" s="111">
        <v>0</v>
      </c>
      <c r="H223" s="112">
        <v>0</v>
      </c>
      <c r="I223" s="113">
        <v>0</v>
      </c>
      <c r="K223" s="11">
        <v>217</v>
      </c>
      <c r="L223" s="25">
        <f t="shared" si="44"/>
        <v>0.34725479989986735</v>
      </c>
      <c r="M223" s="12">
        <f t="shared" si="45"/>
        <v>1.0313310355200971E-8</v>
      </c>
      <c r="N223" s="12">
        <f t="shared" si="46"/>
        <v>0.13658260424701466</v>
      </c>
      <c r="O223" s="98">
        <f t="shared" si="47"/>
        <v>1.6370159523612411E-13</v>
      </c>
      <c r="P223" s="98">
        <f t="shared" si="48"/>
        <v>2.3656126128831582E-12</v>
      </c>
      <c r="Q223" s="104">
        <f t="shared" si="49"/>
        <v>3.3776565284791745E-11</v>
      </c>
      <c r="R223" s="47">
        <f t="shared" si="50"/>
        <v>283</v>
      </c>
      <c r="S223" s="77">
        <f t="shared" si="40"/>
        <v>0.64386097246342178</v>
      </c>
      <c r="T223" s="79">
        <f t="shared" si="42"/>
        <v>7.555980235816607</v>
      </c>
      <c r="U223" s="78">
        <f t="shared" si="43"/>
        <v>115.63689108122186</v>
      </c>
      <c r="V223" s="54" t="s">
        <v>293</v>
      </c>
      <c r="W223" s="67">
        <f t="shared" si="51"/>
        <v>0</v>
      </c>
    </row>
    <row r="224" spans="6:23" x14ac:dyDescent="0.35">
      <c r="F224" s="54" t="s">
        <v>294</v>
      </c>
      <c r="G224" s="111">
        <v>0</v>
      </c>
      <c r="H224" s="112">
        <v>0</v>
      </c>
      <c r="I224" s="113">
        <v>0</v>
      </c>
      <c r="K224" s="11">
        <v>218</v>
      </c>
      <c r="L224" s="25">
        <f t="shared" si="44"/>
        <v>0.34690750991874703</v>
      </c>
      <c r="M224" s="12">
        <f t="shared" si="45"/>
        <v>9.4753109252507341E-9</v>
      </c>
      <c r="N224" s="12">
        <f t="shared" si="46"/>
        <v>0.1353352832366127</v>
      </c>
      <c r="O224" s="98">
        <f t="shared" si="47"/>
        <v>1.6429332347432122E-13</v>
      </c>
      <c r="P224" s="98">
        <f t="shared" si="48"/>
        <v>2.3656126148655398E-12</v>
      </c>
      <c r="Q224" s="104">
        <f t="shared" si="49"/>
        <v>3.3825360015759831E-11</v>
      </c>
      <c r="R224" s="47">
        <f t="shared" si="50"/>
        <v>282</v>
      </c>
      <c r="S224" s="77">
        <f t="shared" si="40"/>
        <v>0.64208103624169333</v>
      </c>
      <c r="T224" s="79">
        <f t="shared" si="42"/>
        <v>7.5559802357909467</v>
      </c>
      <c r="U224" s="78">
        <f t="shared" si="43"/>
        <v>115.55104170150078</v>
      </c>
      <c r="V224" s="54" t="s">
        <v>294</v>
      </c>
      <c r="W224" s="67">
        <f t="shared" si="51"/>
        <v>0</v>
      </c>
    </row>
    <row r="225" spans="6:23" x14ac:dyDescent="0.35">
      <c r="F225" s="54" t="s">
        <v>295</v>
      </c>
      <c r="G225" s="111">
        <v>0</v>
      </c>
      <c r="H225" s="112">
        <v>0</v>
      </c>
      <c r="I225" s="113">
        <v>0</v>
      </c>
      <c r="K225" s="11">
        <v>219</v>
      </c>
      <c r="L225" s="25">
        <f t="shared" si="44"/>
        <v>0.34656159090384753</v>
      </c>
      <c r="M225" s="12">
        <f t="shared" si="45"/>
        <v>8.7054024399546352E-9</v>
      </c>
      <c r="N225" s="12">
        <f t="shared" si="46"/>
        <v>0.134099353206135</v>
      </c>
      <c r="O225" s="98">
        <f t="shared" si="47"/>
        <v>1.6488446079912986E-13</v>
      </c>
      <c r="P225" s="98">
        <f t="shared" si="48"/>
        <v>2.3656126166868453E-12</v>
      </c>
      <c r="Q225" s="104">
        <f t="shared" si="49"/>
        <v>3.3873709135857718E-11</v>
      </c>
      <c r="R225" s="47">
        <f t="shared" si="50"/>
        <v>281</v>
      </c>
      <c r="S225" s="77">
        <f t="shared" si="40"/>
        <v>0.6402995683417706</v>
      </c>
      <c r="T225" s="79">
        <f t="shared" si="42"/>
        <v>7.5559802357630197</v>
      </c>
      <c r="U225" s="78">
        <f t="shared" si="43"/>
        <v>115.46440108883222</v>
      </c>
      <c r="V225" s="54" t="s">
        <v>295</v>
      </c>
      <c r="W225" s="67">
        <f t="shared" si="51"/>
        <v>0</v>
      </c>
    </row>
    <row r="226" spans="6:23" x14ac:dyDescent="0.35">
      <c r="F226" s="54" t="s">
        <v>296</v>
      </c>
      <c r="G226" s="111">
        <v>0</v>
      </c>
      <c r="H226" s="112">
        <v>0</v>
      </c>
      <c r="I226" s="113">
        <v>0</v>
      </c>
      <c r="K226" s="11">
        <v>220</v>
      </c>
      <c r="L226" s="25">
        <f t="shared" si="44"/>
        <v>0.34621702611408933</v>
      </c>
      <c r="M226" s="12">
        <f t="shared" si="45"/>
        <v>7.9980522264036134E-9</v>
      </c>
      <c r="N226" s="12">
        <f t="shared" si="46"/>
        <v>0.1328747101290941</v>
      </c>
      <c r="O226" s="98">
        <f t="shared" si="47"/>
        <v>1.6547500953354154E-13</v>
      </c>
      <c r="P226" s="98">
        <f t="shared" si="48"/>
        <v>2.3656126183601618E-12</v>
      </c>
      <c r="Q226" s="104">
        <f t="shared" si="49"/>
        <v>3.3921616714562641E-11</v>
      </c>
      <c r="R226" s="47">
        <f t="shared" si="50"/>
        <v>280</v>
      </c>
      <c r="S226" s="77">
        <f t="shared" si="40"/>
        <v>0.63851656440312377</v>
      </c>
      <c r="T226" s="79">
        <f t="shared" si="42"/>
        <v>7.5559802357326209</v>
      </c>
      <c r="U226" s="78">
        <f t="shared" si="43"/>
        <v>115.37696195079796</v>
      </c>
      <c r="V226" s="54" t="s">
        <v>296</v>
      </c>
      <c r="W226" s="67">
        <f t="shared" si="51"/>
        <v>0</v>
      </c>
    </row>
    <row r="227" spans="6:23" x14ac:dyDescent="0.35">
      <c r="F227" s="54" t="s">
        <v>297</v>
      </c>
      <c r="G227" s="111">
        <v>0</v>
      </c>
      <c r="H227" s="112">
        <v>0</v>
      </c>
      <c r="I227" s="113">
        <v>0</v>
      </c>
      <c r="K227" s="11">
        <v>221</v>
      </c>
      <c r="L227" s="25">
        <f t="shared" si="44"/>
        <v>0.34587379920900929</v>
      </c>
      <c r="M227" s="12">
        <f t="shared" si="45"/>
        <v>7.3481771644107205E-9</v>
      </c>
      <c r="N227" s="12">
        <f t="shared" si="46"/>
        <v>0.13166125092900921</v>
      </c>
      <c r="O227" s="98">
        <f t="shared" si="47"/>
        <v>1.6606497197234949E-13</v>
      </c>
      <c r="P227" s="98">
        <f t="shared" si="48"/>
        <v>2.3656126198975141E-12</v>
      </c>
      <c r="Q227" s="104">
        <f t="shared" si="49"/>
        <v>3.3969086784187954E-11</v>
      </c>
      <c r="R227" s="47">
        <f t="shared" si="50"/>
        <v>279</v>
      </c>
      <c r="S227" s="77">
        <f t="shared" si="40"/>
        <v>0.63673202004105589</v>
      </c>
      <c r="T227" s="79">
        <f t="shared" si="42"/>
        <v>7.5559802356995354</v>
      </c>
      <c r="U227" s="78">
        <f t="shared" si="43"/>
        <v>115.28871692776912</v>
      </c>
      <c r="V227" s="54" t="s">
        <v>297</v>
      </c>
      <c r="W227" s="67">
        <f t="shared" si="51"/>
        <v>0</v>
      </c>
    </row>
    <row r="228" spans="6:23" x14ac:dyDescent="0.35">
      <c r="F228" s="54" t="s">
        <v>298</v>
      </c>
      <c r="G228" s="111">
        <v>0</v>
      </c>
      <c r="H228" s="112">
        <v>0</v>
      </c>
      <c r="I228" s="113">
        <v>0</v>
      </c>
      <c r="K228" s="11">
        <v>222</v>
      </c>
      <c r="L228" s="25">
        <f t="shared" si="44"/>
        <v>0.3455318942380754</v>
      </c>
      <c r="M228" s="12">
        <f t="shared" si="45"/>
        <v>6.7511071584795813E-9</v>
      </c>
      <c r="N228" s="12">
        <f t="shared" si="46"/>
        <v>0.1304588734707309</v>
      </c>
      <c r="O228" s="98">
        <f t="shared" si="47"/>
        <v>1.666543503828224E-13</v>
      </c>
      <c r="P228" s="98">
        <f t="shared" si="48"/>
        <v>2.3656126213099509E-12</v>
      </c>
      <c r="Q228" s="104">
        <f t="shared" si="49"/>
        <v>3.4016123340222456E-11</v>
      </c>
      <c r="R228" s="47">
        <f t="shared" si="50"/>
        <v>278</v>
      </c>
      <c r="S228" s="77">
        <f t="shared" si="40"/>
        <v>0.63494593084627848</v>
      </c>
      <c r="T228" s="79">
        <f t="shared" si="42"/>
        <v>7.5559802356635233</v>
      </c>
      <c r="U228" s="78">
        <f t="shared" si="43"/>
        <v>115.19965859228648</v>
      </c>
      <c r="V228" s="54" t="s">
        <v>298</v>
      </c>
      <c r="W228" s="67">
        <f t="shared" si="51"/>
        <v>0</v>
      </c>
    </row>
    <row r="229" spans="6:23" x14ac:dyDescent="0.35">
      <c r="F229" s="54" t="s">
        <v>299</v>
      </c>
      <c r="G229" s="111">
        <v>0</v>
      </c>
      <c r="H229" s="112">
        <v>0</v>
      </c>
      <c r="I229" s="113">
        <v>0</v>
      </c>
      <c r="K229" s="11">
        <v>223</v>
      </c>
      <c r="L229" s="25">
        <f t="shared" si="44"/>
        <v>0.34519129563029</v>
      </c>
      <c r="M229" s="12">
        <f t="shared" si="45"/>
        <v>6.2025515778278442E-9</v>
      </c>
      <c r="N229" s="12">
        <f t="shared" si="46"/>
        <v>0.12926747655184417</v>
      </c>
      <c r="O229" s="98">
        <f t="shared" si="47"/>
        <v>1.6724314700536041E-13</v>
      </c>
      <c r="P229" s="98">
        <f t="shared" si="48"/>
        <v>2.3656126226076208E-12</v>
      </c>
      <c r="Q229" s="104">
        <f t="shared" si="49"/>
        <v>3.4062730341666735E-11</v>
      </c>
      <c r="R229" s="47">
        <f t="shared" si="50"/>
        <v>277</v>
      </c>
      <c r="S229" s="77">
        <f t="shared" si="40"/>
        <v>0.63315829238447574</v>
      </c>
      <c r="T229" s="79">
        <f t="shared" si="42"/>
        <v>7.5559802356243253</v>
      </c>
      <c r="U229" s="78">
        <f t="shared" si="43"/>
        <v>115.10977944843567</v>
      </c>
      <c r="V229" s="54" t="s">
        <v>299</v>
      </c>
      <c r="W229" s="67">
        <f t="shared" si="51"/>
        <v>0</v>
      </c>
    </row>
    <row r="230" spans="6:23" x14ac:dyDescent="0.35">
      <c r="F230" s="54" t="s">
        <v>300</v>
      </c>
      <c r="G230" s="111">
        <v>0</v>
      </c>
      <c r="H230" s="112">
        <v>0</v>
      </c>
      <c r="I230" s="113">
        <v>0</v>
      </c>
      <c r="K230" s="11">
        <v>224</v>
      </c>
      <c r="L230" s="25">
        <f t="shared" si="44"/>
        <v>0.34485198818407287</v>
      </c>
      <c r="M230" s="12">
        <f t="shared" si="45"/>
        <v>5.698568423298274E-9</v>
      </c>
      <c r="N230" s="12">
        <f t="shared" si="46"/>
        <v>0.12808695989415064</v>
      </c>
      <c r="O230" s="98">
        <f t="shared" si="47"/>
        <v>1.6783136405413344E-13</v>
      </c>
      <c r="P230" s="98">
        <f t="shared" si="48"/>
        <v>2.3656126237998497E-12</v>
      </c>
      <c r="Q230" s="104">
        <f t="shared" si="49"/>
        <v>3.410891171136638E-11</v>
      </c>
      <c r="R230" s="47">
        <f t="shared" si="50"/>
        <v>276</v>
      </c>
      <c r="S230" s="77">
        <f t="shared" si="40"/>
        <v>0.63136910019585668</v>
      </c>
      <c r="T230" s="79">
        <f t="shared" si="42"/>
        <v>7.5559802355816625</v>
      </c>
      <c r="U230" s="78">
        <f t="shared" si="43"/>
        <v>115.01907193121578</v>
      </c>
      <c r="V230" s="54" t="s">
        <v>300</v>
      </c>
      <c r="W230" s="67">
        <f t="shared" si="51"/>
        <v>0</v>
      </c>
    </row>
    <row r="231" spans="6:23" x14ac:dyDescent="0.35">
      <c r="F231" s="54" t="s">
        <v>301</v>
      </c>
      <c r="G231" s="111">
        <v>0</v>
      </c>
      <c r="H231" s="112">
        <v>0</v>
      </c>
      <c r="I231" s="113">
        <v>0</v>
      </c>
      <c r="K231" s="11">
        <v>225</v>
      </c>
      <c r="L231" s="25">
        <f t="shared" si="44"/>
        <v>0.34451395705741733</v>
      </c>
      <c r="M231" s="12">
        <f t="shared" si="45"/>
        <v>5.2355359995868951E-9</v>
      </c>
      <c r="N231" s="12">
        <f t="shared" si="46"/>
        <v>0.12691722413522821</v>
      </c>
      <c r="O231" s="98">
        <f t="shared" si="47"/>
        <v>1.6841900371770251E-13</v>
      </c>
      <c r="P231" s="98">
        <f t="shared" si="48"/>
        <v>2.3656126248952049E-12</v>
      </c>
      <c r="Q231" s="104">
        <f t="shared" si="49"/>
        <v>3.4154671336342133E-11</v>
      </c>
      <c r="R231" s="47">
        <f t="shared" si="50"/>
        <v>275</v>
      </c>
      <c r="S231" s="77">
        <f t="shared" si="40"/>
        <v>0.62957834979469651</v>
      </c>
      <c r="T231" s="79">
        <f t="shared" si="42"/>
        <v>7.5559802355352241</v>
      </c>
      <c r="U231" s="78">
        <f t="shared" si="43"/>
        <v>114.92752840590309</v>
      </c>
      <c r="V231" s="54" t="s">
        <v>301</v>
      </c>
      <c r="W231" s="67">
        <f t="shared" si="51"/>
        <v>0</v>
      </c>
    </row>
    <row r="232" spans="6:23" x14ac:dyDescent="0.35">
      <c r="F232" s="54" t="s">
        <v>302</v>
      </c>
      <c r="G232" s="111">
        <v>0</v>
      </c>
      <c r="H232" s="112">
        <v>0</v>
      </c>
      <c r="I232" s="113">
        <v>0</v>
      </c>
      <c r="K232" s="11">
        <v>226</v>
      </c>
      <c r="L232" s="25">
        <f t="shared" si="44"/>
        <v>0.34417718775831224</v>
      </c>
      <c r="M232" s="12">
        <f t="shared" si="45"/>
        <v>4.8101268892205798E-9</v>
      </c>
      <c r="N232" s="12">
        <f t="shared" si="46"/>
        <v>0.1257581708200676</v>
      </c>
      <c r="O232" s="98">
        <f t="shared" si="47"/>
        <v>1.6900606815962466E-13</v>
      </c>
      <c r="P232" s="98">
        <f t="shared" si="48"/>
        <v>2.3656126259015586E-12</v>
      </c>
      <c r="Q232" s="104">
        <f t="shared" si="49"/>
        <v>3.4200013068117105E-11</v>
      </c>
      <c r="R232" s="47">
        <f t="shared" si="50"/>
        <v>274</v>
      </c>
      <c r="S232" s="77">
        <f t="shared" si="40"/>
        <v>0.62778603666886512</v>
      </c>
      <c r="T232" s="79">
        <f t="shared" si="42"/>
        <v>7.5559802354846806</v>
      </c>
      <c r="U232" s="78">
        <f t="shared" si="43"/>
        <v>114.83514116740817</v>
      </c>
      <c r="V232" s="54" t="s">
        <v>302</v>
      </c>
      <c r="W232" s="67">
        <f t="shared" si="51"/>
        <v>0</v>
      </c>
    </row>
    <row r="233" spans="6:23" x14ac:dyDescent="0.35">
      <c r="F233" s="54" t="s">
        <v>303</v>
      </c>
      <c r="G233" s="111">
        <v>0</v>
      </c>
      <c r="H233" s="112">
        <v>0</v>
      </c>
      <c r="I233" s="113">
        <v>0</v>
      </c>
      <c r="K233" s="11">
        <v>227</v>
      </c>
      <c r="L233" s="25">
        <f t="shared" si="44"/>
        <v>0.34384166613542128</v>
      </c>
      <c r="M233" s="12">
        <f t="shared" si="45"/>
        <v>4.4192840412573917E-9</v>
      </c>
      <c r="N233" s="12">
        <f t="shared" si="46"/>
        <v>0.124609702392786</v>
      </c>
      <c r="O233" s="98">
        <f t="shared" si="47"/>
        <v>1.6959255951904169E-13</v>
      </c>
      <c r="P233" s="98">
        <f t="shared" si="48"/>
        <v>2.3656126268261409E-12</v>
      </c>
      <c r="Q233" s="104">
        <f t="shared" si="49"/>
        <v>3.4244940723040904E-11</v>
      </c>
      <c r="R233" s="47">
        <f t="shared" si="50"/>
        <v>273</v>
      </c>
      <c r="S233" s="77">
        <f t="shared" si="40"/>
        <v>0.62599215627934368</v>
      </c>
      <c r="T233" s="79">
        <f t="shared" si="42"/>
        <v>7.5559802354296659</v>
      </c>
      <c r="U233" s="78">
        <f t="shared" si="43"/>
        <v>114.74190243962744</v>
      </c>
      <c r="V233" s="54" t="s">
        <v>303</v>
      </c>
      <c r="W233" s="67">
        <f t="shared" si="51"/>
        <v>0</v>
      </c>
    </row>
    <row r="234" spans="6:23" x14ac:dyDescent="0.35">
      <c r="F234" s="54" t="s">
        <v>304</v>
      </c>
      <c r="G234" s="111">
        <v>0</v>
      </c>
      <c r="H234" s="112">
        <v>0</v>
      </c>
      <c r="I234" s="113">
        <v>0</v>
      </c>
      <c r="K234" s="11">
        <v>228</v>
      </c>
      <c r="L234" s="25">
        <f t="shared" si="44"/>
        <v>0.34350737836901424</v>
      </c>
      <c r="M234" s="12">
        <f t="shared" si="45"/>
        <v>4.0601988028795631E-9</v>
      </c>
      <c r="N234" s="12">
        <f t="shared" si="46"/>
        <v>0.12347172218841562</v>
      </c>
      <c r="O234" s="98">
        <f t="shared" si="47"/>
        <v>1.7017847991125311E-13</v>
      </c>
      <c r="P234" s="98">
        <f t="shared" si="48"/>
        <v>2.3656126276755976E-12</v>
      </c>
      <c r="Q234" s="104">
        <f t="shared" si="49"/>
        <v>3.4289458082610892E-11</v>
      </c>
      <c r="R234" s="47">
        <f t="shared" si="50"/>
        <v>272</v>
      </c>
      <c r="S234" s="77">
        <f t="shared" si="40"/>
        <v>0.6241967040597276</v>
      </c>
      <c r="T234" s="79">
        <f t="shared" si="42"/>
        <v>7.5559802353697858</v>
      </c>
      <c r="U234" s="78">
        <f t="shared" si="43"/>
        <v>114.64780437478869</v>
      </c>
      <c r="V234" s="54" t="s">
        <v>304</v>
      </c>
      <c r="W234" s="67">
        <f t="shared" si="51"/>
        <v>0</v>
      </c>
    </row>
    <row r="235" spans="6:23" x14ac:dyDescent="0.35">
      <c r="F235" s="54" t="s">
        <v>305</v>
      </c>
      <c r="G235" s="111">
        <v>0</v>
      </c>
      <c r="H235" s="112">
        <v>0</v>
      </c>
      <c r="I235" s="113">
        <v>0</v>
      </c>
      <c r="K235" s="11">
        <v>229</v>
      </c>
      <c r="L235" s="25">
        <f t="shared" si="44"/>
        <v>0.34317431096214268</v>
      </c>
      <c r="M235" s="12">
        <f t="shared" si="45"/>
        <v>3.7302907360112122E-9</v>
      </c>
      <c r="N235" s="12">
        <f t="shared" si="46"/>
        <v>0.12234413442476748</v>
      </c>
      <c r="O235" s="98">
        <f t="shared" si="47"/>
        <v>1.7076383142827392E-13</v>
      </c>
      <c r="P235" s="98">
        <f t="shared" si="48"/>
        <v>2.365612628456032E-12</v>
      </c>
      <c r="Q235" s="104">
        <f t="shared" si="49"/>
        <v>3.433356889379044E-11</v>
      </c>
      <c r="R235" s="47">
        <f t="shared" si="50"/>
        <v>271</v>
      </c>
      <c r="S235" s="77">
        <f t="shared" ref="S235:S298" si="52">VLOOKUP($R235,$K$6:$Q$506,5)/$C$26</f>
        <v>0.62239967541571761</v>
      </c>
      <c r="T235" s="79">
        <f t="shared" si="42"/>
        <v>7.5559802353046104</v>
      </c>
      <c r="U235" s="78">
        <f t="shared" si="43"/>
        <v>114.55283905279049</v>
      </c>
      <c r="V235" s="54" t="s">
        <v>305</v>
      </c>
      <c r="W235" s="67">
        <f t="shared" si="51"/>
        <v>0</v>
      </c>
    </row>
    <row r="236" spans="6:23" x14ac:dyDescent="0.35">
      <c r="F236" s="54" t="s">
        <v>306</v>
      </c>
      <c r="G236" s="111">
        <v>0</v>
      </c>
      <c r="H236" s="112">
        <v>0</v>
      </c>
      <c r="I236" s="113">
        <v>0</v>
      </c>
      <c r="K236" s="11">
        <v>230</v>
      </c>
      <c r="L236" s="25">
        <f t="shared" si="44"/>
        <v>0.34284245073205349</v>
      </c>
      <c r="M236" s="12">
        <f t="shared" si="45"/>
        <v>3.4271890739197945E-9</v>
      </c>
      <c r="N236" s="12">
        <f t="shared" si="46"/>
        <v>0.12122684419436987</v>
      </c>
      <c r="O236" s="98">
        <f t="shared" si="47"/>
        <v>1.7134861613937778E-13</v>
      </c>
      <c r="P236" s="98">
        <f t="shared" si="48"/>
        <v>2.3656126291730534E-12</v>
      </c>
      <c r="Q236" s="104">
        <f t="shared" si="49"/>
        <v>3.4377276869324301E-11</v>
      </c>
      <c r="R236" s="47">
        <f t="shared" si="50"/>
        <v>270</v>
      </c>
      <c r="S236" s="77">
        <f t="shared" si="52"/>
        <v>0.62060106572459584</v>
      </c>
      <c r="T236" s="79">
        <f t="shared" si="42"/>
        <v>7.5559802352336698</v>
      </c>
      <c r="U236" s="78">
        <f t="shared" si="43"/>
        <v>114.45699848053562</v>
      </c>
      <c r="V236" s="54" t="s">
        <v>306</v>
      </c>
      <c r="W236" s="67">
        <f t="shared" si="51"/>
        <v>0</v>
      </c>
    </row>
    <row r="237" spans="6:23" x14ac:dyDescent="0.35">
      <c r="F237" s="54" t="s">
        <v>307</v>
      </c>
      <c r="G237" s="111">
        <v>0</v>
      </c>
      <c r="H237" s="112">
        <v>0</v>
      </c>
      <c r="I237" s="113">
        <v>0</v>
      </c>
      <c r="K237" s="11">
        <v>231</v>
      </c>
      <c r="L237" s="25">
        <f t="shared" si="44"/>
        <v>0.34251178480183359</v>
      </c>
      <c r="M237" s="12">
        <f t="shared" si="45"/>
        <v>3.1487156845460197E-9</v>
      </c>
      <c r="N237" s="12">
        <f t="shared" si="46"/>
        <v>0.12011975745647972</v>
      </c>
      <c r="O237" s="98">
        <f t="shared" si="47"/>
        <v>1.7193283609162507E-13</v>
      </c>
      <c r="P237" s="98">
        <f t="shared" si="48"/>
        <v>2.3656126298318131E-12</v>
      </c>
      <c r="Q237" s="104">
        <f t="shared" si="49"/>
        <v>3.4420585688051151E-11</v>
      </c>
      <c r="R237" s="47">
        <f t="shared" si="50"/>
        <v>269</v>
      </c>
      <c r="S237" s="77">
        <f t="shared" si="52"/>
        <v>0.61880087033468956</v>
      </c>
      <c r="T237" s="79">
        <f t="shared" si="42"/>
        <v>7.555980235156456</v>
      </c>
      <c r="U237" s="78">
        <f t="shared" si="43"/>
        <v>114.3602745912583</v>
      </c>
      <c r="V237" s="54" t="s">
        <v>307</v>
      </c>
      <c r="W237" s="67">
        <f t="shared" si="51"/>
        <v>0</v>
      </c>
    </row>
    <row r="238" spans="6:23" x14ac:dyDescent="0.35">
      <c r="F238" s="54" t="s">
        <v>308</v>
      </c>
      <c r="G238" s="111">
        <v>0</v>
      </c>
      <c r="H238" s="112">
        <v>0</v>
      </c>
      <c r="I238" s="113">
        <v>0</v>
      </c>
      <c r="K238" s="11">
        <v>232</v>
      </c>
      <c r="L238" s="25">
        <f t="shared" si="44"/>
        <v>0.34218230059228028</v>
      </c>
      <c r="M238" s="12">
        <f t="shared" si="45"/>
        <v>2.8928694181341709E-9</v>
      </c>
      <c r="N238" s="12">
        <f t="shared" si="46"/>
        <v>0.11902278102916772</v>
      </c>
      <c r="O238" s="98">
        <f t="shared" si="47"/>
        <v>1.7251649331037782E-13</v>
      </c>
      <c r="P238" s="98">
        <f t="shared" si="48"/>
        <v>2.3656126304370468E-12</v>
      </c>
      <c r="Q238" s="104">
        <f t="shared" si="49"/>
        <v>3.4463498995213177E-11</v>
      </c>
      <c r="R238" s="47">
        <f t="shared" si="50"/>
        <v>268</v>
      </c>
      <c r="S238" s="77">
        <f t="shared" si="52"/>
        <v>0.61699908456481956</v>
      </c>
      <c r="T238" s="79">
        <f t="shared" si="42"/>
        <v>7.5559802350724139</v>
      </c>
      <c r="U238" s="78">
        <f t="shared" si="43"/>
        <v>114.26265924384516</v>
      </c>
      <c r="V238" s="54" t="s">
        <v>308</v>
      </c>
      <c r="W238" s="67">
        <f t="shared" si="51"/>
        <v>0</v>
      </c>
    </row>
    <row r="239" spans="6:23" x14ac:dyDescent="0.35">
      <c r="F239" s="54" t="s">
        <v>309</v>
      </c>
      <c r="G239" s="111">
        <v>0</v>
      </c>
      <c r="H239" s="112">
        <v>0</v>
      </c>
      <c r="I239" s="113">
        <v>0</v>
      </c>
      <c r="K239" s="11">
        <v>233</v>
      </c>
      <c r="L239" s="25">
        <f t="shared" si="44"/>
        <v>0.3418539858139909</v>
      </c>
      <c r="M239" s="12">
        <f t="shared" si="45"/>
        <v>2.6578117266826211E-9</v>
      </c>
      <c r="N239" s="12">
        <f t="shared" si="46"/>
        <v>0.1179358225814751</v>
      </c>
      <c r="O239" s="98">
        <f t="shared" si="47"/>
        <v>1.7309958979980023E-13</v>
      </c>
      <c r="P239" s="98">
        <f t="shared" si="48"/>
        <v>2.365612630993102E-12</v>
      </c>
      <c r="Q239" s="104">
        <f t="shared" si="49"/>
        <v>3.4506020402762915E-11</v>
      </c>
      <c r="R239" s="47">
        <f t="shared" si="50"/>
        <v>267</v>
      </c>
      <c r="S239" s="77">
        <f t="shared" si="52"/>
        <v>0.61519570370373433</v>
      </c>
      <c r="T239" s="79">
        <f t="shared" si="42"/>
        <v>7.5559802349809386</v>
      </c>
      <c r="U239" s="78">
        <f t="shared" si="43"/>
        <v>114.16414422215011</v>
      </c>
      <c r="V239" s="54" t="s">
        <v>309</v>
      </c>
      <c r="W239" s="67">
        <f t="shared" si="51"/>
        <v>0</v>
      </c>
    </row>
    <row r="240" spans="6:23" x14ac:dyDescent="0.35">
      <c r="F240" s="54" t="s">
        <v>310</v>
      </c>
      <c r="G240" s="111">
        <v>0</v>
      </c>
      <c r="H240" s="112">
        <v>0</v>
      </c>
      <c r="I240" s="113">
        <v>0</v>
      </c>
      <c r="K240" s="11">
        <v>234</v>
      </c>
      <c r="L240" s="25">
        <f t="shared" si="44"/>
        <v>0.34152682845966476</v>
      </c>
      <c r="M240" s="12">
        <f t="shared" si="45"/>
        <v>2.4418534518740001E-9</v>
      </c>
      <c r="N240" s="12">
        <f t="shared" si="46"/>
        <v>0.11685879062564217</v>
      </c>
      <c r="O240" s="98">
        <f t="shared" si="47"/>
        <v>1.7368212754334621E-13</v>
      </c>
      <c r="P240" s="98">
        <f t="shared" si="48"/>
        <v>2.3656126315039757E-12</v>
      </c>
      <c r="Q240" s="104">
        <f t="shared" si="49"/>
        <v>3.454815348966727E-11</v>
      </c>
      <c r="R240" s="47">
        <f t="shared" si="50"/>
        <v>266</v>
      </c>
      <c r="S240" s="77">
        <f t="shared" si="52"/>
        <v>0.61339072300952868</v>
      </c>
      <c r="T240" s="79">
        <f t="shared" si="42"/>
        <v>7.5559802348813729</v>
      </c>
      <c r="U240" s="78">
        <f t="shared" si="43"/>
        <v>114.06472123430267</v>
      </c>
      <c r="V240" s="54" t="s">
        <v>310</v>
      </c>
      <c r="W240" s="67">
        <f t="shared" si="51"/>
        <v>0</v>
      </c>
    </row>
    <row r="241" spans="6:23" x14ac:dyDescent="0.35">
      <c r="F241" s="54" t="s">
        <v>311</v>
      </c>
      <c r="G241" s="111">
        <v>0</v>
      </c>
      <c r="H241" s="112">
        <v>0</v>
      </c>
      <c r="I241" s="113">
        <v>0</v>
      </c>
      <c r="K241" s="11">
        <v>235</v>
      </c>
      <c r="L241" s="25">
        <f t="shared" si="44"/>
        <v>0.34120081679661396</v>
      </c>
      <c r="M241" s="12">
        <f t="shared" si="45"/>
        <v>2.243442686540976E-9</v>
      </c>
      <c r="N241" s="12">
        <f t="shared" si="46"/>
        <v>0.11579159450940822</v>
      </c>
      <c r="O241" s="98">
        <f t="shared" si="47"/>
        <v>1.7426410850423396E-13</v>
      </c>
      <c r="P241" s="98">
        <f t="shared" si="48"/>
        <v>2.3656126319733389E-12</v>
      </c>
      <c r="Q241" s="104">
        <f t="shared" si="49"/>
        <v>3.4589901802208761E-11</v>
      </c>
      <c r="R241" s="47">
        <f t="shared" si="50"/>
        <v>265</v>
      </c>
      <c r="S241" s="77">
        <f t="shared" si="52"/>
        <v>0.6115841377090484</v>
      </c>
      <c r="T241" s="79">
        <f t="shared" si="42"/>
        <v>7.5559802347730018</v>
      </c>
      <c r="U241" s="78">
        <f t="shared" si="43"/>
        <v>113.96438191201018</v>
      </c>
      <c r="V241" s="54" t="s">
        <v>311</v>
      </c>
      <c r="W241" s="67">
        <f t="shared" si="51"/>
        <v>0</v>
      </c>
    </row>
    <row r="242" spans="6:23" x14ac:dyDescent="0.35">
      <c r="F242" s="54" t="s">
        <v>312</v>
      </c>
      <c r="G242" s="111">
        <v>0</v>
      </c>
      <c r="H242" s="112">
        <v>0</v>
      </c>
      <c r="I242" s="113">
        <v>0</v>
      </c>
      <c r="K242" s="11">
        <v>236</v>
      </c>
      <c r="L242" s="25">
        <f t="shared" si="44"/>
        <v>0.34087593935947486</v>
      </c>
      <c r="M242" s="12">
        <f t="shared" si="45"/>
        <v>2.0611536224385579E-9</v>
      </c>
      <c r="N242" s="12">
        <f t="shared" si="46"/>
        <v>0.11473414440838128</v>
      </c>
      <c r="O242" s="98">
        <f t="shared" si="47"/>
        <v>1.7484553462590778E-13</v>
      </c>
      <c r="P242" s="98">
        <f t="shared" si="48"/>
        <v>2.3656126324045646E-12</v>
      </c>
      <c r="Q242" s="104">
        <f t="shared" si="49"/>
        <v>3.4631268854283957E-11</v>
      </c>
      <c r="R242" s="47">
        <f t="shared" si="50"/>
        <v>264</v>
      </c>
      <c r="S242" s="77">
        <f t="shared" si="52"/>
        <v>0.60977594299727622</v>
      </c>
      <c r="T242" s="79">
        <f t="shared" si="42"/>
        <v>7.5559802346550464</v>
      </c>
      <c r="U242" s="78">
        <f t="shared" si="43"/>
        <v>113.86311780985345</v>
      </c>
      <c r="V242" s="54" t="s">
        <v>312</v>
      </c>
      <c r="W242" s="67">
        <f t="shared" si="51"/>
        <v>0</v>
      </c>
    </row>
    <row r="243" spans="6:23" x14ac:dyDescent="0.35">
      <c r="F243" s="54" t="s">
        <v>313</v>
      </c>
      <c r="G243" s="111">
        <v>0</v>
      </c>
      <c r="H243" s="112">
        <v>0</v>
      </c>
      <c r="I243" s="113">
        <v>0</v>
      </c>
      <c r="K243" s="11">
        <v>237</v>
      </c>
      <c r="L243" s="25">
        <f t="shared" si="44"/>
        <v>0.34055218494311656</v>
      </c>
      <c r="M243" s="12">
        <f t="shared" si="45"/>
        <v>1.8936763041813542E-9</v>
      </c>
      <c r="N243" s="12">
        <f t="shared" si="46"/>
        <v>0.1136863513184776</v>
      </c>
      <c r="O243" s="98">
        <f t="shared" si="47"/>
        <v>1.7542640783248785E-13</v>
      </c>
      <c r="P243" s="98">
        <f t="shared" si="48"/>
        <v>2.3656126328007506E-12</v>
      </c>
      <c r="Q243" s="104">
        <f t="shared" si="49"/>
        <v>3.4672258127699309E-11</v>
      </c>
      <c r="R243" s="47">
        <f t="shared" si="50"/>
        <v>263</v>
      </c>
      <c r="S243" s="77">
        <f t="shared" si="52"/>
        <v>0.60796613403670441</v>
      </c>
      <c r="T243" s="79">
        <f t="shared" si="42"/>
        <v>7.5559802345266593</v>
      </c>
      <c r="U243" s="78">
        <f t="shared" si="43"/>
        <v>113.76092040457573</v>
      </c>
      <c r="V243" s="54" t="s">
        <v>313</v>
      </c>
      <c r="W243" s="67">
        <f t="shared" si="51"/>
        <v>0</v>
      </c>
    </row>
    <row r="244" spans="6:23" x14ac:dyDescent="0.35">
      <c r="F244" s="54" t="s">
        <v>314</v>
      </c>
      <c r="G244" s="111">
        <v>0</v>
      </c>
      <c r="H244" s="112">
        <v>0</v>
      </c>
      <c r="I244" s="113">
        <v>0</v>
      </c>
      <c r="K244" s="11">
        <v>238</v>
      </c>
      <c r="L244" s="25">
        <f t="shared" si="44"/>
        <v>0.34022954259574056</v>
      </c>
      <c r="M244" s="12">
        <f t="shared" si="45"/>
        <v>1.7398072157160804E-9</v>
      </c>
      <c r="N244" s="12">
        <f t="shared" si="46"/>
        <v>0.11264812704843061</v>
      </c>
      <c r="O244" s="98">
        <f t="shared" si="47"/>
        <v>1.7600673002920807E-13</v>
      </c>
      <c r="P244" s="98">
        <f t="shared" si="48"/>
        <v>2.3656126331647452E-12</v>
      </c>
      <c r="Q244" s="104">
        <f t="shared" si="49"/>
        <v>3.471287307246413E-11</v>
      </c>
      <c r="R244" s="47">
        <f t="shared" si="50"/>
        <v>262</v>
      </c>
      <c r="S244" s="77">
        <f t="shared" si="52"/>
        <v>0.60615470595668908</v>
      </c>
      <c r="T244" s="79">
        <f t="shared" si="42"/>
        <v>7.5559802343869178</v>
      </c>
      <c r="U244" s="78">
        <f t="shared" si="43"/>
        <v>113.65778109436559</v>
      </c>
      <c r="V244" s="54" t="s">
        <v>314</v>
      </c>
      <c r="W244" s="67">
        <f t="shared" si="51"/>
        <v>0</v>
      </c>
    </row>
    <row r="245" spans="6:23" x14ac:dyDescent="0.35">
      <c r="F245" s="54" t="s">
        <v>315</v>
      </c>
      <c r="G245" s="111">
        <v>0</v>
      </c>
      <c r="H245" s="112">
        <v>0</v>
      </c>
      <c r="I245" s="113">
        <v>0</v>
      </c>
      <c r="K245" s="11">
        <v>239</v>
      </c>
      <c r="L245" s="25">
        <f t="shared" si="44"/>
        <v>0.33990800161216611</v>
      </c>
      <c r="M245" s="12">
        <f t="shared" si="45"/>
        <v>1.5984406316824546E-9</v>
      </c>
      <c r="N245" s="12">
        <f t="shared" si="46"/>
        <v>0.11161938421236761</v>
      </c>
      <c r="O245" s="98">
        <f t="shared" si="47"/>
        <v>1.7658650310284205E-13</v>
      </c>
      <c r="P245" s="98">
        <f t="shared" si="48"/>
        <v>2.365612633499164E-12</v>
      </c>
      <c r="Q245" s="104">
        <f t="shared" si="49"/>
        <v>3.4753117107081063E-11</v>
      </c>
      <c r="R245" s="47">
        <f t="shared" si="50"/>
        <v>261</v>
      </c>
      <c r="S245" s="77">
        <f t="shared" si="52"/>
        <v>0.60434165385278704</v>
      </c>
      <c r="T245" s="79">
        <f t="shared" si="42"/>
        <v>7.5559802342348172</v>
      </c>
      <c r="U245" s="78">
        <f t="shared" si="43"/>
        <v>113.55369119813277</v>
      </c>
      <c r="V245" s="54" t="s">
        <v>315</v>
      </c>
      <c r="W245" s="67">
        <f t="shared" si="51"/>
        <v>0</v>
      </c>
    </row>
    <row r="246" spans="6:23" x14ac:dyDescent="0.35">
      <c r="F246" s="54" t="s">
        <v>316</v>
      </c>
      <c r="G246" s="111">
        <v>0</v>
      </c>
      <c r="H246" s="112">
        <v>0</v>
      </c>
      <c r="I246" s="113">
        <v>0</v>
      </c>
      <c r="K246" s="11">
        <v>240</v>
      </c>
      <c r="L246" s="25">
        <f t="shared" si="44"/>
        <v>0.3395875515272968</v>
      </c>
      <c r="M246" s="12">
        <f t="shared" si="45"/>
        <v>1.4685606715119851E-9</v>
      </c>
      <c r="N246" s="12">
        <f t="shared" si="46"/>
        <v>0.11060003622245504</v>
      </c>
      <c r="O246" s="98">
        <f t="shared" si="47"/>
        <v>1.7716572892211792E-13</v>
      </c>
      <c r="P246" s="98">
        <f t="shared" si="48"/>
        <v>2.3656126338064095E-12</v>
      </c>
      <c r="Q246" s="104">
        <f t="shared" si="49"/>
        <v>3.4792993618833732E-11</v>
      </c>
      <c r="R246" s="47">
        <f t="shared" si="50"/>
        <v>260</v>
      </c>
      <c r="S246" s="77">
        <f t="shared" si="52"/>
        <v>0.60252697278607559</v>
      </c>
      <c r="T246" s="79">
        <f t="shared" si="42"/>
        <v>7.5559802340692643</v>
      </c>
      <c r="U246" s="78">
        <f t="shared" si="43"/>
        <v>113.44864195477744</v>
      </c>
      <c r="V246" s="54" t="s">
        <v>316</v>
      </c>
      <c r="W246" s="67">
        <f t="shared" si="51"/>
        <v>0</v>
      </c>
    </row>
    <row r="247" spans="6:23" x14ac:dyDescent="0.35">
      <c r="F247" s="54" t="s">
        <v>317</v>
      </c>
      <c r="G247" s="111">
        <v>0</v>
      </c>
      <c r="H247" s="112">
        <v>0</v>
      </c>
      <c r="I247" s="113">
        <v>0</v>
      </c>
      <c r="K247" s="11">
        <v>241</v>
      </c>
      <c r="L247" s="25">
        <f t="shared" si="44"/>
        <v>0.33926818210976289</v>
      </c>
      <c r="M247" s="12">
        <f t="shared" si="45"/>
        <v>1.3492339991643655E-9</v>
      </c>
      <c r="N247" s="12">
        <f t="shared" si="46"/>
        <v>0.1095899972816102</v>
      </c>
      <c r="O247" s="98">
        <f t="shared" si="47"/>
        <v>1.7774440933812246E-13</v>
      </c>
      <c r="P247" s="98">
        <f t="shared" si="48"/>
        <v>2.3656126340886902E-12</v>
      </c>
      <c r="Q247" s="104">
        <f t="shared" si="49"/>
        <v>3.4832505964071891E-11</v>
      </c>
      <c r="R247" s="47">
        <f t="shared" si="50"/>
        <v>259</v>
      </c>
      <c r="S247" s="77">
        <f t="shared" si="52"/>
        <v>0.60071065778245325</v>
      </c>
      <c r="T247" s="79">
        <f t="shared" si="42"/>
        <v>7.5559802338890698</v>
      </c>
      <c r="U247" s="78">
        <f t="shared" si="43"/>
        <v>113.34262452245298</v>
      </c>
      <c r="V247" s="54" t="s">
        <v>317</v>
      </c>
      <c r="W247" s="67">
        <f t="shared" si="51"/>
        <v>0</v>
      </c>
    </row>
    <row r="248" spans="6:23" x14ac:dyDescent="0.35">
      <c r="F248" s="54" t="s">
        <v>318</v>
      </c>
      <c r="G248" s="111">
        <v>0</v>
      </c>
      <c r="H248" s="112">
        <v>0</v>
      </c>
      <c r="I248" s="113">
        <v>0</v>
      </c>
      <c r="K248" s="11">
        <v>242</v>
      </c>
      <c r="L248" s="25">
        <f t="shared" si="44"/>
        <v>0.33894988335573523</v>
      </c>
      <c r="M248" s="12">
        <f t="shared" si="45"/>
        <v>1.2396031160406915E-9</v>
      </c>
      <c r="N248" s="12">
        <f t="shared" si="46"/>
        <v>0.10858918237627983</v>
      </c>
      <c r="O248" s="98">
        <f t="shared" si="47"/>
        <v>1.7832254618469412E-13</v>
      </c>
      <c r="P248" s="98">
        <f t="shared" si="48"/>
        <v>2.3656126343480347E-12</v>
      </c>
      <c r="Q248" s="104">
        <f t="shared" si="49"/>
        <v>3.4871657468493933E-11</v>
      </c>
      <c r="R248" s="47">
        <f t="shared" si="50"/>
        <v>258</v>
      </c>
      <c r="S248" s="77">
        <f t="shared" si="52"/>
        <v>0.5988927038319235</v>
      </c>
      <c r="T248" s="79">
        <f t="shared" si="42"/>
        <v>7.5559802336929396</v>
      </c>
      <c r="U248" s="78">
        <f t="shared" si="43"/>
        <v>113.23562997782165</v>
      </c>
      <c r="V248" s="54" t="s">
        <v>318</v>
      </c>
      <c r="W248" s="67">
        <f t="shared" si="51"/>
        <v>0</v>
      </c>
    </row>
    <row r="249" spans="6:23" x14ac:dyDescent="0.35">
      <c r="F249" s="54" t="s">
        <v>319</v>
      </c>
      <c r="G249" s="111">
        <v>0</v>
      </c>
      <c r="H249" s="112">
        <v>0</v>
      </c>
      <c r="I249" s="113">
        <v>0</v>
      </c>
      <c r="K249" s="11">
        <v>243</v>
      </c>
      <c r="L249" s="25">
        <f t="shared" si="44"/>
        <v>0.33863264548290578</v>
      </c>
      <c r="M249" s="12">
        <f t="shared" si="45"/>
        <v>1.138880198875425E-9</v>
      </c>
      <c r="N249" s="12">
        <f t="shared" si="46"/>
        <v>0.10759750726928487</v>
      </c>
      <c r="O249" s="98">
        <f t="shared" si="47"/>
        <v>1.789001412788056E-13</v>
      </c>
      <c r="P249" s="98">
        <f t="shared" si="48"/>
        <v>2.3656126345863059E-12</v>
      </c>
      <c r="Q249" s="104">
        <f t="shared" si="49"/>
        <v>3.4910451427426738E-11</v>
      </c>
      <c r="R249" s="47">
        <f t="shared" si="50"/>
        <v>257</v>
      </c>
      <c r="S249" s="77">
        <f t="shared" si="52"/>
        <v>0.59707310588785678</v>
      </c>
      <c r="T249" s="79">
        <f t="shared" si="42"/>
        <v>7.5559802334794632</v>
      </c>
      <c r="U249" s="78">
        <f t="shared" si="43"/>
        <v>113.12764931530351</v>
      </c>
      <c r="V249" s="54" t="s">
        <v>319</v>
      </c>
      <c r="W249" s="67">
        <f t="shared" si="51"/>
        <v>0</v>
      </c>
    </row>
    <row r="250" spans="6:23" x14ac:dyDescent="0.35">
      <c r="F250" s="54" t="s">
        <v>320</v>
      </c>
      <c r="G250" s="111">
        <v>0</v>
      </c>
      <c r="H250" s="112">
        <v>0</v>
      </c>
      <c r="I250" s="113">
        <v>0</v>
      </c>
      <c r="K250" s="11">
        <v>244</v>
      </c>
      <c r="L250" s="25">
        <f t="shared" si="44"/>
        <v>0.3383164589246303</v>
      </c>
      <c r="M250" s="12">
        <f t="shared" si="45"/>
        <v>1.0463414383252853E-9</v>
      </c>
      <c r="N250" s="12">
        <f t="shared" si="46"/>
        <v>0.10661488849273017</v>
      </c>
      <c r="O250" s="98">
        <f t="shared" si="47"/>
        <v>1.7947719642093689E-13</v>
      </c>
      <c r="P250" s="98">
        <f t="shared" si="48"/>
        <v>2.3656126348052168E-12</v>
      </c>
      <c r="Q250" s="104">
        <f t="shared" si="49"/>
        <v>3.4948891106103148E-11</v>
      </c>
      <c r="R250" s="47">
        <f t="shared" si="50"/>
        <v>256</v>
      </c>
      <c r="S250" s="77">
        <f t="shared" si="52"/>
        <v>0.59525185886623477</v>
      </c>
      <c r="T250" s="79">
        <f t="shared" si="42"/>
        <v>7.5559802332471078</v>
      </c>
      <c r="U250" s="78">
        <f t="shared" si="43"/>
        <v>113.01867344631846</v>
      </c>
      <c r="V250" s="54" t="s">
        <v>320</v>
      </c>
      <c r="W250" s="67">
        <f t="shared" si="51"/>
        <v>0</v>
      </c>
    </row>
    <row r="251" spans="6:23" x14ac:dyDescent="0.35">
      <c r="F251" s="54" t="s">
        <v>321</v>
      </c>
      <c r="G251" s="111">
        <v>0</v>
      </c>
      <c r="H251" s="112">
        <v>0</v>
      </c>
      <c r="I251" s="113">
        <v>0</v>
      </c>
      <c r="K251" s="11">
        <v>245</v>
      </c>
      <c r="L251" s="25">
        <f t="shared" si="44"/>
        <v>0.33800131432422886</v>
      </c>
      <c r="M251" s="12">
        <f t="shared" si="45"/>
        <v>9.613218375714193E-10</v>
      </c>
      <c r="N251" s="12">
        <f t="shared" si="46"/>
        <v>0.10564124334097905</v>
      </c>
      <c r="O251" s="98">
        <f t="shared" si="47"/>
        <v>1.8005371339543775E-13</v>
      </c>
      <c r="P251" s="98">
        <f t="shared" si="48"/>
        <v>2.36561263500634E-12</v>
      </c>
      <c r="Q251" s="104">
        <f t="shared" si="49"/>
        <v>3.4986979739936685E-11</v>
      </c>
      <c r="R251" s="47">
        <f t="shared" si="50"/>
        <v>255</v>
      </c>
      <c r="S251" s="77">
        <f t="shared" si="52"/>
        <v>0.59342895764487347</v>
      </c>
      <c r="T251" s="79">
        <f t="shared" si="42"/>
        <v>7.5559802329941999</v>
      </c>
      <c r="U251" s="78">
        <f t="shared" si="43"/>
        <v>112.90869319852132</v>
      </c>
      <c r="V251" s="54" t="s">
        <v>321</v>
      </c>
      <c r="W251" s="67">
        <f t="shared" si="51"/>
        <v>0</v>
      </c>
    </row>
    <row r="252" spans="6:23" x14ac:dyDescent="0.35">
      <c r="F252" s="54" t="s">
        <v>322</v>
      </c>
      <c r="G252" s="111">
        <v>0</v>
      </c>
      <c r="H252" s="112">
        <v>0</v>
      </c>
      <c r="I252" s="113">
        <v>0</v>
      </c>
      <c r="K252" s="11">
        <v>246</v>
      </c>
      <c r="L252" s="25">
        <f t="shared" si="44"/>
        <v>0.3376872025294399</v>
      </c>
      <c r="M252" s="12">
        <f t="shared" si="45"/>
        <v>8.832104335567707E-10</v>
      </c>
      <c r="N252" s="12">
        <f t="shared" si="46"/>
        <v>0.10467648986369228</v>
      </c>
      <c r="O252" s="98">
        <f t="shared" si="47"/>
        <v>1.8062969397088116E-13</v>
      </c>
      <c r="P252" s="98">
        <f t="shared" si="48"/>
        <v>2.3656126351911216E-12</v>
      </c>
      <c r="Q252" s="104">
        <f t="shared" si="49"/>
        <v>3.502472053479395E-11</v>
      </c>
      <c r="R252" s="47">
        <f t="shared" si="50"/>
        <v>254</v>
      </c>
      <c r="S252" s="77">
        <f t="shared" si="52"/>
        <v>0.59160439706262535</v>
      </c>
      <c r="T252" s="79">
        <f t="shared" si="42"/>
        <v>7.5559802327189276</v>
      </c>
      <c r="U252" s="78">
        <f t="shared" si="43"/>
        <v>112.79769931502973</v>
      </c>
      <c r="V252" s="54" t="s">
        <v>322</v>
      </c>
      <c r="W252" s="67">
        <f t="shared" si="51"/>
        <v>0</v>
      </c>
    </row>
    <row r="253" spans="6:23" x14ac:dyDescent="0.35">
      <c r="F253" s="54" t="s">
        <v>323</v>
      </c>
      <c r="G253" s="111">
        <v>0</v>
      </c>
      <c r="H253" s="112">
        <v>0</v>
      </c>
      <c r="I253" s="113">
        <v>0</v>
      </c>
      <c r="K253" s="11">
        <v>247</v>
      </c>
      <c r="L253" s="25">
        <f t="shared" si="44"/>
        <v>0.33737411458702382</v>
      </c>
      <c r="M253" s="12">
        <f t="shared" si="45"/>
        <v>8.1144590651784291E-10</v>
      </c>
      <c r="N253" s="12">
        <f t="shared" si="46"/>
        <v>0.10372054685893024</v>
      </c>
      <c r="O253" s="98">
        <f t="shared" si="47"/>
        <v>1.8120513990040699E-13</v>
      </c>
      <c r="P253" s="98">
        <f t="shared" si="48"/>
        <v>2.3656126353608883E-12</v>
      </c>
      <c r="Q253" s="104">
        <f t="shared" si="49"/>
        <v>3.5062116667264415E-11</v>
      </c>
      <c r="R253" s="47">
        <f t="shared" si="50"/>
        <v>253</v>
      </c>
      <c r="S253" s="77">
        <f t="shared" si="52"/>
        <v>0.58977817191855997</v>
      </c>
      <c r="T253" s="79">
        <f t="shared" si="42"/>
        <v>7.5559802324193095</v>
      </c>
      <c r="U253" s="78">
        <f t="shared" si="43"/>
        <v>112.68568245364507</v>
      </c>
      <c r="V253" s="54" t="s">
        <v>323</v>
      </c>
      <c r="W253" s="67">
        <f t="shared" si="51"/>
        <v>0</v>
      </c>
    </row>
    <row r="254" spans="6:23" x14ac:dyDescent="0.35">
      <c r="F254" s="54" t="s">
        <v>324</v>
      </c>
      <c r="G254" s="111">
        <v>0</v>
      </c>
      <c r="H254" s="112">
        <v>0</v>
      </c>
      <c r="I254" s="113">
        <v>0</v>
      </c>
      <c r="K254" s="11">
        <v>248</v>
      </c>
      <c r="L254" s="25">
        <f t="shared" si="44"/>
        <v>0.33706204173751159</v>
      </c>
      <c r="M254" s="12">
        <f t="shared" si="45"/>
        <v>7.4551254626029384E-10</v>
      </c>
      <c r="N254" s="12">
        <f t="shared" si="46"/>
        <v>0.10277333386631843</v>
      </c>
      <c r="O254" s="98">
        <f t="shared" si="47"/>
        <v>1.8178005292205695E-13</v>
      </c>
      <c r="P254" s="98">
        <f t="shared" si="48"/>
        <v>2.3656126355168611E-12</v>
      </c>
      <c r="Q254" s="104">
        <f t="shared" si="49"/>
        <v>3.5099171284927823E-11</v>
      </c>
      <c r="R254" s="47">
        <f t="shared" si="50"/>
        <v>252</v>
      </c>
      <c r="S254" s="77">
        <f t="shared" si="52"/>
        <v>0.58795027697112301</v>
      </c>
      <c r="T254" s="79">
        <f t="shared" si="42"/>
        <v>7.5559802320931935</v>
      </c>
      <c r="U254" s="78">
        <f t="shared" si="43"/>
        <v>112.57263318606607</v>
      </c>
      <c r="V254" s="54" t="s">
        <v>324</v>
      </c>
      <c r="W254" s="67">
        <f t="shared" si="51"/>
        <v>0</v>
      </c>
    </row>
    <row r="255" spans="6:23" x14ac:dyDescent="0.35">
      <c r="F255" s="54" t="s">
        <v>325</v>
      </c>
      <c r="G255" s="111">
        <v>0</v>
      </c>
      <c r="H255" s="112">
        <v>0</v>
      </c>
      <c r="I255" s="113">
        <v>0</v>
      </c>
      <c r="K255" s="11">
        <v>249</v>
      </c>
      <c r="L255" s="25">
        <f t="shared" si="44"/>
        <v>0.33675097541009547</v>
      </c>
      <c r="M255" s="12">
        <f t="shared" si="45"/>
        <v>6.8493654619142932E-10</v>
      </c>
      <c r="N255" s="12">
        <f t="shared" si="46"/>
        <v>0.10183477116027519</v>
      </c>
      <c r="O255" s="98">
        <f t="shared" si="47"/>
        <v>1.823544347591005E-13</v>
      </c>
      <c r="P255" s="98">
        <f t="shared" si="48"/>
        <v>2.3656126356601604E-12</v>
      </c>
      <c r="Q255" s="104">
        <f t="shared" si="49"/>
        <v>3.5135887506619056E-11</v>
      </c>
      <c r="R255" s="47">
        <f t="shared" si="50"/>
        <v>251</v>
      </c>
      <c r="S255" s="77">
        <f t="shared" si="52"/>
        <v>0.58612070693727281</v>
      </c>
      <c r="T255" s="79">
        <f t="shared" si="42"/>
        <v>7.5559802317382347</v>
      </c>
      <c r="U255" s="78">
        <f t="shared" si="43"/>
        <v>112.45854199709534</v>
      </c>
      <c r="V255" s="54" t="s">
        <v>325</v>
      </c>
      <c r="W255" s="67">
        <f t="shared" si="51"/>
        <v>0</v>
      </c>
    </row>
    <row r="256" spans="6:23" x14ac:dyDescent="0.35">
      <c r="F256" s="54" t="s">
        <v>326</v>
      </c>
      <c r="G256" s="111">
        <v>0</v>
      </c>
      <c r="H256" s="112">
        <v>0</v>
      </c>
      <c r="I256" s="113">
        <v>0</v>
      </c>
      <c r="K256" s="11">
        <v>250</v>
      </c>
      <c r="L256" s="25">
        <f t="shared" si="44"/>
        <v>0.33644090721765629</v>
      </c>
      <c r="M256" s="12">
        <f t="shared" si="45"/>
        <v>6.2928259847802161E-10</v>
      </c>
      <c r="N256" s="12">
        <f t="shared" si="46"/>
        <v>0.1009047797433011</v>
      </c>
      <c r="O256" s="98">
        <f t="shared" si="47"/>
        <v>1.8292828712035228E-13</v>
      </c>
      <c r="P256" s="98">
        <f t="shared" si="48"/>
        <v>2.3656126357918163E-12</v>
      </c>
      <c r="Q256" s="104">
        <f t="shared" si="49"/>
        <v>3.5172268422690738E-11</v>
      </c>
      <c r="R256" s="47">
        <f t="shared" si="50"/>
        <v>250</v>
      </c>
      <c r="S256" s="77">
        <f t="shared" si="52"/>
        <v>0.58428945649159214</v>
      </c>
      <c r="T256" s="79">
        <f t="shared" si="42"/>
        <v>7.5559802313518833</v>
      </c>
      <c r="U256" s="78">
        <f t="shared" si="43"/>
        <v>112.34339928383835</v>
      </c>
      <c r="V256" s="54" t="s">
        <v>326</v>
      </c>
      <c r="W256" s="67">
        <f t="shared" si="51"/>
        <v>0</v>
      </c>
    </row>
    <row r="257" spans="6:23" x14ac:dyDescent="0.35">
      <c r="F257" s="54" t="s">
        <v>327</v>
      </c>
      <c r="G257" s="111">
        <v>0</v>
      </c>
      <c r="H257" s="112">
        <v>0</v>
      </c>
      <c r="I257" s="113">
        <v>0</v>
      </c>
      <c r="K257" s="11">
        <v>251</v>
      </c>
      <c r="L257" s="25">
        <f t="shared" si="44"/>
        <v>0.33613182895192623</v>
      </c>
      <c r="M257" s="12">
        <f t="shared" si="45"/>
        <v>5.7815076586171231E-10</v>
      </c>
      <c r="N257" s="12">
        <f t="shared" si="46"/>
        <v>9.9983281339330252E-2</v>
      </c>
      <c r="O257" s="98">
        <f t="shared" si="47"/>
        <v>1.8350161170048109E-13</v>
      </c>
      <c r="P257" s="98">
        <f t="shared" si="48"/>
        <v>2.3656126359127745E-12</v>
      </c>
      <c r="Q257" s="104">
        <f t="shared" si="49"/>
        <v>3.5208317095273265E-11</v>
      </c>
      <c r="R257" s="47">
        <f t="shared" si="50"/>
        <v>249</v>
      </c>
      <c r="S257" s="77">
        <f t="shared" si="52"/>
        <v>0.58245652026537786</v>
      </c>
      <c r="T257" s="79">
        <f t="shared" si="42"/>
        <v>7.5559802309313628</v>
      </c>
      <c r="U257" s="78">
        <f t="shared" si="43"/>
        <v>112.2271953548954</v>
      </c>
      <c r="V257" s="54" t="s">
        <v>327</v>
      </c>
      <c r="W257" s="67">
        <f t="shared" si="51"/>
        <v>0</v>
      </c>
    </row>
    <row r="258" spans="6:23" x14ac:dyDescent="0.35">
      <c r="F258" s="54" t="s">
        <v>328</v>
      </c>
      <c r="G258" s="111">
        <v>0</v>
      </c>
      <c r="H258" s="112">
        <v>0</v>
      </c>
      <c r="I258" s="113">
        <v>0</v>
      </c>
      <c r="K258" s="11">
        <v>252</v>
      </c>
      <c r="L258" s="25">
        <f t="shared" si="44"/>
        <v>0.33582373257878007</v>
      </c>
      <c r="M258" s="12">
        <f t="shared" si="45"/>
        <v>5.3117360765245903E-10</v>
      </c>
      <c r="N258" s="12">
        <f t="shared" si="46"/>
        <v>9.9070198387141623E-2</v>
      </c>
      <c r="O258" s="98">
        <f t="shared" si="47"/>
        <v>1.8407441018031088E-13</v>
      </c>
      <c r="P258" s="98">
        <f t="shared" si="48"/>
        <v>2.3656126360239042E-12</v>
      </c>
      <c r="Q258" s="104">
        <f t="shared" si="49"/>
        <v>3.5244036558532554E-11</v>
      </c>
      <c r="R258" s="47">
        <f t="shared" si="50"/>
        <v>248</v>
      </c>
      <c r="S258" s="77">
        <f t="shared" si="52"/>
        <v>0.58062189284570487</v>
      </c>
      <c r="T258" s="79">
        <f t="shared" si="42"/>
        <v>7.5559802304736516</v>
      </c>
      <c r="U258" s="78">
        <f t="shared" si="43"/>
        <v>112.10992042954567</v>
      </c>
      <c r="V258" s="54" t="s">
        <v>328</v>
      </c>
      <c r="W258" s="67">
        <f t="shared" si="51"/>
        <v>0</v>
      </c>
    </row>
    <row r="259" spans="6:23" x14ac:dyDescent="0.35">
      <c r="F259" s="54" t="s">
        <v>329</v>
      </c>
      <c r="G259" s="111">
        <v>0</v>
      </c>
      <c r="H259" s="112">
        <v>0</v>
      </c>
      <c r="I259" s="113">
        <v>0</v>
      </c>
      <c r="K259" s="11">
        <v>253</v>
      </c>
      <c r="L259" s="25">
        <f t="shared" si="44"/>
        <v>0.33551661023365476</v>
      </c>
      <c r="M259" s="12">
        <f t="shared" si="45"/>
        <v>4.8801353924698544E-10</v>
      </c>
      <c r="N259" s="12">
        <f t="shared" si="46"/>
        <v>9.8165454033830771E-2</v>
      </c>
      <c r="O259" s="98">
        <f t="shared" si="47"/>
        <v>1.8464668422711355E-13</v>
      </c>
      <c r="P259" s="98">
        <f t="shared" si="48"/>
        <v>2.3656126361260041E-12</v>
      </c>
      <c r="Q259" s="104">
        <f t="shared" si="49"/>
        <v>3.527942981892546E-11</v>
      </c>
      <c r="R259" s="47">
        <f t="shared" si="50"/>
        <v>247</v>
      </c>
      <c r="S259" s="77">
        <f t="shared" si="52"/>
        <v>0.57878556877446496</v>
      </c>
      <c r="T259" s="79">
        <f t="shared" si="42"/>
        <v>7.5559802299754608</v>
      </c>
      <c r="U259" s="78">
        <f t="shared" si="43"/>
        <v>111.99156463692398</v>
      </c>
      <c r="V259" s="54" t="s">
        <v>329</v>
      </c>
      <c r="W259" s="67">
        <f t="shared" si="51"/>
        <v>0</v>
      </c>
    </row>
    <row r="260" spans="6:23" x14ac:dyDescent="0.35">
      <c r="F260" s="54" t="s">
        <v>330</v>
      </c>
      <c r="G260" s="111">
        <v>0</v>
      </c>
      <c r="H260" s="112">
        <v>0</v>
      </c>
      <c r="I260" s="113">
        <v>0</v>
      </c>
      <c r="K260" s="11">
        <v>254</v>
      </c>
      <c r="L260" s="25">
        <f t="shared" si="44"/>
        <v>0.33521045421709139</v>
      </c>
      <c r="M260" s="12">
        <f t="shared" si="45"/>
        <v>4.4836040619734961E-10</v>
      </c>
      <c r="N260" s="12">
        <f t="shared" si="46"/>
        <v>9.7268972128341555E-2</v>
      </c>
      <c r="O260" s="98">
        <f t="shared" si="47"/>
        <v>1.8521843549489433E-13</v>
      </c>
      <c r="P260" s="98">
        <f t="shared" si="48"/>
        <v>2.3656126362198079E-12</v>
      </c>
      <c r="Q260" s="104">
        <f t="shared" si="49"/>
        <v>3.5314499855452791E-11</v>
      </c>
      <c r="R260" s="47">
        <f t="shared" si="50"/>
        <v>246</v>
      </c>
      <c r="S260" s="77">
        <f t="shared" si="52"/>
        <v>0.5769475425473799</v>
      </c>
      <c r="T260" s="79">
        <f t="shared" si="42"/>
        <v>7.5559802294332101</v>
      </c>
      <c r="U260" s="78">
        <f t="shared" si="43"/>
        <v>111.8721180151903</v>
      </c>
      <c r="V260" s="54" t="s">
        <v>330</v>
      </c>
      <c r="W260" s="67">
        <f t="shared" si="51"/>
        <v>0</v>
      </c>
    </row>
    <row r="261" spans="6:23" x14ac:dyDescent="0.35">
      <c r="F261" s="54" t="s">
        <v>331</v>
      </c>
      <c r="G261" s="111">
        <v>0</v>
      </c>
      <c r="H261" s="112">
        <v>0</v>
      </c>
      <c r="I261" s="113">
        <v>0</v>
      </c>
      <c r="K261" s="11">
        <v>255</v>
      </c>
      <c r="L261" s="25">
        <f t="shared" si="44"/>
        <v>0.33490525699039803</v>
      </c>
      <c r="M261" s="12">
        <f t="shared" si="45"/>
        <v>4.1192925539656355E-10</v>
      </c>
      <c r="N261" s="12">
        <f t="shared" si="46"/>
        <v>9.6380677215056207E-2</v>
      </c>
      <c r="O261" s="98">
        <f t="shared" si="47"/>
        <v>1.857896656246695E-13</v>
      </c>
      <c r="P261" s="98">
        <f t="shared" si="48"/>
        <v>2.3656126363059898E-12</v>
      </c>
      <c r="Q261" s="104">
        <f t="shared" si="49"/>
        <v>3.5349249619910069E-11</v>
      </c>
      <c r="R261" s="47">
        <f t="shared" si="50"/>
        <v>245</v>
      </c>
      <c r="S261" s="77">
        <f t="shared" si="52"/>
        <v>0.57510780861298783</v>
      </c>
      <c r="T261" s="79">
        <f t="shared" si="42"/>
        <v>7.5559802288430014</v>
      </c>
      <c r="U261" s="78">
        <f t="shared" si="43"/>
        <v>111.75157051069087</v>
      </c>
      <c r="V261" s="54" t="s">
        <v>331</v>
      </c>
      <c r="W261" s="67">
        <f t="shared" si="51"/>
        <v>0</v>
      </c>
    </row>
    <row r="262" spans="6:23" x14ac:dyDescent="0.35">
      <c r="F262" s="54" t="s">
        <v>332</v>
      </c>
      <c r="G262" s="111">
        <v>0</v>
      </c>
      <c r="H262" s="112">
        <v>0</v>
      </c>
      <c r="I262" s="113">
        <v>0</v>
      </c>
      <c r="K262" s="11">
        <v>256</v>
      </c>
      <c r="L262" s="25">
        <f t="shared" si="44"/>
        <v>0.33460101117142821</v>
      </c>
      <c r="M262" s="12">
        <f t="shared" si="45"/>
        <v>3.7845828736464898E-10</v>
      </c>
      <c r="N262" s="12">
        <f t="shared" si="46"/>
        <v>9.5500494527444718E-2</v>
      </c>
      <c r="O262" s="98">
        <f t="shared" si="47"/>
        <v>1.86360376244737E-13</v>
      </c>
      <c r="P262" s="98">
        <f t="shared" si="48"/>
        <v>2.3656126363851697E-12</v>
      </c>
      <c r="Q262" s="104">
        <f t="shared" si="49"/>
        <v>3.5383682037135948E-11</v>
      </c>
      <c r="R262" s="47">
        <f t="shared" si="50"/>
        <v>244</v>
      </c>
      <c r="S262" s="77">
        <f t="shared" si="52"/>
        <v>0.57326636137160158</v>
      </c>
      <c r="T262" s="79">
        <f t="shared" si="42"/>
        <v>7.5559802282005952</v>
      </c>
      <c r="U262" s="78">
        <f t="shared" si="43"/>
        <v>111.62991197711229</v>
      </c>
      <c r="V262" s="54" t="s">
        <v>332</v>
      </c>
      <c r="W262" s="67">
        <f t="shared" si="51"/>
        <v>0</v>
      </c>
    </row>
    <row r="263" spans="6:23" x14ac:dyDescent="0.35">
      <c r="F263" s="54" t="s">
        <v>333</v>
      </c>
      <c r="G263" s="111">
        <v>0</v>
      </c>
      <c r="H263" s="112">
        <v>0</v>
      </c>
      <c r="I263" s="113">
        <v>0</v>
      </c>
      <c r="K263" s="11">
        <v>257</v>
      </c>
      <c r="L263" s="25">
        <f t="shared" si="44"/>
        <v>0.33429770953047427</v>
      </c>
      <c r="M263" s="12">
        <f t="shared" si="45"/>
        <v>3.4770697491999033E-10</v>
      </c>
      <c r="N263" s="12">
        <f t="shared" si="46"/>
        <v>9.4628349981771651E-2</v>
      </c>
      <c r="O263" s="98">
        <f t="shared" si="47"/>
        <v>1.8693056897093956E-13</v>
      </c>
      <c r="P263" s="98">
        <f t="shared" si="48"/>
        <v>2.3656126364579152E-12</v>
      </c>
      <c r="Q263" s="104">
        <f t="shared" si="49"/>
        <v>3.5417800005258441E-11</v>
      </c>
      <c r="R263" s="47">
        <f t="shared" si="50"/>
        <v>243</v>
      </c>
      <c r="S263" s="77">
        <f t="shared" si="52"/>
        <v>0.57142319517423945</v>
      </c>
      <c r="T263" s="79">
        <f t="shared" ref="T263:T326" si="53">VLOOKUP($R263,$K$6:$Q$506,6)/$C$26</f>
        <v>7.5559802275013741</v>
      </c>
      <c r="U263" s="78">
        <f t="shared" ref="U263:U326" si="54">VLOOKUP($R263,$K$6:$Q$506,7)/$C$26</f>
        <v>111.50713217462732</v>
      </c>
      <c r="V263" s="54" t="s">
        <v>333</v>
      </c>
      <c r="W263" s="67">
        <f t="shared" si="51"/>
        <v>0</v>
      </c>
    </row>
    <row r="264" spans="6:23" x14ac:dyDescent="0.35">
      <c r="F264" s="54" t="s">
        <v>334</v>
      </c>
      <c r="G264" s="111">
        <v>0</v>
      </c>
      <c r="H264" s="112">
        <v>0</v>
      </c>
      <c r="I264" s="113">
        <v>0</v>
      </c>
      <c r="K264" s="11">
        <v>258</v>
      </c>
      <c r="L264" s="25">
        <f t="shared" si="44"/>
        <v>0.33399534498627059</v>
      </c>
      <c r="M264" s="12">
        <f t="shared" si="45"/>
        <v>3.1945433471647588E-10</v>
      </c>
      <c r="N264" s="12">
        <f t="shared" si="46"/>
        <v>9.37641701708605E-2</v>
      </c>
      <c r="O264" s="98">
        <f t="shared" si="47"/>
        <v>1.875002454069213E-13</v>
      </c>
      <c r="P264" s="98">
        <f t="shared" si="48"/>
        <v>2.36561263652475E-12</v>
      </c>
      <c r="Q264" s="104">
        <f t="shared" si="49"/>
        <v>3.545160639593879E-11</v>
      </c>
      <c r="R264" s="47">
        <f t="shared" si="50"/>
        <v>242</v>
      </c>
      <c r="S264" s="77">
        <f t="shared" si="52"/>
        <v>0.56957830432152756</v>
      </c>
      <c r="T264" s="79">
        <f t="shared" si="53"/>
        <v>7.5559802267403144</v>
      </c>
      <c r="U264" s="78">
        <f t="shared" si="54"/>
        <v>111.3832207690332</v>
      </c>
      <c r="V264" s="54" t="s">
        <v>334</v>
      </c>
      <c r="W264" s="67">
        <f t="shared" si="51"/>
        <v>0</v>
      </c>
    </row>
    <row r="265" spans="6:23" x14ac:dyDescent="0.35">
      <c r="F265" s="54" t="s">
        <v>335</v>
      </c>
      <c r="G265" s="111">
        <v>0</v>
      </c>
      <c r="H265" s="112">
        <v>0</v>
      </c>
      <c r="I265" s="113">
        <v>0</v>
      </c>
      <c r="K265" s="11">
        <v>259</v>
      </c>
      <c r="L265" s="25">
        <f t="shared" si="44"/>
        <v>0.33369391060210435</v>
      </c>
      <c r="M265" s="12">
        <f t="shared" si="45"/>
        <v>2.9349733922544752E-10</v>
      </c>
      <c r="N265" s="12">
        <f t="shared" si="46"/>
        <v>9.2907882357915389E-2</v>
      </c>
      <c r="O265" s="98">
        <f t="shared" si="47"/>
        <v>1.8806940714437749E-13</v>
      </c>
      <c r="P265" s="98">
        <f t="shared" si="48"/>
        <v>2.365612636586154E-12</v>
      </c>
      <c r="Q265" s="104">
        <f t="shared" si="49"/>
        <v>3.5485104054613233E-11</v>
      </c>
      <c r="R265" s="47">
        <f t="shared" si="50"/>
        <v>241</v>
      </c>
      <c r="S265" s="77">
        <f t="shared" si="52"/>
        <v>0.56773168306257005</v>
      </c>
      <c r="T265" s="79">
        <f t="shared" si="53"/>
        <v>7.5559802259119451</v>
      </c>
      <c r="U265" s="78">
        <f t="shared" si="54"/>
        <v>111.25816733088161</v>
      </c>
      <c r="V265" s="54" t="s">
        <v>335</v>
      </c>
      <c r="W265" s="67">
        <f t="shared" si="51"/>
        <v>0</v>
      </c>
    </row>
    <row r="266" spans="6:23" x14ac:dyDescent="0.35">
      <c r="F266" s="54" t="s">
        <v>336</v>
      </c>
      <c r="G266" s="111">
        <v>0</v>
      </c>
      <c r="H266" s="112">
        <v>0</v>
      </c>
      <c r="I266" s="113">
        <v>0</v>
      </c>
      <c r="K266" s="11">
        <v>260</v>
      </c>
      <c r="L266" s="25">
        <f t="shared" si="44"/>
        <v>0.33339339958203146</v>
      </c>
      <c r="M266" s="12">
        <f t="shared" si="45"/>
        <v>2.6964945775072745E-10</v>
      </c>
      <c r="N266" s="12">
        <f t="shared" si="46"/>
        <v>9.2059414470398795E-2</v>
      </c>
      <c r="O266" s="98">
        <f t="shared" si="47"/>
        <v>1.8863805576329777E-13</v>
      </c>
      <c r="P266" s="98">
        <f t="shared" si="48"/>
        <v>2.3656126366425691E-12</v>
      </c>
      <c r="Q266" s="104">
        <f t="shared" si="49"/>
        <v>3.5518295800732464E-11</v>
      </c>
      <c r="R266" s="47">
        <f t="shared" si="50"/>
        <v>240</v>
      </c>
      <c r="S266" s="77">
        <f t="shared" si="52"/>
        <v>0.56588332559379229</v>
      </c>
      <c r="T266" s="79">
        <f t="shared" si="53"/>
        <v>7.5559802250103152</v>
      </c>
      <c r="U266" s="78">
        <f t="shared" si="54"/>
        <v>111.13196133460109</v>
      </c>
      <c r="V266" s="54" t="s">
        <v>336</v>
      </c>
      <c r="W266" s="67">
        <f t="shared" si="51"/>
        <v>0</v>
      </c>
    </row>
    <row r="267" spans="6:23" x14ac:dyDescent="0.35">
      <c r="F267" s="54" t="s">
        <v>337</v>
      </c>
      <c r="G267" s="111">
        <v>0</v>
      </c>
      <c r="H267" s="112">
        <v>0</v>
      </c>
      <c r="I267" s="113">
        <v>0</v>
      </c>
      <c r="K267" s="11">
        <v>261</v>
      </c>
      <c r="L267" s="25">
        <f t="shared" si="44"/>
        <v>0.33309380526719407</v>
      </c>
      <c r="M267" s="12">
        <f t="shared" si="45"/>
        <v>2.477393159922623E-10</v>
      </c>
      <c r="N267" s="12">
        <f t="shared" si="46"/>
        <v>9.121869509396513E-2</v>
      </c>
      <c r="O267" s="98">
        <f t="shared" si="47"/>
        <v>1.8920619283220283E-13</v>
      </c>
      <c r="P267" s="98">
        <f t="shared" si="48"/>
        <v>2.3656126366944E-12</v>
      </c>
      <c r="Q267" s="104">
        <f t="shared" si="49"/>
        <v>3.5551184427998928E-11</v>
      </c>
      <c r="R267" s="47">
        <f t="shared" si="50"/>
        <v>239</v>
      </c>
      <c r="S267" s="77">
        <f t="shared" si="52"/>
        <v>0.56403322605774886</v>
      </c>
      <c r="T267" s="79">
        <f t="shared" si="53"/>
        <v>7.5559802240289455</v>
      </c>
      <c r="U267" s="78">
        <f t="shared" si="54"/>
        <v>111.00459215761089</v>
      </c>
      <c r="V267" s="54" t="s">
        <v>337</v>
      </c>
      <c r="W267" s="67">
        <f t="shared" si="51"/>
        <v>0</v>
      </c>
    </row>
    <row r="268" spans="6:23" x14ac:dyDescent="0.35">
      <c r="F268" s="54" t="s">
        <v>338</v>
      </c>
      <c r="G268" s="111">
        <v>0</v>
      </c>
      <c r="H268" s="112">
        <v>0</v>
      </c>
      <c r="I268" s="113">
        <v>0</v>
      </c>
      <c r="K268" s="11">
        <v>262</v>
      </c>
      <c r="L268" s="25">
        <f t="shared" si="44"/>
        <v>0.33279512113223697</v>
      </c>
      <c r="M268" s="12">
        <f t="shared" si="45"/>
        <v>2.2760946452579478E-10</v>
      </c>
      <c r="N268" s="12">
        <f t="shared" si="46"/>
        <v>9.0385653466450278E-2</v>
      </c>
      <c r="O268" s="98">
        <f t="shared" si="47"/>
        <v>1.8977381990837536E-13</v>
      </c>
      <c r="P268" s="98">
        <f t="shared" si="48"/>
        <v>2.3656126367420194E-12</v>
      </c>
      <c r="Q268" s="104">
        <f t="shared" si="49"/>
        <v>3.5583772704601998E-11</v>
      </c>
      <c r="R268" s="47">
        <f t="shared" si="50"/>
        <v>238</v>
      </c>
      <c r="S268" s="77">
        <f t="shared" si="52"/>
        <v>0.56218137854190131</v>
      </c>
      <c r="T268" s="79">
        <f t="shared" si="53"/>
        <v>7.5559802229607813</v>
      </c>
      <c r="U268" s="78">
        <f t="shared" si="54"/>
        <v>110.87604907942699</v>
      </c>
      <c r="V268" s="54" t="s">
        <v>338</v>
      </c>
      <c r="W268" s="67">
        <f t="shared" si="51"/>
        <v>0</v>
      </c>
    </row>
    <row r="269" spans="6:23" x14ac:dyDescent="0.35">
      <c r="F269" s="54" t="s">
        <v>339</v>
      </c>
      <c r="G269" s="111">
        <v>0</v>
      </c>
      <c r="H269" s="112">
        <v>0</v>
      </c>
      <c r="I269" s="113">
        <v>0</v>
      </c>
      <c r="K269" s="11">
        <v>263</v>
      </c>
      <c r="L269" s="25">
        <f t="shared" si="44"/>
        <v>0.33249734078182097</v>
      </c>
      <c r="M269" s="12">
        <f t="shared" si="45"/>
        <v>2.0911524734869737E-10</v>
      </c>
      <c r="N269" s="12">
        <f t="shared" si="46"/>
        <v>8.9560219471915184E-2</v>
      </c>
      <c r="O269" s="98">
        <f t="shared" si="47"/>
        <v>1.9034093853808432E-13</v>
      </c>
      <c r="P269" s="98">
        <f t="shared" si="48"/>
        <v>2.3656126367857695E-12</v>
      </c>
      <c r="Q269" s="104">
        <f t="shared" si="49"/>
        <v>3.5616063373450971E-11</v>
      </c>
      <c r="R269" s="47">
        <f t="shared" si="50"/>
        <v>237</v>
      </c>
      <c r="S269" s="77">
        <f t="shared" si="52"/>
        <v>0.56032777707736359</v>
      </c>
      <c r="T269" s="79">
        <f t="shared" si="53"/>
        <v>7.5559802217981495</v>
      </c>
      <c r="U269" s="78">
        <f t="shared" si="54"/>
        <v>110.74632128075986</v>
      </c>
      <c r="V269" s="54" t="s">
        <v>339</v>
      </c>
      <c r="W269" s="67">
        <f t="shared" si="51"/>
        <v>0</v>
      </c>
    </row>
    <row r="270" spans="6:23" x14ac:dyDescent="0.35">
      <c r="F270" s="54" t="s">
        <v>340</v>
      </c>
      <c r="G270" s="111">
        <v>0</v>
      </c>
      <c r="H270" s="112">
        <v>0</v>
      </c>
      <c r="I270" s="113">
        <v>0</v>
      </c>
      <c r="K270" s="11">
        <v>264</v>
      </c>
      <c r="L270" s="25">
        <f t="shared" si="44"/>
        <v>0.33220045794722958</v>
      </c>
      <c r="M270" s="12">
        <f t="shared" si="45"/>
        <v>1.9212376236117039E-10</v>
      </c>
      <c r="N270" s="12">
        <f t="shared" si="46"/>
        <v>8.8742323634744713E-2</v>
      </c>
      <c r="O270" s="98">
        <f t="shared" si="47"/>
        <v>1.9090755025680395E-13</v>
      </c>
      <c r="P270" s="98">
        <f t="shared" si="48"/>
        <v>2.3656126368259645E-12</v>
      </c>
      <c r="Q270" s="104">
        <f t="shared" si="49"/>
        <v>3.5648059152405894E-11</v>
      </c>
      <c r="R270" s="47">
        <f t="shared" si="50"/>
        <v>236</v>
      </c>
      <c r="S270" s="77">
        <f t="shared" si="52"/>
        <v>0.55847241563761041</v>
      </c>
      <c r="T270" s="79">
        <f t="shared" si="53"/>
        <v>7.555980220532696</v>
      </c>
      <c r="U270" s="78">
        <f t="shared" si="54"/>
        <v>110.61539784260354</v>
      </c>
      <c r="V270" s="54" t="s">
        <v>340</v>
      </c>
      <c r="W270" s="67">
        <f t="shared" si="51"/>
        <v>0</v>
      </c>
    </row>
    <row r="271" spans="6:23" x14ac:dyDescent="0.35">
      <c r="F271" s="54" t="s">
        <v>341</v>
      </c>
      <c r="G271" s="111">
        <v>0</v>
      </c>
      <c r="H271" s="112">
        <v>0</v>
      </c>
      <c r="I271" s="113">
        <v>0</v>
      </c>
      <c r="K271" s="11">
        <v>265</v>
      </c>
      <c r="L271" s="25">
        <f t="shared" ref="L271:L334" si="55">$B$17+$B$18*EXP(-K271/$B$21)+$B$19*EXP(-K271/$B$22)+$B$20*EXP(-K271/$B$23)</f>
        <v>0.33190446648306754</v>
      </c>
      <c r="M271" s="12">
        <f t="shared" ref="M271:M334" si="56">EXP(-K271/$D$9)</f>
        <v>1.7651290631266954E-10</v>
      </c>
      <c r="N271" s="12">
        <f t="shared" ref="N271:N334" si="57">EXP(-K271/$D$8)</f>
        <v>8.7931897113799784E-2</v>
      </c>
      <c r="O271" s="98">
        <f t="shared" ref="O271:O334" si="58">(K271*$B$17+$B$18*$B$21*(1-EXP(-K271/$B$21))+$B$19*$B$22*(1-EXP(-K271/$B$22))+$B$20*$B$23*(1-EXP(-K271/$B$23)))*$C$7</f>
        <v>1.9147365658942666E-13</v>
      </c>
      <c r="P271" s="98">
        <f t="shared" ref="P271:P334" si="59">$D$9*(1-EXP(-K271/$D$9))*$C$9</f>
        <v>2.365612636862894E-12</v>
      </c>
      <c r="Q271" s="104">
        <f t="shared" ref="Q271:Q334" si="60">$D$8*(1-EXP(-K271/$D$8))*$C$8</f>
        <v>3.5679762734506352E-11</v>
      </c>
      <c r="R271" s="47">
        <f t="shared" ref="R271:R334" si="61">$B$13-K271</f>
        <v>235</v>
      </c>
      <c r="S271" s="77">
        <f t="shared" si="52"/>
        <v>0.55661528813715277</v>
      </c>
      <c r="T271" s="79">
        <f t="shared" si="53"/>
        <v>7.5559802191553223</v>
      </c>
      <c r="U271" s="78">
        <f t="shared" si="54"/>
        <v>110.48326774531699</v>
      </c>
      <c r="V271" s="54" t="s">
        <v>341</v>
      </c>
      <c r="W271" s="67">
        <f t="shared" ref="W271:W334" si="62">G271*S271+H271*T271+I271*U271</f>
        <v>0</v>
      </c>
    </row>
    <row r="272" spans="6:23" x14ac:dyDescent="0.35">
      <c r="F272" s="54" t="s">
        <v>342</v>
      </c>
      <c r="G272" s="111">
        <v>0</v>
      </c>
      <c r="H272" s="112">
        <v>0</v>
      </c>
      <c r="I272" s="113">
        <v>0</v>
      </c>
      <c r="K272" s="11">
        <v>266</v>
      </c>
      <c r="L272" s="25">
        <f t="shared" si="55"/>
        <v>0.33160936036404726</v>
      </c>
      <c r="M272" s="12">
        <f t="shared" si="56"/>
        <v>1.6217049735042185E-10</v>
      </c>
      <c r="N272" s="12">
        <f t="shared" si="57"/>
        <v>8.7128871696623006E-2</v>
      </c>
      <c r="O272" s="98">
        <f t="shared" si="58"/>
        <v>1.9203925905047061E-13</v>
      </c>
      <c r="P272" s="98">
        <f t="shared" si="59"/>
        <v>2.3656126368968225E-12</v>
      </c>
      <c r="Q272" s="104">
        <f t="shared" si="60"/>
        <v>3.5711176788198155E-11</v>
      </c>
      <c r="R272" s="47">
        <f t="shared" si="61"/>
        <v>234</v>
      </c>
      <c r="S272" s="77">
        <f t="shared" si="52"/>
        <v>0.55475638843017727</v>
      </c>
      <c r="T272" s="79">
        <f t="shared" si="53"/>
        <v>7.5559802176561339</v>
      </c>
      <c r="U272" s="78">
        <f t="shared" si="54"/>
        <v>110.34991986769617</v>
      </c>
      <c r="V272" s="54" t="s">
        <v>342</v>
      </c>
      <c r="W272" s="67">
        <f t="shared" si="62"/>
        <v>0</v>
      </c>
    </row>
    <row r="273" spans="6:23" x14ac:dyDescent="0.35">
      <c r="F273" s="54" t="s">
        <v>343</v>
      </c>
      <c r="G273" s="111">
        <v>0</v>
      </c>
      <c r="H273" s="112">
        <v>0</v>
      </c>
      <c r="I273" s="113">
        <v>0</v>
      </c>
      <c r="K273" s="11">
        <v>267</v>
      </c>
      <c r="L273" s="25">
        <f t="shared" si="55"/>
        <v>0.33131513368186322</v>
      </c>
      <c r="M273" s="12">
        <f t="shared" si="56"/>
        <v>1.4899346886452291E-10</v>
      </c>
      <c r="N273" s="12">
        <f t="shared" si="57"/>
        <v>8.6333179793697576E-2</v>
      </c>
      <c r="O273" s="98">
        <f t="shared" si="58"/>
        <v>1.9260435914428186E-13</v>
      </c>
      <c r="P273" s="98">
        <f t="shared" si="59"/>
        <v>2.3656126369279945E-12</v>
      </c>
      <c r="Q273" s="104">
        <f t="shared" si="60"/>
        <v>3.5742303957557889E-11</v>
      </c>
      <c r="R273" s="47">
        <f t="shared" si="61"/>
        <v>233</v>
      </c>
      <c r="S273" s="77">
        <f t="shared" si="52"/>
        <v>0.55289571030914741</v>
      </c>
      <c r="T273" s="79">
        <f t="shared" si="53"/>
        <v>7.5559802160243565</v>
      </c>
      <c r="U273" s="78">
        <f t="shared" si="54"/>
        <v>110.21534298603838</v>
      </c>
      <c r="V273" s="54" t="s">
        <v>343</v>
      </c>
      <c r="W273" s="67">
        <f t="shared" si="62"/>
        <v>0</v>
      </c>
    </row>
    <row r="274" spans="6:23" x14ac:dyDescent="0.35">
      <c r="F274" s="54" t="s">
        <v>344</v>
      </c>
      <c r="G274" s="111">
        <v>0</v>
      </c>
      <c r="H274" s="112">
        <v>0</v>
      </c>
      <c r="I274" s="113">
        <v>0</v>
      </c>
      <c r="K274" s="11">
        <v>268</v>
      </c>
      <c r="L274" s="25">
        <f t="shared" si="55"/>
        <v>0.33102178064214871</v>
      </c>
      <c r="M274" s="12">
        <f t="shared" si="56"/>
        <v>1.36887128836482E-10</v>
      </c>
      <c r="N274" s="12">
        <f t="shared" si="57"/>
        <v>8.5544754432758233E-2</v>
      </c>
      <c r="O274" s="98">
        <f t="shared" si="58"/>
        <v>1.9316895836523101E-13</v>
      </c>
      <c r="P274" s="98">
        <f t="shared" si="59"/>
        <v>2.3656126369566332E-12</v>
      </c>
      <c r="Q274" s="104">
        <f t="shared" si="60"/>
        <v>3.577314686251549E-11</v>
      </c>
      <c r="R274" s="47">
        <f t="shared" si="61"/>
        <v>232</v>
      </c>
      <c r="S274" s="77">
        <f t="shared" si="52"/>
        <v>0.55103324750336702</v>
      </c>
      <c r="T274" s="79">
        <f t="shared" si="53"/>
        <v>7.5559802142482662</v>
      </c>
      <c r="U274" s="78">
        <f t="shared" si="54"/>
        <v>110.07952577319722</v>
      </c>
      <c r="V274" s="54" t="s">
        <v>344</v>
      </c>
      <c r="W274" s="67">
        <f t="shared" si="62"/>
        <v>0</v>
      </c>
    </row>
    <row r="275" spans="6:23" x14ac:dyDescent="0.35">
      <c r="F275" s="54" t="s">
        <v>345</v>
      </c>
      <c r="G275" s="111">
        <v>0</v>
      </c>
      <c r="H275" s="112">
        <v>0</v>
      </c>
      <c r="I275" s="113">
        <v>0</v>
      </c>
      <c r="K275" s="11">
        <v>269</v>
      </c>
      <c r="L275" s="25">
        <f t="shared" si="55"/>
        <v>0.33072929556151603</v>
      </c>
      <c r="M275" s="12">
        <f t="shared" si="56"/>
        <v>1.2576447936878288E-10</v>
      </c>
      <c r="N275" s="12">
        <f t="shared" si="57"/>
        <v>8.476352925315421E-2</v>
      </c>
      <c r="O275" s="98">
        <f t="shared" si="58"/>
        <v>1.937330581979051E-13</v>
      </c>
      <c r="P275" s="98">
        <f t="shared" si="59"/>
        <v>2.365612636982945E-12</v>
      </c>
      <c r="Q275" s="104">
        <f t="shared" si="60"/>
        <v>3.5803708099074792E-11</v>
      </c>
      <c r="R275" s="47">
        <f t="shared" si="61"/>
        <v>231</v>
      </c>
      <c r="S275" s="77">
        <f t="shared" si="52"/>
        <v>0.54916899367750527</v>
      </c>
      <c r="T275" s="79">
        <f t="shared" si="53"/>
        <v>7.5559802123150952</v>
      </c>
      <c r="U275" s="78">
        <f t="shared" si="54"/>
        <v>109.94245679762943</v>
      </c>
      <c r="V275" s="54" t="s">
        <v>345</v>
      </c>
      <c r="W275" s="67">
        <f t="shared" si="62"/>
        <v>0</v>
      </c>
    </row>
    <row r="276" spans="6:23" x14ac:dyDescent="0.35">
      <c r="F276" s="54" t="s">
        <v>346</v>
      </c>
      <c r="G276" s="111">
        <v>0</v>
      </c>
      <c r="H276" s="112">
        <v>0</v>
      </c>
      <c r="I276" s="113">
        <v>0</v>
      </c>
      <c r="K276" s="11">
        <v>270</v>
      </c>
      <c r="L276" s="25">
        <f t="shared" si="55"/>
        <v>0.33043767286467485</v>
      </c>
      <c r="M276" s="12">
        <f t="shared" si="56"/>
        <v>1.1554559150550046E-10</v>
      </c>
      <c r="N276" s="12">
        <f t="shared" si="57"/>
        <v>8.3989438500263983E-2</v>
      </c>
      <c r="O276" s="98">
        <f t="shared" si="58"/>
        <v>1.9429666011729426E-13</v>
      </c>
      <c r="P276" s="98">
        <f t="shared" si="59"/>
        <v>2.3656126370071191E-12</v>
      </c>
      <c r="Q276" s="104">
        <f t="shared" si="60"/>
        <v>3.5833990239531954E-11</v>
      </c>
      <c r="R276" s="47">
        <f t="shared" si="61"/>
        <v>230</v>
      </c>
      <c r="S276" s="77">
        <f t="shared" si="52"/>
        <v>0.54730294243008104</v>
      </c>
      <c r="T276" s="79">
        <f t="shared" si="53"/>
        <v>7.5559802102109579</v>
      </c>
      <c r="U276" s="78">
        <f t="shared" si="54"/>
        <v>109.80412452243267</v>
      </c>
      <c r="V276" s="54" t="s">
        <v>346</v>
      </c>
      <c r="W276" s="67">
        <f t="shared" si="62"/>
        <v>0</v>
      </c>
    </row>
    <row r="277" spans="6:23" x14ac:dyDescent="0.35">
      <c r="F277" s="54" t="s">
        <v>347</v>
      </c>
      <c r="G277" s="111">
        <v>0</v>
      </c>
      <c r="H277" s="112">
        <v>0</v>
      </c>
      <c r="I277" s="113">
        <v>0</v>
      </c>
      <c r="K277" s="11">
        <v>271</v>
      </c>
      <c r="L277" s="25">
        <f t="shared" si="55"/>
        <v>0.33014690708162941</v>
      </c>
      <c r="M277" s="12">
        <f t="shared" si="56"/>
        <v>1.0615703085135099E-10</v>
      </c>
      <c r="N277" s="12">
        <f t="shared" si="57"/>
        <v>8.3222417019960526E-2</v>
      </c>
      <c r="O277" s="98">
        <f t="shared" si="58"/>
        <v>1.9485976558897362E-13</v>
      </c>
      <c r="P277" s="98">
        <f t="shared" si="59"/>
        <v>2.3656126370293289E-12</v>
      </c>
      <c r="Q277" s="104">
        <f t="shared" si="60"/>
        <v>3.5863995832692044E-11</v>
      </c>
      <c r="R277" s="47">
        <f t="shared" si="61"/>
        <v>229</v>
      </c>
      <c r="S277" s="77">
        <f t="shared" si="52"/>
        <v>0.54543508729190515</v>
      </c>
      <c r="T277" s="79">
        <f t="shared" si="53"/>
        <v>7.5559802079207268</v>
      </c>
      <c r="U277" s="78">
        <f t="shared" si="54"/>
        <v>109.66451730437446</v>
      </c>
      <c r="V277" s="54" t="s">
        <v>347</v>
      </c>
      <c r="W277" s="67">
        <f t="shared" si="62"/>
        <v>0</v>
      </c>
    </row>
    <row r="278" spans="6:23" x14ac:dyDescent="0.35">
      <c r="F278" s="54" t="s">
        <v>348</v>
      </c>
      <c r="G278" s="111">
        <v>0</v>
      </c>
      <c r="H278" s="112">
        <v>0</v>
      </c>
      <c r="I278" s="113">
        <v>0</v>
      </c>
      <c r="K278" s="11">
        <v>272</v>
      </c>
      <c r="L278" s="25">
        <f t="shared" si="55"/>
        <v>0.32985699284495024</v>
      </c>
      <c r="M278" s="12">
        <f t="shared" si="56"/>
        <v>9.7531329861582973E-11</v>
      </c>
      <c r="N278" s="12">
        <f t="shared" si="57"/>
        <v>8.2462400253127621E-2</v>
      </c>
      <c r="O278" s="98">
        <f t="shared" si="58"/>
        <v>1.9542237606928046E-13</v>
      </c>
      <c r="P278" s="98">
        <f t="shared" si="59"/>
        <v>2.3656126370497338E-12</v>
      </c>
      <c r="Q278" s="104">
        <f t="shared" si="60"/>
        <v>3.5893727404083517E-11</v>
      </c>
      <c r="R278" s="47">
        <f t="shared" si="61"/>
        <v>228</v>
      </c>
      <c r="S278" s="77">
        <f t="shared" si="52"/>
        <v>0.54356542172448197</v>
      </c>
      <c r="T278" s="79">
        <f t="shared" si="53"/>
        <v>7.5559802054279483</v>
      </c>
      <c r="U278" s="78">
        <f t="shared" si="54"/>
        <v>109.52362339291207</v>
      </c>
      <c r="V278" s="54" t="s">
        <v>348</v>
      </c>
      <c r="W278" s="67">
        <f t="shared" si="62"/>
        <v>0</v>
      </c>
    </row>
    <row r="279" spans="6:23" x14ac:dyDescent="0.35">
      <c r="F279" s="54" t="s">
        <v>349</v>
      </c>
      <c r="G279" s="111">
        <v>0</v>
      </c>
      <c r="H279" s="112">
        <v>0</v>
      </c>
      <c r="I279" s="113">
        <v>0</v>
      </c>
      <c r="K279" s="11">
        <v>273</v>
      </c>
      <c r="L279" s="25">
        <f t="shared" si="55"/>
        <v>0.32956792488711928</v>
      </c>
      <c r="M279" s="12">
        <f t="shared" si="56"/>
        <v>8.9606503010514918E-11</v>
      </c>
      <c r="N279" s="12">
        <f t="shared" si="57"/>
        <v>8.1709324230225908E-2</v>
      </c>
      <c r="O279" s="98">
        <f t="shared" si="58"/>
        <v>1.9598449300548694E-13</v>
      </c>
      <c r="P279" s="98">
        <f t="shared" si="59"/>
        <v>2.3656126370684811E-12</v>
      </c>
      <c r="Q279" s="104">
        <f t="shared" si="60"/>
        <v>3.59231874561708E-11</v>
      </c>
      <c r="R279" s="47">
        <f t="shared" si="61"/>
        <v>227</v>
      </c>
      <c r="S279" s="77">
        <f t="shared" si="52"/>
        <v>0.54169393911836483</v>
      </c>
      <c r="T279" s="79">
        <f t="shared" si="53"/>
        <v>7.5559802027147072</v>
      </c>
      <c r="U279" s="78">
        <f t="shared" si="54"/>
        <v>109.38143092920373</v>
      </c>
      <c r="V279" s="54" t="s">
        <v>349</v>
      </c>
      <c r="W279" s="67">
        <f t="shared" si="62"/>
        <v>0</v>
      </c>
    </row>
    <row r="280" spans="6:23" x14ac:dyDescent="0.35">
      <c r="F280" s="54" t="s">
        <v>350</v>
      </c>
      <c r="G280" s="111">
        <v>0</v>
      </c>
      <c r="H280" s="112">
        <v>0</v>
      </c>
      <c r="I280" s="113">
        <v>0</v>
      </c>
      <c r="K280" s="11">
        <v>274</v>
      </c>
      <c r="L280" s="25">
        <f t="shared" si="55"/>
        <v>0.32927969803794677</v>
      </c>
      <c r="M280" s="12">
        <f t="shared" si="56"/>
        <v>8.2325601354648636E-11</v>
      </c>
      <c r="N280" s="12">
        <f t="shared" si="57"/>
        <v>8.0963125565908525E-2</v>
      </c>
      <c r="O280" s="98">
        <f t="shared" si="58"/>
        <v>1.9654611783596798E-13</v>
      </c>
      <c r="P280" s="98">
        <f t="shared" si="59"/>
        <v>2.3656126370857049E-12</v>
      </c>
      <c r="Q280" s="104">
        <f t="shared" si="60"/>
        <v>3.5952378468564935E-11</v>
      </c>
      <c r="R280" s="47">
        <f t="shared" si="61"/>
        <v>226</v>
      </c>
      <c r="S280" s="77">
        <f t="shared" si="52"/>
        <v>0.53982063279146886</v>
      </c>
      <c r="T280" s="79">
        <f t="shared" si="53"/>
        <v>7.5559801997615077</v>
      </c>
      <c r="U280" s="78">
        <f t="shared" si="54"/>
        <v>109.23792794511031</v>
      </c>
      <c r="V280" s="54" t="s">
        <v>350</v>
      </c>
      <c r="W280" s="67">
        <f t="shared" si="62"/>
        <v>0</v>
      </c>
    </row>
    <row r="281" spans="6:23" x14ac:dyDescent="0.35">
      <c r="F281" s="54" t="s">
        <v>351</v>
      </c>
      <c r="G281" s="111">
        <v>0</v>
      </c>
      <c r="H281" s="112">
        <v>0</v>
      </c>
      <c r="I281" s="113">
        <v>0</v>
      </c>
      <c r="K281" s="11">
        <v>275</v>
      </c>
      <c r="L281" s="25">
        <f t="shared" si="55"/>
        <v>0.32899230722205747</v>
      </c>
      <c r="M281" s="12">
        <f t="shared" si="56"/>
        <v>7.5636303289385598E-11</v>
      </c>
      <c r="N281" s="12">
        <f t="shared" si="57"/>
        <v>8.022374145368634E-2</v>
      </c>
      <c r="O281" s="98">
        <f t="shared" si="58"/>
        <v>1.9710725199036526E-13</v>
      </c>
      <c r="P281" s="98">
        <f t="shared" si="59"/>
        <v>2.3656126371015291E-12</v>
      </c>
      <c r="Q281" s="104">
        <f t="shared" si="60"/>
        <v>3.598130289823227E-11</v>
      </c>
      <c r="R281" s="47">
        <f t="shared" si="61"/>
        <v>225</v>
      </c>
      <c r="S281" s="77">
        <f t="shared" si="52"/>
        <v>0.53794549598733665</v>
      </c>
      <c r="T281" s="79">
        <f t="shared" si="53"/>
        <v>7.5559801965471234</v>
      </c>
      <c r="U281" s="78">
        <f t="shared" si="54"/>
        <v>109.09310236218799</v>
      </c>
      <c r="V281" s="54" t="s">
        <v>351</v>
      </c>
      <c r="W281" s="67">
        <f t="shared" si="62"/>
        <v>0</v>
      </c>
    </row>
    <row r="282" spans="6:23" x14ac:dyDescent="0.35">
      <c r="F282" s="54" t="s">
        <v>352</v>
      </c>
      <c r="G282" s="111">
        <v>0</v>
      </c>
      <c r="H282" s="112">
        <v>0</v>
      </c>
      <c r="I282" s="113">
        <v>0</v>
      </c>
      <c r="K282" s="11">
        <v>276</v>
      </c>
      <c r="L282" s="25">
        <f t="shared" si="55"/>
        <v>0.32870574745644426</v>
      </c>
      <c r="M282" s="12">
        <f t="shared" si="56"/>
        <v>6.9490538558463453E-11</v>
      </c>
      <c r="N282" s="12">
        <f t="shared" si="57"/>
        <v>7.9491109660641407E-2</v>
      </c>
      <c r="O282" s="98">
        <f t="shared" si="58"/>
        <v>1.976678968897466E-13</v>
      </c>
      <c r="P282" s="98">
        <f t="shared" si="59"/>
        <v>2.3656126371160678E-12</v>
      </c>
      <c r="Q282" s="104">
        <f t="shared" si="60"/>
        <v>3.6009963179701251E-11</v>
      </c>
      <c r="R282" s="47">
        <f t="shared" si="61"/>
        <v>224</v>
      </c>
      <c r="S282" s="77">
        <f t="shared" si="52"/>
        <v>0.5360685218733563</v>
      </c>
      <c r="T282" s="79">
        <f t="shared" si="53"/>
        <v>7.5559801930484598</v>
      </c>
      <c r="U282" s="78">
        <f t="shared" si="54"/>
        <v>108.94694199067175</v>
      </c>
      <c r="V282" s="54" t="s">
        <v>352</v>
      </c>
      <c r="W282" s="67">
        <f t="shared" si="62"/>
        <v>0</v>
      </c>
    </row>
    <row r="283" spans="6:23" x14ac:dyDescent="0.35">
      <c r="F283" s="54" t="s">
        <v>353</v>
      </c>
      <c r="G283" s="111">
        <v>0</v>
      </c>
      <c r="H283" s="112">
        <v>0</v>
      </c>
      <c r="I283" s="113">
        <v>0</v>
      </c>
      <c r="K283" s="11">
        <v>277</v>
      </c>
      <c r="L283" s="25">
        <f t="shared" si="55"/>
        <v>0.32842001384808767</v>
      </c>
      <c r="M283" s="12">
        <f t="shared" si="56"/>
        <v>6.3844142814194933E-11</v>
      </c>
      <c r="N283" s="12">
        <f t="shared" si="57"/>
        <v>7.8765168522188886E-2</v>
      </c>
      <c r="O283" s="98">
        <f t="shared" si="58"/>
        <v>1.9822805394676157E-13</v>
      </c>
      <c r="P283" s="98">
        <f t="shared" si="59"/>
        <v>2.3656126371294247E-12</v>
      </c>
      <c r="Q283" s="104">
        <f t="shared" si="60"/>
        <v>3.6038361725267363E-11</v>
      </c>
      <c r="R283" s="47">
        <f t="shared" si="61"/>
        <v>223</v>
      </c>
      <c r="S283" s="77">
        <f t="shared" si="52"/>
        <v>0.53418970353893136</v>
      </c>
      <c r="T283" s="79">
        <f t="shared" si="53"/>
        <v>7.5559801892403726</v>
      </c>
      <c r="U283" s="78">
        <f t="shared" si="54"/>
        <v>108.79943452844918</v>
      </c>
      <c r="V283" s="54" t="s">
        <v>353</v>
      </c>
      <c r="W283" s="67">
        <f t="shared" si="62"/>
        <v>0</v>
      </c>
    </row>
    <row r="284" spans="6:23" x14ac:dyDescent="0.35">
      <c r="F284" s="54" t="s">
        <v>354</v>
      </c>
      <c r="G284" s="111">
        <v>0</v>
      </c>
      <c r="H284" s="112">
        <v>0</v>
      </c>
      <c r="I284" s="113">
        <v>0</v>
      </c>
      <c r="K284" s="11">
        <v>278</v>
      </c>
      <c r="L284" s="25">
        <f t="shared" si="55"/>
        <v>0.32813510159163917</v>
      </c>
      <c r="M284" s="12">
        <f t="shared" si="56"/>
        <v>5.8656540246123637E-11</v>
      </c>
      <c r="N284" s="12">
        <f t="shared" si="57"/>
        <v>7.8045856936887037E-2</v>
      </c>
      <c r="O284" s="98">
        <f t="shared" si="58"/>
        <v>1.9878772456579274E-13</v>
      </c>
      <c r="P284" s="98">
        <f t="shared" si="59"/>
        <v>2.3656126371416967E-12</v>
      </c>
      <c r="Q284" s="104">
        <f t="shared" si="60"/>
        <v>3.6066500925196106E-11</v>
      </c>
      <c r="R284" s="47">
        <f t="shared" si="61"/>
        <v>222</v>
      </c>
      <c r="S284" s="77">
        <f t="shared" si="52"/>
        <v>0.53230903399360019</v>
      </c>
      <c r="T284" s="79">
        <f t="shared" si="53"/>
        <v>7.555980185095498</v>
      </c>
      <c r="U284" s="78">
        <f t="shared" si="54"/>
        <v>108.65056756002531</v>
      </c>
      <c r="V284" s="54" t="s">
        <v>354</v>
      </c>
      <c r="W284" s="67">
        <f t="shared" si="62"/>
        <v>0</v>
      </c>
    </row>
    <row r="285" spans="6:23" x14ac:dyDescent="0.35">
      <c r="F285" s="54" t="s">
        <v>355</v>
      </c>
      <c r="G285" s="111">
        <v>0</v>
      </c>
      <c r="H285" s="112">
        <v>0</v>
      </c>
      <c r="I285" s="113">
        <v>0</v>
      </c>
      <c r="K285" s="11">
        <v>279</v>
      </c>
      <c r="L285" s="25">
        <f t="shared" si="55"/>
        <v>0.3278510059671671</v>
      </c>
      <c r="M285" s="12">
        <f t="shared" si="56"/>
        <v>5.3890451997425068E-11</v>
      </c>
      <c r="N285" s="12">
        <f t="shared" si="57"/>
        <v>7.73331143612941E-2</v>
      </c>
      <c r="O285" s="98">
        <f t="shared" si="58"/>
        <v>1.9934691014310342E-13</v>
      </c>
      <c r="P285" s="98">
        <f t="shared" si="59"/>
        <v>2.3656126371529714E-12</v>
      </c>
      <c r="Q285" s="104">
        <f t="shared" si="60"/>
        <v>3.6094383147924287E-11</v>
      </c>
      <c r="R285" s="47">
        <f t="shared" si="61"/>
        <v>221</v>
      </c>
      <c r="S285" s="77">
        <f t="shared" si="52"/>
        <v>0.53042650616510467</v>
      </c>
      <c r="T285" s="79">
        <f t="shared" si="53"/>
        <v>7.5559801805840481</v>
      </c>
      <c r="U285" s="78">
        <f t="shared" si="54"/>
        <v>108.5003285554773</v>
      </c>
      <c r="V285" s="54" t="s">
        <v>355</v>
      </c>
      <c r="W285" s="67">
        <f t="shared" si="62"/>
        <v>0</v>
      </c>
    </row>
    <row r="286" spans="6:23" x14ac:dyDescent="0.35">
      <c r="F286" s="54" t="s">
        <v>356</v>
      </c>
      <c r="G286" s="111">
        <v>0</v>
      </c>
      <c r="H286" s="112">
        <v>0</v>
      </c>
      <c r="I286" s="113">
        <v>0</v>
      </c>
      <c r="K286" s="11">
        <v>280</v>
      </c>
      <c r="L286" s="25">
        <f t="shared" si="55"/>
        <v>0.32756772233796277</v>
      </c>
      <c r="M286" s="12">
        <f t="shared" si="56"/>
        <v>4.9511628273689574E-11</v>
      </c>
      <c r="N286" s="12">
        <f t="shared" si="57"/>
        <v>7.6626880804872718E-2</v>
      </c>
      <c r="O286" s="98">
        <f t="shared" si="58"/>
        <v>1.9990561206698122E-13</v>
      </c>
      <c r="P286" s="98">
        <f t="shared" si="59"/>
        <v>2.3656126371633298E-12</v>
      </c>
      <c r="Q286" s="104">
        <f t="shared" si="60"/>
        <v>3.6122010740259243E-11</v>
      </c>
      <c r="R286" s="47">
        <f t="shared" si="61"/>
        <v>220</v>
      </c>
      <c r="S286" s="77">
        <f t="shared" si="52"/>
        <v>0.52854211289740427</v>
      </c>
      <c r="T286" s="79">
        <f t="shared" si="53"/>
        <v>7.5559801756736062</v>
      </c>
      <c r="U286" s="78">
        <f t="shared" si="54"/>
        <v>108.3487048694</v>
      </c>
      <c r="V286" s="54" t="s">
        <v>356</v>
      </c>
      <c r="W286" s="67">
        <f t="shared" si="62"/>
        <v>0</v>
      </c>
    </row>
    <row r="287" spans="6:23" x14ac:dyDescent="0.35">
      <c r="F287" s="54" t="s">
        <v>357</v>
      </c>
      <c r="G287" s="111">
        <v>0</v>
      </c>
      <c r="H287" s="112">
        <v>0</v>
      </c>
      <c r="I287" s="113">
        <v>0</v>
      </c>
      <c r="K287" s="11">
        <v>281</v>
      </c>
      <c r="L287" s="25">
        <f t="shared" si="55"/>
        <v>0.32728524614840598</v>
      </c>
      <c r="M287" s="12">
        <f t="shared" si="56"/>
        <v>4.5488602218981912E-11</v>
      </c>
      <c r="N287" s="12">
        <f t="shared" si="57"/>
        <v>7.592709682494049E-2</v>
      </c>
      <c r="O287" s="98">
        <f t="shared" si="58"/>
        <v>2.0046383171787818E-13</v>
      </c>
      <c r="P287" s="98">
        <f t="shared" si="59"/>
        <v>2.3656126371728468E-12</v>
      </c>
      <c r="Q287" s="104">
        <f t="shared" si="60"/>
        <v>3.6149386027576476E-11</v>
      </c>
      <c r="R287" s="47">
        <f t="shared" si="61"/>
        <v>219</v>
      </c>
      <c r="S287" s="77">
        <f t="shared" si="52"/>
        <v>0.52665584694863832</v>
      </c>
      <c r="T287" s="79">
        <f t="shared" si="53"/>
        <v>7.5559801703288816</v>
      </c>
      <c r="U287" s="78">
        <f t="shared" si="54"/>
        <v>108.19568373984167</v>
      </c>
      <c r="V287" s="54" t="s">
        <v>357</v>
      </c>
      <c r="W287" s="67">
        <f t="shared" si="62"/>
        <v>0</v>
      </c>
    </row>
    <row r="288" spans="6:23" x14ac:dyDescent="0.35">
      <c r="F288" s="54" t="s">
        <v>358</v>
      </c>
      <c r="G288" s="111">
        <v>0</v>
      </c>
      <c r="H288" s="112">
        <v>0</v>
      </c>
      <c r="I288" s="113">
        <v>0</v>
      </c>
      <c r="K288" s="11">
        <v>282</v>
      </c>
      <c r="L288" s="25">
        <f t="shared" si="55"/>
        <v>0.32700357292188703</v>
      </c>
      <c r="M288" s="12">
        <f t="shared" si="56"/>
        <v>4.1792463790497949E-11</v>
      </c>
      <c r="N288" s="12">
        <f t="shared" si="57"/>
        <v>7.5233703521666695E-2</v>
      </c>
      <c r="O288" s="98">
        <f t="shared" si="58"/>
        <v>2.010215704685473E-13</v>
      </c>
      <c r="P288" s="98">
        <f t="shared" si="59"/>
        <v>2.3656126371815904E-12</v>
      </c>
      <c r="Q288" s="104">
        <f t="shared" si="60"/>
        <v>3.61765113140153E-11</v>
      </c>
      <c r="R288" s="47">
        <f t="shared" si="61"/>
        <v>218</v>
      </c>
      <c r="S288" s="77">
        <f t="shared" si="52"/>
        <v>0.52476770098903025</v>
      </c>
      <c r="T288" s="79">
        <f t="shared" si="53"/>
        <v>7.5559801645114675</v>
      </c>
      <c r="U288" s="78">
        <f t="shared" si="54"/>
        <v>108.04125228722955</v>
      </c>
      <c r="V288" s="54" t="s">
        <v>358</v>
      </c>
      <c r="W288" s="67">
        <f t="shared" si="62"/>
        <v>0</v>
      </c>
    </row>
    <row r="289" spans="6:23" x14ac:dyDescent="0.35">
      <c r="F289" s="54" t="s">
        <v>359</v>
      </c>
      <c r="G289" s="111">
        <v>0</v>
      </c>
      <c r="H289" s="112">
        <v>0</v>
      </c>
      <c r="I289" s="113">
        <v>0</v>
      </c>
      <c r="K289" s="11">
        <v>283</v>
      </c>
      <c r="L289" s="25">
        <f t="shared" si="55"/>
        <v>0.32672269825878564</v>
      </c>
      <c r="M289" s="12">
        <f t="shared" si="56"/>
        <v>3.8396652006845809E-11</v>
      </c>
      <c r="N289" s="12">
        <f t="shared" si="57"/>
        <v>7.454664253311491E-2</v>
      </c>
      <c r="O289" s="98">
        <f t="shared" si="58"/>
        <v>2.0157882968417537E-13</v>
      </c>
      <c r="P289" s="98">
        <f t="shared" si="59"/>
        <v>2.3656126371896239E-12</v>
      </c>
      <c r="Q289" s="104">
        <f t="shared" si="60"/>
        <v>3.6203388882672825E-11</v>
      </c>
      <c r="R289" s="47">
        <f t="shared" si="61"/>
        <v>217</v>
      </c>
      <c r="S289" s="77">
        <f t="shared" si="52"/>
        <v>0.52287766759873533</v>
      </c>
      <c r="T289" s="79">
        <f t="shared" si="53"/>
        <v>7.5559801581795627</v>
      </c>
      <c r="U289" s="78">
        <f t="shared" si="54"/>
        <v>107.88539751328615</v>
      </c>
      <c r="V289" s="54" t="s">
        <v>359</v>
      </c>
      <c r="W289" s="67">
        <f t="shared" si="62"/>
        <v>0</v>
      </c>
    </row>
    <row r="290" spans="6:23" x14ac:dyDescent="0.35">
      <c r="F290" s="54" t="s">
        <v>360</v>
      </c>
      <c r="G290" s="111">
        <v>0</v>
      </c>
      <c r="H290" s="112">
        <v>0</v>
      </c>
      <c r="I290" s="113">
        <v>0</v>
      </c>
      <c r="K290" s="11">
        <v>284</v>
      </c>
      <c r="L290" s="25">
        <f t="shared" si="55"/>
        <v>0.32644261783450329</v>
      </c>
      <c r="M290" s="12">
        <f t="shared" si="56"/>
        <v>3.5276764077020454E-11</v>
      </c>
      <c r="N290" s="12">
        <f t="shared" si="57"/>
        <v>7.3865856030330759E-2</v>
      </c>
      <c r="O290" s="98">
        <f t="shared" si="58"/>
        <v>2.0213561072251274E-13</v>
      </c>
      <c r="P290" s="98">
        <f t="shared" si="59"/>
        <v>2.3656126371970039E-12</v>
      </c>
      <c r="Q290" s="104">
        <f t="shared" si="60"/>
        <v>3.62300209957961E-11</v>
      </c>
      <c r="R290" s="47">
        <f t="shared" si="61"/>
        <v>216</v>
      </c>
      <c r="S290" s="77">
        <f t="shared" si="52"/>
        <v>0.52098573926562963</v>
      </c>
      <c r="T290" s="79">
        <f t="shared" si="53"/>
        <v>7.5559801512876588</v>
      </c>
      <c r="U290" s="78">
        <f t="shared" si="54"/>
        <v>107.72810629993489</v>
      </c>
      <c r="V290" s="54" t="s">
        <v>360</v>
      </c>
      <c r="W290" s="67">
        <f t="shared" si="62"/>
        <v>0</v>
      </c>
    </row>
    <row r="291" spans="6:23" x14ac:dyDescent="0.35">
      <c r="F291" s="54" t="s">
        <v>361</v>
      </c>
      <c r="G291" s="111">
        <v>0</v>
      </c>
      <c r="H291" s="112">
        <v>0</v>
      </c>
      <c r="I291" s="113">
        <v>0</v>
      </c>
      <c r="K291" s="11">
        <v>285</v>
      </c>
      <c r="L291" s="25">
        <f t="shared" si="55"/>
        <v>0.32616332739754883</v>
      </c>
      <c r="M291" s="12">
        <f t="shared" si="56"/>
        <v>3.2410380038444234E-11</v>
      </c>
      <c r="N291" s="12">
        <f t="shared" si="57"/>
        <v>7.3191286712474338E-2</v>
      </c>
      <c r="O291" s="98">
        <f t="shared" si="58"/>
        <v>2.0269191493399931E-13</v>
      </c>
      <c r="P291" s="98">
        <f t="shared" si="59"/>
        <v>2.3656126372037849E-12</v>
      </c>
      <c r="Q291" s="104">
        <f t="shared" si="60"/>
        <v>3.6256409894972517E-11</v>
      </c>
      <c r="R291" s="47">
        <f t="shared" si="61"/>
        <v>215</v>
      </c>
      <c r="S291" s="77">
        <f t="shared" si="52"/>
        <v>0.51909190838303809</v>
      </c>
      <c r="T291" s="79">
        <f t="shared" si="53"/>
        <v>7.5559801437862335</v>
      </c>
      <c r="U291" s="78">
        <f t="shared" si="54"/>
        <v>107.56936540819622</v>
      </c>
      <c r="V291" s="54" t="s">
        <v>361</v>
      </c>
      <c r="W291" s="67">
        <f t="shared" si="62"/>
        <v>0</v>
      </c>
    </row>
    <row r="292" spans="6:23" x14ac:dyDescent="0.35">
      <c r="F292" s="54" t="s">
        <v>362</v>
      </c>
      <c r="G292" s="111">
        <v>0</v>
      </c>
      <c r="H292" s="112">
        <v>0</v>
      </c>
      <c r="I292" s="113">
        <v>0</v>
      </c>
      <c r="K292" s="11">
        <v>286</v>
      </c>
      <c r="L292" s="25">
        <f t="shared" si="55"/>
        <v>0.32588482276767533</v>
      </c>
      <c r="M292" s="12">
        <f t="shared" si="56"/>
        <v>2.9776901643896537E-11</v>
      </c>
      <c r="N292" s="12">
        <f t="shared" si="57"/>
        <v>7.2522877801997607E-2</v>
      </c>
      <c r="O292" s="98">
        <f t="shared" si="58"/>
        <v>2.032477436618879E-13</v>
      </c>
      <c r="P292" s="98">
        <f t="shared" si="59"/>
        <v>2.3656126372100146E-12</v>
      </c>
      <c r="Q292" s="104">
        <f t="shared" si="60"/>
        <v>3.6282557801318513E-11</v>
      </c>
      <c r="R292" s="47">
        <f t="shared" si="61"/>
        <v>214</v>
      </c>
      <c r="S292" s="77">
        <f t="shared" si="52"/>
        <v>0.51719616724739981</v>
      </c>
      <c r="T292" s="79">
        <f t="shared" si="53"/>
        <v>7.5559801356213798</v>
      </c>
      <c r="U292" s="78">
        <f t="shared" si="54"/>
        <v>107.40916147707314</v>
      </c>
      <c r="V292" s="54" t="s">
        <v>362</v>
      </c>
      <c r="W292" s="67">
        <f t="shared" si="62"/>
        <v>0</v>
      </c>
    </row>
    <row r="293" spans="6:23" x14ac:dyDescent="0.35">
      <c r="F293" s="54" t="s">
        <v>363</v>
      </c>
      <c r="G293" s="111">
        <v>0</v>
      </c>
      <c r="H293" s="112">
        <v>0</v>
      </c>
      <c r="I293" s="113">
        <v>0</v>
      </c>
      <c r="K293" s="11">
        <v>287</v>
      </c>
      <c r="L293" s="25">
        <f t="shared" si="55"/>
        <v>0.32560709983406699</v>
      </c>
      <c r="M293" s="12">
        <f t="shared" si="56"/>
        <v>2.735740433955276E-11</v>
      </c>
      <c r="N293" s="12">
        <f t="shared" si="57"/>
        <v>7.1860573039865164E-2</v>
      </c>
      <c r="O293" s="98">
        <f t="shared" si="58"/>
        <v>2.0380309824236383E-13</v>
      </c>
      <c r="P293" s="98">
        <f t="shared" si="59"/>
        <v>2.3656126372157382E-12</v>
      </c>
      <c r="Q293" s="104">
        <f t="shared" si="60"/>
        <v>3.6308466915666496E-11</v>
      </c>
      <c r="R293" s="47">
        <f t="shared" si="61"/>
        <v>213</v>
      </c>
      <c r="S293" s="77">
        <f t="shared" si="52"/>
        <v>0.51529850805586996</v>
      </c>
      <c r="T293" s="79">
        <f t="shared" si="53"/>
        <v>7.5559801267344247</v>
      </c>
      <c r="U293" s="78">
        <f t="shared" si="54"/>
        <v>107.24748102242668</v>
      </c>
      <c r="V293" s="54" t="s">
        <v>363</v>
      </c>
      <c r="W293" s="67">
        <f t="shared" si="62"/>
        <v>0</v>
      </c>
    </row>
    <row r="294" spans="6:23" x14ac:dyDescent="0.35">
      <c r="F294" s="54" t="s">
        <v>364</v>
      </c>
      <c r="G294" s="111">
        <v>0</v>
      </c>
      <c r="H294" s="112">
        <v>0</v>
      </c>
      <c r="I294" s="113">
        <v>0</v>
      </c>
      <c r="K294" s="11">
        <v>288</v>
      </c>
      <c r="L294" s="25">
        <f t="shared" si="55"/>
        <v>0.32533015455357472</v>
      </c>
      <c r="M294" s="12">
        <f t="shared" si="56"/>
        <v>2.5134501270423064E-11</v>
      </c>
      <c r="N294" s="12">
        <f t="shared" si="57"/>
        <v>7.1204316680819266E-2</v>
      </c>
      <c r="O294" s="98">
        <f t="shared" si="58"/>
        <v>2.0435798000466206E-13</v>
      </c>
      <c r="P294" s="98">
        <f t="shared" si="59"/>
        <v>2.3656126372209969E-12</v>
      </c>
      <c r="Q294" s="104">
        <f t="shared" si="60"/>
        <v>3.6334139418750056E-11</v>
      </c>
      <c r="R294" s="47">
        <f t="shared" si="61"/>
        <v>212</v>
      </c>
      <c r="S294" s="77">
        <f t="shared" si="52"/>
        <v>0.51339892290385647</v>
      </c>
      <c r="T294" s="79">
        <f t="shared" si="53"/>
        <v>7.5559801170615035</v>
      </c>
      <c r="U294" s="78">
        <f t="shared" si="54"/>
        <v>107.08431043584106</v>
      </c>
      <c r="V294" s="54" t="s">
        <v>364</v>
      </c>
      <c r="W294" s="67">
        <f t="shared" si="62"/>
        <v>0</v>
      </c>
    </row>
    <row r="295" spans="6:23" x14ac:dyDescent="0.35">
      <c r="F295" s="54" t="s">
        <v>365</v>
      </c>
      <c r="G295" s="111">
        <v>0</v>
      </c>
      <c r="H295" s="112">
        <v>0</v>
      </c>
      <c r="I295" s="113">
        <v>0</v>
      </c>
      <c r="K295" s="11">
        <v>289</v>
      </c>
      <c r="L295" s="25">
        <f t="shared" si="55"/>
        <v>0.32505398294899895</v>
      </c>
      <c r="M295" s="12">
        <f t="shared" si="56"/>
        <v>2.3092218335916381E-11</v>
      </c>
      <c r="N295" s="12">
        <f t="shared" si="57"/>
        <v>7.0554053488687749E-2</v>
      </c>
      <c r="O295" s="98">
        <f t="shared" si="58"/>
        <v>2.0491239027118094E-13</v>
      </c>
      <c r="P295" s="98">
        <f t="shared" si="59"/>
        <v>2.365612637225828E-12</v>
      </c>
      <c r="Q295" s="104">
        <f t="shared" si="60"/>
        <v>3.6359577471387593E-11</v>
      </c>
      <c r="R295" s="47">
        <f t="shared" si="61"/>
        <v>211</v>
      </c>
      <c r="S295" s="77">
        <f t="shared" si="52"/>
        <v>0.51149740378248665</v>
      </c>
      <c r="T295" s="79">
        <f t="shared" si="53"/>
        <v>7.5559801065331067</v>
      </c>
      <c r="U295" s="78">
        <f t="shared" si="54"/>
        <v>106.91963598347806</v>
      </c>
      <c r="V295" s="54" t="s">
        <v>365</v>
      </c>
      <c r="W295" s="67">
        <f t="shared" si="62"/>
        <v>0</v>
      </c>
    </row>
    <row r="296" spans="6:23" x14ac:dyDescent="0.35">
      <c r="F296" s="54" t="s">
        <v>366</v>
      </c>
      <c r="G296" s="111">
        <v>0</v>
      </c>
      <c r="H296" s="112">
        <v>0</v>
      </c>
      <c r="I296" s="113">
        <v>0</v>
      </c>
      <c r="K296" s="11">
        <v>290</v>
      </c>
      <c r="L296" s="25">
        <f t="shared" si="55"/>
        <v>0.32477858110741908</v>
      </c>
      <c r="M296" s="12">
        <f t="shared" si="56"/>
        <v>2.1215879397660195E-11</v>
      </c>
      <c r="N296" s="12">
        <f t="shared" si="57"/>
        <v>6.9909728731734747E-2</v>
      </c>
      <c r="O296" s="98">
        <f t="shared" si="58"/>
        <v>2.0546633035759317E-13</v>
      </c>
      <c r="P296" s="98">
        <f t="shared" si="59"/>
        <v>2.3656126372302668E-12</v>
      </c>
      <c r="Q296" s="104">
        <f t="shared" si="60"/>
        <v>3.6384783214664112E-11</v>
      </c>
      <c r="R296" s="47">
        <f t="shared" si="61"/>
        <v>210</v>
      </c>
      <c r="S296" s="77">
        <f t="shared" si="52"/>
        <v>0.50959394257600787</v>
      </c>
      <c r="T296" s="79">
        <f t="shared" si="53"/>
        <v>7.5559800950735765</v>
      </c>
      <c r="U296" s="78">
        <f t="shared" si="54"/>
        <v>106.75344380492132</v>
      </c>
      <c r="V296" s="54" t="s">
        <v>366</v>
      </c>
      <c r="W296" s="67">
        <f t="shared" si="62"/>
        <v>0</v>
      </c>
    </row>
    <row r="297" spans="6:23" x14ac:dyDescent="0.35">
      <c r="F297" s="54" t="s">
        <v>367</v>
      </c>
      <c r="G297" s="111">
        <v>0</v>
      </c>
      <c r="H297" s="112">
        <v>0</v>
      </c>
      <c r="I297" s="113">
        <v>0</v>
      </c>
      <c r="K297" s="11">
        <v>291</v>
      </c>
      <c r="L297" s="25">
        <f t="shared" si="55"/>
        <v>0.32450394517856679</v>
      </c>
      <c r="M297" s="12">
        <f t="shared" si="56"/>
        <v>1.949200081466326E-11</v>
      </c>
      <c r="N297" s="12">
        <f t="shared" si="57"/>
        <v>6.9271288178054169E-2</v>
      </c>
      <c r="O297" s="98">
        <f t="shared" si="58"/>
        <v>2.0601980157295409E-13</v>
      </c>
      <c r="P297" s="98">
        <f t="shared" si="59"/>
        <v>2.3656126372343449E-12</v>
      </c>
      <c r="Q297" s="104">
        <f t="shared" si="60"/>
        <v>3.640975877011148E-11</v>
      </c>
      <c r="R297" s="47">
        <f t="shared" si="61"/>
        <v>209</v>
      </c>
      <c r="S297" s="77">
        <f t="shared" si="52"/>
        <v>0.50768853105911349</v>
      </c>
      <c r="T297" s="79">
        <f t="shared" si="53"/>
        <v>7.555980082600561</v>
      </c>
      <c r="U297" s="78">
        <f t="shared" si="54"/>
        <v>106.58571991200949</v>
      </c>
      <c r="V297" s="54" t="s">
        <v>367</v>
      </c>
      <c r="W297" s="67">
        <f t="shared" si="62"/>
        <v>0</v>
      </c>
    </row>
    <row r="298" spans="6:23" x14ac:dyDescent="0.35">
      <c r="F298" s="54" t="s">
        <v>368</v>
      </c>
      <c r="G298" s="111">
        <v>0</v>
      </c>
      <c r="H298" s="112">
        <v>0</v>
      </c>
      <c r="I298" s="113">
        <v>0</v>
      </c>
      <c r="K298" s="11">
        <v>292</v>
      </c>
      <c r="L298" s="25">
        <f t="shared" si="55"/>
        <v>0.3242300713732435</v>
      </c>
      <c r="M298" s="12">
        <f t="shared" si="56"/>
        <v>1.7908194547935331E-11</v>
      </c>
      <c r="N298" s="12">
        <f t="shared" si="57"/>
        <v>6.8638678091005087E-2</v>
      </c>
      <c r="O298" s="98">
        <f t="shared" si="58"/>
        <v>2.0657280521980723E-13</v>
      </c>
      <c r="P298" s="98">
        <f t="shared" si="59"/>
        <v>2.3656126372380911E-12</v>
      </c>
      <c r="Q298" s="104">
        <f t="shared" si="60"/>
        <v>3.6434506239886966E-11</v>
      </c>
      <c r="R298" s="47">
        <f t="shared" si="61"/>
        <v>208</v>
      </c>
      <c r="S298" s="77">
        <f t="shared" si="52"/>
        <v>0.50578116089419767</v>
      </c>
      <c r="T298" s="79">
        <f t="shared" si="53"/>
        <v>7.5559800690244261</v>
      </c>
      <c r="U298" s="78">
        <f t="shared" si="54"/>
        <v>106.41645018765912</v>
      </c>
      <c r="V298" s="54" t="s">
        <v>368</v>
      </c>
      <c r="W298" s="67">
        <f t="shared" si="62"/>
        <v>0</v>
      </c>
    </row>
    <row r="299" spans="6:23" x14ac:dyDescent="0.35">
      <c r="F299" s="54" t="s">
        <v>369</v>
      </c>
      <c r="G299" s="111">
        <v>0</v>
      </c>
      <c r="H299" s="112">
        <v>0</v>
      </c>
      <c r="I299" s="113">
        <v>0</v>
      </c>
      <c r="K299" s="11">
        <v>293</v>
      </c>
      <c r="L299" s="25">
        <f t="shared" si="55"/>
        <v>0.32395695596178087</v>
      </c>
      <c r="M299" s="12">
        <f t="shared" si="56"/>
        <v>1.6453079138260909E-11</v>
      </c>
      <c r="N299" s="12">
        <f t="shared" si="57"/>
        <v>6.8011845224688575E-2</v>
      </c>
      <c r="O299" s="98">
        <f t="shared" si="58"/>
        <v>2.0712534259428683E-13</v>
      </c>
      <c r="P299" s="98">
        <f t="shared" si="59"/>
        <v>2.3656126372415335E-12</v>
      </c>
      <c r="Q299" s="104">
        <f t="shared" si="60"/>
        <v>3.6459027706950217E-11</v>
      </c>
      <c r="R299" s="47">
        <f t="shared" si="61"/>
        <v>207</v>
      </c>
      <c r="S299" s="77">
        <f t="shared" ref="S299:S362" si="63">VLOOKUP($R299,$K$6:$Q$506,5)/$C$26</f>
        <v>0.503871823628533</v>
      </c>
      <c r="T299" s="79">
        <f t="shared" si="53"/>
        <v>7.5559800542476161</v>
      </c>
      <c r="U299" s="78">
        <f t="shared" si="54"/>
        <v>106.24562038467619</v>
      </c>
      <c r="V299" s="54" t="s">
        <v>369</v>
      </c>
      <c r="W299" s="67">
        <f t="shared" si="62"/>
        <v>0</v>
      </c>
    </row>
    <row r="300" spans="6:23" x14ac:dyDescent="0.35">
      <c r="F300" s="54" t="s">
        <v>370</v>
      </c>
      <c r="G300" s="111">
        <v>0</v>
      </c>
      <c r="H300" s="112">
        <v>0</v>
      </c>
      <c r="I300" s="113">
        <v>0</v>
      </c>
      <c r="K300" s="11">
        <v>294</v>
      </c>
      <c r="L300" s="25">
        <f t="shared" si="55"/>
        <v>0.32368459527254145</v>
      </c>
      <c r="M300" s="12">
        <f t="shared" si="56"/>
        <v>1.5116197917399008E-11</v>
      </c>
      <c r="N300" s="12">
        <f t="shared" si="57"/>
        <v>6.7390736819466363E-2</v>
      </c>
      <c r="O300" s="98">
        <f t="shared" si="58"/>
        <v>2.0767741498621818E-13</v>
      </c>
      <c r="P300" s="98">
        <f t="shared" si="59"/>
        <v>2.365612637244696E-12</v>
      </c>
      <c r="Q300" s="104">
        <f t="shared" si="60"/>
        <v>3.6483325235238521E-11</v>
      </c>
      <c r="R300" s="47">
        <f t="shared" si="61"/>
        <v>206</v>
      </c>
      <c r="S300" s="77">
        <f t="shared" si="63"/>
        <v>0.50196051069137237</v>
      </c>
      <c r="T300" s="79">
        <f t="shared" si="53"/>
        <v>7.5559800381639395</v>
      </c>
      <c r="U300" s="78">
        <f t="shared" si="54"/>
        <v>106.07321612455713</v>
      </c>
      <c r="V300" s="54" t="s">
        <v>370</v>
      </c>
      <c r="W300" s="67">
        <f t="shared" si="62"/>
        <v>0</v>
      </c>
    </row>
    <row r="301" spans="6:23" x14ac:dyDescent="0.35">
      <c r="F301" s="54" t="s">
        <v>371</v>
      </c>
      <c r="G301" s="111">
        <v>0</v>
      </c>
      <c r="H301" s="112">
        <v>0</v>
      </c>
      <c r="I301" s="113">
        <v>0</v>
      </c>
      <c r="K301" s="11">
        <v>295</v>
      </c>
      <c r="L301" s="25">
        <f t="shared" si="55"/>
        <v>0.32341298569046018</v>
      </c>
      <c r="M301" s="12">
        <f t="shared" si="56"/>
        <v>1.3887943864964021E-11</v>
      </c>
      <c r="N301" s="12">
        <f t="shared" si="57"/>
        <v>6.677530059751989E-2</v>
      </c>
      <c r="O301" s="98">
        <f t="shared" si="58"/>
        <v>2.0822902367921557E-13</v>
      </c>
      <c r="P301" s="98">
        <f t="shared" si="59"/>
        <v>2.3656126372476016E-12</v>
      </c>
      <c r="Q301" s="104">
        <f t="shared" si="60"/>
        <v>3.6507400869840569E-11</v>
      </c>
      <c r="R301" s="47">
        <f t="shared" si="61"/>
        <v>205</v>
      </c>
      <c r="S301" s="77">
        <f t="shared" si="63"/>
        <v>0.50004721339096991</v>
      </c>
      <c r="T301" s="79">
        <f t="shared" si="53"/>
        <v>7.5559800206578185</v>
      </c>
      <c r="U301" s="78">
        <f t="shared" si="54"/>
        <v>105.89922289627849</v>
      </c>
      <c r="V301" s="54" t="s">
        <v>371</v>
      </c>
      <c r="W301" s="67">
        <f t="shared" si="62"/>
        <v>0</v>
      </c>
    </row>
    <row r="302" spans="6:23" x14ac:dyDescent="0.35">
      <c r="F302" s="54" t="s">
        <v>372</v>
      </c>
      <c r="G302" s="111">
        <v>0</v>
      </c>
      <c r="H302" s="112">
        <v>0</v>
      </c>
      <c r="I302" s="113">
        <v>0</v>
      </c>
      <c r="K302" s="11">
        <v>296</v>
      </c>
      <c r="L302" s="25">
        <f t="shared" si="55"/>
        <v>0.32314212365562522</v>
      </c>
      <c r="M302" s="12">
        <f t="shared" si="56"/>
        <v>1.2759490570998015E-11</v>
      </c>
      <c r="N302" s="12">
        <f t="shared" si="57"/>
        <v>6.6165484758450355E-2</v>
      </c>
      <c r="O302" s="98">
        <f t="shared" si="58"/>
        <v>2.08780169950777E-13</v>
      </c>
      <c r="P302" s="98">
        <f t="shared" si="59"/>
        <v>2.365612637250271E-12</v>
      </c>
      <c r="Q302" s="104">
        <f t="shared" si="60"/>
        <v>3.6531256637168576E-11</v>
      </c>
      <c r="R302" s="47">
        <f t="shared" si="61"/>
        <v>204</v>
      </c>
      <c r="S302" s="77">
        <f t="shared" si="63"/>
        <v>0.4981319229115202</v>
      </c>
      <c r="T302" s="79">
        <f t="shared" si="53"/>
        <v>7.5559800016034506</v>
      </c>
      <c r="U302" s="78">
        <f t="shared" si="54"/>
        <v>105.72362605507564</v>
      </c>
      <c r="V302" s="54" t="s">
        <v>372</v>
      </c>
      <c r="W302" s="67">
        <f t="shared" si="62"/>
        <v>0</v>
      </c>
    </row>
    <row r="303" spans="6:23" x14ac:dyDescent="0.35">
      <c r="F303" s="54" t="s">
        <v>373</v>
      </c>
      <c r="G303" s="111">
        <v>0</v>
      </c>
      <c r="H303" s="112">
        <v>0</v>
      </c>
      <c r="I303" s="113">
        <v>0</v>
      </c>
      <c r="K303" s="11">
        <v>297</v>
      </c>
      <c r="L303" s="25">
        <f t="shared" si="55"/>
        <v>0.322872005661896</v>
      </c>
      <c r="M303" s="12">
        <f t="shared" si="56"/>
        <v>1.1722728808121406E-11</v>
      </c>
      <c r="N303" s="12">
        <f t="shared" si="57"/>
        <v>6.5561237974918626E-2</v>
      </c>
      <c r="O303" s="98">
        <f t="shared" si="58"/>
        <v>2.093308550723775E-13</v>
      </c>
      <c r="P303" s="98">
        <f t="shared" si="59"/>
        <v>2.3656126372527238E-12</v>
      </c>
      <c r="Q303" s="104">
        <f t="shared" si="60"/>
        <v>3.655489454512882E-11</v>
      </c>
      <c r="R303" s="47">
        <f t="shared" si="61"/>
        <v>203</v>
      </c>
      <c r="S303" s="77">
        <f t="shared" si="63"/>
        <v>0.49621463031001356</v>
      </c>
      <c r="T303" s="79">
        <f t="shared" si="53"/>
        <v>7.5559799808639054</v>
      </c>
      <c r="U303" s="78">
        <f t="shared" si="54"/>
        <v>105.54641082121009</v>
      </c>
      <c r="V303" s="54" t="s">
        <v>373</v>
      </c>
      <c r="W303" s="67">
        <f t="shared" si="62"/>
        <v>0</v>
      </c>
    </row>
    <row r="304" spans="6:23" x14ac:dyDescent="0.35">
      <c r="F304" s="54" t="s">
        <v>374</v>
      </c>
      <c r="G304" s="111">
        <v>0</v>
      </c>
      <c r="H304" s="112">
        <v>0</v>
      </c>
      <c r="I304" s="113">
        <v>0</v>
      </c>
      <c r="K304" s="11">
        <v>298</v>
      </c>
      <c r="L304" s="25">
        <f t="shared" si="55"/>
        <v>0.32260262825555919</v>
      </c>
      <c r="M304" s="12">
        <f t="shared" si="56"/>
        <v>1.0770208257461073E-11</v>
      </c>
      <c r="N304" s="12">
        <f t="shared" si="57"/>
        <v>6.4962509388325082E-2</v>
      </c>
      <c r="O304" s="98">
        <f t="shared" si="58"/>
        <v>2.0988108030955941E-13</v>
      </c>
      <c r="P304" s="98">
        <f t="shared" si="59"/>
        <v>2.3656126372549772E-12</v>
      </c>
      <c r="Q304" s="104">
        <f t="shared" si="60"/>
        <v>3.6578316583290689E-11</v>
      </c>
      <c r="R304" s="47">
        <f t="shared" si="61"/>
        <v>202</v>
      </c>
      <c r="S304" s="77">
        <f t="shared" si="63"/>
        <v>0.49429532651300473</v>
      </c>
      <c r="T304" s="79">
        <f t="shared" si="53"/>
        <v>7.5559799582901519</v>
      </c>
      <c r="U304" s="78">
        <f t="shared" si="54"/>
        <v>105.36756227872557</v>
      </c>
      <c r="V304" s="54" t="s">
        <v>374</v>
      </c>
      <c r="W304" s="67">
        <f t="shared" si="62"/>
        <v>0</v>
      </c>
    </row>
    <row r="305" spans="6:23" x14ac:dyDescent="0.35">
      <c r="F305" s="54" t="s">
        <v>375</v>
      </c>
      <c r="G305" s="111">
        <v>0</v>
      </c>
      <c r="H305" s="112">
        <v>0</v>
      </c>
      <c r="I305" s="113">
        <v>0</v>
      </c>
      <c r="K305" s="11">
        <v>299</v>
      </c>
      <c r="L305" s="25">
        <f t="shared" si="55"/>
        <v>0.32233398803402008</v>
      </c>
      <c r="M305" s="12">
        <f t="shared" si="56"/>
        <v>9.8950839695891185E-12</v>
      </c>
      <c r="N305" s="12">
        <f t="shared" si="57"/>
        <v>6.4369248604528986E-2</v>
      </c>
      <c r="O305" s="98">
        <f t="shared" si="58"/>
        <v>2.1043084692202073E-13</v>
      </c>
      <c r="P305" s="98">
        <f t="shared" si="59"/>
        <v>2.3656126372570472E-12</v>
      </c>
      <c r="Q305" s="104">
        <f t="shared" si="60"/>
        <v>3.6601524723054105E-11</v>
      </c>
      <c r="R305" s="47">
        <f t="shared" si="61"/>
        <v>201</v>
      </c>
      <c r="S305" s="77">
        <f t="shared" si="63"/>
        <v>0.49237400231329287</v>
      </c>
      <c r="T305" s="79">
        <f t="shared" si="53"/>
        <v>7.5559799337199687</v>
      </c>
      <c r="U305" s="78">
        <f t="shared" si="54"/>
        <v>105.18706537419249</v>
      </c>
      <c r="V305" s="54" t="s">
        <v>375</v>
      </c>
      <c r="W305" s="67">
        <f t="shared" si="62"/>
        <v>0</v>
      </c>
    </row>
    <row r="306" spans="6:23" x14ac:dyDescent="0.35">
      <c r="F306" s="54" t="s">
        <v>376</v>
      </c>
      <c r="G306" s="111">
        <v>0</v>
      </c>
      <c r="H306" s="112">
        <v>0</v>
      </c>
      <c r="I306" s="113">
        <v>0</v>
      </c>
      <c r="K306" s="11">
        <v>300</v>
      </c>
      <c r="L306" s="25">
        <f t="shared" si="55"/>
        <v>0.32206608164452938</v>
      </c>
      <c r="M306" s="12">
        <f t="shared" si="56"/>
        <v>9.0910671757336211E-12</v>
      </c>
      <c r="N306" s="12">
        <f t="shared" si="57"/>
        <v>6.3781405689606899E-2</v>
      </c>
      <c r="O306" s="98">
        <f t="shared" si="58"/>
        <v>2.1098015616370098E-13</v>
      </c>
      <c r="P306" s="98">
        <f t="shared" si="59"/>
        <v>2.3656126372589495E-12</v>
      </c>
      <c r="Q306" s="104">
        <f t="shared" si="60"/>
        <v>3.6624520917815442E-11</v>
      </c>
      <c r="R306" s="47">
        <f t="shared" si="61"/>
        <v>200</v>
      </c>
      <c r="S306" s="77">
        <f t="shared" si="63"/>
        <v>0.49045064836651026</v>
      </c>
      <c r="T306" s="79">
        <f t="shared" si="53"/>
        <v>7.5559799069767903</v>
      </c>
      <c r="U306" s="78">
        <f t="shared" si="54"/>
        <v>105.0049049154409</v>
      </c>
      <c r="V306" s="54" t="s">
        <v>376</v>
      </c>
      <c r="W306" s="67">
        <f t="shared" si="62"/>
        <v>0</v>
      </c>
    </row>
    <row r="307" spans="6:23" x14ac:dyDescent="0.35">
      <c r="F307" s="54" t="s">
        <v>377</v>
      </c>
      <c r="G307" s="111">
        <v>0</v>
      </c>
      <c r="H307" s="112">
        <v>0</v>
      </c>
      <c r="I307" s="113">
        <v>0</v>
      </c>
      <c r="K307" s="11">
        <v>301</v>
      </c>
      <c r="L307" s="25">
        <f t="shared" si="55"/>
        <v>0.32179890578294373</v>
      </c>
      <c r="M307" s="12">
        <f t="shared" si="56"/>
        <v>8.3523800957834012E-12</v>
      </c>
      <c r="N307" s="12">
        <f t="shared" si="57"/>
        <v>6.3198931165649647E-2</v>
      </c>
      <c r="O307" s="98">
        <f t="shared" si="58"/>
        <v>2.1152900928286553E-13</v>
      </c>
      <c r="P307" s="98">
        <f t="shared" si="59"/>
        <v>2.3656126372606964E-12</v>
      </c>
      <c r="Q307" s="104">
        <f t="shared" si="60"/>
        <v>3.6647307103132007E-11</v>
      </c>
      <c r="R307" s="47">
        <f t="shared" si="61"/>
        <v>199</v>
      </c>
      <c r="S307" s="77">
        <f t="shared" si="63"/>
        <v>0.48852525518761597</v>
      </c>
      <c r="T307" s="79">
        <f t="shared" si="53"/>
        <v>7.5559798778684355</v>
      </c>
      <c r="U307" s="78">
        <f t="shared" si="54"/>
        <v>104.82106557028195</v>
      </c>
      <c r="V307" s="54" t="s">
        <v>377</v>
      </c>
      <c r="W307" s="67">
        <f t="shared" si="62"/>
        <v>0</v>
      </c>
    </row>
    <row r="308" spans="6:23" x14ac:dyDescent="0.35">
      <c r="F308" s="54" t="s">
        <v>378</v>
      </c>
      <c r="G308" s="111">
        <v>0</v>
      </c>
      <c r="H308" s="112">
        <v>0</v>
      </c>
      <c r="I308" s="113">
        <v>0</v>
      </c>
      <c r="K308" s="11">
        <v>302</v>
      </c>
      <c r="L308" s="25">
        <f t="shared" si="55"/>
        <v>0.3215324571925201</v>
      </c>
      <c r="M308" s="12">
        <f t="shared" si="56"/>
        <v>7.6737144183305289E-12</v>
      </c>
      <c r="N308" s="12">
        <f t="shared" si="57"/>
        <v>6.2621776006598101E-2</v>
      </c>
      <c r="O308" s="98">
        <f t="shared" si="58"/>
        <v>2.1207740752218705E-13</v>
      </c>
      <c r="P308" s="98">
        <f t="shared" si="59"/>
        <v>2.3656126372623023E-12</v>
      </c>
      <c r="Q308" s="104">
        <f t="shared" si="60"/>
        <v>3.6669885196884857E-11</v>
      </c>
      <c r="R308" s="47">
        <f t="shared" si="61"/>
        <v>198</v>
      </c>
      <c r="S308" s="77">
        <f t="shared" si="63"/>
        <v>0.48659781314729478</v>
      </c>
      <c r="T308" s="79">
        <f t="shared" si="53"/>
        <v>7.555979846185731</v>
      </c>
      <c r="U308" s="78">
        <f t="shared" si="54"/>
        <v>104.6355318652172</v>
      </c>
      <c r="V308" s="54" t="s">
        <v>378</v>
      </c>
      <c r="W308" s="67">
        <f t="shared" si="62"/>
        <v>0</v>
      </c>
    </row>
    <row r="309" spans="6:23" x14ac:dyDescent="0.35">
      <c r="F309" s="54" t="s">
        <v>379</v>
      </c>
      <c r="G309" s="111">
        <v>0</v>
      </c>
      <c r="H309" s="112">
        <v>0</v>
      </c>
      <c r="I309" s="113">
        <v>0</v>
      </c>
      <c r="K309" s="11">
        <v>303</v>
      </c>
      <c r="L309" s="25">
        <f t="shared" si="55"/>
        <v>0.32126673266274142</v>
      </c>
      <c r="M309" s="12">
        <f t="shared" si="56"/>
        <v>7.0501931543826283E-12</v>
      </c>
      <c r="N309" s="12">
        <f t="shared" si="57"/>
        <v>6.2049891634116415E-2</v>
      </c>
      <c r="O309" s="98">
        <f t="shared" si="58"/>
        <v>2.126253521188254E-13</v>
      </c>
      <c r="P309" s="98">
        <f t="shared" si="59"/>
        <v>2.3656126372637773E-12</v>
      </c>
      <c r="Q309" s="104">
        <f t="shared" si="60"/>
        <v>3.6692257099440327E-11</v>
      </c>
      <c r="R309" s="47">
        <f t="shared" si="61"/>
        <v>197</v>
      </c>
      <c r="S309" s="77">
        <f t="shared" si="63"/>
        <v>0.48466831246825598</v>
      </c>
      <c r="T309" s="79">
        <f t="shared" si="53"/>
        <v>7.5559798117009969</v>
      </c>
      <c r="U309" s="78">
        <f t="shared" si="54"/>
        <v>104.44828818413636</v>
      </c>
      <c r="V309" s="54" t="s">
        <v>379</v>
      </c>
      <c r="W309" s="67">
        <f t="shared" si="62"/>
        <v>0</v>
      </c>
    </row>
    <row r="310" spans="6:23" x14ac:dyDescent="0.35">
      <c r="F310" s="54" t="s">
        <v>380</v>
      </c>
      <c r="G310" s="111">
        <v>0</v>
      </c>
      <c r="H310" s="112">
        <v>0</v>
      </c>
      <c r="I310" s="113">
        <v>0</v>
      </c>
      <c r="K310" s="11">
        <v>304</v>
      </c>
      <c r="L310" s="25">
        <f t="shared" si="55"/>
        <v>0.32100172902817459</v>
      </c>
      <c r="M310" s="12">
        <f t="shared" si="56"/>
        <v>6.4773355906196715E-12</v>
      </c>
      <c r="N310" s="12">
        <f t="shared" si="57"/>
        <v>6.1483229913503537E-2</v>
      </c>
      <c r="O310" s="98">
        <f t="shared" si="58"/>
        <v>2.1317284430450564E-13</v>
      </c>
      <c r="P310" s="98">
        <f t="shared" si="59"/>
        <v>2.3656126372651324E-12</v>
      </c>
      <c r="Q310" s="104">
        <f t="shared" si="60"/>
        <v>3.6714424693809891E-11</v>
      </c>
      <c r="R310" s="47">
        <f t="shared" si="61"/>
        <v>196</v>
      </c>
      <c r="S310" s="77">
        <f t="shared" si="63"/>
        <v>0.4827367432214299</v>
      </c>
      <c r="T310" s="79">
        <f t="shared" si="53"/>
        <v>7.5559797741664214</v>
      </c>
      <c r="U310" s="78">
        <f t="shared" si="54"/>
        <v>104.25931876700287</v>
      </c>
      <c r="V310" s="54" t="s">
        <v>380</v>
      </c>
      <c r="W310" s="67">
        <f t="shared" si="62"/>
        <v>0</v>
      </c>
    </row>
    <row r="311" spans="6:23" x14ac:dyDescent="0.35">
      <c r="F311" s="54" t="s">
        <v>381</v>
      </c>
      <c r="G311" s="111">
        <v>0</v>
      </c>
      <c r="H311" s="112">
        <v>0</v>
      </c>
      <c r="I311" s="113">
        <v>0</v>
      </c>
      <c r="K311" s="11">
        <v>305</v>
      </c>
      <c r="L311" s="25">
        <f t="shared" si="55"/>
        <v>0.32073744316735869</v>
      </c>
      <c r="M311" s="12">
        <f t="shared" si="56"/>
        <v>5.9510250903448174E-12</v>
      </c>
      <c r="N311" s="12">
        <f t="shared" si="57"/>
        <v>6.092174314964164E-2</v>
      </c>
      <c r="O311" s="98">
        <f t="shared" si="58"/>
        <v>2.137198853055938E-13</v>
      </c>
      <c r="P311" s="98">
        <f t="shared" si="59"/>
        <v>2.3656126372663776E-12</v>
      </c>
      <c r="Q311" s="104">
        <f t="shared" si="60"/>
        <v>3.6736389845808691E-11</v>
      </c>
      <c r="R311" s="47">
        <f t="shared" si="61"/>
        <v>195</v>
      </c>
      <c r="S311" s="77">
        <f t="shared" si="63"/>
        <v>0.48080309532206028</v>
      </c>
      <c r="T311" s="79">
        <f t="shared" si="53"/>
        <v>7.5559797333122782</v>
      </c>
      <c r="U311" s="78">
        <f t="shared" si="54"/>
        <v>104.0686077085274</v>
      </c>
      <c r="V311" s="54" t="s">
        <v>381</v>
      </c>
      <c r="W311" s="67">
        <f t="shared" si="62"/>
        <v>0</v>
      </c>
    </row>
    <row r="312" spans="6:23" x14ac:dyDescent="0.35">
      <c r="F312" s="54" t="s">
        <v>382</v>
      </c>
      <c r="G312" s="111">
        <v>0</v>
      </c>
      <c r="H312" s="112">
        <v>0</v>
      </c>
      <c r="I312" s="113">
        <v>0</v>
      </c>
      <c r="K312" s="11">
        <v>306</v>
      </c>
      <c r="L312" s="25">
        <f t="shared" si="55"/>
        <v>0.32047387200172289</v>
      </c>
      <c r="M312" s="12">
        <f t="shared" si="56"/>
        <v>5.4674795107420863E-12</v>
      </c>
      <c r="N312" s="12">
        <f t="shared" si="57"/>
        <v>6.036538408298163E-2</v>
      </c>
      <c r="O312" s="98">
        <f t="shared" si="58"/>
        <v>2.1426647634317081E-13</v>
      </c>
      <c r="P312" s="98">
        <f t="shared" si="59"/>
        <v>2.365612637267521E-12</v>
      </c>
      <c r="Q312" s="104">
        <f t="shared" si="60"/>
        <v>3.6758154404212616E-11</v>
      </c>
      <c r="R312" s="47">
        <f t="shared" si="61"/>
        <v>194</v>
      </c>
      <c r="S312" s="77">
        <f t="shared" si="63"/>
        <v>0.47886735852568962</v>
      </c>
      <c r="T312" s="79">
        <f t="shared" si="53"/>
        <v>7.5559796888449808</v>
      </c>
      <c r="U312" s="78">
        <f t="shared" si="54"/>
        <v>103.8761389568291</v>
      </c>
      <c r="V312" s="54" t="s">
        <v>382</v>
      </c>
      <c r="W312" s="67">
        <f t="shared" si="62"/>
        <v>0</v>
      </c>
    </row>
    <row r="313" spans="6:23" x14ac:dyDescent="0.35">
      <c r="F313" s="54" t="s">
        <v>383</v>
      </c>
      <c r="G313" s="111">
        <v>0</v>
      </c>
      <c r="H313" s="112">
        <v>0</v>
      </c>
      <c r="I313" s="113">
        <v>0</v>
      </c>
      <c r="K313" s="11">
        <v>307</v>
      </c>
      <c r="L313" s="25">
        <f t="shared" si="55"/>
        <v>0.32021101249453343</v>
      </c>
      <c r="M313" s="12">
        <f t="shared" si="56"/>
        <v>5.0232240238551125E-12</v>
      </c>
      <c r="N313" s="12">
        <f t="shared" si="57"/>
        <v>5.9814105885565537E-2</v>
      </c>
      <c r="O313" s="98">
        <f t="shared" si="58"/>
        <v>2.1481261863310502E-13</v>
      </c>
      <c r="P313" s="98">
        <f t="shared" si="59"/>
        <v>2.3656126372685724E-12</v>
      </c>
      <c r="Q313" s="104">
        <f t="shared" si="60"/>
        <v>3.6779720200913835E-11</v>
      </c>
      <c r="R313" s="47">
        <f t="shared" si="61"/>
        <v>193</v>
      </c>
      <c r="S313" s="77">
        <f t="shared" si="63"/>
        <v>0.4769295224240318</v>
      </c>
      <c r="T313" s="79">
        <f t="shared" si="53"/>
        <v>7.555979640444983</v>
      </c>
      <c r="U313" s="78">
        <f t="shared" si="54"/>
        <v>103.68189631208462</v>
      </c>
      <c r="V313" s="54" t="s">
        <v>383</v>
      </c>
      <c r="W313" s="67">
        <f t="shared" si="62"/>
        <v>0</v>
      </c>
    </row>
    <row r="314" spans="6:23" x14ac:dyDescent="0.35">
      <c r="F314" s="54" t="s">
        <v>384</v>
      </c>
      <c r="G314" s="111">
        <v>0</v>
      </c>
      <c r="H314" s="112">
        <v>0</v>
      </c>
      <c r="I314" s="113">
        <v>0</v>
      </c>
      <c r="K314" s="11">
        <v>308</v>
      </c>
      <c r="L314" s="25">
        <f t="shared" si="55"/>
        <v>0.31994886164986835</v>
      </c>
      <c r="M314" s="12">
        <f t="shared" si="56"/>
        <v>4.6150661459745056E-12</v>
      </c>
      <c r="N314" s="12">
        <f t="shared" si="57"/>
        <v>5.9267862157084988E-2</v>
      </c>
      <c r="O314" s="98">
        <f t="shared" si="58"/>
        <v>2.1535831338612232E-13</v>
      </c>
      <c r="P314" s="98">
        <f t="shared" si="59"/>
        <v>2.3656126372695377E-12</v>
      </c>
      <c r="Q314" s="104">
        <f t="shared" si="60"/>
        <v>3.6801089051075049E-11</v>
      </c>
      <c r="R314" s="47">
        <f t="shared" si="61"/>
        <v>192</v>
      </c>
      <c r="S314" s="77">
        <f t="shared" si="63"/>
        <v>0.47498957644073353</v>
      </c>
      <c r="T314" s="79">
        <f t="shared" si="53"/>
        <v>7.5559795877644733</v>
      </c>
      <c r="U314" s="78">
        <f t="shared" si="54"/>
        <v>103.48586342516448</v>
      </c>
      <c r="V314" s="54" t="s">
        <v>384</v>
      </c>
      <c r="W314" s="67">
        <f t="shared" si="62"/>
        <v>0</v>
      </c>
    </row>
    <row r="315" spans="6:23" x14ac:dyDescent="0.35">
      <c r="F315" s="54" t="s">
        <v>385</v>
      </c>
      <c r="G315" s="111">
        <v>0</v>
      </c>
      <c r="H315" s="112">
        <v>0</v>
      </c>
      <c r="I315" s="113">
        <v>0</v>
      </c>
      <c r="K315" s="11">
        <v>309</v>
      </c>
      <c r="L315" s="25">
        <f t="shared" si="55"/>
        <v>0.31968741651162058</v>
      </c>
      <c r="M315" s="12">
        <f t="shared" si="56"/>
        <v>4.2400727959916909E-12</v>
      </c>
      <c r="N315" s="12">
        <f t="shared" si="57"/>
        <v>5.8726606920975678E-2</v>
      </c>
      <c r="O315" s="98">
        <f t="shared" si="58"/>
        <v>2.1590356180787511E-13</v>
      </c>
      <c r="P315" s="98">
        <f t="shared" si="59"/>
        <v>2.3656126372704246E-12</v>
      </c>
      <c r="Q315" s="104">
        <f t="shared" si="60"/>
        <v>3.6822262753282244E-11</v>
      </c>
      <c r="R315" s="47">
        <f t="shared" si="61"/>
        <v>191</v>
      </c>
      <c r="S315" s="77">
        <f t="shared" si="63"/>
        <v>0.47304750982701688</v>
      </c>
      <c r="T315" s="79">
        <f t="shared" si="53"/>
        <v>7.5559795304248834</v>
      </c>
      <c r="U315" s="78">
        <f t="shared" si="54"/>
        <v>103.28802379625701</v>
      </c>
      <c r="V315" s="54" t="s">
        <v>385</v>
      </c>
      <c r="W315" s="67">
        <f t="shared" si="62"/>
        <v>0</v>
      </c>
    </row>
    <row r="316" spans="6:23" x14ac:dyDescent="0.35">
      <c r="F316" s="54" t="s">
        <v>386</v>
      </c>
      <c r="G316" s="111">
        <v>0</v>
      </c>
      <c r="H316" s="112">
        <v>0</v>
      </c>
      <c r="I316" s="113">
        <v>0</v>
      </c>
      <c r="K316" s="11">
        <v>310</v>
      </c>
      <c r="L316" s="25">
        <f t="shared" si="55"/>
        <v>0.31942667416252651</v>
      </c>
      <c r="M316" s="12">
        <f t="shared" si="56"/>
        <v>3.8955492178568893E-12</v>
      </c>
      <c r="N316" s="12">
        <f t="shared" si="57"/>
        <v>5.8190294620547783E-2</v>
      </c>
      <c r="O316" s="98">
        <f t="shared" si="58"/>
        <v>2.1644836509900928E-13</v>
      </c>
      <c r="P316" s="98">
        <f t="shared" si="59"/>
        <v>2.3656126372712401E-12</v>
      </c>
      <c r="Q316" s="104">
        <f t="shared" si="60"/>
        <v>3.6843243089696057E-11</v>
      </c>
      <c r="R316" s="47">
        <f t="shared" si="61"/>
        <v>190</v>
      </c>
      <c r="S316" s="77">
        <f t="shared" si="63"/>
        <v>0.47110331165720304</v>
      </c>
      <c r="T316" s="79">
        <f t="shared" si="53"/>
        <v>7.5559794680141632</v>
      </c>
      <c r="U316" s="78">
        <f t="shared" si="54"/>
        <v>103.08836077347975</v>
      </c>
      <c r="V316" s="54" t="s">
        <v>386</v>
      </c>
      <c r="W316" s="67">
        <f t="shared" si="62"/>
        <v>0</v>
      </c>
    </row>
    <row r="317" spans="6:23" x14ac:dyDescent="0.35">
      <c r="F317" s="54" t="s">
        <v>387</v>
      </c>
      <c r="G317" s="111">
        <v>0</v>
      </c>
      <c r="H317" s="112">
        <v>0</v>
      </c>
      <c r="I317" s="113">
        <v>0</v>
      </c>
      <c r="K317" s="11">
        <v>311</v>
      </c>
      <c r="L317" s="25">
        <f t="shared" si="55"/>
        <v>0.31916663172322146</v>
      </c>
      <c r="M317" s="12">
        <f t="shared" si="56"/>
        <v>3.5790196156752875E-12</v>
      </c>
      <c r="N317" s="12">
        <f t="shared" si="57"/>
        <v>5.7658880115151294E-2</v>
      </c>
      <c r="O317" s="98">
        <f t="shared" si="58"/>
        <v>2.1699272445522952E-13</v>
      </c>
      <c r="P317" s="98">
        <f t="shared" si="59"/>
        <v>2.3656126372719885E-12</v>
      </c>
      <c r="Q317" s="104">
        <f t="shared" si="60"/>
        <v>3.6864031826201828E-11</v>
      </c>
      <c r="R317" s="47">
        <f t="shared" si="61"/>
        <v>189</v>
      </c>
      <c r="S317" s="77">
        <f t="shared" si="63"/>
        <v>0.46915697082411195</v>
      </c>
      <c r="T317" s="79">
        <f t="shared" si="53"/>
        <v>7.5559794000838183</v>
      </c>
      <c r="U317" s="78">
        <f t="shared" si="54"/>
        <v>102.8868575514776</v>
      </c>
      <c r="V317" s="54" t="s">
        <v>387</v>
      </c>
      <c r="W317" s="67">
        <f t="shared" si="62"/>
        <v>0</v>
      </c>
    </row>
    <row r="318" spans="6:23" x14ac:dyDescent="0.35">
      <c r="F318" s="54" t="s">
        <v>388</v>
      </c>
      <c r="G318" s="111">
        <v>0</v>
      </c>
      <c r="H318" s="112">
        <v>0</v>
      </c>
      <c r="I318" s="113">
        <v>0</v>
      </c>
      <c r="K318" s="11">
        <v>312</v>
      </c>
      <c r="L318" s="25">
        <f t="shared" si="55"/>
        <v>0.31890728635131987</v>
      </c>
      <c r="M318" s="12">
        <f t="shared" si="56"/>
        <v>3.2882093622823031E-12</v>
      </c>
      <c r="N318" s="12">
        <f t="shared" si="57"/>
        <v>5.7132318676376775E-2</v>
      </c>
      <c r="O318" s="98">
        <f t="shared" si="58"/>
        <v>2.1753664106736329E-13</v>
      </c>
      <c r="P318" s="98">
        <f t="shared" si="59"/>
        <v>2.3656126372726764E-12</v>
      </c>
      <c r="Q318" s="104">
        <f t="shared" si="60"/>
        <v>3.6884630712558192E-11</v>
      </c>
      <c r="R318" s="47">
        <f t="shared" si="61"/>
        <v>188</v>
      </c>
      <c r="S318" s="77">
        <f t="shared" si="63"/>
        <v>0.46720847603433563</v>
      </c>
      <c r="T318" s="79">
        <f t="shared" si="53"/>
        <v>7.5559793261456942</v>
      </c>
      <c r="U318" s="78">
        <f t="shared" si="54"/>
        <v>102.68349717000855</v>
      </c>
      <c r="V318" s="54" t="s">
        <v>388</v>
      </c>
      <c r="W318" s="67">
        <f t="shared" si="62"/>
        <v>0</v>
      </c>
    </row>
    <row r="319" spans="6:23" x14ac:dyDescent="0.35">
      <c r="F319" s="54" t="s">
        <v>389</v>
      </c>
      <c r="G319" s="111">
        <v>0</v>
      </c>
      <c r="H319" s="112">
        <v>0</v>
      </c>
      <c r="I319" s="113">
        <v>0</v>
      </c>
      <c r="K319" s="11">
        <v>313</v>
      </c>
      <c r="L319" s="25">
        <f t="shared" si="55"/>
        <v>0.31864863524052001</v>
      </c>
      <c r="M319" s="12">
        <f t="shared" si="56"/>
        <v>3.0210286534461731E-12</v>
      </c>
      <c r="N319" s="12">
        <f t="shared" si="57"/>
        <v>5.6610565984290574E-2</v>
      </c>
      <c r="O319" s="98">
        <f t="shared" si="58"/>
        <v>2.1808011612142295E-13</v>
      </c>
      <c r="P319" s="98">
        <f t="shared" si="59"/>
        <v>2.3656126372733089E-12</v>
      </c>
      <c r="Q319" s="104">
        <f t="shared" si="60"/>
        <v>3.6905041482544352E-11</v>
      </c>
      <c r="R319" s="47">
        <f t="shared" si="61"/>
        <v>187</v>
      </c>
      <c r="S319" s="77">
        <f t="shared" si="63"/>
        <v>0.46525781580338038</v>
      </c>
      <c r="T319" s="79">
        <f t="shared" si="53"/>
        <v>7.5559792456684587</v>
      </c>
      <c r="U319" s="78">
        <f t="shared" si="54"/>
        <v>102.47826251251611</v>
      </c>
      <c r="V319" s="54" t="s">
        <v>389</v>
      </c>
      <c r="W319" s="67">
        <f t="shared" si="62"/>
        <v>0</v>
      </c>
    </row>
    <row r="320" spans="6:23" x14ac:dyDescent="0.35">
      <c r="F320" s="54" t="s">
        <v>390</v>
      </c>
      <c r="G320" s="111">
        <v>0</v>
      </c>
      <c r="H320" s="112">
        <v>0</v>
      </c>
      <c r="I320" s="113">
        <v>0</v>
      </c>
      <c r="K320" s="11">
        <v>314</v>
      </c>
      <c r="L320" s="25">
        <f t="shared" si="55"/>
        <v>0.31839067561973322</v>
      </c>
      <c r="M320" s="12">
        <f t="shared" si="56"/>
        <v>2.7755574902347864E-12</v>
      </c>
      <c r="N320" s="12">
        <f t="shared" si="57"/>
        <v>5.6093578123704378E-2</v>
      </c>
      <c r="O320" s="98">
        <f t="shared" si="58"/>
        <v>2.1862315079866672E-13</v>
      </c>
      <c r="P320" s="98">
        <f t="shared" si="59"/>
        <v>2.3656126372738893E-12</v>
      </c>
      <c r="Q320" s="104">
        <f t="shared" si="60"/>
        <v>3.6925265854106048E-11</v>
      </c>
      <c r="R320" s="47">
        <f t="shared" si="61"/>
        <v>186</v>
      </c>
      <c r="S320" s="77">
        <f t="shared" si="63"/>
        <v>0.46330497845067564</v>
      </c>
      <c r="T320" s="79">
        <f t="shared" si="53"/>
        <v>7.5559791580737921</v>
      </c>
      <c r="U320" s="78">
        <f t="shared" si="54"/>
        <v>102.2711363046886</v>
      </c>
      <c r="V320" s="54" t="s">
        <v>390</v>
      </c>
      <c r="W320" s="67">
        <f t="shared" si="62"/>
        <v>0</v>
      </c>
    </row>
    <row r="321" spans="6:23" x14ac:dyDescent="0.35">
      <c r="F321" s="54" t="s">
        <v>391</v>
      </c>
      <c r="G321" s="111">
        <v>0</v>
      </c>
      <c r="H321" s="112">
        <v>0</v>
      </c>
      <c r="I321" s="113">
        <v>0</v>
      </c>
      <c r="K321" s="11">
        <v>315</v>
      </c>
      <c r="L321" s="25">
        <f t="shared" si="55"/>
        <v>0.31813340475223567</v>
      </c>
      <c r="M321" s="12">
        <f t="shared" si="56"/>
        <v>2.5500318816276619E-12</v>
      </c>
      <c r="N321" s="12">
        <f t="shared" si="57"/>
        <v>5.5581311580479111E-2</v>
      </c>
      <c r="O321" s="98">
        <f t="shared" si="58"/>
        <v>2.191657462756579E-13</v>
      </c>
      <c r="P321" s="98">
        <f t="shared" si="59"/>
        <v>2.3656126372744224E-12</v>
      </c>
      <c r="Q321" s="104">
        <f t="shared" si="60"/>
        <v>3.6945305529500091E-11</v>
      </c>
      <c r="R321" s="47">
        <f t="shared" si="61"/>
        <v>185</v>
      </c>
      <c r="S321" s="77">
        <f t="shared" si="63"/>
        <v>0.46134995209444513</v>
      </c>
      <c r="T321" s="79">
        <f t="shared" si="53"/>
        <v>7.5559790627322236</v>
      </c>
      <c r="U321" s="78">
        <f t="shared" si="54"/>
        <v>102.06210111300523</v>
      </c>
      <c r="V321" s="54" t="s">
        <v>391</v>
      </c>
      <c r="W321" s="67">
        <f t="shared" si="62"/>
        <v>0</v>
      </c>
    </row>
    <row r="322" spans="6:23" x14ac:dyDescent="0.35">
      <c r="F322" s="54" t="s">
        <v>392</v>
      </c>
      <c r="G322" s="111">
        <v>0</v>
      </c>
      <c r="H322" s="112">
        <v>0</v>
      </c>
      <c r="I322" s="113">
        <v>0</v>
      </c>
      <c r="K322" s="11">
        <v>316</v>
      </c>
      <c r="L322" s="25">
        <f t="shared" si="55"/>
        <v>0.31787681993484307</v>
      </c>
      <c r="M322" s="12">
        <f t="shared" si="56"/>
        <v>2.3428311682232347E-12</v>
      </c>
      <c r="N322" s="12">
        <f t="shared" si="57"/>
        <v>5.5073723237862311E-2</v>
      </c>
      <c r="O322" s="98">
        <f t="shared" si="58"/>
        <v>2.1970790372432263E-13</v>
      </c>
      <c r="P322" s="98">
        <f t="shared" si="59"/>
        <v>2.3656126372749131E-12</v>
      </c>
      <c r="Q322" s="104">
        <f t="shared" si="60"/>
        <v>3.6965162195437706E-11</v>
      </c>
      <c r="R322" s="47">
        <f t="shared" si="61"/>
        <v>184</v>
      </c>
      <c r="S322" s="77">
        <f t="shared" si="63"/>
        <v>0.45939272464643593</v>
      </c>
      <c r="T322" s="79">
        <f t="shared" si="53"/>
        <v>7.5559789589586206</v>
      </c>
      <c r="U322" s="78">
        <f t="shared" si="54"/>
        <v>101.85113934326868</v>
      </c>
      <c r="V322" s="54" t="s">
        <v>392</v>
      </c>
      <c r="W322" s="67">
        <f t="shared" si="62"/>
        <v>0</v>
      </c>
    </row>
    <row r="323" spans="6:23" x14ac:dyDescent="0.35">
      <c r="F323" s="54" t="s">
        <v>393</v>
      </c>
      <c r="G323" s="111">
        <v>0</v>
      </c>
      <c r="H323" s="112">
        <v>0</v>
      </c>
      <c r="I323" s="113">
        <v>0</v>
      </c>
      <c r="K323" s="11">
        <v>317</v>
      </c>
      <c r="L323" s="25">
        <f t="shared" si="55"/>
        <v>0.3176209184971075</v>
      </c>
      <c r="M323" s="12">
        <f t="shared" si="56"/>
        <v>2.1524663759477308E-12</v>
      </c>
      <c r="N323" s="12">
        <f t="shared" si="57"/>
        <v>5.4570770372858991E-2</v>
      </c>
      <c r="O323" s="98">
        <f t="shared" si="58"/>
        <v>2.2024962431200657E-13</v>
      </c>
      <c r="P323" s="98">
        <f t="shared" si="59"/>
        <v>2.3656126372753631E-12</v>
      </c>
      <c r="Q323" s="104">
        <f t="shared" si="60"/>
        <v>3.6984837523226471E-11</v>
      </c>
      <c r="R323" s="47">
        <f t="shared" si="61"/>
        <v>183</v>
      </c>
      <c r="S323" s="77">
        <f t="shared" si="63"/>
        <v>0.457433283806503</v>
      </c>
      <c r="T323" s="79">
        <f t="shared" si="53"/>
        <v>7.555978846007247</v>
      </c>
      <c r="U323" s="78">
        <f t="shared" si="54"/>
        <v>101.6382332391244</v>
      </c>
      <c r="V323" s="54" t="s">
        <v>393</v>
      </c>
      <c r="W323" s="67">
        <f t="shared" si="62"/>
        <v>0</v>
      </c>
    </row>
    <row r="324" spans="6:23" x14ac:dyDescent="0.35">
      <c r="F324" s="54" t="s">
        <v>394</v>
      </c>
      <c r="G324" s="111">
        <v>0</v>
      </c>
      <c r="H324" s="112">
        <v>0</v>
      </c>
      <c r="I324" s="113">
        <v>0</v>
      </c>
      <c r="K324" s="11">
        <v>318</v>
      </c>
      <c r="L324" s="25">
        <f t="shared" si="55"/>
        <v>0.31736569780053547</v>
      </c>
      <c r="M324" s="12">
        <f t="shared" si="56"/>
        <v>1.9775695160736736E-12</v>
      </c>
      <c r="N324" s="12">
        <f t="shared" si="57"/>
        <v>5.407241065263587E-2</v>
      </c>
      <c r="O324" s="98">
        <f t="shared" si="58"/>
        <v>2.207909092015298E-13</v>
      </c>
      <c r="P324" s="98">
        <f t="shared" si="59"/>
        <v>2.3656126372757771E-12</v>
      </c>
      <c r="Q324" s="104">
        <f t="shared" si="60"/>
        <v>3.7004333168910961E-11</v>
      </c>
      <c r="R324" s="47">
        <f t="shared" si="61"/>
        <v>182</v>
      </c>
      <c r="S324" s="77">
        <f t="shared" si="63"/>
        <v>0.45547161705704298</v>
      </c>
      <c r="T324" s="79">
        <f t="shared" si="53"/>
        <v>7.5559787230664179</v>
      </c>
      <c r="U324" s="78">
        <f t="shared" si="54"/>
        <v>101.42336488056577</v>
      </c>
      <c r="V324" s="54" t="s">
        <v>394</v>
      </c>
      <c r="W324" s="67">
        <f t="shared" si="62"/>
        <v>0</v>
      </c>
    </row>
    <row r="325" spans="6:23" x14ac:dyDescent="0.35">
      <c r="F325" s="54" t="s">
        <v>395</v>
      </c>
      <c r="G325" s="111">
        <v>0</v>
      </c>
      <c r="H325" s="112">
        <v>0</v>
      </c>
      <c r="I325" s="113">
        <v>0</v>
      </c>
      <c r="K325" s="11">
        <v>319</v>
      </c>
      <c r="L325" s="25">
        <f t="shared" si="55"/>
        <v>0.3171111552378269</v>
      </c>
      <c r="M325" s="12">
        <f t="shared" si="56"/>
        <v>1.8168837546565375E-12</v>
      </c>
      <c r="N325" s="12">
        <f t="shared" si="57"/>
        <v>5.3578602130958101E-2</v>
      </c>
      <c r="O325" s="98">
        <f t="shared" si="58"/>
        <v>2.2133175955124113E-13</v>
      </c>
      <c r="P325" s="98">
        <f t="shared" si="59"/>
        <v>2.3656126372761571E-12</v>
      </c>
      <c r="Q325" s="104">
        <f t="shared" si="60"/>
        <v>3.7023650773412185E-11</v>
      </c>
      <c r="R325" s="47">
        <f t="shared" si="61"/>
        <v>181</v>
      </c>
      <c r="S325" s="77">
        <f t="shared" si="63"/>
        <v>0.45350771165727582</v>
      </c>
      <c r="T325" s="79">
        <f t="shared" si="53"/>
        <v>7.555978589252665</v>
      </c>
      <c r="U325" s="78">
        <f t="shared" si="54"/>
        <v>101.20651618242616</v>
      </c>
      <c r="V325" s="54" t="s">
        <v>395</v>
      </c>
      <c r="W325" s="67">
        <f t="shared" si="62"/>
        <v>0</v>
      </c>
    </row>
    <row r="326" spans="6:23" x14ac:dyDescent="0.35">
      <c r="F326" s="54" t="s">
        <v>396</v>
      </c>
      <c r="G326" s="111">
        <v>0</v>
      </c>
      <c r="H326" s="112">
        <v>0</v>
      </c>
      <c r="I326" s="113">
        <v>0</v>
      </c>
      <c r="K326" s="11">
        <v>320</v>
      </c>
      <c r="L326" s="25">
        <f t="shared" si="55"/>
        <v>0.31685728823213444</v>
      </c>
      <c r="M326" s="12">
        <f t="shared" si="56"/>
        <v>1.6692543807455502E-12</v>
      </c>
      <c r="N326" s="12">
        <f t="shared" si="57"/>
        <v>5.3089303244658867E-2</v>
      </c>
      <c r="O326" s="98">
        <f t="shared" si="58"/>
        <v>2.2187217651507001E-13</v>
      </c>
      <c r="P326" s="98">
        <f t="shared" si="59"/>
        <v>2.3656126372765065E-12</v>
      </c>
      <c r="Q326" s="104">
        <f t="shared" si="60"/>
        <v>3.704279196266568E-11</v>
      </c>
      <c r="R326" s="47">
        <f t="shared" si="61"/>
        <v>180</v>
      </c>
      <c r="S326" s="77">
        <f t="shared" si="63"/>
        <v>0.45154155463736756</v>
      </c>
      <c r="T326" s="79">
        <f t="shared" si="53"/>
        <v>7.5559784436043813</v>
      </c>
      <c r="U326" s="78">
        <f t="shared" si="54"/>
        <v>100.98766889285643</v>
      </c>
      <c r="V326" s="54" t="s">
        <v>396</v>
      </c>
      <c r="W326" s="67">
        <f t="shared" si="62"/>
        <v>0</v>
      </c>
    </row>
    <row r="327" spans="6:23" x14ac:dyDescent="0.35">
      <c r="F327" s="54" t="s">
        <v>397</v>
      </c>
      <c r="G327" s="111">
        <v>0</v>
      </c>
      <c r="H327" s="112">
        <v>0</v>
      </c>
      <c r="I327" s="113">
        <v>0</v>
      </c>
      <c r="K327" s="11">
        <v>321</v>
      </c>
      <c r="L327" s="25">
        <f t="shared" si="55"/>
        <v>0.3166040942363425</v>
      </c>
      <c r="M327" s="12">
        <f t="shared" si="56"/>
        <v>1.5336205084650289E-12</v>
      </c>
      <c r="N327" s="12">
        <f t="shared" si="57"/>
        <v>5.2604472810140988E-2</v>
      </c>
      <c r="O327" s="98">
        <f t="shared" si="58"/>
        <v>2.2241216124257828E-13</v>
      </c>
      <c r="P327" s="98">
        <f t="shared" si="59"/>
        <v>2.3656126372768272E-12</v>
      </c>
      <c r="Q327" s="104">
        <f t="shared" si="60"/>
        <v>3.7061758347758329E-11</v>
      </c>
      <c r="R327" s="47">
        <f t="shared" si="61"/>
        <v>179</v>
      </c>
      <c r="S327" s="77">
        <f t="shared" si="63"/>
        <v>0.44957313279239081</v>
      </c>
      <c r="T327" s="79">
        <f t="shared" ref="T327:T390" si="64">VLOOKUP($R327,$K$6:$Q$506,6)/$C$26</f>
        <v>7.5559782850749189</v>
      </c>
      <c r="U327" s="78">
        <f t="shared" ref="U327:U390" si="65">VLOOKUP($R327,$K$6:$Q$506,7)/$C$26</f>
        <v>100.76680459178887</v>
      </c>
      <c r="V327" s="54" t="s">
        <v>397</v>
      </c>
      <c r="W327" s="67">
        <f t="shared" si="62"/>
        <v>0</v>
      </c>
    </row>
    <row r="328" spans="6:23" x14ac:dyDescent="0.35">
      <c r="F328" s="54" t="s">
        <v>398</v>
      </c>
      <c r="G328" s="111">
        <v>0</v>
      </c>
      <c r="H328" s="112">
        <v>0</v>
      </c>
      <c r="I328" s="113">
        <v>0</v>
      </c>
      <c r="K328" s="11">
        <v>322</v>
      </c>
      <c r="L328" s="25">
        <f t="shared" si="55"/>
        <v>0.31635157073236553</v>
      </c>
      <c r="M328" s="12">
        <f t="shared" si="56"/>
        <v>1.4090074533361707E-12</v>
      </c>
      <c r="N328" s="12">
        <f t="shared" si="57"/>
        <v>5.2124070019910519E-2</v>
      </c>
      <c r="O328" s="98">
        <f t="shared" si="58"/>
        <v>2.2295171487901019E-13</v>
      </c>
      <c r="P328" s="98">
        <f t="shared" si="59"/>
        <v>2.365612637277122E-12</v>
      </c>
      <c r="Q328" s="104">
        <f t="shared" si="60"/>
        <v>3.7080551525064039E-11</v>
      </c>
      <c r="R328" s="47">
        <f t="shared" si="61"/>
        <v>178</v>
      </c>
      <c r="S328" s="77">
        <f t="shared" si="63"/>
        <v>0.4476024326761191</v>
      </c>
      <c r="T328" s="79">
        <f t="shared" si="64"/>
        <v>7.5559781125250618</v>
      </c>
      <c r="U328" s="78">
        <f t="shared" si="65"/>
        <v>100.54390468938676</v>
      </c>
      <c r="V328" s="54" t="s">
        <v>398</v>
      </c>
      <c r="W328" s="67">
        <f t="shared" si="62"/>
        <v>0</v>
      </c>
    </row>
    <row r="329" spans="6:23" x14ac:dyDescent="0.35">
      <c r="F329" s="54" t="s">
        <v>399</v>
      </c>
      <c r="G329" s="111">
        <v>0</v>
      </c>
      <c r="H329" s="112">
        <v>0</v>
      </c>
      <c r="I329" s="113">
        <v>0</v>
      </c>
      <c r="K329" s="11">
        <v>323</v>
      </c>
      <c r="L329" s="25">
        <f t="shared" si="55"/>
        <v>0.31609971523046465</v>
      </c>
      <c r="M329" s="12">
        <f t="shared" si="56"/>
        <v>1.2945197280544574E-12</v>
      </c>
      <c r="N329" s="12">
        <f t="shared" si="57"/>
        <v>5.1648054439142145E-2</v>
      </c>
      <c r="O329" s="98">
        <f t="shared" si="58"/>
        <v>2.234908385653411E-13</v>
      </c>
      <c r="P329" s="98">
        <f t="shared" si="59"/>
        <v>2.3656126372773931E-12</v>
      </c>
      <c r="Q329" s="104">
        <f t="shared" si="60"/>
        <v>3.709917307637802E-11</v>
      </c>
      <c r="R329" s="47">
        <f t="shared" si="61"/>
        <v>177</v>
      </c>
      <c r="S329" s="77">
        <f t="shared" si="63"/>
        <v>0.44562944059464948</v>
      </c>
      <c r="T329" s="79">
        <f t="shared" si="64"/>
        <v>7.5559779247148429</v>
      </c>
      <c r="U329" s="78">
        <f t="shared" si="65"/>
        <v>100.31895042447965</v>
      </c>
      <c r="V329" s="54" t="s">
        <v>399</v>
      </c>
      <c r="W329" s="67">
        <f t="shared" si="62"/>
        <v>0</v>
      </c>
    </row>
    <row r="330" spans="6:23" x14ac:dyDescent="0.35">
      <c r="F330" s="54" t="s">
        <v>400</v>
      </c>
      <c r="G330" s="111">
        <v>0</v>
      </c>
      <c r="H330" s="112">
        <v>0</v>
      </c>
      <c r="I330" s="113">
        <v>0</v>
      </c>
      <c r="K330" s="11">
        <v>324</v>
      </c>
      <c r="L330" s="25">
        <f t="shared" si="55"/>
        <v>0.31584852526858315</v>
      </c>
      <c r="M330" s="12">
        <f t="shared" si="56"/>
        <v>1.189334607389306E-12</v>
      </c>
      <c r="N330" s="12">
        <f t="shared" si="57"/>
        <v>5.1176386002275788E-2</v>
      </c>
      <c r="O330" s="98">
        <f t="shared" si="58"/>
        <v>2.2402953343832541E-13</v>
      </c>
      <c r="P330" s="98">
        <f t="shared" si="59"/>
        <v>2.3656126372776415E-12</v>
      </c>
      <c r="Q330" s="104">
        <f t="shared" si="60"/>
        <v>3.7117624569049993E-11</v>
      </c>
      <c r="R330" s="47">
        <f t="shared" si="61"/>
        <v>176</v>
      </c>
      <c r="S330" s="77">
        <f t="shared" si="63"/>
        <v>0.44365414259984898</v>
      </c>
      <c r="T330" s="79">
        <f t="shared" si="64"/>
        <v>7.5559777202946288</v>
      </c>
      <c r="U330" s="78">
        <f t="shared" si="65"/>
        <v>100.09192286298438</v>
      </c>
      <c r="V330" s="54" t="s">
        <v>400</v>
      </c>
      <c r="W330" s="67">
        <f t="shared" si="62"/>
        <v>0</v>
      </c>
    </row>
    <row r="331" spans="6:23" x14ac:dyDescent="0.35">
      <c r="F331" s="54" t="s">
        <v>401</v>
      </c>
      <c r="G331" s="111">
        <v>0</v>
      </c>
      <c r="H331" s="112">
        <v>0</v>
      </c>
      <c r="I331" s="113">
        <v>0</v>
      </c>
      <c r="K331" s="11">
        <v>325</v>
      </c>
      <c r="L331" s="25">
        <f t="shared" si="55"/>
        <v>0.315597998411699</v>
      </c>
      <c r="M331" s="12">
        <f t="shared" si="56"/>
        <v>1.0926962159624726E-12</v>
      </c>
      <c r="N331" s="12">
        <f t="shared" si="57"/>
        <v>5.0709025009644276E-2</v>
      </c>
      <c r="O331" s="98">
        <f t="shared" si="58"/>
        <v>2.2456780063054322E-13</v>
      </c>
      <c r="P331" s="98">
        <f t="shared" si="59"/>
        <v>2.3656126372778705E-12</v>
      </c>
      <c r="Q331" s="104">
        <f t="shared" si="60"/>
        <v>3.7135907556116081E-11</v>
      </c>
      <c r="R331" s="47">
        <f t="shared" si="61"/>
        <v>175</v>
      </c>
      <c r="S331" s="77">
        <f t="shared" si="63"/>
        <v>0.4416765244826199</v>
      </c>
      <c r="T331" s="79">
        <f t="shared" si="64"/>
        <v>7.5559774977954275</v>
      </c>
      <c r="U331" s="78">
        <f t="shared" si="65"/>
        <v>99.86280289631118</v>
      </c>
      <c r="V331" s="54" t="s">
        <v>401</v>
      </c>
      <c r="W331" s="67">
        <f t="shared" si="62"/>
        <v>0</v>
      </c>
    </row>
    <row r="332" spans="6:23" x14ac:dyDescent="0.35">
      <c r="F332" s="54" t="s">
        <v>402</v>
      </c>
      <c r="G332" s="111">
        <v>0</v>
      </c>
      <c r="H332" s="112">
        <v>0</v>
      </c>
      <c r="I332" s="113">
        <v>0</v>
      </c>
      <c r="K332" s="11">
        <v>326</v>
      </c>
      <c r="L332" s="25">
        <f t="shared" si="55"/>
        <v>0.31534813225119507</v>
      </c>
      <c r="M332" s="12">
        <f t="shared" si="56"/>
        <v>1.003910096419046E-12</v>
      </c>
      <c r="N332" s="12">
        <f t="shared" si="57"/>
        <v>5.0245932124132031E-2</v>
      </c>
      <c r="O332" s="98">
        <f t="shared" si="58"/>
        <v>2.2510564127044579E-13</v>
      </c>
      <c r="P332" s="98">
        <f t="shared" si="59"/>
        <v>2.3656126372780805E-12</v>
      </c>
      <c r="Q332" s="104">
        <f t="shared" si="60"/>
        <v>3.7154023576429506E-11</v>
      </c>
      <c r="R332" s="47">
        <f t="shared" si="61"/>
        <v>174</v>
      </c>
      <c r="S332" s="77">
        <f t="shared" si="63"/>
        <v>0.43969657176597987</v>
      </c>
      <c r="T332" s="79">
        <f t="shared" si="64"/>
        <v>7.5559772556183296</v>
      </c>
      <c r="U332" s="78">
        <f t="shared" si="65"/>
        <v>99.631571239755672</v>
      </c>
      <c r="V332" s="54" t="s">
        <v>402</v>
      </c>
      <c r="W332" s="67">
        <f t="shared" si="62"/>
        <v>0</v>
      </c>
    </row>
    <row r="333" spans="6:23" x14ac:dyDescent="0.35">
      <c r="F333" s="54" t="s">
        <v>403</v>
      </c>
      <c r="G333" s="111">
        <v>0</v>
      </c>
      <c r="H333" s="112">
        <v>0</v>
      </c>
      <c r="I333" s="113">
        <v>0</v>
      </c>
      <c r="K333" s="11">
        <v>327</v>
      </c>
      <c r="L333" s="25">
        <f t="shared" si="55"/>
        <v>0.31509892440424569</v>
      </c>
      <c r="M333" s="12">
        <f t="shared" si="56"/>
        <v>9.2233821895719952E-13</v>
      </c>
      <c r="N333" s="12">
        <f t="shared" si="57"/>
        <v>4.9787068367863944E-2</v>
      </c>
      <c r="O333" s="98">
        <f t="shared" si="58"/>
        <v>2.256430564824001E-13</v>
      </c>
      <c r="P333" s="98">
        <f t="shared" si="59"/>
        <v>2.3656126372782731E-12</v>
      </c>
      <c r="Q333" s="104">
        <f t="shared" si="60"/>
        <v>3.7171974154790161E-11</v>
      </c>
      <c r="R333" s="47">
        <f t="shared" si="61"/>
        <v>173</v>
      </c>
      <c r="S333" s="77">
        <f t="shared" si="63"/>
        <v>0.43771426969794919</v>
      </c>
      <c r="T333" s="79">
        <f t="shared" si="64"/>
        <v>7.5559769920230133</v>
      </c>
      <c r="U333" s="78">
        <f t="shared" si="65"/>
        <v>99.398208430875371</v>
      </c>
      <c r="V333" s="54" t="s">
        <v>403</v>
      </c>
      <c r="W333" s="67">
        <f t="shared" si="62"/>
        <v>0</v>
      </c>
    </row>
    <row r="334" spans="6:23" x14ac:dyDescent="0.35">
      <c r="F334" s="54" t="s">
        <v>404</v>
      </c>
      <c r="G334" s="111">
        <v>0</v>
      </c>
      <c r="H334" s="112">
        <v>0</v>
      </c>
      <c r="I334" s="113">
        <v>0</v>
      </c>
      <c r="K334" s="11">
        <v>328</v>
      </c>
      <c r="L334" s="25">
        <f t="shared" si="55"/>
        <v>0.3148503725132199</v>
      </c>
      <c r="M334" s="12">
        <f t="shared" si="56"/>
        <v>8.4739439635443682E-13</v>
      </c>
      <c r="N334" s="12">
        <f t="shared" si="57"/>
        <v>4.9332395118924809E-2</v>
      </c>
      <c r="O334" s="98">
        <f t="shared" si="58"/>
        <v>2.2618004738673228E-13</v>
      </c>
      <c r="P334" s="98">
        <f t="shared" si="59"/>
        <v>2.3656126372784505E-12</v>
      </c>
      <c r="Q334" s="104">
        <f t="shared" si="60"/>
        <v>3.7189760802072896E-11</v>
      </c>
      <c r="R334" s="47">
        <f t="shared" si="61"/>
        <v>172</v>
      </c>
      <c r="S334" s="77">
        <f t="shared" si="63"/>
        <v>0.43572960324424315</v>
      </c>
      <c r="T334" s="79">
        <f t="shared" si="64"/>
        <v>7.5559767051152447</v>
      </c>
      <c r="U334" s="78">
        <f t="shared" si="65"/>
        <v>99.162694827851865</v>
      </c>
      <c r="V334" s="54" t="s">
        <v>404</v>
      </c>
      <c r="W334" s="67">
        <f t="shared" si="62"/>
        <v>0</v>
      </c>
    </row>
    <row r="335" spans="6:23" x14ac:dyDescent="0.35">
      <c r="F335" s="54" t="s">
        <v>405</v>
      </c>
      <c r="G335" s="111">
        <v>0</v>
      </c>
      <c r="H335" s="112">
        <v>0</v>
      </c>
      <c r="I335" s="113">
        <v>0</v>
      </c>
      <c r="K335" s="11">
        <v>329</v>
      </c>
      <c r="L335" s="25">
        <f t="shared" ref="L335:L398" si="66">$B$17+$B$18*EXP(-K335/$B$21)+$B$19*EXP(-K335/$B$22)+$B$20*EXP(-K335/$B$23)</f>
        <v>0.31460247424510018</v>
      </c>
      <c r="M335" s="12">
        <f t="shared" ref="M335:M398" si="67">EXP(-K335/$D$9)</f>
        <v>7.7854007154204201E-13</v>
      </c>
      <c r="N335" s="12">
        <f t="shared" ref="N335:N398" si="68">EXP(-K335/$D$8)</f>
        <v>4.8881874108108528E-2</v>
      </c>
      <c r="O335" s="98">
        <f t="shared" ref="O335:O398" si="69">(K335*$B$17+$B$18*$B$21*(1-EXP(-K335/$B$21))+$B$19*$B$22*(1-EXP(-K335/$B$22))+$B$20*$B$23*(1-EXP(-K335/$B$23)))*$C$7</f>
        <v>2.2671661509977008E-13</v>
      </c>
      <c r="P335" s="98">
        <f t="shared" ref="P335:P398" si="70">$D$9*(1-EXP(-K335/$D$9))*$C$9</f>
        <v>2.3656126372786136E-12</v>
      </c>
      <c r="Q335" s="104">
        <f t="shared" ref="Q335:Q398" si="71">$D$8*(1-EXP(-K335/$D$8))*$C$8</f>
        <v>3.7207385015354743E-11</v>
      </c>
      <c r="R335" s="47">
        <f t="shared" ref="R335:R398" si="72">$B$13-K335</f>
        <v>171</v>
      </c>
      <c r="S335" s="77">
        <f t="shared" si="63"/>
        <v>0.43374255708076181</v>
      </c>
      <c r="T335" s="79">
        <f t="shared" si="64"/>
        <v>7.5559763928332657</v>
      </c>
      <c r="U335" s="78">
        <f t="shared" si="65"/>
        <v>98.925010607837223</v>
      </c>
      <c r="V335" s="54" t="s">
        <v>405</v>
      </c>
      <c r="W335" s="67">
        <f t="shared" ref="W335:W398" si="73">G335*S335+H335*T335+I335*U335</f>
        <v>0</v>
      </c>
    </row>
    <row r="336" spans="6:23" x14ac:dyDescent="0.35">
      <c r="F336" s="54" t="s">
        <v>406</v>
      </c>
      <c r="G336" s="111">
        <v>0</v>
      </c>
      <c r="H336" s="112">
        <v>0</v>
      </c>
      <c r="I336" s="113">
        <v>0</v>
      </c>
      <c r="K336" s="11">
        <v>330</v>
      </c>
      <c r="L336" s="25">
        <f t="shared" si="66"/>
        <v>0.31435522729091708</v>
      </c>
      <c r="M336" s="12">
        <f t="shared" si="67"/>
        <v>7.1528044745668368E-13</v>
      </c>
      <c r="N336" s="12">
        <f t="shared" si="68"/>
        <v>4.8435467415696952E-2</v>
      </c>
      <c r="O336" s="98">
        <f t="shared" si="69"/>
        <v>2.2725276073388422E-13</v>
      </c>
      <c r="P336" s="98">
        <f t="shared" si="70"/>
        <v>2.3656126372787631E-12</v>
      </c>
      <c r="Q336" s="104">
        <f t="shared" si="71"/>
        <v>3.7224848278040868E-11</v>
      </c>
      <c r="R336" s="47">
        <f t="shared" si="72"/>
        <v>170</v>
      </c>
      <c r="S336" s="77">
        <f t="shared" si="63"/>
        <v>0.43175311558587209</v>
      </c>
      <c r="T336" s="79">
        <f t="shared" si="64"/>
        <v>7.555976052932972</v>
      </c>
      <c r="U336" s="78">
        <f t="shared" si="65"/>
        <v>98.685135765285906</v>
      </c>
      <c r="V336" s="54" t="s">
        <v>406</v>
      </c>
      <c r="W336" s="67">
        <f t="shared" si="73"/>
        <v>0</v>
      </c>
    </row>
    <row r="337" spans="6:23" x14ac:dyDescent="0.35">
      <c r="F337" s="54" t="s">
        <v>407</v>
      </c>
      <c r="G337" s="111">
        <v>0</v>
      </c>
      <c r="H337" s="112">
        <v>0</v>
      </c>
      <c r="I337" s="113">
        <v>0</v>
      </c>
      <c r="K337" s="11">
        <v>331</v>
      </c>
      <c r="L337" s="25">
        <f t="shared" si="66"/>
        <v>0.31410862936519846</v>
      </c>
      <c r="M337" s="12">
        <f t="shared" si="67"/>
        <v>6.5716093135766781E-13</v>
      </c>
      <c r="N337" s="12">
        <f t="shared" si="68"/>
        <v>4.7993137468268388E-2</v>
      </c>
      <c r="O337" s="98">
        <f t="shared" si="69"/>
        <v>2.2778848539752919E-13</v>
      </c>
      <c r="P337" s="98">
        <f t="shared" si="70"/>
        <v>2.3656126372789008E-12</v>
      </c>
      <c r="Q337" s="104">
        <f t="shared" si="71"/>
        <v>3.7242152059989478E-11</v>
      </c>
      <c r="R337" s="47">
        <f t="shared" si="72"/>
        <v>169</v>
      </c>
      <c r="S337" s="77">
        <f t="shared" si="63"/>
        <v>0.42976126283247673</v>
      </c>
      <c r="T337" s="79">
        <f t="shared" si="64"/>
        <v>7.5559756829717895</v>
      </c>
      <c r="U337" s="78">
        <f t="shared" si="65"/>
        <v>98.443050110270747</v>
      </c>
      <c r="V337" s="54" t="s">
        <v>407</v>
      </c>
      <c r="W337" s="67">
        <f t="shared" si="73"/>
        <v>0</v>
      </c>
    </row>
    <row r="338" spans="6:23" x14ac:dyDescent="0.35">
      <c r="F338" s="54" t="s">
        <v>408</v>
      </c>
      <c r="G338" s="111">
        <v>0</v>
      </c>
      <c r="H338" s="112">
        <v>0</v>
      </c>
      <c r="I338" s="113">
        <v>0</v>
      </c>
      <c r="K338" s="11">
        <v>332</v>
      </c>
      <c r="L338" s="25">
        <f t="shared" si="66"/>
        <v>0.31386267820543357</v>
      </c>
      <c r="M338" s="12">
        <f t="shared" si="67"/>
        <v>6.0376386805824179E-13</v>
      </c>
      <c r="N338" s="12">
        <f t="shared" si="68"/>
        <v>4.7554847035534961E-2</v>
      </c>
      <c r="O338" s="98">
        <f t="shared" si="69"/>
        <v>2.2832379019528255E-13</v>
      </c>
      <c r="P338" s="98">
        <f t="shared" si="70"/>
        <v>2.3656126372790268E-12</v>
      </c>
      <c r="Q338" s="104">
        <f t="shared" si="71"/>
        <v>3.7259297817635469E-11</v>
      </c>
      <c r="R338" s="47">
        <f t="shared" si="72"/>
        <v>168</v>
      </c>
      <c r="S338" s="77">
        <f t="shared" si="63"/>
        <v>0.42776698257986379</v>
      </c>
      <c r="T338" s="79">
        <f t="shared" si="64"/>
        <v>7.5559752802911273</v>
      </c>
      <c r="U338" s="78">
        <f t="shared" si="65"/>
        <v>98.198733266783535</v>
      </c>
      <c r="V338" s="54" t="s">
        <v>408</v>
      </c>
      <c r="W338" s="67">
        <f t="shared" si="73"/>
        <v>0</v>
      </c>
    </row>
    <row r="339" spans="6:23" x14ac:dyDescent="0.35">
      <c r="F339" s="54" t="s">
        <v>409</v>
      </c>
      <c r="G339" s="111">
        <v>0</v>
      </c>
      <c r="H339" s="112">
        <v>0</v>
      </c>
      <c r="I339" s="113">
        <v>0</v>
      </c>
      <c r="K339" s="11">
        <v>333</v>
      </c>
      <c r="L339" s="25">
        <f t="shared" si="66"/>
        <v>0.31361737157155117</v>
      </c>
      <c r="M339" s="12">
        <f t="shared" si="67"/>
        <v>5.5470553859546321E-13</v>
      </c>
      <c r="N339" s="12">
        <f t="shared" si="68"/>
        <v>4.7120559227209084E-2</v>
      </c>
      <c r="O339" s="98">
        <f t="shared" si="69"/>
        <v>2.2885867622788403E-13</v>
      </c>
      <c r="P339" s="98">
        <f t="shared" si="70"/>
        <v>2.3656126372791427E-12</v>
      </c>
      <c r="Q339" s="104">
        <f t="shared" si="71"/>
        <v>3.7276286994113112E-11</v>
      </c>
      <c r="R339" s="47">
        <f t="shared" si="72"/>
        <v>167</v>
      </c>
      <c r="S339" s="77">
        <f t="shared" si="63"/>
        <v>0.42577025826533138</v>
      </c>
      <c r="T339" s="79">
        <f t="shared" si="64"/>
        <v>7.5559748419972612</v>
      </c>
      <c r="U339" s="78">
        <f t="shared" si="65"/>
        <v>97.952164671020114</v>
      </c>
      <c r="V339" s="54" t="s">
        <v>409</v>
      </c>
      <c r="W339" s="67">
        <f t="shared" si="73"/>
        <v>0</v>
      </c>
    </row>
    <row r="340" spans="6:23" x14ac:dyDescent="0.35">
      <c r="F340" s="54" t="s">
        <v>410</v>
      </c>
      <c r="G340" s="111">
        <v>0</v>
      </c>
      <c r="H340" s="112">
        <v>0</v>
      </c>
      <c r="I340" s="113">
        <v>0</v>
      </c>
      <c r="K340" s="11">
        <v>334</v>
      </c>
      <c r="L340" s="25">
        <f t="shared" si="66"/>
        <v>0.31337270724541155</v>
      </c>
      <c r="M340" s="12">
        <f t="shared" si="67"/>
        <v>5.0963340277063395E-13</v>
      </c>
      <c r="N340" s="12">
        <f t="shared" si="68"/>
        <v>4.6690237489898444E-2</v>
      </c>
      <c r="O340" s="98">
        <f t="shared" si="69"/>
        <v>2.2939314459227266E-13</v>
      </c>
      <c r="P340" s="98">
        <f t="shared" si="70"/>
        <v>2.3656126372792498E-12</v>
      </c>
      <c r="Q340" s="104">
        <f t="shared" si="71"/>
        <v>3.7293121019377404E-11</v>
      </c>
      <c r="R340" s="47">
        <f t="shared" si="72"/>
        <v>166</v>
      </c>
      <c r="S340" s="77">
        <f t="shared" si="63"/>
        <v>0.42377107299558026</v>
      </c>
      <c r="T340" s="79">
        <f t="shared" si="64"/>
        <v>7.5559743649405506</v>
      </c>
      <c r="U340" s="78">
        <f t="shared" si="65"/>
        <v>97.703323569649584</v>
      </c>
      <c r="V340" s="54" t="s">
        <v>410</v>
      </c>
      <c r="W340" s="67">
        <f t="shared" si="73"/>
        <v>0</v>
      </c>
    </row>
    <row r="341" spans="6:23" x14ac:dyDescent="0.35">
      <c r="F341" s="54" t="s">
        <v>411</v>
      </c>
      <c r="G341" s="111">
        <v>0</v>
      </c>
      <c r="H341" s="112">
        <v>0</v>
      </c>
      <c r="I341" s="113">
        <v>0</v>
      </c>
      <c r="K341" s="11">
        <v>335</v>
      </c>
      <c r="L341" s="25">
        <f t="shared" si="66"/>
        <v>0.31312868303031238</v>
      </c>
      <c r="M341" s="12">
        <f t="shared" si="67"/>
        <v>4.6822356574483177E-13</v>
      </c>
      <c r="N341" s="12">
        <f t="shared" si="68"/>
        <v>4.6263845604029255E-2</v>
      </c>
      <c r="O341" s="98">
        <f t="shared" si="69"/>
        <v>2.2992719638162464E-13</v>
      </c>
      <c r="P341" s="98">
        <f t="shared" si="70"/>
        <v>2.3656126372793475E-12</v>
      </c>
      <c r="Q341" s="104">
        <f t="shared" si="71"/>
        <v>3.7309801310324523E-11</v>
      </c>
      <c r="R341" s="47">
        <f t="shared" si="72"/>
        <v>165</v>
      </c>
      <c r="S341" s="77">
        <f t="shared" si="63"/>
        <v>0.4217694095378689</v>
      </c>
      <c r="T341" s="79">
        <f t="shared" si="64"/>
        <v>7.5559738456927983</v>
      </c>
      <c r="U341" s="78">
        <f t="shared" si="65"/>
        <v>97.452189018067315</v>
      </c>
      <c r="V341" s="54" t="s">
        <v>411</v>
      </c>
      <c r="W341" s="67">
        <f t="shared" si="73"/>
        <v>0</v>
      </c>
    </row>
    <row r="342" spans="6:23" x14ac:dyDescent="0.35">
      <c r="F342" s="54" t="s">
        <v>412</v>
      </c>
      <c r="G342" s="111">
        <v>0</v>
      </c>
      <c r="H342" s="112">
        <v>0</v>
      </c>
      <c r="I342" s="113">
        <v>0</v>
      </c>
      <c r="K342" s="11">
        <v>336</v>
      </c>
      <c r="L342" s="25">
        <f t="shared" si="66"/>
        <v>0.31288529675050691</v>
      </c>
      <c r="M342" s="12">
        <f t="shared" si="67"/>
        <v>4.3017845048408873E-13</v>
      </c>
      <c r="N342" s="12">
        <f t="shared" si="68"/>
        <v>4.5841347680797853E-2</v>
      </c>
      <c r="O342" s="98">
        <f t="shared" si="69"/>
        <v>2.3046083268538872E-13</v>
      </c>
      <c r="P342" s="98">
        <f t="shared" si="70"/>
        <v>2.3656126372794376E-12</v>
      </c>
      <c r="Q342" s="104">
        <f t="shared" si="71"/>
        <v>3.7326329270911036E-11</v>
      </c>
      <c r="R342" s="47">
        <f t="shared" si="72"/>
        <v>164</v>
      </c>
      <c r="S342" s="77">
        <f t="shared" si="63"/>
        <v>0.41976525031092338</v>
      </c>
      <c r="T342" s="79">
        <f t="shared" si="64"/>
        <v>7.555973280522613</v>
      </c>
      <c r="U342" s="78">
        <f t="shared" si="65"/>
        <v>97.19873987863231</v>
      </c>
      <c r="V342" s="54" t="s">
        <v>412</v>
      </c>
      <c r="W342" s="67">
        <f t="shared" si="73"/>
        <v>0</v>
      </c>
    </row>
    <row r="343" spans="6:23" x14ac:dyDescent="0.35">
      <c r="F343" s="54" t="s">
        <v>413</v>
      </c>
      <c r="G343" s="111">
        <v>0</v>
      </c>
      <c r="H343" s="112">
        <v>0</v>
      </c>
      <c r="I343" s="113">
        <v>0</v>
      </c>
      <c r="K343" s="11">
        <v>337</v>
      </c>
      <c r="L343" s="25">
        <f t="shared" si="66"/>
        <v>0.31264254625073573</v>
      </c>
      <c r="M343" s="12">
        <f t="shared" si="67"/>
        <v>3.9522465932810473E-13</v>
      </c>
      <c r="N343" s="12">
        <f t="shared" si="68"/>
        <v>4.5422708159149915E-2</v>
      </c>
      <c r="O343" s="98">
        <f t="shared" si="69"/>
        <v>2.3099405458932176E-13</v>
      </c>
      <c r="P343" s="98">
        <f t="shared" si="70"/>
        <v>2.36561263727952E-12</v>
      </c>
      <c r="Q343" s="104">
        <f t="shared" si="71"/>
        <v>3.734270629227207E-11</v>
      </c>
      <c r="R343" s="47">
        <f t="shared" si="72"/>
        <v>163</v>
      </c>
      <c r="S343" s="77">
        <f t="shared" si="63"/>
        <v>0.41775857737559663</v>
      </c>
      <c r="T343" s="79">
        <f t="shared" si="64"/>
        <v>7.5559726653686008</v>
      </c>
      <c r="U343" s="78">
        <f t="shared" si="65"/>
        <v>96.942954818887941</v>
      </c>
      <c r="V343" s="54" t="s">
        <v>413</v>
      </c>
      <c r="W343" s="67">
        <f t="shared" si="73"/>
        <v>0</v>
      </c>
    </row>
    <row r="344" spans="6:23" x14ac:dyDescent="0.35">
      <c r="F344" s="54" t="s">
        <v>414</v>
      </c>
      <c r="G344" s="111">
        <v>0</v>
      </c>
      <c r="H344" s="112">
        <v>0</v>
      </c>
      <c r="I344" s="113">
        <v>0</v>
      </c>
      <c r="K344" s="11">
        <v>338</v>
      </c>
      <c r="L344" s="25">
        <f t="shared" si="66"/>
        <v>0.31240042939577023</v>
      </c>
      <c r="M344" s="12">
        <f t="shared" si="67"/>
        <v>3.6311100931541092E-13</v>
      </c>
      <c r="N344" s="12">
        <f t="shared" si="68"/>
        <v>4.5007891802787282E-2</v>
      </c>
      <c r="O344" s="98">
        <f t="shared" si="69"/>
        <v>2.3152686317552371E-13</v>
      </c>
      <c r="P344" s="98">
        <f t="shared" si="70"/>
        <v>2.3656126372795963E-12</v>
      </c>
      <c r="Q344" s="104">
        <f t="shared" si="71"/>
        <v>3.7358933752838419E-11</v>
      </c>
      <c r="R344" s="47">
        <f t="shared" si="72"/>
        <v>162</v>
      </c>
      <c r="S344" s="77">
        <f t="shared" si="63"/>
        <v>0.41574937242526899</v>
      </c>
      <c r="T344" s="79">
        <f t="shared" si="64"/>
        <v>7.5559719958101788</v>
      </c>
      <c r="U344" s="78">
        <f t="shared" si="65"/>
        <v>96.684812309766471</v>
      </c>
      <c r="V344" s="54" t="s">
        <v>414</v>
      </c>
      <c r="W344" s="67">
        <f t="shared" si="73"/>
        <v>0</v>
      </c>
    </row>
    <row r="345" spans="6:23" x14ac:dyDescent="0.35">
      <c r="F345" s="54" t="s">
        <v>415</v>
      </c>
      <c r="G345" s="111">
        <v>0</v>
      </c>
      <c r="H345" s="112">
        <v>0</v>
      </c>
      <c r="I345" s="113">
        <v>0</v>
      </c>
      <c r="K345" s="11">
        <v>339</v>
      </c>
      <c r="L345" s="25">
        <f t="shared" si="66"/>
        <v>0.31215894406996875</v>
      </c>
      <c r="M345" s="12">
        <f t="shared" si="67"/>
        <v>3.3360672714654182E-13</v>
      </c>
      <c r="N345" s="12">
        <f t="shared" si="68"/>
        <v>4.4596863697202296E-2</v>
      </c>
      <c r="O345" s="98">
        <f t="shared" si="69"/>
        <v>2.3205925952247054E-13</v>
      </c>
      <c r="P345" s="98">
        <f t="shared" si="70"/>
        <v>2.3656126372796662E-12</v>
      </c>
      <c r="Q345" s="104">
        <f t="shared" si="71"/>
        <v>3.7375013018452559E-11</v>
      </c>
      <c r="R345" s="47">
        <f t="shared" si="72"/>
        <v>161</v>
      </c>
      <c r="S345" s="77">
        <f t="shared" si="63"/>
        <v>0.41373761677598297</v>
      </c>
      <c r="T345" s="79">
        <f t="shared" si="64"/>
        <v>7.5559712670358019</v>
      </c>
      <c r="U345" s="78">
        <f t="shared" si="65"/>
        <v>96.424290623776983</v>
      </c>
      <c r="V345" s="54" t="s">
        <v>415</v>
      </c>
      <c r="W345" s="67">
        <f t="shared" si="73"/>
        <v>0</v>
      </c>
    </row>
    <row r="346" spans="6:23" x14ac:dyDescent="0.35">
      <c r="F346" s="54" t="s">
        <v>416</v>
      </c>
      <c r="G346" s="111">
        <v>0</v>
      </c>
      <c r="H346" s="112">
        <v>0</v>
      </c>
      <c r="I346" s="113">
        <v>0</v>
      </c>
      <c r="K346" s="11">
        <v>340</v>
      </c>
      <c r="L346" s="25">
        <f t="shared" si="66"/>
        <v>0.31191808817684397</v>
      </c>
      <c r="M346" s="12">
        <f t="shared" si="67"/>
        <v>3.0649979081398168E-13</v>
      </c>
      <c r="N346" s="12">
        <f t="shared" si="68"/>
        <v>4.4189589246738957E-2</v>
      </c>
      <c r="O346" s="98">
        <f t="shared" si="69"/>
        <v>2.325912447050479E-13</v>
      </c>
      <c r="P346" s="98">
        <f t="shared" si="70"/>
        <v>2.36561263727973E-12</v>
      </c>
      <c r="Q346" s="104">
        <f t="shared" si="71"/>
        <v>3.7390945442483585E-11</v>
      </c>
      <c r="R346" s="47">
        <f t="shared" si="72"/>
        <v>160</v>
      </c>
      <c r="S346" s="77">
        <f t="shared" si="63"/>
        <v>0.41172329135630614</v>
      </c>
      <c r="T346" s="79">
        <f t="shared" si="64"/>
        <v>7.5559704738083937</v>
      </c>
      <c r="U346" s="78">
        <f t="shared" si="65"/>
        <v>96.161367833176541</v>
      </c>
      <c r="V346" s="54" t="s">
        <v>416</v>
      </c>
      <c r="W346" s="67">
        <f t="shared" si="73"/>
        <v>0</v>
      </c>
    </row>
    <row r="347" spans="6:23" x14ac:dyDescent="0.35">
      <c r="F347" s="54" t="s">
        <v>417</v>
      </c>
      <c r="G347" s="111">
        <v>0</v>
      </c>
      <c r="H347" s="112">
        <v>0</v>
      </c>
      <c r="I347" s="113">
        <v>0</v>
      </c>
      <c r="K347" s="11">
        <v>341</v>
      </c>
      <c r="L347" s="25">
        <f t="shared" si="66"/>
        <v>0.31167785963864192</v>
      </c>
      <c r="M347" s="12">
        <f t="shared" si="67"/>
        <v>2.8159540598157374E-13</v>
      </c>
      <c r="N347" s="12">
        <f t="shared" si="68"/>
        <v>4.3786034171681164E-2</v>
      </c>
      <c r="O347" s="98">
        <f t="shared" si="69"/>
        <v>2.3312281979458339E-13</v>
      </c>
      <c r="P347" s="98">
        <f t="shared" si="70"/>
        <v>2.3656126372797894E-12</v>
      </c>
      <c r="Q347" s="104">
        <f t="shared" si="71"/>
        <v>3.7406732365941165E-11</v>
      </c>
      <c r="R347" s="47">
        <f t="shared" si="72"/>
        <v>159</v>
      </c>
      <c r="S347" s="77">
        <f t="shared" si="63"/>
        <v>0.4097063766969119</v>
      </c>
      <c r="T347" s="79">
        <f t="shared" si="64"/>
        <v>7.5559696104277077</v>
      </c>
      <c r="U347" s="78">
        <f t="shared" si="65"/>
        <v>95.896021808124729</v>
      </c>
      <c r="V347" s="54" t="s">
        <v>417</v>
      </c>
      <c r="W347" s="67">
        <f t="shared" si="73"/>
        <v>0</v>
      </c>
    </row>
    <row r="348" spans="6:23" x14ac:dyDescent="0.35">
      <c r="F348" s="54" t="s">
        <v>418</v>
      </c>
      <c r="G348" s="111">
        <v>0</v>
      </c>
      <c r="H348" s="112">
        <v>0</v>
      </c>
      <c r="I348" s="113">
        <v>0</v>
      </c>
      <c r="K348" s="11">
        <v>342</v>
      </c>
      <c r="L348" s="25">
        <f t="shared" si="66"/>
        <v>0.31143825639593237</v>
      </c>
      <c r="M348" s="12">
        <f t="shared" si="67"/>
        <v>2.5871460616445567E-13</v>
      </c>
      <c r="N348" s="12">
        <f t="shared" si="68"/>
        <v>4.3386164505367426E-2</v>
      </c>
      <c r="O348" s="98">
        <f t="shared" si="69"/>
        <v>2.3365398585887765E-13</v>
      </c>
      <c r="P348" s="98">
        <f t="shared" si="70"/>
        <v>2.3656126372798435E-12</v>
      </c>
      <c r="Q348" s="104">
        <f t="shared" si="71"/>
        <v>3.7422375117588389E-11</v>
      </c>
      <c r="R348" s="47">
        <f t="shared" si="72"/>
        <v>158</v>
      </c>
      <c r="S348" s="77">
        <f t="shared" si="63"/>
        <v>0.407686852919874</v>
      </c>
      <c r="T348" s="79">
        <f t="shared" si="64"/>
        <v>7.5559686706893672</v>
      </c>
      <c r="U348" s="78">
        <f t="shared" si="65"/>
        <v>95.628230214820775</v>
      </c>
      <c r="V348" s="54" t="s">
        <v>418</v>
      </c>
      <c r="W348" s="67">
        <f t="shared" si="73"/>
        <v>0</v>
      </c>
    </row>
    <row r="349" spans="6:23" x14ac:dyDescent="0.35">
      <c r="F349" s="54" t="s">
        <v>419</v>
      </c>
      <c r="G349" s="111">
        <v>0</v>
      </c>
      <c r="H349" s="112">
        <v>0</v>
      </c>
      <c r="I349" s="113">
        <v>0</v>
      </c>
      <c r="K349" s="11">
        <v>343</v>
      </c>
      <c r="L349" s="25">
        <f t="shared" si="66"/>
        <v>0.31119927640720962</v>
      </c>
      <c r="M349" s="12">
        <f t="shared" si="67"/>
        <v>2.3769296665020597E-13</v>
      </c>
      <c r="N349" s="12">
        <f t="shared" si="68"/>
        <v>4.2989946591331825E-2</v>
      </c>
      <c r="O349" s="98">
        <f t="shared" si="69"/>
        <v>2.3418474396223587E-13</v>
      </c>
      <c r="P349" s="98">
        <f t="shared" si="70"/>
        <v>2.3656126372798928E-12</v>
      </c>
      <c r="Q349" s="104">
        <f t="shared" si="71"/>
        <v>3.7437875014053589E-11</v>
      </c>
      <c r="R349" s="47">
        <f t="shared" si="72"/>
        <v>157</v>
      </c>
      <c r="S349" s="77">
        <f t="shared" si="63"/>
        <v>0.40566469972766317</v>
      </c>
      <c r="T349" s="79">
        <f t="shared" si="64"/>
        <v>7.5559676478402773</v>
      </c>
      <c r="U349" s="78">
        <f t="shared" si="65"/>
        <v>95.357970513624025</v>
      </c>
      <c r="V349" s="54" t="s">
        <v>419</v>
      </c>
      <c r="W349" s="67">
        <f t="shared" si="73"/>
        <v>0</v>
      </c>
    </row>
    <row r="350" spans="6:23" x14ac:dyDescent="0.35">
      <c r="F350" s="54" t="s">
        <v>420</v>
      </c>
      <c r="G350" s="111">
        <v>0</v>
      </c>
      <c r="H350" s="112">
        <v>0</v>
      </c>
      <c r="I350" s="113">
        <v>0</v>
      </c>
      <c r="K350" s="11">
        <v>344</v>
      </c>
      <c r="L350" s="25">
        <f t="shared" si="66"/>
        <v>0.31096091764850392</v>
      </c>
      <c r="M350" s="12">
        <f t="shared" si="67"/>
        <v>2.1837942291925483E-13</v>
      </c>
      <c r="N350" s="12">
        <f t="shared" si="68"/>
        <v>4.2597347080471346E-2</v>
      </c>
      <c r="O350" s="98">
        <f t="shared" si="69"/>
        <v>2.3471509516549761E-13</v>
      </c>
      <c r="P350" s="98">
        <f t="shared" si="70"/>
        <v>2.3656126372799384E-12</v>
      </c>
      <c r="Q350" s="104">
        <f t="shared" si="71"/>
        <v>3.7453233359941203E-11</v>
      </c>
      <c r="R350" s="47">
        <f t="shared" si="72"/>
        <v>156</v>
      </c>
      <c r="S350" s="77">
        <f t="shared" si="63"/>
        <v>0.40363989639184056</v>
      </c>
      <c r="T350" s="79">
        <f t="shared" si="64"/>
        <v>7.5559665345300981</v>
      </c>
      <c r="U350" s="78">
        <f t="shared" si="65"/>
        <v>95.085219957156468</v>
      </c>
      <c r="V350" s="54" t="s">
        <v>420</v>
      </c>
      <c r="W350" s="67">
        <f t="shared" si="73"/>
        <v>0</v>
      </c>
    </row>
    <row r="351" spans="6:23" x14ac:dyDescent="0.35">
      <c r="F351" s="54" t="s">
        <v>421</v>
      </c>
      <c r="G351" s="111">
        <v>0</v>
      </c>
      <c r="H351" s="112">
        <v>0</v>
      </c>
      <c r="I351" s="113">
        <v>0</v>
      </c>
      <c r="K351" s="11">
        <v>345</v>
      </c>
      <c r="L351" s="25">
        <f t="shared" si="66"/>
        <v>0.31072317811300343</v>
      </c>
      <c r="M351" s="12">
        <f t="shared" si="67"/>
        <v>2.0063518507355578E-13</v>
      </c>
      <c r="N351" s="12">
        <f t="shared" si="68"/>
        <v>4.2208332928238869E-2</v>
      </c>
      <c r="O351" s="98">
        <f t="shared" si="69"/>
        <v>2.3524504052606654E-13</v>
      </c>
      <c r="P351" s="98">
        <f t="shared" si="70"/>
        <v>2.3656126372799804E-12</v>
      </c>
      <c r="Q351" s="104">
        <f t="shared" si="71"/>
        <v>3.7468451447941539E-11</v>
      </c>
      <c r="R351" s="47">
        <f t="shared" si="72"/>
        <v>155</v>
      </c>
      <c r="S351" s="77">
        <f t="shared" si="63"/>
        <v>0.40161242174143785</v>
      </c>
      <c r="T351" s="79">
        <f t="shared" si="64"/>
        <v>7.5559653227584205</v>
      </c>
      <c r="U351" s="78">
        <f t="shared" si="65"/>
        <v>94.809955588388519</v>
      </c>
      <c r="V351" s="54" t="s">
        <v>421</v>
      </c>
      <c r="W351" s="67">
        <f t="shared" si="73"/>
        <v>0</v>
      </c>
    </row>
    <row r="352" spans="6:23" x14ac:dyDescent="0.35">
      <c r="F352" s="54" t="s">
        <v>422</v>
      </c>
      <c r="G352" s="111">
        <v>0</v>
      </c>
      <c r="H352" s="112">
        <v>0</v>
      </c>
      <c r="I352" s="113">
        <v>0</v>
      </c>
      <c r="K352" s="11">
        <v>346</v>
      </c>
      <c r="L352" s="25">
        <f t="shared" si="66"/>
        <v>0.31048605581068572</v>
      </c>
      <c r="M352" s="12">
        <f t="shared" si="67"/>
        <v>1.8433274047245725E-13</v>
      </c>
      <c r="N352" s="12">
        <f t="shared" si="68"/>
        <v>4.1822871391861804E-2</v>
      </c>
      <c r="O352" s="98">
        <f t="shared" si="69"/>
        <v>2.3577458109793931E-13</v>
      </c>
      <c r="P352" s="98">
        <f t="shared" si="70"/>
        <v>2.3656126372800192E-12</v>
      </c>
      <c r="Q352" s="104">
        <f t="shared" si="71"/>
        <v>3.74835305589396E-11</v>
      </c>
      <c r="R352" s="47">
        <f t="shared" si="72"/>
        <v>154</v>
      </c>
      <c r="S352" s="77">
        <f t="shared" si="63"/>
        <v>0.399582254151015</v>
      </c>
      <c r="T352" s="79">
        <f t="shared" si="64"/>
        <v>7.5559640038172819</v>
      </c>
      <c r="U352" s="78">
        <f t="shared" si="65"/>
        <v>94.532154238706454</v>
      </c>
      <c r="V352" s="54" t="s">
        <v>422</v>
      </c>
      <c r="W352" s="67">
        <f t="shared" si="73"/>
        <v>0</v>
      </c>
    </row>
    <row r="353" spans="6:23" x14ac:dyDescent="0.35">
      <c r="F353" s="54" t="s">
        <v>423</v>
      </c>
      <c r="G353" s="111">
        <v>0</v>
      </c>
      <c r="H353" s="112">
        <v>0</v>
      </c>
      <c r="I353" s="113">
        <v>0</v>
      </c>
      <c r="K353" s="11">
        <v>347</v>
      </c>
      <c r="L353" s="25">
        <f t="shared" si="66"/>
        <v>0.31024954876795957</v>
      </c>
      <c r="M353" s="12">
        <f t="shared" si="67"/>
        <v>1.6935493740855694E-13</v>
      </c>
      <c r="N353" s="12">
        <f t="shared" si="68"/>
        <v>4.1440930027586288E-2</v>
      </c>
      <c r="O353" s="98">
        <f t="shared" si="69"/>
        <v>2.3630371793173393E-13</v>
      </c>
      <c r="P353" s="98">
        <f t="shared" si="70"/>
        <v>2.3656126372800547E-12</v>
      </c>
      <c r="Q353" s="104">
        <f t="shared" si="71"/>
        <v>3.7498471962122892E-11</v>
      </c>
      <c r="R353" s="47">
        <f t="shared" si="72"/>
        <v>153</v>
      </c>
      <c r="S353" s="77">
        <f t="shared" si="63"/>
        <v>0.39754937152838932</v>
      </c>
      <c r="T353" s="79">
        <f t="shared" si="64"/>
        <v>7.5559625682285807</v>
      </c>
      <c r="U353" s="78">
        <f t="shared" si="65"/>
        <v>94.251792525962429</v>
      </c>
      <c r="V353" s="54" t="s">
        <v>423</v>
      </c>
      <c r="W353" s="67">
        <f t="shared" si="73"/>
        <v>0</v>
      </c>
    </row>
    <row r="354" spans="6:23" x14ac:dyDescent="0.35">
      <c r="F354" s="54" t="s">
        <v>424</v>
      </c>
      <c r="G354" s="111">
        <v>0</v>
      </c>
      <c r="H354" s="112">
        <v>0</v>
      </c>
      <c r="I354" s="113">
        <v>0</v>
      </c>
      <c r="K354" s="11">
        <v>348</v>
      </c>
      <c r="L354" s="25">
        <f t="shared" si="66"/>
        <v>0.31001365502731532</v>
      </c>
      <c r="M354" s="12">
        <f t="shared" si="67"/>
        <v>1.5559414323871417E-13</v>
      </c>
      <c r="N354" s="12">
        <f t="shared" si="68"/>
        <v>4.1062476687946312E-2</v>
      </c>
      <c r="O354" s="98">
        <f t="shared" si="69"/>
        <v>2.3683245207471752E-13</v>
      </c>
      <c r="P354" s="98">
        <f t="shared" si="70"/>
        <v>2.3656126372800875E-12</v>
      </c>
      <c r="Q354" s="104">
        <f t="shared" si="71"/>
        <v>3.7513276915088256E-11</v>
      </c>
      <c r="R354" s="47">
        <f t="shared" si="72"/>
        <v>152</v>
      </c>
      <c r="S354" s="77">
        <f t="shared" si="63"/>
        <v>0.39551375130202326</v>
      </c>
      <c r="T354" s="79">
        <f t="shared" si="64"/>
        <v>7.5559610056759707</v>
      </c>
      <c r="U354" s="78">
        <f t="shared" si="65"/>
        <v>93.96884685250653</v>
      </c>
      <c r="V354" s="54" t="s">
        <v>424</v>
      </c>
      <c r="W354" s="67">
        <f t="shared" si="73"/>
        <v>0</v>
      </c>
    </row>
    <row r="355" spans="6:23" x14ac:dyDescent="0.35">
      <c r="F355" s="54" t="s">
        <v>425</v>
      </c>
      <c r="G355" s="111">
        <v>0</v>
      </c>
      <c r="H355" s="112">
        <v>0</v>
      </c>
      <c r="I355" s="113">
        <v>0</v>
      </c>
      <c r="K355" s="11">
        <v>349</v>
      </c>
      <c r="L355" s="25">
        <f t="shared" si="66"/>
        <v>0.30977837264698521</v>
      </c>
      <c r="M355" s="12">
        <f t="shared" si="67"/>
        <v>1.4295147092042421E-13</v>
      </c>
      <c r="N355" s="12">
        <f t="shared" si="68"/>
        <v>4.0687479519058038E-2</v>
      </c>
      <c r="O355" s="98">
        <f t="shared" si="69"/>
        <v>2.3736078457083315E-13</v>
      </c>
      <c r="P355" s="98">
        <f t="shared" si="70"/>
        <v>2.3656126372801169E-12</v>
      </c>
      <c r="Q355" s="104">
        <f t="shared" si="71"/>
        <v>3.7527946663947694E-11</v>
      </c>
      <c r="R355" s="47">
        <f t="shared" si="72"/>
        <v>151</v>
      </c>
      <c r="S355" s="77">
        <f t="shared" si="63"/>
        <v>0.39347537040806402</v>
      </c>
      <c r="T355" s="79">
        <f t="shared" si="64"/>
        <v>7.5559593049307248</v>
      </c>
      <c r="U355" s="78">
        <f t="shared" si="65"/>
        <v>93.683293403200395</v>
      </c>
      <c r="V355" s="54" t="s">
        <v>425</v>
      </c>
      <c r="W355" s="67">
        <f t="shared" si="73"/>
        <v>0</v>
      </c>
    </row>
    <row r="356" spans="6:23" x14ac:dyDescent="0.35">
      <c r="F356" s="54" t="s">
        <v>426</v>
      </c>
      <c r="G356" s="111">
        <v>0</v>
      </c>
      <c r="H356" s="112">
        <v>0</v>
      </c>
      <c r="I356" s="113">
        <v>0</v>
      </c>
      <c r="K356" s="11">
        <v>350</v>
      </c>
      <c r="L356" s="25">
        <f t="shared" si="66"/>
        <v>0.30954369970061246</v>
      </c>
      <c r="M356" s="12">
        <f t="shared" si="67"/>
        <v>1.313360683953318E-13</v>
      </c>
      <c r="N356" s="12">
        <f t="shared" si="68"/>
        <v>4.0315906957938644E-2</v>
      </c>
      <c r="O356" s="98">
        <f t="shared" si="69"/>
        <v>2.3788871646072674E-13</v>
      </c>
      <c r="P356" s="98">
        <f t="shared" si="70"/>
        <v>2.3656126372801448E-12</v>
      </c>
      <c r="Q356" s="104">
        <f t="shared" si="71"/>
        <v>3.7542482443433282E-11</v>
      </c>
      <c r="R356" s="47">
        <f t="shared" si="72"/>
        <v>150</v>
      </c>
      <c r="S356" s="77">
        <f t="shared" si="63"/>
        <v>0.39143420527702399</v>
      </c>
      <c r="T356" s="79">
        <f t="shared" si="64"/>
        <v>7.5559574537710414</v>
      </c>
      <c r="U356" s="78">
        <f t="shared" si="65"/>
        <v>93.395108143412983</v>
      </c>
      <c r="V356" s="54" t="s">
        <v>426</v>
      </c>
      <c r="W356" s="67">
        <f t="shared" si="73"/>
        <v>0</v>
      </c>
    </row>
    <row r="357" spans="6:23" x14ac:dyDescent="0.35">
      <c r="F357" s="54" t="s">
        <v>427</v>
      </c>
      <c r="G357" s="111">
        <v>0</v>
      </c>
      <c r="H357" s="112">
        <v>0</v>
      </c>
      <c r="I357" s="113">
        <v>0</v>
      </c>
      <c r="K357" s="11">
        <v>351</v>
      </c>
      <c r="L357" s="25">
        <f t="shared" si="66"/>
        <v>0.3093096342769287</v>
      </c>
      <c r="M357" s="12">
        <f t="shared" si="67"/>
        <v>1.2066446571329958E-13</v>
      </c>
      <c r="N357" s="12">
        <f t="shared" si="68"/>
        <v>3.9947727729849655E-2</v>
      </c>
      <c r="O357" s="98">
        <f t="shared" si="69"/>
        <v>2.384162487817731E-13</v>
      </c>
      <c r="P357" s="98">
        <f t="shared" si="70"/>
        <v>2.3656126372801694E-12</v>
      </c>
      <c r="Q357" s="104">
        <f t="shared" si="71"/>
        <v>3.7556885477001083E-11</v>
      </c>
      <c r="R357" s="47">
        <f t="shared" si="72"/>
        <v>149</v>
      </c>
      <c r="S357" s="77">
        <f t="shared" si="63"/>
        <v>0.38939023182009308</v>
      </c>
      <c r="T357" s="79">
        <f t="shared" si="64"/>
        <v>7.5559554388942249</v>
      </c>
      <c r="U357" s="78">
        <f t="shared" si="65"/>
        <v>93.104266816997395</v>
      </c>
      <c r="V357" s="54" t="s">
        <v>427</v>
      </c>
      <c r="W357" s="67">
        <f t="shared" si="73"/>
        <v>0</v>
      </c>
    </row>
    <row r="358" spans="6:23" x14ac:dyDescent="0.35">
      <c r="F358" s="54" t="s">
        <v>428</v>
      </c>
      <c r="G358" s="111">
        <v>0</v>
      </c>
      <c r="H358" s="112">
        <v>0</v>
      </c>
      <c r="I358" s="113">
        <v>0</v>
      </c>
      <c r="K358" s="11">
        <v>352</v>
      </c>
      <c r="L358" s="25">
        <f t="shared" si="66"/>
        <v>0.30907617447944014</v>
      </c>
      <c r="M358" s="12">
        <f t="shared" si="67"/>
        <v>1.1085997520536079E-13</v>
      </c>
      <c r="N358" s="12">
        <f t="shared" si="68"/>
        <v>3.9582910845664718E-2</v>
      </c>
      <c r="O358" s="98">
        <f t="shared" si="69"/>
        <v>2.3894338256810092E-13</v>
      </c>
      <c r="P358" s="98">
        <f t="shared" si="70"/>
        <v>2.3656126372801929E-12</v>
      </c>
      <c r="Q358" s="104">
        <f t="shared" si="71"/>
        <v>3.7571156976934109E-11</v>
      </c>
      <c r="R358" s="47">
        <f t="shared" si="72"/>
        <v>148</v>
      </c>
      <c r="S358" s="77">
        <f t="shared" si="63"/>
        <v>0.38734342541507133</v>
      </c>
      <c r="T358" s="79">
        <f t="shared" si="64"/>
        <v>7.5559532458210787</v>
      </c>
      <c r="U358" s="78">
        <f t="shared" si="65"/>
        <v>92.810744944249308</v>
      </c>
      <c r="V358" s="54" t="s">
        <v>428</v>
      </c>
      <c r="W358" s="67">
        <f t="shared" si="73"/>
        <v>0</v>
      </c>
    </row>
    <row r="359" spans="6:23" x14ac:dyDescent="0.35">
      <c r="F359" s="54" t="s">
        <v>429</v>
      </c>
      <c r="G359" s="111">
        <v>0</v>
      </c>
      <c r="H359" s="112">
        <v>0</v>
      </c>
      <c r="I359" s="113">
        <v>0</v>
      </c>
      <c r="K359" s="11">
        <v>353</v>
      </c>
      <c r="L359" s="25">
        <f t="shared" si="66"/>
        <v>0.30884331842612234</v>
      </c>
      <c r="M359" s="12">
        <f t="shared" si="67"/>
        <v>1.0185214039512063E-13</v>
      </c>
      <c r="N359" s="12">
        <f t="shared" si="68"/>
        <v>3.9221425599261214E-2</v>
      </c>
      <c r="O359" s="98">
        <f t="shared" si="69"/>
        <v>2.3947011885061812E-13</v>
      </c>
      <c r="P359" s="98">
        <f t="shared" si="70"/>
        <v>2.3656126372802143E-12</v>
      </c>
      <c r="Q359" s="104">
        <f t="shared" si="71"/>
        <v>3.7585298144444394E-11</v>
      </c>
      <c r="R359" s="47">
        <f t="shared" si="72"/>
        <v>147</v>
      </c>
      <c r="S359" s="77">
        <f t="shared" si="63"/>
        <v>0.38529376089191292</v>
      </c>
      <c r="T359" s="79">
        <f t="shared" si="64"/>
        <v>7.5559508587918645</v>
      </c>
      <c r="U359" s="78">
        <f t="shared" si="65"/>
        <v>92.514517819846731</v>
      </c>
      <c r="V359" s="54" t="s">
        <v>429</v>
      </c>
      <c r="W359" s="67">
        <f t="shared" si="73"/>
        <v>0</v>
      </c>
    </row>
    <row r="360" spans="6:23" x14ac:dyDescent="0.35">
      <c r="F360" s="54" t="s">
        <v>430</v>
      </c>
      <c r="G360" s="111">
        <v>0</v>
      </c>
      <c r="H360" s="112">
        <v>0</v>
      </c>
      <c r="I360" s="113">
        <v>0</v>
      </c>
      <c r="K360" s="11">
        <v>354</v>
      </c>
      <c r="L360" s="25">
        <f t="shared" si="66"/>
        <v>0.30861106424912205</v>
      </c>
      <c r="M360" s="12">
        <f t="shared" si="67"/>
        <v>9.3576229688402076E-14</v>
      </c>
      <c r="N360" s="12">
        <f t="shared" si="68"/>
        <v>3.8863241564935723E-2</v>
      </c>
      <c r="O360" s="98">
        <f t="shared" si="69"/>
        <v>2.3999645865703612E-13</v>
      </c>
      <c r="P360" s="98">
        <f t="shared" si="70"/>
        <v>2.3656126372802337E-12</v>
      </c>
      <c r="Q360" s="104">
        <f t="shared" si="71"/>
        <v>3.7599310169774065E-11</v>
      </c>
      <c r="R360" s="47">
        <f t="shared" si="72"/>
        <v>146</v>
      </c>
      <c r="S360" s="77">
        <f t="shared" si="63"/>
        <v>0.3832412125178693</v>
      </c>
      <c r="T360" s="79">
        <f t="shared" si="64"/>
        <v>7.5559482606530484</v>
      </c>
      <c r="U360" s="78">
        <f t="shared" si="65"/>
        <v>92.215560510770331</v>
      </c>
      <c r="V360" s="54" t="s">
        <v>430</v>
      </c>
      <c r="W360" s="67">
        <f t="shared" si="73"/>
        <v>0</v>
      </c>
    </row>
    <row r="361" spans="6:23" x14ac:dyDescent="0.35">
      <c r="F361" s="54" t="s">
        <v>431</v>
      </c>
      <c r="G361" s="111">
        <v>0</v>
      </c>
      <c r="H361" s="112">
        <v>0</v>
      </c>
      <c r="I361" s="113">
        <v>0</v>
      </c>
      <c r="K361" s="11">
        <v>355</v>
      </c>
      <c r="L361" s="25">
        <f t="shared" si="66"/>
        <v>0.30837941009446784</v>
      </c>
      <c r="M361" s="12">
        <f t="shared" si="67"/>
        <v>8.597277120271539E-14</v>
      </c>
      <c r="N361" s="12">
        <f t="shared" si="68"/>
        <v>3.8508328594843266E-2</v>
      </c>
      <c r="O361" s="98">
        <f t="shared" si="69"/>
        <v>2.4052240301189385E-13</v>
      </c>
      <c r="P361" s="98">
        <f t="shared" si="70"/>
        <v>2.3656126372802518E-12</v>
      </c>
      <c r="Q361" s="104">
        <f t="shared" si="71"/>
        <v>3.7613194232295518E-11</v>
      </c>
      <c r="R361" s="47">
        <f t="shared" si="72"/>
        <v>145</v>
      </c>
      <c r="S361" s="77">
        <f t="shared" si="63"/>
        <v>0.38118575398222149</v>
      </c>
      <c r="T361" s="79">
        <f t="shared" si="64"/>
        <v>7.5559454327340312</v>
      </c>
      <c r="U361" s="78">
        <f t="shared" si="65"/>
        <v>91.913847854205059</v>
      </c>
      <c r="V361" s="54" t="s">
        <v>431</v>
      </c>
      <c r="W361" s="67">
        <f t="shared" si="73"/>
        <v>0</v>
      </c>
    </row>
    <row r="362" spans="6:23" x14ac:dyDescent="0.35">
      <c r="F362" s="54" t="s">
        <v>432</v>
      </c>
      <c r="G362" s="111">
        <v>0</v>
      </c>
      <c r="H362" s="112">
        <v>0</v>
      </c>
      <c r="I362" s="113">
        <v>0</v>
      </c>
      <c r="K362" s="11">
        <v>356</v>
      </c>
      <c r="L362" s="25">
        <f t="shared" si="66"/>
        <v>0.30814835412178765</v>
      </c>
      <c r="M362" s="12">
        <f t="shared" si="67"/>
        <v>7.8987125393774379E-14</v>
      </c>
      <c r="N362" s="12">
        <f t="shared" si="68"/>
        <v>3.8156656816459654E-2</v>
      </c>
      <c r="O362" s="98">
        <f t="shared" si="69"/>
        <v>2.4104795293658099E-13</v>
      </c>
      <c r="P362" s="98">
        <f t="shared" si="70"/>
        <v>2.3656126372802684E-12</v>
      </c>
      <c r="Q362" s="104">
        <f t="shared" si="71"/>
        <v>3.7626951500610729E-11</v>
      </c>
      <c r="R362" s="47">
        <f t="shared" si="72"/>
        <v>144</v>
      </c>
      <c r="S362" s="77">
        <f t="shared" si="63"/>
        <v>0.37912735838058903</v>
      </c>
      <c r="T362" s="79">
        <f t="shared" si="64"/>
        <v>7.5559423547129807</v>
      </c>
      <c r="U362" s="78">
        <f t="shared" si="65"/>
        <v>91.609354455422093</v>
      </c>
      <c r="V362" s="54" t="s">
        <v>432</v>
      </c>
      <c r="W362" s="67">
        <f t="shared" si="73"/>
        <v>0</v>
      </c>
    </row>
    <row r="363" spans="6:23" x14ac:dyDescent="0.35">
      <c r="F363" s="54" t="s">
        <v>433</v>
      </c>
      <c r="G363" s="111">
        <v>0</v>
      </c>
      <c r="H363" s="112">
        <v>0</v>
      </c>
      <c r="I363" s="113">
        <v>0</v>
      </c>
      <c r="K363" s="11">
        <v>357</v>
      </c>
      <c r="L363" s="25">
        <f t="shared" si="66"/>
        <v>0.30791789450403401</v>
      </c>
      <c r="M363" s="12">
        <f t="shared" si="67"/>
        <v>7.2569092407885352E-14</v>
      </c>
      <c r="N363" s="12">
        <f t="shared" si="68"/>
        <v>3.7808196630067292E-2</v>
      </c>
      <c r="O363" s="98">
        <f t="shared" si="69"/>
        <v>2.4157310944936101E-13</v>
      </c>
      <c r="P363" s="98">
        <f t="shared" si="70"/>
        <v>2.3656126372802837E-12</v>
      </c>
      <c r="Q363" s="104">
        <f t="shared" si="71"/>
        <v>3.7640583132649558E-11</v>
      </c>
      <c r="R363" s="47">
        <f t="shared" si="72"/>
        <v>143</v>
      </c>
      <c r="S363" s="77">
        <f t="shared" ref="S363:S426" si="74">VLOOKUP($R363,$K$6:$Q$506,5)/$C$26</f>
        <v>0.37706599819880521</v>
      </c>
      <c r="T363" s="79">
        <f t="shared" si="64"/>
        <v>7.5559390044707975</v>
      </c>
      <c r="U363" s="78">
        <f t="shared" si="65"/>
        <v>91.302054685641508</v>
      </c>
      <c r="V363" s="54" t="s">
        <v>433</v>
      </c>
      <c r="W363" s="67">
        <f t="shared" si="73"/>
        <v>0</v>
      </c>
    </row>
    <row r="364" spans="6:23" x14ac:dyDescent="0.35">
      <c r="F364" s="54" t="s">
        <v>434</v>
      </c>
      <c r="G364" s="111">
        <v>0</v>
      </c>
      <c r="H364" s="112">
        <v>0</v>
      </c>
      <c r="I364" s="113">
        <v>0</v>
      </c>
      <c r="K364" s="11">
        <v>358</v>
      </c>
      <c r="L364" s="25">
        <f t="shared" si="66"/>
        <v>0.30768802942721657</v>
      </c>
      <c r="M364" s="12">
        <f t="shared" si="67"/>
        <v>6.6672551338591719E-14</v>
      </c>
      <c r="N364" s="12">
        <f t="shared" si="68"/>
        <v>3.7462918706263747E-2</v>
      </c>
      <c r="O364" s="98">
        <f t="shared" si="69"/>
        <v>2.4209787356539365E-13</v>
      </c>
      <c r="P364" s="98">
        <f t="shared" si="70"/>
        <v>2.3656126372802975E-12</v>
      </c>
      <c r="Q364" s="104">
        <f t="shared" si="71"/>
        <v>3.7654090275767259E-11</v>
      </c>
      <c r="R364" s="47">
        <f t="shared" si="72"/>
        <v>142</v>
      </c>
      <c r="S364" s="77">
        <f t="shared" si="74"/>
        <v>0.3750016452963455</v>
      </c>
      <c r="T364" s="79">
        <f t="shared" si="64"/>
        <v>7.5559353579321584</v>
      </c>
      <c r="U364" s="78">
        <f t="shared" si="65"/>
        <v>90.991922679875032</v>
      </c>
      <c r="V364" s="54" t="s">
        <v>434</v>
      </c>
      <c r="W364" s="67">
        <f t="shared" si="73"/>
        <v>0</v>
      </c>
    </row>
    <row r="365" spans="6:23" x14ac:dyDescent="0.35">
      <c r="F365" s="54" t="s">
        <v>435</v>
      </c>
      <c r="G365" s="111">
        <v>0</v>
      </c>
      <c r="H365" s="112">
        <v>0</v>
      </c>
      <c r="I365" s="113">
        <v>0</v>
      </c>
      <c r="K365" s="11">
        <v>359</v>
      </c>
      <c r="L365" s="25">
        <f t="shared" si="66"/>
        <v>0.30745875709014114</v>
      </c>
      <c r="M365" s="12">
        <f t="shared" si="67"/>
        <v>6.1255128795218735E-14</v>
      </c>
      <c r="N365" s="12">
        <f t="shared" si="68"/>
        <v>3.7120793983493078E-2</v>
      </c>
      <c r="O365" s="98">
        <f t="shared" si="69"/>
        <v>2.4262224629675725E-13</v>
      </c>
      <c r="P365" s="98">
        <f t="shared" si="70"/>
        <v>2.3656126372803104E-12</v>
      </c>
      <c r="Q365" s="104">
        <f t="shared" si="71"/>
        <v>3.7667474066841021E-11</v>
      </c>
      <c r="R365" s="47">
        <f t="shared" si="72"/>
        <v>141</v>
      </c>
      <c r="S365" s="77">
        <f t="shared" si="74"/>
        <v>0.37293427088929637</v>
      </c>
      <c r="T365" s="79">
        <f t="shared" si="64"/>
        <v>7.5559313888925121</v>
      </c>
      <c r="U365" s="78">
        <f t="shared" si="65"/>
        <v>90.678932334749177</v>
      </c>
      <c r="V365" s="54" t="s">
        <v>435</v>
      </c>
      <c r="W365" s="67">
        <f t="shared" si="73"/>
        <v>0</v>
      </c>
    </row>
    <row r="366" spans="6:23" x14ac:dyDescent="0.35">
      <c r="F366" s="54" t="s">
        <v>436</v>
      </c>
      <c r="G366" s="111">
        <v>0</v>
      </c>
      <c r="H366" s="112">
        <v>0</v>
      </c>
      <c r="I366" s="113">
        <v>0</v>
      </c>
      <c r="K366" s="11">
        <v>360</v>
      </c>
      <c r="L366" s="25">
        <f t="shared" si="66"/>
        <v>0.30723007570415606</v>
      </c>
      <c r="M366" s="12">
        <f t="shared" si="67"/>
        <v>5.6277894401604955E-14</v>
      </c>
      <c r="N366" s="12">
        <f t="shared" si="68"/>
        <v>3.6781793665599909E-2</v>
      </c>
      <c r="O366" s="98">
        <f t="shared" si="69"/>
        <v>2.4314622865246968E-13</v>
      </c>
      <c r="P366" s="98">
        <f t="shared" si="70"/>
        <v>2.3656126372803221E-12</v>
      </c>
      <c r="Q366" s="104">
        <f t="shared" si="71"/>
        <v>3.7680735632365649E-11</v>
      </c>
      <c r="R366" s="47">
        <f t="shared" si="72"/>
        <v>140</v>
      </c>
      <c r="S366" s="77">
        <f t="shared" si="74"/>
        <v>0.37086384553285429</v>
      </c>
      <c r="T366" s="79">
        <f t="shared" si="64"/>
        <v>7.5559270688297744</v>
      </c>
      <c r="U366" s="78">
        <f t="shared" si="65"/>
        <v>90.363057306308008</v>
      </c>
      <c r="V366" s="54" t="s">
        <v>436</v>
      </c>
      <c r="W366" s="67">
        <f t="shared" si="73"/>
        <v>0</v>
      </c>
    </row>
    <row r="367" spans="6:23" x14ac:dyDescent="0.35">
      <c r="F367" s="54" t="s">
        <v>437</v>
      </c>
      <c r="G367" s="111">
        <v>0</v>
      </c>
      <c r="H367" s="112">
        <v>0</v>
      </c>
      <c r="I367" s="113">
        <v>0</v>
      </c>
      <c r="K367" s="11">
        <v>361</v>
      </c>
      <c r="L367" s="25">
        <f t="shared" si="66"/>
        <v>0.30700198349290492</v>
      </c>
      <c r="M367" s="12">
        <f t="shared" si="67"/>
        <v>5.1705081036829073E-14</v>
      </c>
      <c r="N367" s="12">
        <f t="shared" si="68"/>
        <v>3.6445889219405586E-2</v>
      </c>
      <c r="O367" s="98">
        <f t="shared" si="69"/>
        <v>2.4366982163851011E-13</v>
      </c>
      <c r="P367" s="98">
        <f t="shared" si="70"/>
        <v>2.3656126372803326E-12</v>
      </c>
      <c r="Q367" s="104">
        <f t="shared" si="71"/>
        <v>3.7693876088548421E-11</v>
      </c>
      <c r="R367" s="47">
        <f t="shared" si="72"/>
        <v>139</v>
      </c>
      <c r="S367" s="77">
        <f t="shared" si="74"/>
        <v>0.36879033910333725</v>
      </c>
      <c r="T367" s="79">
        <f t="shared" si="64"/>
        <v>7.5559223666993498</v>
      </c>
      <c r="U367" s="78">
        <f t="shared" si="65"/>
        <v>90.044271007795842</v>
      </c>
      <c r="V367" s="54" t="s">
        <v>437</v>
      </c>
      <c r="W367" s="67">
        <f t="shared" si="73"/>
        <v>0</v>
      </c>
    </row>
    <row r="368" spans="6:23" x14ac:dyDescent="0.35">
      <c r="F368" s="54" t="s">
        <v>438</v>
      </c>
      <c r="G368" s="111">
        <v>0</v>
      </c>
      <c r="H368" s="112">
        <v>0</v>
      </c>
      <c r="I368" s="113">
        <v>0</v>
      </c>
      <c r="K368" s="11">
        <v>362</v>
      </c>
      <c r="L368" s="25">
        <f t="shared" si="66"/>
        <v>0.30677447869208579</v>
      </c>
      <c r="M368" s="12">
        <f t="shared" si="67"/>
        <v>4.7503827807545333E-14</v>
      </c>
      <c r="N368" s="12">
        <f t="shared" si="68"/>
        <v>3.6113052372306574E-2</v>
      </c>
      <c r="O368" s="98">
        <f t="shared" si="69"/>
        <v>2.4419302625783952E-13</v>
      </c>
      <c r="P368" s="98">
        <f t="shared" si="70"/>
        <v>2.3656126372803427E-12</v>
      </c>
      <c r="Q368" s="104">
        <f t="shared" si="71"/>
        <v>3.7706896541402994E-11</v>
      </c>
      <c r="R368" s="47">
        <f t="shared" si="72"/>
        <v>138</v>
      </c>
      <c r="S368" s="77">
        <f t="shared" si="74"/>
        <v>0.36671372077970127</v>
      </c>
      <c r="T368" s="79">
        <f t="shared" si="64"/>
        <v>7.5559172487110562</v>
      </c>
      <c r="U368" s="78">
        <f t="shared" si="65"/>
        <v>89.722546607419517</v>
      </c>
      <c r="V368" s="54" t="s">
        <v>438</v>
      </c>
      <c r="W368" s="67">
        <f t="shared" si="73"/>
        <v>0</v>
      </c>
    </row>
    <row r="369" spans="6:23" x14ac:dyDescent="0.35">
      <c r="F369" s="54" t="s">
        <v>439</v>
      </c>
      <c r="G369" s="111">
        <v>0</v>
      </c>
      <c r="H369" s="112">
        <v>0</v>
      </c>
      <c r="I369" s="113">
        <v>0</v>
      </c>
      <c r="K369" s="11">
        <v>363</v>
      </c>
      <c r="L369" s="25">
        <f t="shared" si="66"/>
        <v>0.30654755954921664</v>
      </c>
      <c r="M369" s="12">
        <f t="shared" si="67"/>
        <v>4.3643943904885312E-14</v>
      </c>
      <c r="N369" s="12">
        <f t="shared" si="68"/>
        <v>3.5783255109894892E-2</v>
      </c>
      <c r="O369" s="98">
        <f t="shared" si="69"/>
        <v>2.4471584351042122E-13</v>
      </c>
      <c r="P369" s="98">
        <f t="shared" si="70"/>
        <v>2.365612637280352E-12</v>
      </c>
      <c r="Q369" s="104">
        <f t="shared" si="71"/>
        <v>3.7719798086842532E-11</v>
      </c>
      <c r="R369" s="47">
        <f t="shared" si="72"/>
        <v>137</v>
      </c>
      <c r="S369" s="77">
        <f t="shared" si="74"/>
        <v>0.36463395902454204</v>
      </c>
      <c r="T369" s="79">
        <f t="shared" si="64"/>
        <v>7.5559116780862947</v>
      </c>
      <c r="U369" s="78">
        <f t="shared" si="65"/>
        <v>89.397857026089994</v>
      </c>
      <c r="V369" s="54" t="s">
        <v>439</v>
      </c>
      <c r="W369" s="67">
        <f t="shared" si="73"/>
        <v>0</v>
      </c>
    </row>
    <row r="370" spans="6:23" x14ac:dyDescent="0.35">
      <c r="F370" s="54" t="s">
        <v>440</v>
      </c>
      <c r="G370" s="111">
        <v>0</v>
      </c>
      <c r="H370" s="112">
        <v>0</v>
      </c>
      <c r="I370" s="113">
        <v>0</v>
      </c>
      <c r="K370" s="11">
        <v>364</v>
      </c>
      <c r="L370" s="25">
        <f t="shared" si="66"/>
        <v>0.30632122432340703</v>
      </c>
      <c r="M370" s="12">
        <f t="shared" si="67"/>
        <v>4.0097691648971185E-14</v>
      </c>
      <c r="N370" s="12">
        <f t="shared" si="68"/>
        <v>3.5456469673600041E-2</v>
      </c>
      <c r="O370" s="98">
        <f t="shared" si="69"/>
        <v>2.4523827439324039E-13</v>
      </c>
      <c r="P370" s="98">
        <f t="shared" si="70"/>
        <v>2.3656126372803605E-12</v>
      </c>
      <c r="Q370" s="104">
        <f t="shared" si="71"/>
        <v>3.7732581810771914E-11</v>
      </c>
      <c r="R370" s="47">
        <f t="shared" si="72"/>
        <v>136</v>
      </c>
      <c r="S370" s="77">
        <f t="shared" si="74"/>
        <v>0.36255102156457247</v>
      </c>
      <c r="T370" s="79">
        <f t="shared" si="64"/>
        <v>7.5559056147937547</v>
      </c>
      <c r="U370" s="78">
        <f t="shared" si="65"/>
        <v>89.070174935143157</v>
      </c>
      <c r="V370" s="54" t="s">
        <v>440</v>
      </c>
      <c r="W370" s="67">
        <f t="shared" si="73"/>
        <v>0</v>
      </c>
    </row>
    <row r="371" spans="6:23" x14ac:dyDescent="0.35">
      <c r="F371" s="54" t="s">
        <v>441</v>
      </c>
      <c r="G371" s="111">
        <v>0</v>
      </c>
      <c r="H371" s="112">
        <v>0</v>
      </c>
      <c r="I371" s="113">
        <v>0</v>
      </c>
      <c r="K371" s="11">
        <v>365</v>
      </c>
      <c r="L371" s="25">
        <f t="shared" si="66"/>
        <v>0.30609547128513553</v>
      </c>
      <c r="M371" s="12">
        <f t="shared" si="67"/>
        <v>3.6839587161966046E-14</v>
      </c>
      <c r="N371" s="12">
        <f t="shared" si="68"/>
        <v>3.5132668558352752E-2</v>
      </c>
      <c r="O371" s="98">
        <f t="shared" si="69"/>
        <v>2.4576031990032423E-13</v>
      </c>
      <c r="P371" s="98">
        <f t="shared" si="70"/>
        <v>2.3656126372803678E-12</v>
      </c>
      <c r="Q371" s="104">
        <f t="shared" si="71"/>
        <v>3.7745248789179155E-11</v>
      </c>
      <c r="R371" s="47">
        <f t="shared" si="72"/>
        <v>135</v>
      </c>
      <c r="S371" s="77">
        <f t="shared" si="74"/>
        <v>0.3604648753705591</v>
      </c>
      <c r="T371" s="79">
        <f t="shared" si="64"/>
        <v>7.5558990152617467</v>
      </c>
      <c r="U371" s="78">
        <f t="shared" si="65"/>
        <v>88.739472754039483</v>
      </c>
      <c r="V371" s="54" t="s">
        <v>441</v>
      </c>
      <c r="W371" s="67">
        <f t="shared" si="73"/>
        <v>0</v>
      </c>
    </row>
    <row r="372" spans="6:23" x14ac:dyDescent="0.35">
      <c r="F372" s="54" t="s">
        <v>442</v>
      </c>
      <c r="G372" s="111">
        <v>0</v>
      </c>
      <c r="H372" s="112">
        <v>0</v>
      </c>
      <c r="I372" s="113">
        <v>0</v>
      </c>
      <c r="K372" s="11">
        <v>366</v>
      </c>
      <c r="L372" s="25">
        <f t="shared" si="66"/>
        <v>0.305870298716033</v>
      </c>
      <c r="M372" s="12">
        <f t="shared" si="67"/>
        <v>3.384621723726858E-14</v>
      </c>
      <c r="N372" s="12">
        <f t="shared" si="68"/>
        <v>3.4811824510269818E-2</v>
      </c>
      <c r="O372" s="98">
        <f t="shared" si="69"/>
        <v>2.4628198102276072E-13</v>
      </c>
      <c r="P372" s="98">
        <f t="shared" si="70"/>
        <v>2.365612637280375E-12</v>
      </c>
      <c r="Q372" s="104">
        <f t="shared" si="71"/>
        <v>3.7757800088225963E-11</v>
      </c>
      <c r="R372" s="47">
        <f t="shared" si="72"/>
        <v>134</v>
      </c>
      <c r="S372" s="77">
        <f t="shared" si="74"/>
        <v>0.35837548663670077</v>
      </c>
      <c r="T372" s="79">
        <f t="shared" si="64"/>
        <v>7.5558918320650861</v>
      </c>
      <c r="U372" s="78">
        <f t="shared" si="65"/>
        <v>88.405722648042854</v>
      </c>
      <c r="V372" s="54" t="s">
        <v>442</v>
      </c>
      <c r="W372" s="67">
        <f t="shared" si="73"/>
        <v>0</v>
      </c>
    </row>
    <row r="373" spans="6:23" x14ac:dyDescent="0.35">
      <c r="F373" s="54" t="s">
        <v>443</v>
      </c>
      <c r="G373" s="111">
        <v>0</v>
      </c>
      <c r="H373" s="112">
        <v>0</v>
      </c>
      <c r="I373" s="113">
        <v>0</v>
      </c>
      <c r="K373" s="11">
        <v>367</v>
      </c>
      <c r="L373" s="25">
        <f t="shared" si="66"/>
        <v>0.30564570490867182</v>
      </c>
      <c r="M373" s="12">
        <f t="shared" si="67"/>
        <v>3.1096071088849854E-14</v>
      </c>
      <c r="N373" s="12">
        <f t="shared" si="68"/>
        <v>3.4493910524360183E-2</v>
      </c>
      <c r="O373" s="98">
        <f t="shared" si="69"/>
        <v>2.4680325874871763E-13</v>
      </c>
      <c r="P373" s="98">
        <f t="shared" si="70"/>
        <v>2.3656126372803819E-12</v>
      </c>
      <c r="Q373" s="104">
        <f t="shared" si="71"/>
        <v>3.7770236764337475E-11</v>
      </c>
      <c r="R373" s="47">
        <f t="shared" si="72"/>
        <v>133</v>
      </c>
      <c r="S373" s="77">
        <f t="shared" si="74"/>
        <v>0.35628282075943912</v>
      </c>
      <c r="T373" s="79">
        <f t="shared" si="64"/>
        <v>7.5558840135842908</v>
      </c>
      <c r="U373" s="78">
        <f t="shared" si="65"/>
        <v>88.068896525877491</v>
      </c>
      <c r="V373" s="54" t="s">
        <v>443</v>
      </c>
      <c r="W373" s="67">
        <f t="shared" si="73"/>
        <v>0</v>
      </c>
    </row>
    <row r="374" spans="6:23" x14ac:dyDescent="0.35">
      <c r="F374" s="54" t="s">
        <v>444</v>
      </c>
      <c r="G374" s="111">
        <v>0</v>
      </c>
      <c r="H374" s="112">
        <v>0</v>
      </c>
      <c r="I374" s="113">
        <v>0</v>
      </c>
      <c r="K374" s="11">
        <v>368</v>
      </c>
      <c r="L374" s="25">
        <f t="shared" si="66"/>
        <v>0.30542168816635989</v>
      </c>
      <c r="M374" s="12">
        <f t="shared" si="67"/>
        <v>2.8569385771656141E-14</v>
      </c>
      <c r="N374" s="12">
        <f t="shared" si="68"/>
        <v>3.4178899842252017E-2</v>
      </c>
      <c r="O374" s="98">
        <f t="shared" si="69"/>
        <v>2.4732415406346102E-13</v>
      </c>
      <c r="P374" s="98">
        <f t="shared" si="70"/>
        <v>2.3656126372803875E-12</v>
      </c>
      <c r="Q374" s="104">
        <f t="shared" si="71"/>
        <v>3.778255986429118E-11</v>
      </c>
      <c r="R374" s="47">
        <f t="shared" si="72"/>
        <v>132</v>
      </c>
      <c r="S374" s="77">
        <f t="shared" si="74"/>
        <v>0.35418684231567987</v>
      </c>
      <c r="T374" s="79">
        <f t="shared" si="64"/>
        <v>7.555875503634633</v>
      </c>
      <c r="U374" s="78">
        <f t="shared" si="65"/>
        <v>87.728966037363747</v>
      </c>
      <c r="V374" s="54" t="s">
        <v>444</v>
      </c>
      <c r="W374" s="67">
        <f t="shared" si="73"/>
        <v>0</v>
      </c>
    </row>
    <row r="375" spans="6:23" x14ac:dyDescent="0.35">
      <c r="F375" s="54" t="s">
        <v>445</v>
      </c>
      <c r="G375" s="111">
        <v>0</v>
      </c>
      <c r="H375" s="112">
        <v>0</v>
      </c>
      <c r="I375" s="113">
        <v>0</v>
      </c>
      <c r="K375" s="11">
        <v>369</v>
      </c>
      <c r="L375" s="25">
        <f t="shared" si="66"/>
        <v>0.30519824680294033</v>
      </c>
      <c r="M375" s="12">
        <f t="shared" si="67"/>
        <v>2.6248004162248564E-14</v>
      </c>
      <c r="N375" s="12">
        <f t="shared" si="68"/>
        <v>3.3866765949940494E-2</v>
      </c>
      <c r="O375" s="98">
        <f t="shared" si="69"/>
        <v>2.4784466794937323E-13</v>
      </c>
      <c r="P375" s="98">
        <f t="shared" si="70"/>
        <v>2.3656126372803932E-12</v>
      </c>
      <c r="Q375" s="104">
        <f t="shared" si="71"/>
        <v>3.7794770425305026E-11</v>
      </c>
      <c r="R375" s="47">
        <f t="shared" si="72"/>
        <v>131</v>
      </c>
      <c r="S375" s="77">
        <f t="shared" si="74"/>
        <v>0.35208751504041175</v>
      </c>
      <c r="T375" s="79">
        <f t="shared" si="64"/>
        <v>7.5558662410623967</v>
      </c>
      <c r="U375" s="78">
        <f t="shared" si="65"/>
        <v>87.385902571031806</v>
      </c>
      <c r="V375" s="54" t="s">
        <v>445</v>
      </c>
      <c r="W375" s="67">
        <f t="shared" si="73"/>
        <v>0</v>
      </c>
    </row>
    <row r="376" spans="6:23" x14ac:dyDescent="0.35">
      <c r="F376" s="54" t="s">
        <v>446</v>
      </c>
      <c r="G376" s="111">
        <v>0</v>
      </c>
      <c r="H376" s="112">
        <v>0</v>
      </c>
      <c r="I376" s="113">
        <v>0</v>
      </c>
      <c r="K376" s="11">
        <v>370</v>
      </c>
      <c r="L376" s="25">
        <f t="shared" si="66"/>
        <v>0.30497537914259676</v>
      </c>
      <c r="M376" s="12">
        <f t="shared" si="67"/>
        <v>2.411524447910741E-14</v>
      </c>
      <c r="N376" s="12">
        <f t="shared" si="68"/>
        <v>3.3557482575556082E-2</v>
      </c>
      <c r="O376" s="98">
        <f t="shared" si="69"/>
        <v>2.4836480138597071E-13</v>
      </c>
      <c r="P376" s="98">
        <f t="shared" si="70"/>
        <v>2.365612637280398E-12</v>
      </c>
      <c r="Q376" s="104">
        <f t="shared" si="71"/>
        <v>3.7806869475124704E-11</v>
      </c>
      <c r="R376" s="47">
        <f t="shared" si="72"/>
        <v>130</v>
      </c>
      <c r="S376" s="77">
        <f t="shared" si="74"/>
        <v>0.34998480180370461</v>
      </c>
      <c r="T376" s="79">
        <f t="shared" si="64"/>
        <v>7.5558561593054048</v>
      </c>
      <c r="U376" s="78">
        <f t="shared" si="65"/>
        <v>87.039677251713542</v>
      </c>
      <c r="V376" s="54" t="s">
        <v>446</v>
      </c>
      <c r="W376" s="67">
        <f t="shared" si="73"/>
        <v>0</v>
      </c>
    </row>
    <row r="377" spans="6:23" x14ac:dyDescent="0.35">
      <c r="F377" s="54" t="s">
        <v>447</v>
      </c>
      <c r="G377" s="111">
        <v>0</v>
      </c>
      <c r="H377" s="112">
        <v>0</v>
      </c>
      <c r="I377" s="113">
        <v>0</v>
      </c>
      <c r="K377" s="11">
        <v>371</v>
      </c>
      <c r="L377" s="25">
        <f t="shared" si="66"/>
        <v>0.30475308351966307</v>
      </c>
      <c r="M377" s="12">
        <f t="shared" si="67"/>
        <v>2.2155780404954781E-14</v>
      </c>
      <c r="N377" s="12">
        <f t="shared" si="68"/>
        <v>3.3251023687153367E-2</v>
      </c>
      <c r="O377" s="98">
        <f t="shared" si="69"/>
        <v>2.4888455534992177E-13</v>
      </c>
      <c r="P377" s="98">
        <f t="shared" si="70"/>
        <v>2.3656126372804025E-12</v>
      </c>
      <c r="Q377" s="104">
        <f t="shared" si="71"/>
        <v>3.7818858032110187E-11</v>
      </c>
      <c r="R377" s="47">
        <f t="shared" si="72"/>
        <v>129</v>
      </c>
      <c r="S377" s="77">
        <f t="shared" si="74"/>
        <v>0.34787866458707117</v>
      </c>
      <c r="T377" s="79">
        <f t="shared" si="64"/>
        <v>7.5558451859147064</v>
      </c>
      <c r="U377" s="78">
        <f t="shared" si="65"/>
        <v>86.690260938112118</v>
      </c>
      <c r="V377" s="54" t="s">
        <v>447</v>
      </c>
      <c r="W377" s="67">
        <f t="shared" si="73"/>
        <v>0</v>
      </c>
    </row>
    <row r="378" spans="6:23" x14ac:dyDescent="0.35">
      <c r="F378" s="54" t="s">
        <v>448</v>
      </c>
      <c r="G378" s="111">
        <v>0</v>
      </c>
      <c r="H378" s="112">
        <v>0</v>
      </c>
      <c r="I378" s="113">
        <v>0</v>
      </c>
      <c r="K378" s="11">
        <v>372</v>
      </c>
      <c r="L378" s="25">
        <f t="shared" si="66"/>
        <v>0.30453135827843797</v>
      </c>
      <c r="M378" s="12">
        <f t="shared" si="67"/>
        <v>2.035553094963885E-14</v>
      </c>
      <c r="N378" s="12">
        <f t="shared" si="68"/>
        <v>3.2947363490519882E-2</v>
      </c>
      <c r="O378" s="98">
        <f t="shared" si="69"/>
        <v>2.4940393081506327E-13</v>
      </c>
      <c r="P378" s="98">
        <f t="shared" si="70"/>
        <v>2.3656126372804069E-12</v>
      </c>
      <c r="Q378" s="104">
        <f t="shared" si="71"/>
        <v>3.7830737105321397E-11</v>
      </c>
      <c r="R378" s="47">
        <f t="shared" si="72"/>
        <v>128</v>
      </c>
      <c r="S378" s="77">
        <f t="shared" si="74"/>
        <v>0.34576906445917316</v>
      </c>
      <c r="T378" s="79">
        <f t="shared" si="64"/>
        <v>7.5558332420339376</v>
      </c>
      <c r="U378" s="78">
        <f t="shared" si="65"/>
        <v>86.337624220349184</v>
      </c>
      <c r="V378" s="54" t="s">
        <v>448</v>
      </c>
      <c r="W378" s="67">
        <f t="shared" si="73"/>
        <v>0</v>
      </c>
    </row>
    <row r="379" spans="6:23" x14ac:dyDescent="0.35">
      <c r="F379" s="54" t="s">
        <v>449</v>
      </c>
      <c r="G379" s="111">
        <v>0</v>
      </c>
      <c r="H379" s="112">
        <v>0</v>
      </c>
      <c r="I379" s="113">
        <v>0</v>
      </c>
      <c r="K379" s="11">
        <v>373</v>
      </c>
      <c r="L379" s="25">
        <f t="shared" si="66"/>
        <v>0.30431020177300505</v>
      </c>
      <c r="M379" s="12">
        <f t="shared" si="67"/>
        <v>1.870155926211667E-14</v>
      </c>
      <c r="N379" s="12">
        <f t="shared" si="68"/>
        <v>3.2646476427005161E-2</v>
      </c>
      <c r="O379" s="98">
        <f t="shared" si="69"/>
        <v>2.4992292875241784E-13</v>
      </c>
      <c r="P379" s="98">
        <f t="shared" si="70"/>
        <v>2.365612637280411E-12</v>
      </c>
      <c r="Q379" s="104">
        <f t="shared" si="71"/>
        <v>3.7842507694603182E-11</v>
      </c>
      <c r="R379" s="47">
        <f t="shared" si="72"/>
        <v>127</v>
      </c>
      <c r="S379" s="77">
        <f t="shared" si="74"/>
        <v>0.34365596155085443</v>
      </c>
      <c r="T379" s="79">
        <f t="shared" si="64"/>
        <v>7.5558202418326585</v>
      </c>
      <c r="U379" s="78">
        <f t="shared" si="65"/>
        <v>85.981737417489555</v>
      </c>
      <c r="V379" s="54" t="s">
        <v>449</v>
      </c>
      <c r="W379" s="67">
        <f t="shared" si="73"/>
        <v>0</v>
      </c>
    </row>
    <row r="380" spans="6:23" x14ac:dyDescent="0.35">
      <c r="F380" s="54" t="s">
        <v>450</v>
      </c>
      <c r="G380" s="111">
        <v>0</v>
      </c>
      <c r="H380" s="112">
        <v>0</v>
      </c>
      <c r="I380" s="113">
        <v>0</v>
      </c>
      <c r="K380" s="11">
        <v>374</v>
      </c>
      <c r="L380" s="25">
        <f t="shared" si="66"/>
        <v>0.30408961236705673</v>
      </c>
      <c r="M380" s="12">
        <f t="shared" si="67"/>
        <v>1.7181979664385372E-14</v>
      </c>
      <c r="N380" s="12">
        <f t="shared" si="68"/>
        <v>3.234833717136943E-2</v>
      </c>
      <c r="O380" s="98">
        <f t="shared" si="69"/>
        <v>2.5044155013021009E-13</v>
      </c>
      <c r="P380" s="98">
        <f t="shared" si="70"/>
        <v>2.3656126372804146E-12</v>
      </c>
      <c r="Q380" s="104">
        <f t="shared" si="71"/>
        <v>3.7854170790669429E-11</v>
      </c>
      <c r="R380" s="47">
        <f t="shared" si="72"/>
        <v>126</v>
      </c>
      <c r="S380" s="77">
        <f t="shared" si="74"/>
        <v>0.34153931502948282</v>
      </c>
      <c r="T380" s="79">
        <f t="shared" si="64"/>
        <v>7.5558060918895578</v>
      </c>
      <c r="U380" s="78">
        <f t="shared" si="65"/>
        <v>85.622570575042957</v>
      </c>
      <c r="V380" s="54" t="s">
        <v>450</v>
      </c>
      <c r="W380" s="67">
        <f t="shared" si="73"/>
        <v>0</v>
      </c>
    </row>
    <row r="381" spans="6:23" x14ac:dyDescent="0.35">
      <c r="F381" s="54" t="s">
        <v>451</v>
      </c>
      <c r="G381" s="111">
        <v>0</v>
      </c>
      <c r="H381" s="112">
        <v>0</v>
      </c>
      <c r="I381" s="113">
        <v>0</v>
      </c>
      <c r="K381" s="11">
        <v>375</v>
      </c>
      <c r="L381" s="25">
        <f t="shared" si="66"/>
        <v>0.30386958843372319</v>
      </c>
      <c r="M381" s="12">
        <f t="shared" si="67"/>
        <v>1.5785872239293644E-14</v>
      </c>
      <c r="N381" s="12">
        <f t="shared" si="68"/>
        <v>3.2052920629651968E-2</v>
      </c>
      <c r="O381" s="98">
        <f t="shared" si="69"/>
        <v>2.5095979591388308E-13</v>
      </c>
      <c r="P381" s="98">
        <f t="shared" si="70"/>
        <v>2.3656126372804178E-12</v>
      </c>
      <c r="Q381" s="104">
        <f t="shared" si="71"/>
        <v>3.7865727375186504E-11</v>
      </c>
      <c r="R381" s="47">
        <f t="shared" si="72"/>
        <v>125</v>
      </c>
      <c r="S381" s="77">
        <f t="shared" si="74"/>
        <v>0.3394190830725799</v>
      </c>
      <c r="T381" s="79">
        <f t="shared" si="64"/>
        <v>7.5557906905211096</v>
      </c>
      <c r="U381" s="78">
        <f t="shared" si="65"/>
        <v>85.260093462442768</v>
      </c>
      <c r="V381" s="54" t="s">
        <v>451</v>
      </c>
      <c r="W381" s="67">
        <f t="shared" si="73"/>
        <v>0</v>
      </c>
    </row>
    <row r="382" spans="6:23" x14ac:dyDescent="0.35">
      <c r="F382" s="54" t="s">
        <v>452</v>
      </c>
      <c r="G382" s="111">
        <v>0</v>
      </c>
      <c r="H382" s="112">
        <v>0</v>
      </c>
      <c r="I382" s="113">
        <v>0</v>
      </c>
      <c r="K382" s="11">
        <v>376</v>
      </c>
      <c r="L382" s="25">
        <f t="shared" si="66"/>
        <v>0.3036501283554055</v>
      </c>
      <c r="M382" s="12">
        <f t="shared" si="67"/>
        <v>1.4503204358449382E-14</v>
      </c>
      <c r="N382" s="12">
        <f t="shared" si="68"/>
        <v>3.176020193705912E-2</v>
      </c>
      <c r="O382" s="98">
        <f t="shared" si="69"/>
        <v>2.5147766706611425E-13</v>
      </c>
      <c r="P382" s="98">
        <f t="shared" si="70"/>
        <v>2.3656126372804207E-12</v>
      </c>
      <c r="Q382" s="104">
        <f t="shared" si="71"/>
        <v>3.7877178420855804E-11</v>
      </c>
      <c r="R382" s="47">
        <f t="shared" si="72"/>
        <v>124</v>
      </c>
      <c r="S382" s="77">
        <f t="shared" si="74"/>
        <v>0.33729522284072144</v>
      </c>
      <c r="T382" s="79">
        <f t="shared" si="64"/>
        <v>7.5557739270508701</v>
      </c>
      <c r="U382" s="78">
        <f t="shared" si="65"/>
        <v>84.894275570501662</v>
      </c>
      <c r="V382" s="54" t="s">
        <v>452</v>
      </c>
      <c r="W382" s="67">
        <f t="shared" si="73"/>
        <v>0</v>
      </c>
    </row>
    <row r="383" spans="6:23" x14ac:dyDescent="0.35">
      <c r="F383" s="54" t="s">
        <v>453</v>
      </c>
      <c r="G383" s="111">
        <v>0</v>
      </c>
      <c r="H383" s="112">
        <v>0</v>
      </c>
      <c r="I383" s="113">
        <v>0</v>
      </c>
      <c r="K383" s="11">
        <v>377</v>
      </c>
      <c r="L383" s="25">
        <f t="shared" si="66"/>
        <v>0.30343123052361309</v>
      </c>
      <c r="M383" s="12">
        <f t="shared" si="67"/>
        <v>1.3324758586311508E-14</v>
      </c>
      <c r="N383" s="12">
        <f t="shared" si="68"/>
        <v>3.1470156455871361E-2</v>
      </c>
      <c r="O383" s="98">
        <f t="shared" si="69"/>
        <v>2.5199516454683108E-13</v>
      </c>
      <c r="P383" s="98">
        <f t="shared" si="70"/>
        <v>2.3656126372804239E-12</v>
      </c>
      <c r="Q383" s="104">
        <f t="shared" si="71"/>
        <v>3.7888524891495714E-11</v>
      </c>
      <c r="R383" s="47">
        <f t="shared" si="72"/>
        <v>123</v>
      </c>
      <c r="S383" s="77">
        <f t="shared" si="74"/>
        <v>0.33516769044968536</v>
      </c>
      <c r="T383" s="79">
        <f t="shared" si="64"/>
        <v>7.5557556810141362</v>
      </c>
      <c r="U383" s="78">
        <f t="shared" si="65"/>
        <v>84.525086108843553</v>
      </c>
      <c r="V383" s="54" t="s">
        <v>453</v>
      </c>
      <c r="W383" s="67">
        <f t="shared" si="73"/>
        <v>0</v>
      </c>
    </row>
    <row r="384" spans="6:23" x14ac:dyDescent="0.35">
      <c r="F384" s="54" t="s">
        <v>454</v>
      </c>
      <c r="G384" s="111">
        <v>0</v>
      </c>
      <c r="H384" s="112">
        <v>0</v>
      </c>
      <c r="I384" s="113">
        <v>0</v>
      </c>
      <c r="K384" s="11">
        <v>378</v>
      </c>
      <c r="L384" s="25">
        <f t="shared" si="66"/>
        <v>0.30321289333880536</v>
      </c>
      <c r="M384" s="12">
        <f t="shared" si="67"/>
        <v>1.2242066442375196E-14</v>
      </c>
      <c r="N384" s="12">
        <f t="shared" si="68"/>
        <v>3.1182759773369574E-2</v>
      </c>
      <c r="O384" s="98">
        <f t="shared" si="69"/>
        <v>2.5251228931322616E-13</v>
      </c>
      <c r="P384" s="98">
        <f t="shared" si="70"/>
        <v>2.3656126372804263E-12</v>
      </c>
      <c r="Q384" s="104">
        <f t="shared" si="71"/>
        <v>3.7899767742122659E-11</v>
      </c>
      <c r="R384" s="47">
        <f t="shared" si="72"/>
        <v>122</v>
      </c>
      <c r="S384" s="77">
        <f t="shared" si="74"/>
        <v>0.33303644094182966</v>
      </c>
      <c r="T384" s="79">
        <f t="shared" si="64"/>
        <v>7.5557358212922692</v>
      </c>
      <c r="U384" s="78">
        <f t="shared" si="65"/>
        <v>84.152494003312171</v>
      </c>
      <c r="V384" s="54" t="s">
        <v>454</v>
      </c>
      <c r="W384" s="67">
        <f t="shared" si="73"/>
        <v>0</v>
      </c>
    </row>
    <row r="385" spans="6:23" x14ac:dyDescent="0.35">
      <c r="F385" s="54" t="s">
        <v>455</v>
      </c>
      <c r="G385" s="111">
        <v>0</v>
      </c>
      <c r="H385" s="112">
        <v>0</v>
      </c>
      <c r="I385" s="113">
        <v>0</v>
      </c>
      <c r="K385" s="11">
        <v>379</v>
      </c>
      <c r="L385" s="25">
        <f t="shared" si="66"/>
        <v>0.30299511521023725</v>
      </c>
      <c r="M385" s="12">
        <f t="shared" si="67"/>
        <v>1.124734754545475E-14</v>
      </c>
      <c r="N385" s="12">
        <f t="shared" si="68"/>
        <v>3.0897987699780336E-2</v>
      </c>
      <c r="O385" s="98">
        <f t="shared" si="69"/>
        <v>2.5302904231977295E-13</v>
      </c>
      <c r="P385" s="98">
        <f t="shared" si="70"/>
        <v>2.3656126372804287E-12</v>
      </c>
      <c r="Q385" s="104">
        <f t="shared" si="71"/>
        <v>3.7910907919031512E-11</v>
      </c>
      <c r="R385" s="47">
        <f t="shared" si="72"/>
        <v>121</v>
      </c>
      <c r="S385" s="77">
        <f t="shared" si="74"/>
        <v>0.33090142825667523</v>
      </c>
      <c r="T385" s="79">
        <f t="shared" si="64"/>
        <v>7.555714205170454</v>
      </c>
      <c r="U385" s="78">
        <f t="shared" si="65"/>
        <v>83.776467893355473</v>
      </c>
      <c r="V385" s="54" t="s">
        <v>455</v>
      </c>
      <c r="W385" s="67">
        <f t="shared" si="73"/>
        <v>0</v>
      </c>
    </row>
    <row r="386" spans="6:23" x14ac:dyDescent="0.35">
      <c r="F386" s="54" t="s">
        <v>456</v>
      </c>
      <c r="G386" s="111">
        <v>0</v>
      </c>
      <c r="H386" s="112">
        <v>0</v>
      </c>
      <c r="I386" s="113">
        <v>0</v>
      </c>
      <c r="K386" s="11">
        <v>380</v>
      </c>
      <c r="L386" s="25">
        <f t="shared" si="66"/>
        <v>0.30277789455580939</v>
      </c>
      <c r="M386" s="12">
        <f t="shared" si="67"/>
        <v>1.0333453702747907E-14</v>
      </c>
      <c r="N386" s="12">
        <f t="shared" si="68"/>
        <v>3.0615816266239809E-2</v>
      </c>
      <c r="O386" s="98">
        <f t="shared" si="69"/>
        <v>2.5354542451823989E-13</v>
      </c>
      <c r="P386" s="98">
        <f t="shared" si="70"/>
        <v>2.3656126372804308E-12</v>
      </c>
      <c r="Q386" s="104">
        <f t="shared" si="71"/>
        <v>3.7921946359875267E-11</v>
      </c>
      <c r="R386" s="47">
        <f t="shared" si="72"/>
        <v>120</v>
      </c>
      <c r="S386" s="77">
        <f t="shared" si="74"/>
        <v>0.3287626052006748</v>
      </c>
      <c r="T386" s="79">
        <f t="shared" si="64"/>
        <v>7.5556906773121382</v>
      </c>
      <c r="U386" s="78">
        <f t="shared" si="65"/>
        <v>83.396976129386047</v>
      </c>
      <c r="V386" s="54" t="s">
        <v>456</v>
      </c>
      <c r="W386" s="67">
        <f t="shared" si="73"/>
        <v>0</v>
      </c>
    </row>
    <row r="387" spans="6:23" x14ac:dyDescent="0.35">
      <c r="F387" s="54" t="s">
        <v>457</v>
      </c>
      <c r="G387" s="111">
        <v>0</v>
      </c>
      <c r="H387" s="112">
        <v>0</v>
      </c>
      <c r="I387" s="113">
        <v>0</v>
      </c>
      <c r="K387" s="11">
        <v>381</v>
      </c>
      <c r="L387" s="25">
        <f t="shared" si="66"/>
        <v>0.30256122980192074</v>
      </c>
      <c r="M387" s="12">
        <f t="shared" si="67"/>
        <v>9.4938175418955063E-15</v>
      </c>
      <c r="N387" s="12">
        <f t="shared" si="68"/>
        <v>3.0336221722776391E-2</v>
      </c>
      <c r="O387" s="98">
        <f t="shared" si="69"/>
        <v>2.5406143685770582E-13</v>
      </c>
      <c r="P387" s="98">
        <f t="shared" si="70"/>
        <v>2.3656126372804328E-12</v>
      </c>
      <c r="Q387" s="104">
        <f t="shared" si="71"/>
        <v>3.7932883993743906E-11</v>
      </c>
      <c r="R387" s="47">
        <f t="shared" si="72"/>
        <v>119</v>
      </c>
      <c r="S387" s="77">
        <f t="shared" si="74"/>
        <v>0.32661992341614338</v>
      </c>
      <c r="T387" s="79">
        <f t="shared" si="64"/>
        <v>7.555665068642754</v>
      </c>
      <c r="U387" s="78">
        <f t="shared" si="65"/>
        <v>83.01398677011737</v>
      </c>
      <c r="V387" s="54" t="s">
        <v>457</v>
      </c>
      <c r="W387" s="67">
        <f t="shared" si="73"/>
        <v>0</v>
      </c>
    </row>
    <row r="388" spans="6:23" x14ac:dyDescent="0.35">
      <c r="F388" s="54" t="s">
        <v>458</v>
      </c>
      <c r="G388" s="111">
        <v>0</v>
      </c>
      <c r="H388" s="112">
        <v>0</v>
      </c>
      <c r="I388" s="113">
        <v>0</v>
      </c>
      <c r="K388" s="11">
        <v>382</v>
      </c>
      <c r="L388" s="25">
        <f t="shared" si="66"/>
        <v>0.30234511938332642</v>
      </c>
      <c r="M388" s="12">
        <f t="shared" si="67"/>
        <v>8.7224053169014669E-15</v>
      </c>
      <c r="N388" s="12">
        <f t="shared" si="68"/>
        <v>3.0059180536311698E-2</v>
      </c>
      <c r="O388" s="98">
        <f t="shared" si="69"/>
        <v>2.5457708028457364E-13</v>
      </c>
      <c r="P388" s="98">
        <f t="shared" si="70"/>
        <v>2.3656126372804344E-12</v>
      </c>
      <c r="Q388" s="104">
        <f t="shared" si="71"/>
        <v>3.7943721741242657E-11</v>
      </c>
      <c r="R388" s="47">
        <f t="shared" si="72"/>
        <v>118</v>
      </c>
      <c r="S388" s="77">
        <f t="shared" si="74"/>
        <v>0.32447333334932804</v>
      </c>
      <c r="T388" s="79">
        <f t="shared" si="64"/>
        <v>7.5556371951347252</v>
      </c>
      <c r="U388" s="78">
        <f t="shared" si="65"/>
        <v>82.627467579875145</v>
      </c>
      <c r="V388" s="54" t="s">
        <v>458</v>
      </c>
      <c r="W388" s="67">
        <f t="shared" si="73"/>
        <v>0</v>
      </c>
    </row>
    <row r="389" spans="6:23" x14ac:dyDescent="0.35">
      <c r="F389" s="54" t="s">
        <v>459</v>
      </c>
      <c r="G389" s="111">
        <v>0</v>
      </c>
      <c r="H389" s="112">
        <v>0</v>
      </c>
      <c r="I389" s="113">
        <v>0</v>
      </c>
      <c r="K389" s="11">
        <v>383</v>
      </c>
      <c r="L389" s="25">
        <f t="shared" si="66"/>
        <v>0.30212956174299826</v>
      </c>
      <c r="M389" s="12">
        <f t="shared" si="67"/>
        <v>8.0136735487672377E-15</v>
      </c>
      <c r="N389" s="12">
        <f t="shared" si="68"/>
        <v>2.9784669388679744E-2</v>
      </c>
      <c r="O389" s="98">
        <f t="shared" si="69"/>
        <v>2.550923557425848E-13</v>
      </c>
      <c r="P389" s="98">
        <f t="shared" si="70"/>
        <v>2.3656126372804364E-12</v>
      </c>
      <c r="Q389" s="104">
        <f t="shared" si="71"/>
        <v>3.7954460514569444E-11</v>
      </c>
      <c r="R389" s="47">
        <f t="shared" si="72"/>
        <v>117</v>
      </c>
      <c r="S389" s="77">
        <f t="shared" si="74"/>
        <v>0.32232278421759208</v>
      </c>
      <c r="T389" s="79">
        <f t="shared" si="64"/>
        <v>7.5556068564850207</v>
      </c>
      <c r="U389" s="78">
        <f t="shared" si="65"/>
        <v>82.237386025884348</v>
      </c>
      <c r="V389" s="54" t="s">
        <v>459</v>
      </c>
      <c r="W389" s="67">
        <f t="shared" si="73"/>
        <v>0</v>
      </c>
    </row>
    <row r="390" spans="6:23" x14ac:dyDescent="0.35">
      <c r="F390" s="54" t="s">
        <v>460</v>
      </c>
      <c r="G390" s="111">
        <v>0</v>
      </c>
      <c r="H390" s="112">
        <v>0</v>
      </c>
      <c r="I390" s="113">
        <v>0</v>
      </c>
      <c r="K390" s="11">
        <v>384</v>
      </c>
      <c r="L390" s="25">
        <f t="shared" si="66"/>
        <v>0.30191455533198924</v>
      </c>
      <c r="M390" s="12">
        <f t="shared" si="67"/>
        <v>7.3625291892563884E-15</v>
      </c>
      <c r="N390" s="12">
        <f t="shared" si="68"/>
        <v>2.9512665174664405E-2</v>
      </c>
      <c r="O390" s="98">
        <f t="shared" si="69"/>
        <v>2.5560726417283329E-13</v>
      </c>
      <c r="P390" s="98">
        <f t="shared" si="70"/>
        <v>2.3656126372804376E-12</v>
      </c>
      <c r="Q390" s="104">
        <f t="shared" si="71"/>
        <v>3.7965101217591665E-11</v>
      </c>
      <c r="R390" s="47">
        <f t="shared" si="72"/>
        <v>116</v>
      </c>
      <c r="S390" s="77">
        <f t="shared" si="74"/>
        <v>0.32016822397569056</v>
      </c>
      <c r="T390" s="79">
        <f t="shared" si="64"/>
        <v>7.5555738346757506</v>
      </c>
      <c r="U390" s="78">
        <f t="shared" si="65"/>
        <v>81.843709275530614</v>
      </c>
      <c r="V390" s="54" t="s">
        <v>460</v>
      </c>
      <c r="W390" s="67">
        <f t="shared" si="73"/>
        <v>0</v>
      </c>
    </row>
    <row r="391" spans="6:23" x14ac:dyDescent="0.35">
      <c r="F391" s="54" t="s">
        <v>461</v>
      </c>
      <c r="G391" s="111">
        <v>0</v>
      </c>
      <c r="H391" s="112">
        <v>0</v>
      </c>
      <c r="I391" s="113">
        <v>0</v>
      </c>
      <c r="K391" s="11">
        <v>385</v>
      </c>
      <c r="L391" s="25">
        <f t="shared" si="66"/>
        <v>0.30170009860930147</v>
      </c>
      <c r="M391" s="12">
        <f t="shared" si="67"/>
        <v>6.7642930215183375E-15</v>
      </c>
      <c r="N391" s="12">
        <f t="shared" si="68"/>
        <v>2.9243145000054604E-2</v>
      </c>
      <c r="O391" s="98">
        <f t="shared" si="69"/>
        <v>2.5612180651377904E-13</v>
      </c>
      <c r="P391" s="98">
        <f t="shared" si="70"/>
        <v>2.3656126372804392E-12</v>
      </c>
      <c r="Q391" s="104">
        <f t="shared" si="71"/>
        <v>3.7975644745922286E-11</v>
      </c>
      <c r="R391" s="47">
        <f t="shared" si="72"/>
        <v>115</v>
      </c>
      <c r="S391" s="77">
        <f t="shared" si="74"/>
        <v>0.31800959928111017</v>
      </c>
      <c r="T391" s="79">
        <f t="shared" ref="T391:T454" si="75">VLOOKUP($R391,$K$6:$Q$506,6)/$C$26</f>
        <v>7.5555378924074512</v>
      </c>
      <c r="U391" s="78">
        <f t="shared" ref="U391:U454" si="76">VLOOKUP($R391,$K$6:$Q$506,7)/$C$26</f>
        <v>81.446404193597161</v>
      </c>
      <c r="V391" s="54" t="s">
        <v>461</v>
      </c>
      <c r="W391" s="67">
        <f t="shared" si="73"/>
        <v>0</v>
      </c>
    </row>
    <row r="392" spans="6:23" x14ac:dyDescent="0.35">
      <c r="F392" s="54" t="s">
        <v>462</v>
      </c>
      <c r="G392" s="111">
        <v>0</v>
      </c>
      <c r="H392" s="112">
        <v>0</v>
      </c>
      <c r="I392" s="113">
        <v>0</v>
      </c>
      <c r="K392" s="11">
        <v>386</v>
      </c>
      <c r="L392" s="25">
        <f t="shared" si="66"/>
        <v>0.30148619004175709</v>
      </c>
      <c r="M392" s="12">
        <f t="shared" si="67"/>
        <v>6.2146660345644971E-15</v>
      </c>
      <c r="N392" s="12">
        <f t="shared" si="68"/>
        <v>2.8976086179717329E-2</v>
      </c>
      <c r="O392" s="98">
        <f t="shared" si="69"/>
        <v>2.5663598370126115E-13</v>
      </c>
      <c r="P392" s="98">
        <f t="shared" si="70"/>
        <v>2.3656126372804405E-12</v>
      </c>
      <c r="Q392" s="104">
        <f t="shared" si="71"/>
        <v>3.798609198699523E-11</v>
      </c>
      <c r="R392" s="47">
        <f t="shared" si="72"/>
        <v>114</v>
      </c>
      <c r="S392" s="77">
        <f t="shared" si="74"/>
        <v>0.31584685545844859</v>
      </c>
      <c r="T392" s="79">
        <f t="shared" si="75"/>
        <v>7.5554987713938235</v>
      </c>
      <c r="U392" s="78">
        <f t="shared" si="76"/>
        <v>81.045437339475512</v>
      </c>
      <c r="V392" s="54" t="s">
        <v>462</v>
      </c>
      <c r="W392" s="67">
        <f t="shared" si="73"/>
        <v>0</v>
      </c>
    </row>
    <row r="393" spans="6:23" x14ac:dyDescent="0.35">
      <c r="F393" s="54" t="s">
        <v>463</v>
      </c>
      <c r="G393" s="111">
        <v>0</v>
      </c>
      <c r="H393" s="112">
        <v>0</v>
      </c>
      <c r="I393" s="113">
        <v>0</v>
      </c>
      <c r="K393" s="11">
        <v>387</v>
      </c>
      <c r="L393" s="25">
        <f t="shared" si="66"/>
        <v>0.30127282810387285</v>
      </c>
      <c r="M393" s="12">
        <f t="shared" si="67"/>
        <v>5.7096985299582187E-15</v>
      </c>
      <c r="N393" s="12">
        <f t="shared" si="68"/>
        <v>2.8711466235688338E-2</v>
      </c>
      <c r="O393" s="98">
        <f t="shared" si="69"/>
        <v>2.5714979666851201E-13</v>
      </c>
      <c r="P393" s="98">
        <f t="shared" si="70"/>
        <v>2.3656126372804417E-12</v>
      </c>
      <c r="Q393" s="104">
        <f t="shared" si="71"/>
        <v>3.7996443820140032E-11</v>
      </c>
      <c r="R393" s="47">
        <f t="shared" si="72"/>
        <v>113</v>
      </c>
      <c r="S393" s="77">
        <f t="shared" si="74"/>
        <v>0.31367993646280756</v>
      </c>
      <c r="T393" s="79">
        <f t="shared" si="75"/>
        <v>7.5554561905056481</v>
      </c>
      <c r="U393" s="78">
        <f t="shared" si="76"/>
        <v>80.640774964351067</v>
      </c>
      <c r="V393" s="54" t="s">
        <v>463</v>
      </c>
      <c r="W393" s="67">
        <f t="shared" si="73"/>
        <v>0</v>
      </c>
    </row>
    <row r="394" spans="6:23" x14ac:dyDescent="0.35">
      <c r="F394" s="54" t="s">
        <v>464</v>
      </c>
      <c r="G394" s="111">
        <v>0</v>
      </c>
      <c r="H394" s="112">
        <v>0</v>
      </c>
      <c r="I394" s="113">
        <v>0</v>
      </c>
      <c r="K394" s="11">
        <v>388</v>
      </c>
      <c r="L394" s="25">
        <f t="shared" si="66"/>
        <v>0.30106001127773757</v>
      </c>
      <c r="M394" s="12">
        <f t="shared" si="67"/>
        <v>5.2457617387144683E-15</v>
      </c>
      <c r="N394" s="12">
        <f t="shared" si="68"/>
        <v>2.8449262895280113E-2</v>
      </c>
      <c r="O394" s="98">
        <f t="shared" si="69"/>
        <v>2.5766324634616935E-13</v>
      </c>
      <c r="P394" s="98">
        <f t="shared" si="70"/>
        <v>2.3656126372804429E-12</v>
      </c>
      <c r="Q394" s="104">
        <f t="shared" si="71"/>
        <v>3.8006701116655888E-11</v>
      </c>
      <c r="R394" s="47">
        <f t="shared" si="72"/>
        <v>112</v>
      </c>
      <c r="S394" s="77">
        <f t="shared" si="74"/>
        <v>0.31150878484216948</v>
      </c>
      <c r="T394" s="79">
        <f t="shared" si="75"/>
        <v>7.5554098437505433</v>
      </c>
      <c r="U394" s="78">
        <f t="shared" si="76"/>
        <v>80.232383008362405</v>
      </c>
      <c r="V394" s="54" t="s">
        <v>464</v>
      </c>
      <c r="W394" s="67">
        <f t="shared" si="73"/>
        <v>0</v>
      </c>
    </row>
    <row r="395" spans="6:23" x14ac:dyDescent="0.35">
      <c r="F395" s="54" t="s">
        <v>465</v>
      </c>
      <c r="G395" s="111">
        <v>0</v>
      </c>
      <c r="H395" s="112">
        <v>0</v>
      </c>
      <c r="I395" s="113">
        <v>0</v>
      </c>
      <c r="K395" s="11">
        <v>389</v>
      </c>
      <c r="L395" s="25">
        <f t="shared" si="66"/>
        <v>0.30084773805289311</v>
      </c>
      <c r="M395" s="12">
        <f t="shared" si="67"/>
        <v>4.8195217444452718E-15</v>
      </c>
      <c r="N395" s="12">
        <f t="shared" si="68"/>
        <v>2.8189454089207294E-2</v>
      </c>
      <c r="O395" s="98">
        <f t="shared" si="69"/>
        <v>2.5817633366228951E-13</v>
      </c>
      <c r="P395" s="98">
        <f t="shared" si="70"/>
        <v>2.3656126372804437E-12</v>
      </c>
      <c r="Q395" s="104">
        <f t="shared" si="71"/>
        <v>3.8016864739884993E-11</v>
      </c>
      <c r="R395" s="47">
        <f t="shared" si="72"/>
        <v>111</v>
      </c>
      <c r="S395" s="77">
        <f t="shared" si="74"/>
        <v>0.30933334169873217</v>
      </c>
      <c r="T395" s="79">
        <f t="shared" si="75"/>
        <v>7.5553593980740796</v>
      </c>
      <c r="U395" s="78">
        <f t="shared" si="76"/>
        <v>79.820227097734545</v>
      </c>
      <c r="V395" s="54" t="s">
        <v>465</v>
      </c>
      <c r="W395" s="67">
        <f t="shared" si="73"/>
        <v>0</v>
      </c>
    </row>
    <row r="396" spans="6:23" x14ac:dyDescent="0.35">
      <c r="F396" s="54" t="s">
        <v>466</v>
      </c>
      <c r="G396" s="111">
        <v>0</v>
      </c>
      <c r="H396" s="112">
        <v>0</v>
      </c>
      <c r="I396" s="113">
        <v>0</v>
      </c>
      <c r="K396" s="11">
        <v>390</v>
      </c>
      <c r="L396" s="25">
        <f t="shared" si="66"/>
        <v>0.30063600692621789</v>
      </c>
      <c r="M396" s="12">
        <f t="shared" si="67"/>
        <v>4.4279155253576242E-15</v>
      </c>
      <c r="N396" s="12">
        <f t="shared" si="68"/>
        <v>2.7932017949729101E-2</v>
      </c>
      <c r="O396" s="98">
        <f t="shared" si="69"/>
        <v>2.5868905954235983E-13</v>
      </c>
      <c r="P396" s="98">
        <f t="shared" si="70"/>
        <v>2.3656126372804445E-12</v>
      </c>
      <c r="Q396" s="104">
        <f t="shared" si="71"/>
        <v>3.8026935545285161E-11</v>
      </c>
      <c r="R396" s="47">
        <f t="shared" si="72"/>
        <v>110</v>
      </c>
      <c r="S396" s="77">
        <f t="shared" si="74"/>
        <v>0.30715354664917188</v>
      </c>
      <c r="T396" s="79">
        <f t="shared" si="75"/>
        <v>7.55530449096638</v>
      </c>
      <c r="U396" s="78">
        <f t="shared" si="76"/>
        <v>79.404272541885803</v>
      </c>
      <c r="V396" s="54" t="s">
        <v>466</v>
      </c>
      <c r="W396" s="67">
        <f t="shared" si="73"/>
        <v>0</v>
      </c>
    </row>
    <row r="397" spans="6:23" x14ac:dyDescent="0.35">
      <c r="F397" s="54" t="s">
        <v>467</v>
      </c>
      <c r="G397" s="111">
        <v>0</v>
      </c>
      <c r="H397" s="112">
        <v>0</v>
      </c>
      <c r="I397" s="113">
        <v>0</v>
      </c>
      <c r="K397" s="11">
        <v>391</v>
      </c>
      <c r="L397" s="25">
        <f t="shared" si="66"/>
        <v>0.3004248164018134</v>
      </c>
      <c r="M397" s="12">
        <f t="shared" si="67"/>
        <v>4.0681289429392645E-15</v>
      </c>
      <c r="N397" s="12">
        <f t="shared" si="68"/>
        <v>2.7676932808808716E-2</v>
      </c>
      <c r="O397" s="98">
        <f t="shared" si="69"/>
        <v>2.5920142490931155E-13</v>
      </c>
      <c r="P397" s="98">
        <f t="shared" si="70"/>
        <v>2.3656126372804457E-12</v>
      </c>
      <c r="Q397" s="104">
        <f t="shared" si="71"/>
        <v>3.8036914380501894E-11</v>
      </c>
      <c r="R397" s="47">
        <f t="shared" si="72"/>
        <v>109</v>
      </c>
      <c r="S397" s="77">
        <f t="shared" si="74"/>
        <v>0.30496933778380453</v>
      </c>
      <c r="T397" s="79">
        <f t="shared" si="75"/>
        <v>7.5552447278570884</v>
      </c>
      <c r="U397" s="78">
        <f t="shared" si="76"/>
        <v>78.984484330507797</v>
      </c>
      <c r="V397" s="54" t="s">
        <v>467</v>
      </c>
      <c r="W397" s="67">
        <f t="shared" si="73"/>
        <v>0</v>
      </c>
    </row>
    <row r="398" spans="6:23" x14ac:dyDescent="0.35">
      <c r="F398" s="54" t="s">
        <v>468</v>
      </c>
      <c r="G398" s="111">
        <v>0</v>
      </c>
      <c r="H398" s="112">
        <v>0</v>
      </c>
      <c r="I398" s="113">
        <v>0</v>
      </c>
      <c r="K398" s="11">
        <v>392</v>
      </c>
      <c r="L398" s="25">
        <f t="shared" si="66"/>
        <v>0.30021416499089382</v>
      </c>
      <c r="M398" s="12">
        <f t="shared" si="67"/>
        <v>3.7375765191553888E-15</v>
      </c>
      <c r="N398" s="12">
        <f t="shared" si="68"/>
        <v>2.7424177196289586E-2</v>
      </c>
      <c r="O398" s="98">
        <f t="shared" si="69"/>
        <v>2.5971343068353135E-13</v>
      </c>
      <c r="P398" s="98">
        <f t="shared" si="70"/>
        <v>2.3656126372804461E-12</v>
      </c>
      <c r="Q398" s="104">
        <f t="shared" si="71"/>
        <v>3.8046802085439669E-11</v>
      </c>
      <c r="R398" s="47">
        <f t="shared" si="72"/>
        <v>108</v>
      </c>
      <c r="S398" s="77">
        <f t="shared" si="74"/>
        <v>0.30278065162461409</v>
      </c>
      <c r="T398" s="79">
        <f t="shared" si="75"/>
        <v>7.5551796792799193</v>
      </c>
      <c r="U398" s="78">
        <f t="shared" si="76"/>
        <v>78.560827130618833</v>
      </c>
      <c r="V398" s="54" t="s">
        <v>468</v>
      </c>
      <c r="W398" s="67">
        <f t="shared" si="73"/>
        <v>0</v>
      </c>
    </row>
    <row r="399" spans="6:23" x14ac:dyDescent="0.35">
      <c r="F399" s="54" t="s">
        <v>469</v>
      </c>
      <c r="G399" s="111">
        <v>0</v>
      </c>
      <c r="H399" s="112">
        <v>0</v>
      </c>
      <c r="I399" s="113">
        <v>0</v>
      </c>
      <c r="K399" s="11">
        <v>393</v>
      </c>
      <c r="L399" s="25">
        <f t="shared" ref="L399:L462" si="77">$B$17+$B$18*EXP(-K399/$B$21)+$B$19*EXP(-K399/$B$22)+$B$20*EXP(-K399/$B$23)</f>
        <v>0.30000405121167834</v>
      </c>
      <c r="M399" s="12">
        <f t="shared" ref="M399:M462" si="78">EXP(-K399/$D$9)</f>
        <v>3.4338828568320959E-15</v>
      </c>
      <c r="N399" s="12">
        <f t="shared" ref="N399:N462" si="79">EXP(-K399/$D$8)</f>
        <v>2.717372983808829E-2</v>
      </c>
      <c r="O399" s="98">
        <f t="shared" ref="O399:O462" si="80">(K399*$B$17+$B$18*$B$21*(1-EXP(-K399/$B$21))+$B$19*$B$22*(1-EXP(-K399/$B$22))+$B$20*$B$23*(1-EXP(-K399/$B$23)))*$C$7</f>
        <v>2.6022507778287371E-13</v>
      </c>
      <c r="P399" s="98">
        <f t="shared" ref="P399:P462" si="81">$D$9*(1-EXP(-K399/$D$9))*$C$9</f>
        <v>2.3656126372804469E-12</v>
      </c>
      <c r="Q399" s="104">
        <f t="shared" ref="Q399:Q462" si="82">$D$8*(1-EXP(-K399/$D$8))*$C$8</f>
        <v>3.805659949233267E-11</v>
      </c>
      <c r="R399" s="47">
        <f t="shared" ref="R399:R462" si="83">$B$13-K399</f>
        <v>107</v>
      </c>
      <c r="S399" s="77">
        <f t="shared" si="74"/>
        <v>0.30058742308211872</v>
      </c>
      <c r="T399" s="79">
        <f t="shared" si="75"/>
        <v>7.5551088777864583</v>
      </c>
      <c r="U399" s="78">
        <f t="shared" si="76"/>
        <v>78.133265283589864</v>
      </c>
      <c r="V399" s="54" t="s">
        <v>469</v>
      </c>
      <c r="W399" s="67">
        <f t="shared" ref="W399:W462" si="84">G399*S399+H399*T399+I399*U399</f>
        <v>0</v>
      </c>
    </row>
    <row r="400" spans="6:23" x14ac:dyDescent="0.35">
      <c r="F400" s="54" t="s">
        <v>470</v>
      </c>
      <c r="G400" s="111">
        <v>0</v>
      </c>
      <c r="H400" s="112">
        <v>0</v>
      </c>
      <c r="I400" s="113">
        <v>0</v>
      </c>
      <c r="K400" s="11">
        <v>394</v>
      </c>
      <c r="L400" s="25">
        <f t="shared" si="77"/>
        <v>0.29979447358928568</v>
      </c>
      <c r="M400" s="12">
        <f t="shared" si="78"/>
        <v>3.1548655697114859E-15</v>
      </c>
      <c r="N400" s="12">
        <f t="shared" si="79"/>
        <v>2.6925569654403871E-2</v>
      </c>
      <c r="O400" s="98">
        <f t="shared" si="80"/>
        <v>2.6073636712267308E-13</v>
      </c>
      <c r="P400" s="98">
        <f t="shared" si="81"/>
        <v>2.3656126372804477E-12</v>
      </c>
      <c r="Q400" s="104">
        <f t="shared" si="82"/>
        <v>3.8066307425814826E-11</v>
      </c>
      <c r="R400" s="47">
        <f t="shared" si="83"/>
        <v>106</v>
      </c>
      <c r="S400" s="77">
        <f t="shared" si="74"/>
        <v>0.29838958541104027</v>
      </c>
      <c r="T400" s="79">
        <f t="shared" si="75"/>
        <v>7.5550318145870081</v>
      </c>
      <c r="U400" s="78">
        <f t="shared" si="76"/>
        <v>77.70176280214325</v>
      </c>
      <c r="V400" s="54" t="s">
        <v>470</v>
      </c>
      <c r="W400" s="67">
        <f t="shared" si="84"/>
        <v>0</v>
      </c>
    </row>
    <row r="401" spans="6:23" x14ac:dyDescent="0.35">
      <c r="F401" s="54" t="s">
        <v>471</v>
      </c>
      <c r="G401" s="111">
        <v>0</v>
      </c>
      <c r="H401" s="112">
        <v>0</v>
      </c>
      <c r="I401" s="113">
        <v>0</v>
      </c>
      <c r="K401" s="11">
        <v>395</v>
      </c>
      <c r="L401" s="25">
        <f t="shared" si="77"/>
        <v>0.29958543065563231</v>
      </c>
      <c r="M401" s="12">
        <f t="shared" si="78"/>
        <v>2.8985195995105119E-15</v>
      </c>
      <c r="N401" s="12">
        <f t="shared" si="79"/>
        <v>2.667967575794368E-2</v>
      </c>
      <c r="O401" s="98">
        <f t="shared" si="80"/>
        <v>2.6124729961575489E-13</v>
      </c>
      <c r="P401" s="98">
        <f t="shared" si="81"/>
        <v>2.3656126372804485E-12</v>
      </c>
      <c r="Q401" s="104">
        <f t="shared" si="82"/>
        <v>3.8075926702989195E-11</v>
      </c>
      <c r="R401" s="47">
        <f t="shared" si="83"/>
        <v>105</v>
      </c>
      <c r="S401" s="77">
        <f t="shared" si="74"/>
        <v>0.29618707016474483</v>
      </c>
      <c r="T401" s="79">
        <f t="shared" si="75"/>
        <v>7.5549479358943588</v>
      </c>
      <c r="U401" s="78">
        <f t="shared" si="76"/>
        <v>77.26628336732368</v>
      </c>
      <c r="V401" s="54" t="s">
        <v>471</v>
      </c>
      <c r="W401" s="67">
        <f t="shared" si="84"/>
        <v>0</v>
      </c>
    </row>
    <row r="402" spans="6:23" x14ac:dyDescent="0.35">
      <c r="F402" s="54" t="s">
        <v>472</v>
      </c>
      <c r="G402" s="111">
        <v>0</v>
      </c>
      <c r="H402" s="112">
        <v>0</v>
      </c>
      <c r="I402" s="113">
        <v>0</v>
      </c>
      <c r="K402" s="11">
        <v>396</v>
      </c>
      <c r="L402" s="25">
        <f t="shared" si="77"/>
        <v>0.29937692094933199</v>
      </c>
      <c r="M402" s="12">
        <f t="shared" si="78"/>
        <v>2.663002807284379E-15</v>
      </c>
      <c r="N402" s="12">
        <f t="shared" si="79"/>
        <v>2.6436027452165209E-2</v>
      </c>
      <c r="O402" s="98">
        <f t="shared" si="80"/>
        <v>2.6175787617244756E-13</v>
      </c>
      <c r="P402" s="98">
        <f t="shared" si="81"/>
        <v>2.3656126372804489E-12</v>
      </c>
      <c r="Q402" s="104">
        <f t="shared" si="82"/>
        <v>3.8085458133496769E-11</v>
      </c>
      <c r="R402" s="47">
        <f t="shared" si="83"/>
        <v>104</v>
      </c>
      <c r="S402" s="77">
        <f t="shared" si="74"/>
        <v>0.29397980714842048</v>
      </c>
      <c r="T402" s="79">
        <f t="shared" si="75"/>
        <v>7.5548566389441767</v>
      </c>
      <c r="U402" s="78">
        <f t="shared" si="76"/>
        <v>76.826790325441252</v>
      </c>
      <c r="V402" s="54" t="s">
        <v>472</v>
      </c>
      <c r="W402" s="67">
        <f t="shared" si="84"/>
        <v>0</v>
      </c>
    </row>
    <row r="403" spans="6:23" x14ac:dyDescent="0.35">
      <c r="F403" s="54" t="s">
        <v>473</v>
      </c>
      <c r="G403" s="111">
        <v>0</v>
      </c>
      <c r="H403" s="112">
        <v>0</v>
      </c>
      <c r="I403" s="113">
        <v>0</v>
      </c>
      <c r="K403" s="11">
        <v>397</v>
      </c>
      <c r="L403" s="25">
        <f t="shared" si="77"/>
        <v>0.29916894301559854</v>
      </c>
      <c r="M403" s="12">
        <f t="shared" si="78"/>
        <v>2.446622735551668E-15</v>
      </c>
      <c r="N403" s="12">
        <f t="shared" si="79"/>
        <v>2.61946042295342E-2</v>
      </c>
      <c r="O403" s="98">
        <f t="shared" si="80"/>
        <v>2.6226809770059367E-13</v>
      </c>
      <c r="P403" s="98">
        <f t="shared" si="81"/>
        <v>2.3656126372804493E-12</v>
      </c>
      <c r="Q403" s="104">
        <f t="shared" si="82"/>
        <v>3.8094902519584629E-11</v>
      </c>
      <c r="R403" s="47">
        <f t="shared" si="83"/>
        <v>103</v>
      </c>
      <c r="S403" s="77">
        <f t="shared" si="74"/>
        <v>0.29176772437095666</v>
      </c>
      <c r="T403" s="79">
        <f t="shared" si="75"/>
        <v>7.5547572676634713</v>
      </c>
      <c r="U403" s="78">
        <f t="shared" si="76"/>
        <v>76.383246684986503</v>
      </c>
      <c r="V403" s="54" t="s">
        <v>473</v>
      </c>
      <c r="W403" s="67">
        <f t="shared" si="84"/>
        <v>0</v>
      </c>
    </row>
    <row r="404" spans="6:23" x14ac:dyDescent="0.35">
      <c r="F404" s="54" t="s">
        <v>474</v>
      </c>
      <c r="G404" s="111">
        <v>0</v>
      </c>
      <c r="H404" s="112">
        <v>0</v>
      </c>
      <c r="I404" s="113">
        <v>0</v>
      </c>
      <c r="K404" s="11">
        <v>398</v>
      </c>
      <c r="L404" s="25">
        <f t="shared" si="77"/>
        <v>0.29896149540615097</v>
      </c>
      <c r="M404" s="12">
        <f t="shared" si="78"/>
        <v>2.2478244460517578E-15</v>
      </c>
      <c r="N404" s="12">
        <f t="shared" si="79"/>
        <v>2.59553857697985E-2</v>
      </c>
      <c r="O404" s="98">
        <f t="shared" si="80"/>
        <v>2.6277796510556112E-13</v>
      </c>
      <c r="P404" s="98">
        <f t="shared" si="81"/>
        <v>2.3656126372804497E-12</v>
      </c>
      <c r="Q404" s="104">
        <f t="shared" si="82"/>
        <v>3.8104260656173409E-11</v>
      </c>
      <c r="R404" s="47">
        <f t="shared" si="83"/>
        <v>102</v>
      </c>
      <c r="S404" s="77">
        <f t="shared" si="74"/>
        <v>0.2895507479954893</v>
      </c>
      <c r="T404" s="79">
        <f t="shared" si="75"/>
        <v>7.5546491079559557</v>
      </c>
      <c r="U404" s="78">
        <f t="shared" si="76"/>
        <v>75.935615113516732</v>
      </c>
      <c r="V404" s="54" t="s">
        <v>474</v>
      </c>
      <c r="W404" s="67">
        <f t="shared" si="84"/>
        <v>0</v>
      </c>
    </row>
    <row r="405" spans="6:23" x14ac:dyDescent="0.35">
      <c r="F405" s="54" t="s">
        <v>475</v>
      </c>
      <c r="G405" s="111">
        <v>0</v>
      </c>
      <c r="H405" s="112">
        <v>0</v>
      </c>
      <c r="I405" s="113">
        <v>0</v>
      </c>
      <c r="K405" s="11">
        <v>399</v>
      </c>
      <c r="L405" s="25">
        <f t="shared" si="77"/>
        <v>0.29875457667912075</v>
      </c>
      <c r="M405" s="12">
        <f t="shared" si="78"/>
        <v>2.0651793457353914E-15</v>
      </c>
      <c r="N405" s="12">
        <f t="shared" si="79"/>
        <v>2.5718351938277702E-2</v>
      </c>
      <c r="O405" s="98">
        <f t="shared" si="80"/>
        <v>2.6328747929025407E-13</v>
      </c>
      <c r="P405" s="98">
        <f t="shared" si="81"/>
        <v>2.3656126372804502E-12</v>
      </c>
      <c r="Q405" s="104">
        <f t="shared" si="82"/>
        <v>3.8113533330924288E-11</v>
      </c>
      <c r="R405" s="47">
        <f t="shared" si="83"/>
        <v>101</v>
      </c>
      <c r="S405" s="77">
        <f t="shared" si="74"/>
        <v>0.28732880228857521</v>
      </c>
      <c r="T405" s="79">
        <f t="shared" si="75"/>
        <v>7.5545313825704401</v>
      </c>
      <c r="U405" s="78">
        <f t="shared" si="76"/>
        <v>75.483857934513864</v>
      </c>
      <c r="V405" s="54" t="s">
        <v>475</v>
      </c>
      <c r="W405" s="67">
        <f t="shared" si="84"/>
        <v>0</v>
      </c>
    </row>
    <row r="406" spans="6:23" x14ac:dyDescent="0.35">
      <c r="F406" s="54" t="s">
        <v>476</v>
      </c>
      <c r="G406" s="111">
        <v>0</v>
      </c>
      <c r="H406" s="112">
        <v>0</v>
      </c>
      <c r="I406" s="113">
        <v>0</v>
      </c>
      <c r="K406" s="11">
        <v>400</v>
      </c>
      <c r="L406" s="25">
        <f t="shared" si="77"/>
        <v>0.29854818539896127</v>
      </c>
      <c r="M406" s="12">
        <f t="shared" si="78"/>
        <v>1.897374920689805E-15</v>
      </c>
      <c r="N406" s="12">
        <f t="shared" si="79"/>
        <v>2.548348278416851E-2</v>
      </c>
      <c r="O406" s="98">
        <f t="shared" si="80"/>
        <v>2.637966411551241E-13</v>
      </c>
      <c r="P406" s="98">
        <f t="shared" si="81"/>
        <v>2.3656126372804506E-12</v>
      </c>
      <c r="Q406" s="104">
        <f t="shared" si="82"/>
        <v>3.8122721324305207E-11</v>
      </c>
      <c r="R406" s="47">
        <f t="shared" si="83"/>
        <v>100</v>
      </c>
      <c r="S406" s="77">
        <f t="shared" si="74"/>
        <v>0.28510180956795644</v>
      </c>
      <c r="T406" s="79">
        <f t="shared" si="75"/>
        <v>7.5544032455154078</v>
      </c>
      <c r="U406" s="78">
        <f t="shared" si="76"/>
        <v>75.02793712421331</v>
      </c>
      <c r="V406" s="54" t="s">
        <v>476</v>
      </c>
      <c r="W406" s="67">
        <f t="shared" si="84"/>
        <v>0</v>
      </c>
    </row>
    <row r="407" spans="6:23" x14ac:dyDescent="0.35">
      <c r="F407" s="54" t="s">
        <v>477</v>
      </c>
      <c r="G407" s="111">
        <v>0</v>
      </c>
      <c r="H407" s="112">
        <v>0</v>
      </c>
      <c r="I407" s="113">
        <v>0</v>
      </c>
      <c r="K407" s="11">
        <v>401</v>
      </c>
      <c r="L407" s="25">
        <f t="shared" si="77"/>
        <v>0.29834232013636025</v>
      </c>
      <c r="M407" s="12">
        <f t="shared" si="78"/>
        <v>1.7432053042253727E-15</v>
      </c>
      <c r="N407" s="12">
        <f t="shared" si="79"/>
        <v>2.5250758538865475E-2</v>
      </c>
      <c r="O407" s="98">
        <f t="shared" si="80"/>
        <v>2.643054515981804E-13</v>
      </c>
      <c r="P407" s="98">
        <f t="shared" si="81"/>
        <v>2.365612637280451E-12</v>
      </c>
      <c r="Q407" s="104">
        <f t="shared" si="82"/>
        <v>3.8131825409656625E-11</v>
      </c>
      <c r="R407" s="47">
        <f t="shared" si="83"/>
        <v>99</v>
      </c>
      <c r="S407" s="77">
        <f t="shared" si="74"/>
        <v>0.28286969014887753</v>
      </c>
      <c r="T407" s="79">
        <f t="shared" si="75"/>
        <v>7.5542637759795799</v>
      </c>
      <c r="U407" s="78">
        <f t="shared" si="76"/>
        <v>74.567814308403385</v>
      </c>
      <c r="V407" s="54" t="s">
        <v>477</v>
      </c>
      <c r="W407" s="67">
        <f t="shared" si="84"/>
        <v>0</v>
      </c>
    </row>
    <row r="408" spans="6:23" x14ac:dyDescent="0.35">
      <c r="F408" s="54" t="s">
        <v>478</v>
      </c>
      <c r="G408" s="111">
        <v>0</v>
      </c>
      <c r="H408" s="112">
        <v>0</v>
      </c>
      <c r="I408" s="113">
        <v>0</v>
      </c>
      <c r="K408" s="11">
        <v>402</v>
      </c>
      <c r="L408" s="25">
        <f t="shared" si="77"/>
        <v>0.29813697946815326</v>
      </c>
      <c r="M408" s="12">
        <f t="shared" si="78"/>
        <v>1.6015626113444829E-15</v>
      </c>
      <c r="N408" s="12">
        <f t="shared" si="79"/>
        <v>2.5020159614297061E-2</v>
      </c>
      <c r="O408" s="98">
        <f t="shared" si="80"/>
        <v>2.6481391151500096E-13</v>
      </c>
      <c r="P408" s="98">
        <f t="shared" si="81"/>
        <v>2.3656126372804518E-12</v>
      </c>
      <c r="Q408" s="104">
        <f t="shared" si="82"/>
        <v>3.8140846353256561E-11</v>
      </c>
      <c r="R408" s="47">
        <f t="shared" si="83"/>
        <v>98</v>
      </c>
      <c r="S408" s="77">
        <f t="shared" si="74"/>
        <v>0.2806323622889127</v>
      </c>
      <c r="T408" s="79">
        <f t="shared" si="75"/>
        <v>7.5541119717148506</v>
      </c>
      <c r="U408" s="78">
        <f t="shared" si="76"/>
        <v>74.103450759195653</v>
      </c>
      <c r="V408" s="54" t="s">
        <v>478</v>
      </c>
      <c r="W408" s="67">
        <f t="shared" si="84"/>
        <v>0</v>
      </c>
    </row>
    <row r="409" spans="6:23" x14ac:dyDescent="0.35">
      <c r="F409" s="54" t="s">
        <v>479</v>
      </c>
      <c r="G409" s="111">
        <v>0</v>
      </c>
      <c r="H409" s="112">
        <v>0</v>
      </c>
      <c r="I409" s="113">
        <v>0</v>
      </c>
      <c r="K409" s="11">
        <v>403</v>
      </c>
      <c r="L409" s="25">
        <f t="shared" si="77"/>
        <v>0.29793216197724021</v>
      </c>
      <c r="M409" s="12">
        <f t="shared" si="78"/>
        <v>1.471428977320804E-15</v>
      </c>
      <c r="N409" s="12">
        <f t="shared" si="79"/>
        <v>2.4791666601277029E-2</v>
      </c>
      <c r="O409" s="98">
        <f t="shared" si="80"/>
        <v>2.6532202179874235E-13</v>
      </c>
      <c r="P409" s="98">
        <f t="shared" si="81"/>
        <v>2.3656126372804518E-12</v>
      </c>
      <c r="Q409" s="104">
        <f t="shared" si="82"/>
        <v>3.8149784914385104E-11</v>
      </c>
      <c r="R409" s="47">
        <f t="shared" si="83"/>
        <v>97</v>
      </c>
      <c r="S409" s="77">
        <f t="shared" si="74"/>
        <v>0.27838974213126444</v>
      </c>
      <c r="T409" s="79">
        <f t="shared" si="75"/>
        <v>7.5539467418339807</v>
      </c>
      <c r="U409" s="78">
        <f t="shared" si="76"/>
        <v>73.634807391765051</v>
      </c>
      <c r="V409" s="54" t="s">
        <v>479</v>
      </c>
      <c r="W409" s="67">
        <f t="shared" si="84"/>
        <v>0</v>
      </c>
    </row>
    <row r="410" spans="6:23" x14ac:dyDescent="0.35">
      <c r="F410" s="54" t="s">
        <v>480</v>
      </c>
      <c r="G410" s="111">
        <v>0</v>
      </c>
      <c r="H410" s="112">
        <v>0</v>
      </c>
      <c r="I410" s="113">
        <v>0</v>
      </c>
      <c r="K410" s="11">
        <v>404</v>
      </c>
      <c r="L410" s="25">
        <f t="shared" si="77"/>
        <v>0.29772786625250325</v>
      </c>
      <c r="M410" s="12">
        <f t="shared" si="78"/>
        <v>1.3518692431773226E-15</v>
      </c>
      <c r="N410" s="12">
        <f t="shared" si="79"/>
        <v>2.4565260267870696E-2</v>
      </c>
      <c r="O410" s="98">
        <f t="shared" si="80"/>
        <v>2.6582978334015047E-13</v>
      </c>
      <c r="P410" s="98">
        <f t="shared" si="81"/>
        <v>2.3656126372804522E-12</v>
      </c>
      <c r="Q410" s="104">
        <f t="shared" si="82"/>
        <v>3.8158641845388362E-11</v>
      </c>
      <c r="R410" s="47">
        <f t="shared" si="83"/>
        <v>96</v>
      </c>
      <c r="S410" s="77">
        <f t="shared" si="74"/>
        <v>0.27614174364648908</v>
      </c>
      <c r="T410" s="79">
        <f t="shared" si="75"/>
        <v>7.5537668989713227</v>
      </c>
      <c r="U410" s="78">
        <f t="shared" si="76"/>
        <v>73.161844761060294</v>
      </c>
      <c r="V410" s="54" t="s">
        <v>480</v>
      </c>
      <c r="W410" s="67">
        <f t="shared" si="84"/>
        <v>0</v>
      </c>
    </row>
    <row r="411" spans="6:23" x14ac:dyDescent="0.35">
      <c r="F411" s="54" t="s">
        <v>481</v>
      </c>
      <c r="G411" s="111">
        <v>0</v>
      </c>
      <c r="H411" s="112">
        <v>0</v>
      </c>
      <c r="I411" s="113">
        <v>0</v>
      </c>
      <c r="K411" s="11">
        <v>405</v>
      </c>
      <c r="L411" s="25">
        <f t="shared" si="77"/>
        <v>0.29752409088872755</v>
      </c>
      <c r="M411" s="12">
        <f t="shared" si="78"/>
        <v>1.2420242354995979E-15</v>
      </c>
      <c r="N411" s="12">
        <f t="shared" si="79"/>
        <v>2.4340921557776302E-2</v>
      </c>
      <c r="O411" s="98">
        <f t="shared" si="80"/>
        <v>2.6633719702757035E-13</v>
      </c>
      <c r="P411" s="98">
        <f t="shared" si="81"/>
        <v>2.3656126372804522E-12</v>
      </c>
      <c r="Q411" s="104">
        <f t="shared" si="82"/>
        <v>3.8167417891741695E-11</v>
      </c>
      <c r="R411" s="47">
        <f t="shared" si="83"/>
        <v>95</v>
      </c>
      <c r="S411" s="77">
        <f t="shared" si="74"/>
        <v>0.273888278572607</v>
      </c>
      <c r="T411" s="79">
        <f t="shared" si="75"/>
        <v>7.5535711507502468</v>
      </c>
      <c r="U411" s="78">
        <f t="shared" si="76"/>
        <v>72.684523058483776</v>
      </c>
      <c r="V411" s="54" t="s">
        <v>481</v>
      </c>
      <c r="W411" s="67">
        <f t="shared" si="84"/>
        <v>0</v>
      </c>
    </row>
    <row r="412" spans="6:23" x14ac:dyDescent="0.35">
      <c r="F412" s="54" t="s">
        <v>482</v>
      </c>
      <c r="G412" s="111">
        <v>0</v>
      </c>
      <c r="H412" s="112">
        <v>0</v>
      </c>
      <c r="I412" s="113">
        <v>0</v>
      </c>
      <c r="K412" s="11">
        <v>406</v>
      </c>
      <c r="L412" s="25">
        <f t="shared" si="77"/>
        <v>0.29732083448652286</v>
      </c>
      <c r="M412" s="12">
        <f t="shared" si="78"/>
        <v>1.1411045922922934E-15</v>
      </c>
      <c r="N412" s="12">
        <f t="shared" si="79"/>
        <v>2.4118631588721007E-2</v>
      </c>
      <c r="O412" s="98">
        <f t="shared" si="80"/>
        <v>2.6684426374695633E-13</v>
      </c>
      <c r="P412" s="98">
        <f t="shared" si="81"/>
        <v>2.3656126372804526E-12</v>
      </c>
      <c r="Q412" s="104">
        <f t="shared" si="82"/>
        <v>3.8176113792112578E-11</v>
      </c>
      <c r="R412" s="47">
        <f t="shared" si="83"/>
        <v>94</v>
      </c>
      <c r="S412" s="77">
        <f t="shared" si="74"/>
        <v>0.27162925635355106</v>
      </c>
      <c r="T412" s="79">
        <f t="shared" si="75"/>
        <v>7.5533580904959328</v>
      </c>
      <c r="U412" s="78">
        <f t="shared" si="76"/>
        <v>72.202802108540993</v>
      </c>
      <c r="V412" s="54" t="s">
        <v>482</v>
      </c>
      <c r="W412" s="67">
        <f t="shared" si="84"/>
        <v>0</v>
      </c>
    </row>
    <row r="413" spans="6:23" x14ac:dyDescent="0.35">
      <c r="F413" s="54" t="s">
        <v>483</v>
      </c>
      <c r="G413" s="111">
        <v>0</v>
      </c>
      <c r="H413" s="112">
        <v>0</v>
      </c>
      <c r="I413" s="113">
        <v>0</v>
      </c>
      <c r="K413" s="11">
        <v>407</v>
      </c>
      <c r="L413" s="25">
        <f t="shared" si="77"/>
        <v>0.29711809565224795</v>
      </c>
      <c r="M413" s="12">
        <f t="shared" si="78"/>
        <v>1.0483850905105722E-15</v>
      </c>
      <c r="N413" s="12">
        <f t="shared" si="79"/>
        <v>2.3898371650871605E-2</v>
      </c>
      <c r="O413" s="98">
        <f t="shared" si="80"/>
        <v>2.6735098438188193E-13</v>
      </c>
      <c r="P413" s="98">
        <f t="shared" si="81"/>
        <v>2.3656126372804526E-12</v>
      </c>
      <c r="Q413" s="104">
        <f t="shared" si="82"/>
        <v>3.8184730278422662E-11</v>
      </c>
      <c r="R413" s="47">
        <f t="shared" si="83"/>
        <v>93</v>
      </c>
      <c r="S413" s="77">
        <f t="shared" si="74"/>
        <v>0.26936458407590935</v>
      </c>
      <c r="T413" s="79">
        <f t="shared" si="75"/>
        <v>7.5531261871268054</v>
      </c>
      <c r="U413" s="78">
        <f t="shared" si="76"/>
        <v>71.716641365458912</v>
      </c>
      <c r="V413" s="54" t="s">
        <v>483</v>
      </c>
      <c r="W413" s="67">
        <f t="shared" si="84"/>
        <v>0</v>
      </c>
    </row>
    <row r="414" spans="6:23" x14ac:dyDescent="0.35">
      <c r="F414" s="54" t="s">
        <v>484</v>
      </c>
      <c r="G414" s="111">
        <v>0</v>
      </c>
      <c r="H414" s="112">
        <v>0</v>
      </c>
      <c r="I414" s="113">
        <v>0</v>
      </c>
      <c r="K414" s="11">
        <v>408</v>
      </c>
      <c r="L414" s="25">
        <f t="shared" si="77"/>
        <v>0.29691587299793637</v>
      </c>
      <c r="M414" s="12">
        <f t="shared" si="78"/>
        <v>9.6319943450312221E-16</v>
      </c>
      <c r="N414" s="12">
        <f t="shared" si="79"/>
        <v>2.3680123205259765E-2</v>
      </c>
      <c r="O414" s="98">
        <f t="shared" si="80"/>
        <v>2.6785735981354964E-13</v>
      </c>
      <c r="P414" s="98">
        <f t="shared" si="81"/>
        <v>2.3656126372804526E-12</v>
      </c>
      <c r="Q414" s="104">
        <f t="shared" si="82"/>
        <v>3.8193268075909453E-11</v>
      </c>
      <c r="R414" s="47">
        <f t="shared" si="83"/>
        <v>92</v>
      </c>
      <c r="S414" s="77">
        <f t="shared" si="74"/>
        <v>0.26709416640391237</v>
      </c>
      <c r="T414" s="79">
        <f t="shared" si="75"/>
        <v>7.5528737741519612</v>
      </c>
      <c r="U414" s="78">
        <f t="shared" si="76"/>
        <v>71.225999909773506</v>
      </c>
      <c r="V414" s="54" t="s">
        <v>484</v>
      </c>
      <c r="W414" s="67">
        <f t="shared" si="84"/>
        <v>0</v>
      </c>
    </row>
    <row r="415" spans="6:23" x14ac:dyDescent="0.35">
      <c r="F415" s="54" t="s">
        <v>485</v>
      </c>
      <c r="G415" s="111">
        <v>0</v>
      </c>
      <c r="H415" s="112">
        <v>0</v>
      </c>
      <c r="I415" s="113">
        <v>0</v>
      </c>
      <c r="K415" s="11">
        <v>409</v>
      </c>
      <c r="L415" s="25">
        <f t="shared" si="77"/>
        <v>0.29671416514122428</v>
      </c>
      <c r="M415" s="12">
        <f t="shared" si="78"/>
        <v>8.8493546791600951E-16</v>
      </c>
      <c r="N415" s="12">
        <f t="shared" si="79"/>
        <v>2.3463867882221635E-2</v>
      </c>
      <c r="O415" s="98">
        <f t="shared" si="80"/>
        <v>2.6836339092080004E-13</v>
      </c>
      <c r="P415" s="98">
        <f t="shared" si="81"/>
        <v>2.365612637280453E-12</v>
      </c>
      <c r="Q415" s="104">
        <f t="shared" si="82"/>
        <v>3.8201727903187327E-11</v>
      </c>
      <c r="R415" s="47">
        <f t="shared" si="83"/>
        <v>91</v>
      </c>
      <c r="S415" s="77">
        <f t="shared" si="74"/>
        <v>0.2648179055126183</v>
      </c>
      <c r="T415" s="79">
        <f t="shared" si="75"/>
        <v>7.5525990376955221</v>
      </c>
      <c r="U415" s="78">
        <f t="shared" si="76"/>
        <v>70.730836444885327</v>
      </c>
      <c r="V415" s="54" t="s">
        <v>485</v>
      </c>
      <c r="W415" s="67">
        <f t="shared" si="84"/>
        <v>0</v>
      </c>
    </row>
    <row r="416" spans="6:23" x14ac:dyDescent="0.35">
      <c r="F416" s="54" t="s">
        <v>486</v>
      </c>
      <c r="G416" s="111">
        <v>0</v>
      </c>
      <c r="H416" s="112">
        <v>0</v>
      </c>
      <c r="I416" s="113">
        <v>0</v>
      </c>
      <c r="K416" s="11">
        <v>410</v>
      </c>
      <c r="L416" s="25">
        <f t="shared" si="77"/>
        <v>0.2965129707052796</v>
      </c>
      <c r="M416" s="12">
        <f t="shared" si="78"/>
        <v>8.1303077464918101E-16</v>
      </c>
      <c r="N416" s="12">
        <f t="shared" si="79"/>
        <v>2.3249587479851643E-2</v>
      </c>
      <c r="O416" s="98">
        <f t="shared" si="80"/>
        <v>2.6886907858012212E-13</v>
      </c>
      <c r="P416" s="98">
        <f t="shared" si="81"/>
        <v>2.3656126372804534E-12</v>
      </c>
      <c r="Q416" s="104">
        <f t="shared" si="82"/>
        <v>3.8210110472308015E-11</v>
      </c>
      <c r="R416" s="47">
        <f t="shared" si="83"/>
        <v>90</v>
      </c>
      <c r="S416" s="77">
        <f t="shared" si="74"/>
        <v>0.26253570101924389</v>
      </c>
      <c r="T416" s="79">
        <f t="shared" si="75"/>
        <v>7.5523000034618697</v>
      </c>
      <c r="U416" s="78">
        <f t="shared" si="76"/>
        <v>70.231109293583941</v>
      </c>
      <c r="V416" s="54" t="s">
        <v>486</v>
      </c>
      <c r="W416" s="67">
        <f t="shared" si="84"/>
        <v>0</v>
      </c>
    </row>
    <row r="417" spans="6:23" x14ac:dyDescent="0.35">
      <c r="F417" s="54" t="s">
        <v>487</v>
      </c>
      <c r="G417" s="111">
        <v>0</v>
      </c>
      <c r="H417" s="112">
        <v>0</v>
      </c>
      <c r="I417" s="113">
        <v>0</v>
      </c>
      <c r="K417" s="11">
        <v>411</v>
      </c>
      <c r="L417" s="25">
        <f t="shared" si="77"/>
        <v>0.29631228831873363</v>
      </c>
      <c r="M417" s="12">
        <f t="shared" si="78"/>
        <v>7.4696863725365002E-16</v>
      </c>
      <c r="N417" s="12">
        <f t="shared" si="79"/>
        <v>2.3037263962470543E-2</v>
      </c>
      <c r="O417" s="98">
        <f t="shared" si="80"/>
        <v>2.6937442366566197E-13</v>
      </c>
      <c r="P417" s="98">
        <f t="shared" si="81"/>
        <v>2.3656126372804534E-12</v>
      </c>
      <c r="Q417" s="104">
        <f t="shared" si="82"/>
        <v>3.821841648882053E-11</v>
      </c>
      <c r="R417" s="47">
        <f t="shared" si="83"/>
        <v>89</v>
      </c>
      <c r="S417" s="77">
        <f t="shared" si="74"/>
        <v>0.26024744991259141</v>
      </c>
      <c r="T417" s="79">
        <f t="shared" si="75"/>
        <v>7.5519745225480719</v>
      </c>
      <c r="U417" s="78">
        <f t="shared" si="76"/>
        <v>69.726776394539741</v>
      </c>
      <c r="V417" s="54" t="s">
        <v>487</v>
      </c>
      <c r="W417" s="67">
        <f t="shared" si="84"/>
        <v>0</v>
      </c>
    </row>
    <row r="418" spans="6:23" x14ac:dyDescent="0.35">
      <c r="F418" s="54" t="s">
        <v>488</v>
      </c>
      <c r="G418" s="111">
        <v>0</v>
      </c>
      <c r="H418" s="112">
        <v>0</v>
      </c>
      <c r="I418" s="113">
        <v>0</v>
      </c>
      <c r="K418" s="11">
        <v>412</v>
      </c>
      <c r="L418" s="25">
        <f t="shared" si="77"/>
        <v>0.2961121166156136</v>
      </c>
      <c r="M418" s="12">
        <f t="shared" si="78"/>
        <v>6.8627432372573712E-16</v>
      </c>
      <c r="N418" s="12">
        <f t="shared" si="79"/>
        <v>2.2826879459107299E-2</v>
      </c>
      <c r="O418" s="98">
        <f t="shared" si="80"/>
        <v>2.6987942704923251E-13</v>
      </c>
      <c r="P418" s="98">
        <f t="shared" si="81"/>
        <v>2.3656126372804538E-12</v>
      </c>
      <c r="Q418" s="104">
        <f t="shared" si="82"/>
        <v>3.8226646651830578E-11</v>
      </c>
      <c r="R418" s="47">
        <f t="shared" si="83"/>
        <v>88</v>
      </c>
      <c r="S418" s="77">
        <f t="shared" si="74"/>
        <v>0.25795304648051814</v>
      </c>
      <c r="T418" s="79">
        <f t="shared" si="75"/>
        <v>7.5516202560015504</v>
      </c>
      <c r="U418" s="78">
        <f t="shared" si="76"/>
        <v>69.217795298763917</v>
      </c>
      <c r="V418" s="54" t="s">
        <v>488</v>
      </c>
      <c r="W418" s="67">
        <f t="shared" si="84"/>
        <v>0</v>
      </c>
    </row>
    <row r="419" spans="6:23" x14ac:dyDescent="0.35">
      <c r="F419" s="54" t="s">
        <v>489</v>
      </c>
      <c r="G419" s="111">
        <v>0</v>
      </c>
      <c r="H419" s="112">
        <v>0</v>
      </c>
      <c r="I419" s="113">
        <v>0</v>
      </c>
      <c r="K419" s="11">
        <v>413</v>
      </c>
      <c r="L419" s="25">
        <f t="shared" si="77"/>
        <v>0.29591245423527673</v>
      </c>
      <c r="M419" s="12">
        <f t="shared" si="78"/>
        <v>6.3051167601469892E-16</v>
      </c>
      <c r="N419" s="12">
        <f t="shared" si="79"/>
        <v>2.2618416261994987E-2</v>
      </c>
      <c r="O419" s="98">
        <f t="shared" si="80"/>
        <v>2.7038408960032213E-13</v>
      </c>
      <c r="P419" s="98">
        <f t="shared" si="81"/>
        <v>2.3656126372804538E-12</v>
      </c>
      <c r="Q419" s="104">
        <f t="shared" si="82"/>
        <v>3.8234801654059367E-11</v>
      </c>
      <c r="R419" s="47">
        <f t="shared" si="83"/>
        <v>87</v>
      </c>
      <c r="S419" s="77">
        <f t="shared" si="74"/>
        <v>0.25565238223539283</v>
      </c>
      <c r="T419" s="79">
        <f t="shared" si="75"/>
        <v>7.5512346580120422</v>
      </c>
      <c r="U419" s="78">
        <f t="shared" si="76"/>
        <v>68.704123166035444</v>
      </c>
      <c r="V419" s="54" t="s">
        <v>489</v>
      </c>
      <c r="W419" s="67">
        <f t="shared" si="84"/>
        <v>0</v>
      </c>
    </row>
    <row r="420" spans="6:23" x14ac:dyDescent="0.35">
      <c r="F420" s="54" t="s">
        <v>490</v>
      </c>
      <c r="G420" s="111">
        <v>0</v>
      </c>
      <c r="H420" s="112">
        <v>0</v>
      </c>
      <c r="I420" s="113">
        <v>0</v>
      </c>
      <c r="K420" s="11">
        <v>414</v>
      </c>
      <c r="L420" s="25">
        <f t="shared" si="77"/>
        <v>0.29571329982234695</v>
      </c>
      <c r="M420" s="12">
        <f t="shared" si="78"/>
        <v>5.792799757283976E-16</v>
      </c>
      <c r="N420" s="12">
        <f t="shared" si="79"/>
        <v>2.241185682508031E-2</v>
      </c>
      <c r="O420" s="98">
        <f t="shared" si="80"/>
        <v>2.7088841218610405E-13</v>
      </c>
      <c r="P420" s="98">
        <f t="shared" si="81"/>
        <v>2.3656126372804538E-12</v>
      </c>
      <c r="Q420" s="104">
        <f t="shared" si="82"/>
        <v>3.8242882181901933E-11</v>
      </c>
      <c r="R420" s="47">
        <f t="shared" si="83"/>
        <v>86</v>
      </c>
      <c r="S420" s="77">
        <f t="shared" si="74"/>
        <v>0.2533453458374848</v>
      </c>
      <c r="T420" s="79">
        <f t="shared" si="75"/>
        <v>7.550814957617038</v>
      </c>
      <c r="U420" s="78">
        <f t="shared" si="76"/>
        <v>68.185716761295396</v>
      </c>
      <c r="V420" s="54" t="s">
        <v>490</v>
      </c>
      <c r="W420" s="67">
        <f t="shared" si="84"/>
        <v>0</v>
      </c>
    </row>
    <row r="421" spans="6:23" x14ac:dyDescent="0.35">
      <c r="F421" s="54" t="s">
        <v>491</v>
      </c>
      <c r="G421" s="111">
        <v>0</v>
      </c>
      <c r="H421" s="112">
        <v>0</v>
      </c>
      <c r="I421" s="113">
        <v>0</v>
      </c>
      <c r="K421" s="11">
        <v>415</v>
      </c>
      <c r="L421" s="25">
        <f t="shared" si="77"/>
        <v>0.29551465202665195</v>
      </c>
      <c r="M421" s="12">
        <f t="shared" si="78"/>
        <v>5.3221106451336771E-16</v>
      </c>
      <c r="N421" s="12">
        <f t="shared" si="79"/>
        <v>2.220718376254676E-2</v>
      </c>
      <c r="O421" s="98">
        <f t="shared" si="80"/>
        <v>2.7139239567144533E-13</v>
      </c>
      <c r="P421" s="98">
        <f t="shared" si="81"/>
        <v>2.3656126372804538E-12</v>
      </c>
      <c r="Q421" s="104">
        <f t="shared" si="82"/>
        <v>3.8250888915484908E-11</v>
      </c>
      <c r="R421" s="47">
        <f t="shared" si="83"/>
        <v>85</v>
      </c>
      <c r="S421" s="77">
        <f t="shared" si="74"/>
        <v>0.25103182301622723</v>
      </c>
      <c r="T421" s="79">
        <f t="shared" si="75"/>
        <v>7.550358138789238</v>
      </c>
      <c r="U421" s="78">
        <f t="shared" si="76"/>
        <v>67.662532451007735</v>
      </c>
      <c r="V421" s="54" t="s">
        <v>491</v>
      </c>
      <c r="W421" s="67">
        <f t="shared" si="84"/>
        <v>0</v>
      </c>
    </row>
    <row r="422" spans="6:23" x14ac:dyDescent="0.35">
      <c r="F422" s="54" t="s">
        <v>492</v>
      </c>
      <c r="G422" s="111">
        <v>0</v>
      </c>
      <c r="H422" s="112">
        <v>0</v>
      </c>
      <c r="I422" s="113">
        <v>0</v>
      </c>
      <c r="K422" s="11">
        <v>416</v>
      </c>
      <c r="L422" s="25">
        <f t="shared" si="77"/>
        <v>0.29531650950316218</v>
      </c>
      <c r="M422" s="12">
        <f t="shared" si="78"/>
        <v>4.8896669841606703E-16</v>
      </c>
      <c r="N422" s="12">
        <f t="shared" si="79"/>
        <v>2.2004379847351329E-2</v>
      </c>
      <c r="O422" s="98">
        <f t="shared" si="80"/>
        <v>2.7189604091891561E-13</v>
      </c>
      <c r="P422" s="98">
        <f t="shared" si="81"/>
        <v>2.3656126372804542E-12</v>
      </c>
      <c r="Q422" s="104">
        <f t="shared" si="82"/>
        <v>3.825882252872377E-11</v>
      </c>
      <c r="R422" s="47">
        <f t="shared" si="83"/>
        <v>84</v>
      </c>
      <c r="S422" s="77">
        <f t="shared" si="74"/>
        <v>0.24871169648929425</v>
      </c>
      <c r="T422" s="79">
        <f t="shared" si="75"/>
        <v>7.5498609187629677</v>
      </c>
      <c r="U422" s="78">
        <f t="shared" si="76"/>
        <v>67.134526199486984</v>
      </c>
      <c r="V422" s="54" t="s">
        <v>492</v>
      </c>
      <c r="W422" s="67">
        <f t="shared" si="84"/>
        <v>0</v>
      </c>
    </row>
    <row r="423" spans="6:23" x14ac:dyDescent="0.35">
      <c r="F423" s="54" t="s">
        <v>493</v>
      </c>
      <c r="G423" s="111">
        <v>0</v>
      </c>
      <c r="H423" s="112">
        <v>0</v>
      </c>
      <c r="I423" s="113">
        <v>0</v>
      </c>
      <c r="K423" s="11">
        <v>417</v>
      </c>
      <c r="L423" s="25">
        <f t="shared" si="77"/>
        <v>0.29511887091193129</v>
      </c>
      <c r="M423" s="12">
        <f t="shared" si="78"/>
        <v>4.4923611721323741E-16</v>
      </c>
      <c r="N423" s="12">
        <f t="shared" si="79"/>
        <v>2.18034280097745E-2</v>
      </c>
      <c r="O423" s="98">
        <f t="shared" si="80"/>
        <v>2.723993487887955E-13</v>
      </c>
      <c r="P423" s="98">
        <f t="shared" si="81"/>
        <v>2.3656126372804542E-12</v>
      </c>
      <c r="Q423" s="104">
        <f t="shared" si="82"/>
        <v>3.8266683689379553E-11</v>
      </c>
      <c r="R423" s="47">
        <f t="shared" si="83"/>
        <v>83</v>
      </c>
      <c r="S423" s="77">
        <f t="shared" si="74"/>
        <v>0.24638484587943385</v>
      </c>
      <c r="T423" s="79">
        <f t="shared" si="75"/>
        <v>7.5493197244437296</v>
      </c>
      <c r="U423" s="78">
        <f t="shared" si="76"/>
        <v>66.601653565191555</v>
      </c>
      <c r="V423" s="54" t="s">
        <v>493</v>
      </c>
      <c r="W423" s="67">
        <f t="shared" si="84"/>
        <v>0</v>
      </c>
    </row>
    <row r="424" spans="6:23" x14ac:dyDescent="0.35">
      <c r="F424" s="54" t="s">
        <v>494</v>
      </c>
      <c r="G424" s="111">
        <v>0</v>
      </c>
      <c r="H424" s="112">
        <v>0</v>
      </c>
      <c r="I424" s="113">
        <v>0</v>
      </c>
      <c r="K424" s="11">
        <v>418</v>
      </c>
      <c r="L424" s="25">
        <f t="shared" si="77"/>
        <v>0.29492173491803825</v>
      </c>
      <c r="M424" s="12">
        <f t="shared" si="78"/>
        <v>4.1273381124433791E-16</v>
      </c>
      <c r="N424" s="12">
        <f t="shared" si="79"/>
        <v>2.1604311335983489E-2</v>
      </c>
      <c r="O424" s="98">
        <f t="shared" si="80"/>
        <v>2.7290232013908566E-13</v>
      </c>
      <c r="P424" s="98">
        <f t="shared" si="81"/>
        <v>2.3656126372804542E-12</v>
      </c>
      <c r="Q424" s="104">
        <f t="shared" si="82"/>
        <v>3.8274473059115068E-11</v>
      </c>
      <c r="R424" s="47">
        <f t="shared" si="83"/>
        <v>82</v>
      </c>
      <c r="S424" s="77">
        <f t="shared" si="74"/>
        <v>0.24405114762898975</v>
      </c>
      <c r="T424" s="79">
        <f t="shared" si="75"/>
        <v>7.5487306667314487</v>
      </c>
      <c r="U424" s="78">
        <f t="shared" si="76"/>
        <v>66.063869696983375</v>
      </c>
      <c r="V424" s="54" t="s">
        <v>494</v>
      </c>
      <c r="W424" s="67">
        <f t="shared" si="84"/>
        <v>0</v>
      </c>
    </row>
    <row r="425" spans="6:23" x14ac:dyDescent="0.35">
      <c r="F425" s="54" t="s">
        <v>495</v>
      </c>
      <c r="G425" s="111">
        <v>0</v>
      </c>
      <c r="H425" s="112">
        <v>0</v>
      </c>
      <c r="I425" s="113">
        <v>0</v>
      </c>
      <c r="K425" s="11">
        <v>419</v>
      </c>
      <c r="L425" s="25">
        <f t="shared" si="77"/>
        <v>0.29472510019153025</v>
      </c>
      <c r="M425" s="12">
        <f t="shared" si="78"/>
        <v>3.7919746969814291E-16</v>
      </c>
      <c r="N425" s="12">
        <f t="shared" si="79"/>
        <v>2.1407013066608704E-2</v>
      </c>
      <c r="O425" s="98">
        <f t="shared" si="80"/>
        <v>2.7340495582551504E-13</v>
      </c>
      <c r="P425" s="98">
        <f t="shared" si="81"/>
        <v>2.3656126372804546E-12</v>
      </c>
      <c r="Q425" s="104">
        <f t="shared" si="82"/>
        <v>3.8282191293550567E-11</v>
      </c>
      <c r="R425" s="47">
        <f t="shared" si="83"/>
        <v>81</v>
      </c>
      <c r="S425" s="77">
        <f t="shared" si="74"/>
        <v>0.24171047491205128</v>
      </c>
      <c r="T425" s="79">
        <f t="shared" si="75"/>
        <v>7.5480895125728376</v>
      </c>
      <c r="U425" s="78">
        <f t="shared" si="76"/>
        <v>65.521129330352693</v>
      </c>
      <c r="V425" s="54" t="s">
        <v>495</v>
      </c>
      <c r="W425" s="67">
        <f t="shared" si="84"/>
        <v>0</v>
      </c>
    </row>
    <row r="426" spans="6:23" x14ac:dyDescent="0.35">
      <c r="F426" s="54" t="s">
        <v>496</v>
      </c>
      <c r="G426" s="111">
        <v>0</v>
      </c>
      <c r="H426" s="112">
        <v>0</v>
      </c>
      <c r="I426" s="113">
        <v>0</v>
      </c>
      <c r="K426" s="11">
        <v>420</v>
      </c>
      <c r="L426" s="25">
        <f t="shared" si="77"/>
        <v>0.29452896540736739</v>
      </c>
      <c r="M426" s="12">
        <f t="shared" si="78"/>
        <v>3.4838609560957209E-16</v>
      </c>
      <c r="N426" s="12">
        <f t="shared" si="79"/>
        <v>2.1211516595333046E-2</v>
      </c>
      <c r="O426" s="98">
        <f t="shared" si="80"/>
        <v>2.7390725670154956E-13</v>
      </c>
      <c r="P426" s="98">
        <f t="shared" si="81"/>
        <v>2.3656126372804546E-12</v>
      </c>
      <c r="Q426" s="104">
        <f t="shared" si="82"/>
        <v>3.8289839042318976E-11</v>
      </c>
      <c r="R426" s="47">
        <f t="shared" si="83"/>
        <v>80</v>
      </c>
      <c r="S426" s="77">
        <f t="shared" si="74"/>
        <v>0.23936269754416234</v>
      </c>
      <c r="T426" s="79">
        <f t="shared" si="75"/>
        <v>7.5473916545420607</v>
      </c>
      <c r="U426" s="78">
        <f t="shared" si="76"/>
        <v>64.973386783608291</v>
      </c>
      <c r="V426" s="54" t="s">
        <v>496</v>
      </c>
      <c r="W426" s="67">
        <f t="shared" si="84"/>
        <v>0</v>
      </c>
    </row>
    <row r="427" spans="6:23" x14ac:dyDescent="0.35">
      <c r="F427" s="54" t="s">
        <v>497</v>
      </c>
      <c r="G427" s="111">
        <v>0</v>
      </c>
      <c r="H427" s="112">
        <v>0</v>
      </c>
      <c r="I427" s="113">
        <v>0</v>
      </c>
      <c r="K427" s="11">
        <v>421</v>
      </c>
      <c r="L427" s="25">
        <f t="shared" si="77"/>
        <v>0.29433332924536848</v>
      </c>
      <c r="M427" s="12">
        <f t="shared" si="78"/>
        <v>3.2007827402092282E-16</v>
      </c>
      <c r="N427" s="12">
        <f t="shared" si="79"/>
        <v>2.1017805467494245E-2</v>
      </c>
      <c r="O427" s="98">
        <f t="shared" si="80"/>
        <v>2.7440922361840001E-13</v>
      </c>
      <c r="P427" s="98">
        <f t="shared" si="81"/>
        <v>2.3656126372804546E-12</v>
      </c>
      <c r="Q427" s="104">
        <f t="shared" si="82"/>
        <v>3.829741694912051E-11</v>
      </c>
      <c r="R427" s="47">
        <f t="shared" si="83"/>
        <v>79</v>
      </c>
      <c r="S427" s="77">
        <f t="shared" ref="S427:S490" si="85">VLOOKUP($R427,$K$6:$Q$506,5)/$C$26</f>
        <v>0.23700768188952084</v>
      </c>
      <c r="T427" s="79">
        <f t="shared" si="75"/>
        <v>7.54663207773112</v>
      </c>
      <c r="U427" s="78">
        <f t="shared" si="76"/>
        <v>64.420595954032493</v>
      </c>
      <c r="V427" s="54" t="s">
        <v>497</v>
      </c>
      <c r="W427" s="67">
        <f t="shared" si="84"/>
        <v>0</v>
      </c>
    </row>
    <row r="428" spans="6:23" x14ac:dyDescent="0.35">
      <c r="F428" s="54" t="s">
        <v>498</v>
      </c>
      <c r="G428" s="111">
        <v>0</v>
      </c>
      <c r="H428" s="112">
        <v>0</v>
      </c>
      <c r="I428" s="113">
        <v>0</v>
      </c>
      <c r="K428" s="11">
        <v>422</v>
      </c>
      <c r="L428" s="25">
        <f t="shared" si="77"/>
        <v>0.29413819039015826</v>
      </c>
      <c r="M428" s="12">
        <f t="shared" si="78"/>
        <v>2.940705808621775E-16</v>
      </c>
      <c r="N428" s="12">
        <f t="shared" si="79"/>
        <v>2.0825863378699877E-2</v>
      </c>
      <c r="O428" s="98">
        <f t="shared" si="80"/>
        <v>2.7491085742503074E-13</v>
      </c>
      <c r="P428" s="98">
        <f t="shared" si="81"/>
        <v>2.3656126372804546E-12</v>
      </c>
      <c r="Q428" s="104">
        <f t="shared" si="82"/>
        <v>3.8304925651776898E-11</v>
      </c>
      <c r="R428" s="47">
        <f t="shared" si="83"/>
        <v>78</v>
      </c>
      <c r="S428" s="77">
        <f t="shared" si="85"/>
        <v>0.23464529076559909</v>
      </c>
      <c r="T428" s="79">
        <f t="shared" si="75"/>
        <v>7.5458053237120017</v>
      </c>
      <c r="U428" s="78">
        <f t="shared" si="76"/>
        <v>63.862710314000772</v>
      </c>
      <c r="V428" s="54" t="s">
        <v>498</v>
      </c>
      <c r="W428" s="67">
        <f t="shared" si="84"/>
        <v>0</v>
      </c>
    </row>
    <row r="429" spans="6:23" x14ac:dyDescent="0.35">
      <c r="F429" s="54" t="s">
        <v>499</v>
      </c>
      <c r="G429" s="111">
        <v>0</v>
      </c>
      <c r="H429" s="112">
        <v>0</v>
      </c>
      <c r="I429" s="113">
        <v>0</v>
      </c>
      <c r="K429" s="11">
        <v>423</v>
      </c>
      <c r="L429" s="25">
        <f t="shared" si="77"/>
        <v>0.29394354753111562</v>
      </c>
      <c r="M429" s="12">
        <f t="shared" si="78"/>
        <v>2.7017612111643978E-16</v>
      </c>
      <c r="N429" s="12">
        <f t="shared" si="79"/>
        <v>2.063567417345501E-2</v>
      </c>
      <c r="O429" s="98">
        <f t="shared" si="80"/>
        <v>2.7541215896816746E-13</v>
      </c>
      <c r="P429" s="98">
        <f t="shared" si="81"/>
        <v>2.365612637280455E-12</v>
      </c>
      <c r="Q429" s="104">
        <f t="shared" si="82"/>
        <v>3.8312365782285052E-11</v>
      </c>
      <c r="R429" s="47">
        <f t="shared" si="83"/>
        <v>77</v>
      </c>
      <c r="S429" s="77">
        <f t="shared" si="85"/>
        <v>0.23227538334511061</v>
      </c>
      <c r="T429" s="79">
        <f t="shared" si="75"/>
        <v>7.5449054513116289</v>
      </c>
      <c r="U429" s="78">
        <f t="shared" si="76"/>
        <v>63.299682907065616</v>
      </c>
      <c r="V429" s="54" t="s">
        <v>499</v>
      </c>
      <c r="W429" s="67">
        <f t="shared" si="84"/>
        <v>0</v>
      </c>
    </row>
    <row r="430" spans="6:23" x14ac:dyDescent="0.35">
      <c r="F430" s="54" t="s">
        <v>500</v>
      </c>
      <c r="G430" s="111">
        <v>0</v>
      </c>
      <c r="H430" s="112">
        <v>0</v>
      </c>
      <c r="I430" s="113">
        <v>0</v>
      </c>
      <c r="K430" s="11">
        <v>424</v>
      </c>
      <c r="L430" s="25">
        <f t="shared" si="77"/>
        <v>0.29374939936232308</v>
      </c>
      <c r="M430" s="12">
        <f t="shared" si="78"/>
        <v>2.4822318576551662E-16</v>
      </c>
      <c r="N430" s="12">
        <f t="shared" si="79"/>
        <v>2.044722184380247E-2</v>
      </c>
      <c r="O430" s="98">
        <f t="shared" si="80"/>
        <v>2.7591312909230571E-13</v>
      </c>
      <c r="P430" s="98">
        <f t="shared" si="81"/>
        <v>2.365612637280455E-12</v>
      </c>
      <c r="Q430" s="104">
        <f t="shared" si="82"/>
        <v>3.8319737966870273E-11</v>
      </c>
      <c r="R430" s="47">
        <f t="shared" si="83"/>
        <v>76</v>
      </c>
      <c r="S430" s="77">
        <f t="shared" si="85"/>
        <v>0.22989781505524814</v>
      </c>
      <c r="T430" s="79">
        <f t="shared" si="75"/>
        <v>7.5439259939177417</v>
      </c>
      <c r="U430" s="78">
        <f t="shared" si="76"/>
        <v>62.731466344004254</v>
      </c>
      <c r="V430" s="54" t="s">
        <v>500</v>
      </c>
      <c r="W430" s="67">
        <f t="shared" si="84"/>
        <v>0</v>
      </c>
    </row>
    <row r="431" spans="6:23" x14ac:dyDescent="0.35">
      <c r="F431" s="54" t="s">
        <v>501</v>
      </c>
      <c r="G431" s="111">
        <v>0</v>
      </c>
      <c r="H431" s="112">
        <v>0</v>
      </c>
      <c r="I431" s="113">
        <v>0</v>
      </c>
      <c r="K431" s="11">
        <v>425</v>
      </c>
      <c r="L431" s="25">
        <f t="shared" si="77"/>
        <v>0.29355574458251782</v>
      </c>
      <c r="M431" s="12">
        <f t="shared" si="78"/>
        <v>2.2805401786424779E-16</v>
      </c>
      <c r="N431" s="12">
        <f t="shared" si="79"/>
        <v>2.0260490527975464E-2</v>
      </c>
      <c r="O431" s="98">
        <f t="shared" si="80"/>
        <v>2.7641376863971824E-13</v>
      </c>
      <c r="P431" s="98">
        <f t="shared" si="81"/>
        <v>2.365612637280455E-12</v>
      </c>
      <c r="Q431" s="104">
        <f t="shared" si="82"/>
        <v>3.8327042826038932E-11</v>
      </c>
      <c r="R431" s="47">
        <f t="shared" si="83"/>
        <v>75</v>
      </c>
      <c r="S431" s="77">
        <f t="shared" si="85"/>
        <v>0.22751243747411495</v>
      </c>
      <c r="T431" s="79">
        <f t="shared" si="75"/>
        <v>7.542859913008888</v>
      </c>
      <c r="U431" s="78">
        <f t="shared" si="76"/>
        <v>62.158012798829873</v>
      </c>
      <c r="V431" s="54" t="s">
        <v>501</v>
      </c>
      <c r="W431" s="67">
        <f t="shared" si="84"/>
        <v>0</v>
      </c>
    </row>
    <row r="432" spans="6:23" x14ac:dyDescent="0.35">
      <c r="F432" s="54" t="s">
        <v>502</v>
      </c>
      <c r="G432" s="111">
        <v>0</v>
      </c>
      <c r="H432" s="112">
        <v>0</v>
      </c>
      <c r="I432" s="113">
        <v>0</v>
      </c>
      <c r="K432" s="11">
        <v>426</v>
      </c>
      <c r="L432" s="25">
        <f t="shared" si="77"/>
        <v>0.293362581895043</v>
      </c>
      <c r="M432" s="12">
        <f t="shared" si="78"/>
        <v>2.0952367887646422E-16</v>
      </c>
      <c r="N432" s="12">
        <f t="shared" si="79"/>
        <v>2.0075464509062467E-2</v>
      </c>
      <c r="O432" s="98">
        <f t="shared" si="80"/>
        <v>2.7691407845046357E-13</v>
      </c>
      <c r="P432" s="98">
        <f t="shared" si="81"/>
        <v>2.365612637280455E-12</v>
      </c>
      <c r="Q432" s="104">
        <f t="shared" si="82"/>
        <v>3.8334280974630727E-11</v>
      </c>
      <c r="R432" s="47">
        <f t="shared" si="83"/>
        <v>74</v>
      </c>
      <c r="S432" s="77">
        <f t="shared" si="85"/>
        <v>0.2251190982242674</v>
      </c>
      <c r="T432" s="79">
        <f t="shared" si="75"/>
        <v>7.5416995475746038</v>
      </c>
      <c r="U432" s="78">
        <f t="shared" si="76"/>
        <v>61.579274004766404</v>
      </c>
      <c r="V432" s="54" t="s">
        <v>502</v>
      </c>
      <c r="W432" s="67">
        <f t="shared" si="84"/>
        <v>0</v>
      </c>
    </row>
    <row r="433" spans="6:23" x14ac:dyDescent="0.35">
      <c r="F433" s="54" t="s">
        <v>503</v>
      </c>
      <c r="G433" s="111">
        <v>0</v>
      </c>
      <c r="H433" s="112">
        <v>0</v>
      </c>
      <c r="I433" s="113">
        <v>0</v>
      </c>
      <c r="K433" s="11">
        <v>427</v>
      </c>
      <c r="L433" s="25">
        <f t="shared" si="77"/>
        <v>0.29316991000780118</v>
      </c>
      <c r="M433" s="12">
        <f t="shared" si="78"/>
        <v>1.9249900712584621E-16</v>
      </c>
      <c r="N433" s="12">
        <f t="shared" si="79"/>
        <v>1.989212821368443E-2</v>
      </c>
      <c r="O433" s="98">
        <f t="shared" si="80"/>
        <v>2.7741405936239332E-13</v>
      </c>
      <c r="P433" s="98">
        <f t="shared" si="81"/>
        <v>2.365612637280455E-12</v>
      </c>
      <c r="Q433" s="104">
        <f t="shared" si="82"/>
        <v>3.8341453021870409E-11</v>
      </c>
      <c r="R433" s="47">
        <f t="shared" si="83"/>
        <v>73</v>
      </c>
      <c r="S433" s="77">
        <f t="shared" si="85"/>
        <v>0.22271764086328588</v>
      </c>
      <c r="T433" s="79">
        <f t="shared" si="75"/>
        <v>7.5404365590622886</v>
      </c>
      <c r="U433" s="78">
        <f t="shared" si="76"/>
        <v>60.995201250185708</v>
      </c>
      <c r="V433" s="54" t="s">
        <v>503</v>
      </c>
      <c r="W433" s="67">
        <f t="shared" si="84"/>
        <v>0</v>
      </c>
    </row>
    <row r="434" spans="6:23" x14ac:dyDescent="0.35">
      <c r="F434" s="54" t="s">
        <v>504</v>
      </c>
      <c r="G434" s="111">
        <v>0</v>
      </c>
      <c r="H434" s="112">
        <v>0</v>
      </c>
      <c r="I434" s="113">
        <v>0</v>
      </c>
      <c r="K434" s="11">
        <v>428</v>
      </c>
      <c r="L434" s="25">
        <f t="shared" si="77"/>
        <v>0.29297772763320823</v>
      </c>
      <c r="M434" s="12">
        <f t="shared" si="78"/>
        <v>1.7685766087700557E-16</v>
      </c>
      <c r="N434" s="12">
        <f t="shared" si="79"/>
        <v>1.9710466210683914E-2</v>
      </c>
      <c r="O434" s="98">
        <f t="shared" si="80"/>
        <v>2.7791371221115998E-13</v>
      </c>
      <c r="P434" s="98">
        <f t="shared" si="81"/>
        <v>2.365612637280455E-12</v>
      </c>
      <c r="Q434" s="104">
        <f t="shared" si="82"/>
        <v>3.8348559571419092E-11</v>
      </c>
      <c r="R434" s="47">
        <f t="shared" si="83"/>
        <v>72</v>
      </c>
      <c r="S434" s="77">
        <f t="shared" si="85"/>
        <v>0.22030790477128467</v>
      </c>
      <c r="T434" s="79">
        <f t="shared" si="75"/>
        <v>7.539061871455166</v>
      </c>
      <c r="U434" s="78">
        <f t="shared" si="76"/>
        <v>60.405745374507759</v>
      </c>
      <c r="V434" s="54" t="s">
        <v>504</v>
      </c>
      <c r="W434" s="67">
        <f t="shared" si="84"/>
        <v>0</v>
      </c>
    </row>
    <row r="435" spans="6:23" x14ac:dyDescent="0.35">
      <c r="F435" s="54" t="s">
        <v>505</v>
      </c>
      <c r="G435" s="111">
        <v>0</v>
      </c>
      <c r="H435" s="112">
        <v>0</v>
      </c>
      <c r="I435" s="113">
        <v>0</v>
      </c>
      <c r="K435" s="11">
        <v>429</v>
      </c>
      <c r="L435" s="25">
        <f t="shared" si="77"/>
        <v>0.29278603348814802</v>
      </c>
      <c r="M435" s="12">
        <f t="shared" si="78"/>
        <v>1.6248723917021416E-16</v>
      </c>
      <c r="N435" s="12">
        <f t="shared" si="79"/>
        <v>1.9530463209826342E-2</v>
      </c>
      <c r="O435" s="98">
        <f t="shared" si="80"/>
        <v>2.7841303783022496E-13</v>
      </c>
      <c r="P435" s="98">
        <f t="shared" si="81"/>
        <v>2.365612637280455E-12</v>
      </c>
      <c r="Q435" s="104">
        <f t="shared" si="82"/>
        <v>3.8355601221425022E-11</v>
      </c>
      <c r="R435" s="47">
        <f t="shared" si="83"/>
        <v>71</v>
      </c>
      <c r="S435" s="77">
        <f t="shared" si="85"/>
        <v>0.2178897250352714</v>
      </c>
      <c r="T435" s="79">
        <f t="shared" si="75"/>
        <v>7.537565606050733</v>
      </c>
      <c r="U435" s="78">
        <f t="shared" si="76"/>
        <v>59.810856764062855</v>
      </c>
      <c r="V435" s="54" t="s">
        <v>505</v>
      </c>
      <c r="W435" s="67">
        <f t="shared" si="84"/>
        <v>0</v>
      </c>
    </row>
    <row r="436" spans="6:23" x14ac:dyDescent="0.35">
      <c r="F436" s="54" t="s">
        <v>506</v>
      </c>
      <c r="G436" s="111">
        <v>0</v>
      </c>
      <c r="H436" s="112">
        <v>0</v>
      </c>
      <c r="I436" s="113">
        <v>0</v>
      </c>
      <c r="K436" s="11">
        <v>430</v>
      </c>
      <c r="L436" s="25">
        <f t="shared" si="77"/>
        <v>0.29259482629392908</v>
      </c>
      <c r="M436" s="12">
        <f t="shared" si="78"/>
        <v>1.4928447409196113E-16</v>
      </c>
      <c r="N436" s="12">
        <f t="shared" si="79"/>
        <v>1.9352104060512999E-2</v>
      </c>
      <c r="O436" s="98">
        <f t="shared" si="80"/>
        <v>2.789120370508658E-13</v>
      </c>
      <c r="P436" s="98">
        <f t="shared" si="81"/>
        <v>2.365612637280455E-12</v>
      </c>
      <c r="Q436" s="104">
        <f t="shared" si="82"/>
        <v>3.8362578564573954E-11</v>
      </c>
      <c r="R436" s="47">
        <f t="shared" si="83"/>
        <v>70</v>
      </c>
      <c r="S436" s="77">
        <f t="shared" si="85"/>
        <v>0.21546293233025818</v>
      </c>
      <c r="T436" s="79">
        <f t="shared" si="75"/>
        <v>7.5359370104709775</v>
      </c>
      <c r="U436" s="78">
        <f t="shared" si="76"/>
        <v>59.210485347915629</v>
      </c>
      <c r="V436" s="54" t="s">
        <v>506</v>
      </c>
      <c r="W436" s="67">
        <f t="shared" si="84"/>
        <v>0</v>
      </c>
    </row>
    <row r="437" spans="6:23" x14ac:dyDescent="0.35">
      <c r="F437" s="54" t="s">
        <v>507</v>
      </c>
      <c r="G437" s="111">
        <v>0</v>
      </c>
      <c r="H437" s="112">
        <v>0</v>
      </c>
      <c r="I437" s="113">
        <v>0</v>
      </c>
      <c r="K437" s="11">
        <v>431</v>
      </c>
      <c r="L437" s="25">
        <f t="shared" si="77"/>
        <v>0.29240410477624112</v>
      </c>
      <c r="M437" s="12">
        <f t="shared" si="78"/>
        <v>1.3715448867691044E-16</v>
      </c>
      <c r="N437" s="12">
        <f t="shared" si="79"/>
        <v>1.9175373750505813E-2</v>
      </c>
      <c r="O437" s="98">
        <f t="shared" si="80"/>
        <v>2.7941071070218375E-13</v>
      </c>
      <c r="P437" s="98">
        <f t="shared" si="81"/>
        <v>2.365612637280455E-12</v>
      </c>
      <c r="Q437" s="104">
        <f t="shared" si="82"/>
        <v>3.8369492188139009E-11</v>
      </c>
      <c r="R437" s="47">
        <f t="shared" si="83"/>
        <v>69</v>
      </c>
      <c r="S437" s="77">
        <f t="shared" si="85"/>
        <v>0.21302735279702659</v>
      </c>
      <c r="T437" s="79">
        <f t="shared" si="75"/>
        <v>7.5341643813942509</v>
      </c>
      <c r="U437" s="78">
        <f t="shared" si="76"/>
        <v>58.60458059365066</v>
      </c>
      <c r="V437" s="54" t="s">
        <v>507</v>
      </c>
      <c r="W437" s="67">
        <f t="shared" si="84"/>
        <v>0</v>
      </c>
    </row>
    <row r="438" spans="6:23" x14ac:dyDescent="0.35">
      <c r="F438" s="54" t="s">
        <v>508</v>
      </c>
      <c r="G438" s="111">
        <v>0</v>
      </c>
      <c r="H438" s="112">
        <v>0</v>
      </c>
      <c r="I438" s="113">
        <v>0</v>
      </c>
      <c r="K438" s="11">
        <v>432</v>
      </c>
      <c r="L438" s="25">
        <f t="shared" si="77"/>
        <v>0.29221386766511354</v>
      </c>
      <c r="M438" s="12">
        <f t="shared" si="78"/>
        <v>1.2601011510839849E-16</v>
      </c>
      <c r="N438" s="12">
        <f t="shared" si="79"/>
        <v>1.9000257404663844E-2</v>
      </c>
      <c r="O438" s="98">
        <f t="shared" si="80"/>
        <v>2.7990905961111112E-13</v>
      </c>
      <c r="P438" s="98">
        <f t="shared" si="81"/>
        <v>2.365612637280455E-12</v>
      </c>
      <c r="Q438" s="104">
        <f t="shared" si="82"/>
        <v>3.8376342674030147E-11</v>
      </c>
      <c r="R438" s="47">
        <f t="shared" si="83"/>
        <v>68</v>
      </c>
      <c r="S438" s="77">
        <f t="shared" si="85"/>
        <v>0.21058280791643724</v>
      </c>
      <c r="T438" s="79">
        <f t="shared" si="75"/>
        <v>7.5322349804535165</v>
      </c>
      <c r="U438" s="78">
        <f t="shared" si="76"/>
        <v>57.993091503119324</v>
      </c>
      <c r="V438" s="54" t="s">
        <v>508</v>
      </c>
      <c r="W438" s="67">
        <f t="shared" si="84"/>
        <v>0</v>
      </c>
    </row>
    <row r="439" spans="6:23" x14ac:dyDescent="0.35">
      <c r="F439" s="54" t="s">
        <v>509</v>
      </c>
      <c r="G439" s="111">
        <v>0</v>
      </c>
      <c r="H439" s="112">
        <v>0</v>
      </c>
      <c r="I439" s="113">
        <v>0</v>
      </c>
      <c r="K439" s="11">
        <v>433</v>
      </c>
      <c r="L439" s="25">
        <f t="shared" si="77"/>
        <v>0.29202411369487408</v>
      </c>
      <c r="M439" s="12">
        <f t="shared" si="78"/>
        <v>1.1577126831799295E-16</v>
      </c>
      <c r="N439" s="12">
        <f t="shared" si="79"/>
        <v>1.8826740283691242E-2</v>
      </c>
      <c r="O439" s="98">
        <f t="shared" si="80"/>
        <v>2.8040708460241903E-13</v>
      </c>
      <c r="P439" s="98">
        <f t="shared" si="81"/>
        <v>2.365612637280455E-12</v>
      </c>
      <c r="Q439" s="104">
        <f t="shared" si="82"/>
        <v>3.838313059884309E-11</v>
      </c>
      <c r="R439" s="47">
        <f t="shared" si="83"/>
        <v>67</v>
      </c>
      <c r="S439" s="77">
        <f t="shared" si="85"/>
        <v>0.20812911438017515</v>
      </c>
      <c r="T439" s="79">
        <f t="shared" si="75"/>
        <v>7.5301349426966144</v>
      </c>
      <c r="U439" s="78">
        <f t="shared" si="76"/>
        <v>57.375966608147273</v>
      </c>
      <c r="V439" s="54" t="s">
        <v>509</v>
      </c>
      <c r="W439" s="67">
        <f t="shared" si="84"/>
        <v>0</v>
      </c>
    </row>
    <row r="440" spans="6:23" x14ac:dyDescent="0.35">
      <c r="F440" s="54" t="s">
        <v>510</v>
      </c>
      <c r="G440" s="111">
        <v>0</v>
      </c>
      <c r="H440" s="112">
        <v>0</v>
      </c>
      <c r="I440" s="113">
        <v>0</v>
      </c>
      <c r="K440" s="11">
        <v>434</v>
      </c>
      <c r="L440" s="25">
        <f t="shared" si="77"/>
        <v>0.29183484160410883</v>
      </c>
      <c r="M440" s="12">
        <f t="shared" si="78"/>
        <v>1.0636437048269556E-16</v>
      </c>
      <c r="N440" s="12">
        <f t="shared" si="79"/>
        <v>1.8654807782896628E-2</v>
      </c>
      <c r="O440" s="98">
        <f t="shared" si="80"/>
        <v>2.8090478649872415E-13</v>
      </c>
      <c r="P440" s="98">
        <f t="shared" si="81"/>
        <v>2.365612637280455E-12</v>
      </c>
      <c r="Q440" s="104">
        <f t="shared" si="82"/>
        <v>3.8389856533907905E-11</v>
      </c>
      <c r="R440" s="47">
        <f t="shared" si="83"/>
        <v>66</v>
      </c>
      <c r="S440" s="77">
        <f t="shared" si="85"/>
        <v>0.20566608395780739</v>
      </c>
      <c r="T440" s="79">
        <f t="shared" si="75"/>
        <v>7.527849176950725</v>
      </c>
      <c r="U440" s="78">
        <f t="shared" si="76"/>
        <v>56.753153966202433</v>
      </c>
      <c r="V440" s="54" t="s">
        <v>510</v>
      </c>
      <c r="W440" s="67">
        <f t="shared" si="84"/>
        <v>0</v>
      </c>
    </row>
    <row r="441" spans="6:23" x14ac:dyDescent="0.35">
      <c r="F441" s="54" t="s">
        <v>511</v>
      </c>
      <c r="G441" s="111">
        <v>0</v>
      </c>
      <c r="H441" s="112">
        <v>0</v>
      </c>
      <c r="I441" s="113">
        <v>0</v>
      </c>
      <c r="K441" s="11">
        <v>435</v>
      </c>
      <c r="L441" s="25">
        <f t="shared" si="77"/>
        <v>0.29164605013562306</v>
      </c>
      <c r="M441" s="12">
        <f t="shared" si="78"/>
        <v>9.7721822284136946E-17</v>
      </c>
      <c r="N441" s="12">
        <f t="shared" si="79"/>
        <v>1.8484445430963913E-2</v>
      </c>
      <c r="O441" s="98">
        <f t="shared" si="80"/>
        <v>2.8140216612049636E-13</v>
      </c>
      <c r="P441" s="98">
        <f t="shared" si="81"/>
        <v>2.365612637280455E-12</v>
      </c>
      <c r="Q441" s="104">
        <f t="shared" si="82"/>
        <v>3.8396521045337058E-11</v>
      </c>
      <c r="R441" s="47">
        <f t="shared" si="83"/>
        <v>65</v>
      </c>
      <c r="S441" s="77">
        <f t="shared" si="85"/>
        <v>0.20319352336002858</v>
      </c>
      <c r="T441" s="79">
        <f t="shared" si="75"/>
        <v>7.5253612573750415</v>
      </c>
      <c r="U441" s="78">
        <f t="shared" si="76"/>
        <v>56.12460115602309</v>
      </c>
      <c r="V441" s="54" t="s">
        <v>511</v>
      </c>
      <c r="W441" s="67">
        <f t="shared" si="84"/>
        <v>0</v>
      </c>
    </row>
    <row r="442" spans="6:23" x14ac:dyDescent="0.35">
      <c r="F442" s="54" t="s">
        <v>512</v>
      </c>
      <c r="G442" s="111">
        <v>0</v>
      </c>
      <c r="H442" s="112">
        <v>0</v>
      </c>
      <c r="I442" s="113">
        <v>0</v>
      </c>
      <c r="K442" s="11">
        <v>436</v>
      </c>
      <c r="L442" s="25">
        <f t="shared" si="77"/>
        <v>0.29145773803640274</v>
      </c>
      <c r="M442" s="12">
        <f t="shared" si="78"/>
        <v>8.978151713017593E-17</v>
      </c>
      <c r="N442" s="12">
        <f t="shared" si="79"/>
        <v>1.8315638888734179E-2</v>
      </c>
      <c r="O442" s="98">
        <f t="shared" si="80"/>
        <v>2.8189922428606578E-13</v>
      </c>
      <c r="P442" s="98">
        <f t="shared" si="81"/>
        <v>2.365612637280455E-12</v>
      </c>
      <c r="Q442" s="104">
        <f t="shared" si="82"/>
        <v>3.8403124694073078E-11</v>
      </c>
      <c r="R442" s="47">
        <f t="shared" si="83"/>
        <v>64</v>
      </c>
      <c r="S442" s="77">
        <f t="shared" si="85"/>
        <v>0.20071123409795069</v>
      </c>
      <c r="T442" s="79">
        <f t="shared" si="75"/>
        <v>7.5226533054223053</v>
      </c>
      <c r="U442" s="78">
        <f t="shared" si="76"/>
        <v>55.490255273205698</v>
      </c>
      <c r="V442" s="54" t="s">
        <v>512</v>
      </c>
      <c r="W442" s="67">
        <f t="shared" si="84"/>
        <v>0</v>
      </c>
    </row>
    <row r="443" spans="6:23" x14ac:dyDescent="0.35">
      <c r="F443" s="54" t="s">
        <v>513</v>
      </c>
      <c r="G443" s="111">
        <v>0</v>
      </c>
      <c r="H443" s="112">
        <v>0</v>
      </c>
      <c r="I443" s="113">
        <v>0</v>
      </c>
      <c r="K443" s="11">
        <v>437</v>
      </c>
      <c r="L443" s="25">
        <f t="shared" si="77"/>
        <v>0.29126990405757713</v>
      </c>
      <c r="M443" s="12">
        <f t="shared" si="78"/>
        <v>8.248639484800686E-17</v>
      </c>
      <c r="N443" s="12">
        <f t="shared" si="79"/>
        <v>1.8148373947998855E-2</v>
      </c>
      <c r="O443" s="98">
        <f t="shared" si="80"/>
        <v>2.8239596181162965E-13</v>
      </c>
      <c r="P443" s="98">
        <f t="shared" si="81"/>
        <v>2.365612637280455E-12</v>
      </c>
      <c r="Q443" s="104">
        <f t="shared" si="82"/>
        <v>3.8409668035935772E-11</v>
      </c>
      <c r="R443" s="47">
        <f t="shared" si="83"/>
        <v>63</v>
      </c>
      <c r="S443" s="77">
        <f t="shared" si="85"/>
        <v>0.19821901233828998</v>
      </c>
      <c r="T443" s="79">
        <f t="shared" si="75"/>
        <v>7.5197058613610119</v>
      </c>
      <c r="U443" s="78">
        <f t="shared" si="76"/>
        <v>54.850062925751864</v>
      </c>
      <c r="V443" s="54" t="s">
        <v>513</v>
      </c>
      <c r="W443" s="67">
        <f t="shared" si="84"/>
        <v>0</v>
      </c>
    </row>
    <row r="444" spans="6:23" x14ac:dyDescent="0.35">
      <c r="F444" s="54" t="s">
        <v>514</v>
      </c>
      <c r="G444" s="111">
        <v>0</v>
      </c>
      <c r="H444" s="112">
        <v>0</v>
      </c>
      <c r="I444" s="113">
        <v>0</v>
      </c>
      <c r="K444" s="11">
        <v>438</v>
      </c>
      <c r="L444" s="25">
        <f t="shared" si="77"/>
        <v>0.29108254695438213</v>
      </c>
      <c r="M444" s="12">
        <f t="shared" si="78"/>
        <v>7.5784031641568117E-17</v>
      </c>
      <c r="N444" s="12">
        <f t="shared" si="79"/>
        <v>1.7982636530303752E-2</v>
      </c>
      <c r="O444" s="98">
        <f t="shared" si="80"/>
        <v>2.8289237951125977E-13</v>
      </c>
      <c r="P444" s="98">
        <f t="shared" si="81"/>
        <v>2.365612637280455E-12</v>
      </c>
      <c r="Q444" s="104">
        <f t="shared" si="82"/>
        <v>3.8416151621668981E-11</v>
      </c>
      <c r="R444" s="47">
        <f t="shared" si="83"/>
        <v>62</v>
      </c>
      <c r="S444" s="77">
        <f t="shared" si="85"/>
        <v>0.19571664875427994</v>
      </c>
      <c r="T444" s="79">
        <f t="shared" si="75"/>
        <v>7.5164977444349788</v>
      </c>
      <c r="U444" s="78">
        <f t="shared" si="76"/>
        <v>54.203970229574644</v>
      </c>
      <c r="V444" s="54" t="s">
        <v>514</v>
      </c>
      <c r="W444" s="67">
        <f t="shared" si="84"/>
        <v>0</v>
      </c>
    </row>
    <row r="445" spans="6:23" x14ac:dyDescent="0.35">
      <c r="F445" s="54" t="s">
        <v>515</v>
      </c>
      <c r="G445" s="111">
        <v>0</v>
      </c>
      <c r="H445" s="112">
        <v>0</v>
      </c>
      <c r="I445" s="113">
        <v>0</v>
      </c>
      <c r="K445" s="11">
        <v>439</v>
      </c>
      <c r="L445" s="25">
        <f t="shared" si="77"/>
        <v>0.29089566548612433</v>
      </c>
      <c r="M445" s="12">
        <f t="shared" si="78"/>
        <v>6.9626263366618867E-17</v>
      </c>
      <c r="N445" s="12">
        <f t="shared" si="79"/>
        <v>1.7818412685764198E-2</v>
      </c>
      <c r="O445" s="98">
        <f t="shared" si="80"/>
        <v>2.8338847819690923E-13</v>
      </c>
      <c r="P445" s="98">
        <f t="shared" si="81"/>
        <v>2.365612637280455E-12</v>
      </c>
      <c r="Q445" s="104">
        <f t="shared" si="82"/>
        <v>3.8422575996986984E-11</v>
      </c>
      <c r="R445" s="47">
        <f t="shared" si="83"/>
        <v>61</v>
      </c>
      <c r="S445" s="77">
        <f t="shared" si="85"/>
        <v>0.19320392837212999</v>
      </c>
      <c r="T445" s="79">
        <f t="shared" si="75"/>
        <v>7.513005900655398</v>
      </c>
      <c r="U445" s="78">
        <f t="shared" si="76"/>
        <v>53.551922803962952</v>
      </c>
      <c r="V445" s="54" t="s">
        <v>515</v>
      </c>
      <c r="W445" s="67">
        <f t="shared" si="84"/>
        <v>0</v>
      </c>
    </row>
    <row r="446" spans="6:23" x14ac:dyDescent="0.35">
      <c r="F446" s="54" t="s">
        <v>516</v>
      </c>
      <c r="G446" s="111">
        <v>0</v>
      </c>
      <c r="H446" s="112">
        <v>0</v>
      </c>
      <c r="I446" s="113">
        <v>0</v>
      </c>
      <c r="K446" s="11">
        <v>440</v>
      </c>
      <c r="L446" s="25">
        <f t="shared" si="77"/>
        <v>0.29070925841614564</v>
      </c>
      <c r="M446" s="12">
        <f t="shared" si="78"/>
        <v>6.3968839416279791E-17</v>
      </c>
      <c r="N446" s="12">
        <f t="shared" si="79"/>
        <v>1.7655688591890786E-2</v>
      </c>
      <c r="O446" s="98">
        <f t="shared" si="80"/>
        <v>2.8388425867841909E-13</v>
      </c>
      <c r="P446" s="98">
        <f t="shared" si="81"/>
        <v>2.365612637280455E-12</v>
      </c>
      <c r="Q446" s="104">
        <f t="shared" si="82"/>
        <v>3.8428941702620388E-11</v>
      </c>
      <c r="R446" s="47">
        <f t="shared" si="83"/>
        <v>60</v>
      </c>
      <c r="S446" s="77">
        <f t="shared" si="85"/>
        <v>0.19068063041281663</v>
      </c>
      <c r="T446" s="79">
        <f t="shared" si="75"/>
        <v>7.5092052371315496</v>
      </c>
      <c r="U446" s="78">
        <f t="shared" si="76"/>
        <v>52.893865767004606</v>
      </c>
      <c r="V446" s="54" t="s">
        <v>516</v>
      </c>
      <c r="W446" s="67">
        <f t="shared" si="84"/>
        <v>0</v>
      </c>
    </row>
    <row r="447" spans="6:23" x14ac:dyDescent="0.35">
      <c r="F447" s="54" t="s">
        <v>517</v>
      </c>
      <c r="G447" s="111">
        <v>0</v>
      </c>
      <c r="H447" s="112">
        <v>0</v>
      </c>
      <c r="I447" s="113">
        <v>0</v>
      </c>
      <c r="K447" s="11">
        <v>441</v>
      </c>
      <c r="L447" s="25">
        <f t="shared" si="77"/>
        <v>0.29052332451178964</v>
      </c>
      <c r="M447" s="12">
        <f t="shared" si="78"/>
        <v>5.8771104729823351E-17</v>
      </c>
      <c r="N447" s="12">
        <f t="shared" si="79"/>
        <v>1.7494450552426013E-2</v>
      </c>
      <c r="O447" s="98">
        <f t="shared" si="80"/>
        <v>2.8437972176352579E-13</v>
      </c>
      <c r="P447" s="98">
        <f t="shared" si="81"/>
        <v>2.365612637280455E-12</v>
      </c>
      <c r="Q447" s="104">
        <f t="shared" si="82"/>
        <v>3.8435249274361659E-11</v>
      </c>
      <c r="R447" s="47">
        <f t="shared" si="83"/>
        <v>59</v>
      </c>
      <c r="S447" s="77">
        <f t="shared" si="85"/>
        <v>0.18814652812897689</v>
      </c>
      <c r="T447" s="79">
        <f t="shared" si="75"/>
        <v>7.5050684417497058</v>
      </c>
      <c r="U447" s="78">
        <f t="shared" si="76"/>
        <v>52.229743730966845</v>
      </c>
      <c r="V447" s="54" t="s">
        <v>517</v>
      </c>
      <c r="W447" s="67">
        <f t="shared" si="84"/>
        <v>0</v>
      </c>
    </row>
    <row r="448" spans="6:23" x14ac:dyDescent="0.35">
      <c r="F448" s="54" t="s">
        <v>518</v>
      </c>
      <c r="G448" s="111">
        <v>0</v>
      </c>
      <c r="H448" s="112">
        <v>0</v>
      </c>
      <c r="I448" s="113">
        <v>0</v>
      </c>
      <c r="K448" s="11">
        <v>442</v>
      </c>
      <c r="L448" s="25">
        <f t="shared" si="77"/>
        <v>0.29033786254436728</v>
      </c>
      <c r="M448" s="12">
        <f t="shared" si="78"/>
        <v>5.399570763956718E-17</v>
      </c>
      <c r="N448" s="12">
        <f t="shared" si="79"/>
        <v>1.7334684996191528E-2</v>
      </c>
      <c r="O448" s="98">
        <f t="shared" si="80"/>
        <v>2.8487486825786748E-13</v>
      </c>
      <c r="P448" s="98">
        <f t="shared" si="81"/>
        <v>2.365612637280455E-12</v>
      </c>
      <c r="Q448" s="104">
        <f t="shared" si="82"/>
        <v>3.8441499243110215E-11</v>
      </c>
      <c r="R448" s="47">
        <f t="shared" si="83"/>
        <v>58</v>
      </c>
      <c r="S448" s="77">
        <f t="shared" si="85"/>
        <v>0.18560138863662962</v>
      </c>
      <c r="T448" s="79">
        <f t="shared" si="75"/>
        <v>7.5005657869043398</v>
      </c>
      <c r="U448" s="78">
        <f t="shared" si="76"/>
        <v>51.559500797634541</v>
      </c>
      <c r="V448" s="54" t="s">
        <v>518</v>
      </c>
      <c r="W448" s="67">
        <f t="shared" si="84"/>
        <v>0</v>
      </c>
    </row>
    <row r="449" spans="6:23" x14ac:dyDescent="0.35">
      <c r="F449" s="54" t="s">
        <v>519</v>
      </c>
      <c r="G449" s="111">
        <v>0</v>
      </c>
      <c r="H449" s="112">
        <v>0</v>
      </c>
      <c r="I449" s="113">
        <v>0</v>
      </c>
      <c r="K449" s="11">
        <v>443</v>
      </c>
      <c r="L449" s="25">
        <f t="shared" si="77"/>
        <v>0.29015287128912426</v>
      </c>
      <c r="M449" s="12">
        <f t="shared" si="78"/>
        <v>4.9608331456429237E-17</v>
      </c>
      <c r="N449" s="12">
        <f t="shared" si="79"/>
        <v>1.7176378475945765E-2</v>
      </c>
      <c r="O449" s="98">
        <f t="shared" si="80"/>
        <v>2.8536969896499107E-13</v>
      </c>
      <c r="P449" s="98">
        <f t="shared" si="81"/>
        <v>2.365612637280455E-12</v>
      </c>
      <c r="Q449" s="104">
        <f t="shared" si="82"/>
        <v>3.8447692134917112E-11</v>
      </c>
      <c r="R449" s="47">
        <f t="shared" si="83"/>
        <v>57</v>
      </c>
      <c r="S449" s="77">
        <f t="shared" si="85"/>
        <v>0.18304497274141618</v>
      </c>
      <c r="T449" s="79">
        <f t="shared" si="75"/>
        <v>7.4956649158712993</v>
      </c>
      <c r="U449" s="78">
        <f t="shared" si="76"/>
        <v>50.883080553605218</v>
      </c>
      <c r="V449" s="54" t="s">
        <v>519</v>
      </c>
      <c r="W449" s="67">
        <f t="shared" si="84"/>
        <v>0</v>
      </c>
    </row>
    <row r="450" spans="6:23" x14ac:dyDescent="0.35">
      <c r="F450" s="54" t="s">
        <v>520</v>
      </c>
      <c r="G450" s="111">
        <v>0</v>
      </c>
      <c r="H450" s="112">
        <v>0</v>
      </c>
      <c r="I450" s="113">
        <v>0</v>
      </c>
      <c r="K450" s="11">
        <v>444</v>
      </c>
      <c r="L450" s="25">
        <f t="shared" si="77"/>
        <v>0.28996834952520895</v>
      </c>
      <c r="M450" s="12">
        <f t="shared" si="78"/>
        <v>4.5577447865274249E-17</v>
      </c>
      <c r="N450" s="12">
        <f t="shared" si="79"/>
        <v>1.7019517667252178E-2</v>
      </c>
      <c r="O450" s="98">
        <f t="shared" si="80"/>
        <v>2.8586421468635853E-13</v>
      </c>
      <c r="P450" s="98">
        <f t="shared" si="81"/>
        <v>2.365612637280455E-12</v>
      </c>
      <c r="Q450" s="104">
        <f t="shared" si="82"/>
        <v>3.8453828471029314E-11</v>
      </c>
      <c r="R450" s="47">
        <f t="shared" si="83"/>
        <v>56</v>
      </c>
      <c r="S450" s="77">
        <f t="shared" si="85"/>
        <v>0.18047703475899224</v>
      </c>
      <c r="T450" s="79">
        <f t="shared" si="75"/>
        <v>7.4903306102877378</v>
      </c>
      <c r="U450" s="78">
        <f t="shared" si="76"/>
        <v>50.200426065540945</v>
      </c>
      <c r="V450" s="54" t="s">
        <v>520</v>
      </c>
      <c r="W450" s="67">
        <f t="shared" si="84"/>
        <v>0</v>
      </c>
    </row>
    <row r="451" spans="6:23" x14ac:dyDescent="0.35">
      <c r="F451" s="54" t="s">
        <v>521</v>
      </c>
      <c r="G451" s="111">
        <v>0</v>
      </c>
      <c r="H451" s="112">
        <v>0</v>
      </c>
      <c r="I451" s="113">
        <v>0</v>
      </c>
      <c r="K451" s="11">
        <v>445</v>
      </c>
      <c r="L451" s="25">
        <f t="shared" si="77"/>
        <v>0.28978429603564054</v>
      </c>
      <c r="M451" s="12">
        <f t="shared" si="78"/>
        <v>4.1874090357912232E-17</v>
      </c>
      <c r="N451" s="12">
        <f t="shared" si="79"/>
        <v>1.6864089367357706E-2</v>
      </c>
      <c r="O451" s="98">
        <f t="shared" si="80"/>
        <v>2.8635841622135385E-13</v>
      </c>
      <c r="P451" s="98">
        <f t="shared" si="81"/>
        <v>2.365612637280455E-12</v>
      </c>
      <c r="Q451" s="104">
        <f t="shared" si="82"/>
        <v>3.8459908767933582E-11</v>
      </c>
      <c r="R451" s="47">
        <f t="shared" si="83"/>
        <v>55</v>
      </c>
      <c r="S451" s="77">
        <f t="shared" si="85"/>
        <v>0.17789732232914215</v>
      </c>
      <c r="T451" s="79">
        <f t="shared" si="75"/>
        <v>7.4845245370678972</v>
      </c>
      <c r="U451" s="78">
        <f t="shared" si="76"/>
        <v>49.511479875376189</v>
      </c>
      <c r="V451" s="54" t="s">
        <v>521</v>
      </c>
      <c r="W451" s="67">
        <f t="shared" si="84"/>
        <v>0</v>
      </c>
    </row>
    <row r="452" spans="6:23" x14ac:dyDescent="0.35">
      <c r="F452" s="54" t="s">
        <v>522</v>
      </c>
      <c r="G452" s="111">
        <v>0</v>
      </c>
      <c r="H452" s="112">
        <v>0</v>
      </c>
      <c r="I452" s="113">
        <v>0</v>
      </c>
      <c r="K452" s="11">
        <v>446</v>
      </c>
      <c r="L452" s="25">
        <f t="shared" si="77"/>
        <v>0.28960070960727874</v>
      </c>
      <c r="M452" s="12">
        <f t="shared" si="78"/>
        <v>3.8471646075614678E-17</v>
      </c>
      <c r="N452" s="12">
        <f t="shared" si="79"/>
        <v>1.6710080494081583E-2</v>
      </c>
      <c r="O452" s="98">
        <f t="shared" si="80"/>
        <v>2.8685230436728942E-13</v>
      </c>
      <c r="P452" s="98">
        <f t="shared" si="81"/>
        <v>2.365612637280455E-12</v>
      </c>
      <c r="Q452" s="104">
        <f t="shared" si="82"/>
        <v>3.846593353739993E-11</v>
      </c>
      <c r="R452" s="47">
        <f t="shared" si="83"/>
        <v>54</v>
      </c>
      <c r="S452" s="77">
        <f t="shared" si="85"/>
        <v>0.17530557622310031</v>
      </c>
      <c r="T452" s="79">
        <f t="shared" si="75"/>
        <v>7.4782049729360569</v>
      </c>
      <c r="U452" s="78">
        <f t="shared" si="76"/>
        <v>48.816183995481772</v>
      </c>
      <c r="V452" s="54" t="s">
        <v>522</v>
      </c>
      <c r="W452" s="67">
        <f t="shared" si="84"/>
        <v>0</v>
      </c>
    </row>
    <row r="453" spans="6:23" x14ac:dyDescent="0.35">
      <c r="F453" s="54" t="s">
        <v>523</v>
      </c>
      <c r="G453" s="111">
        <v>0</v>
      </c>
      <c r="H453" s="112">
        <v>0</v>
      </c>
      <c r="I453" s="113">
        <v>0</v>
      </c>
      <c r="K453" s="11">
        <v>447</v>
      </c>
      <c r="L453" s="25">
        <f t="shared" si="77"/>
        <v>0.28941758903079284</v>
      </c>
      <c r="M453" s="12">
        <f t="shared" si="78"/>
        <v>3.5345664565288518E-17</v>
      </c>
      <c r="N453" s="12">
        <f t="shared" si="79"/>
        <v>1.6557478084714132E-2</v>
      </c>
      <c r="O453" s="98">
        <f t="shared" si="80"/>
        <v>2.8734587991941286E-13</v>
      </c>
      <c r="P453" s="98">
        <f t="shared" si="81"/>
        <v>2.365612637280455E-12</v>
      </c>
      <c r="Q453" s="104">
        <f t="shared" si="82"/>
        <v>3.8471903286524718E-11</v>
      </c>
      <c r="R453" s="47">
        <f t="shared" si="83"/>
        <v>53</v>
      </c>
      <c r="S453" s="77">
        <f t="shared" si="85"/>
        <v>0.17270153014346579</v>
      </c>
      <c r="T453" s="79">
        <f t="shared" si="75"/>
        <v>7.4713265045970854</v>
      </c>
      <c r="U453" s="78">
        <f t="shared" si="76"/>
        <v>48.114479903784058</v>
      </c>
      <c r="V453" s="54" t="s">
        <v>523</v>
      </c>
      <c r="W453" s="67">
        <f t="shared" si="84"/>
        <v>0</v>
      </c>
    </row>
    <row r="454" spans="6:23" x14ac:dyDescent="0.35">
      <c r="F454" s="54" t="s">
        <v>524</v>
      </c>
      <c r="G454" s="111">
        <v>0</v>
      </c>
      <c r="H454" s="112">
        <v>0</v>
      </c>
      <c r="I454" s="113">
        <v>0</v>
      </c>
      <c r="K454" s="11">
        <v>448</v>
      </c>
      <c r="L454" s="25">
        <f t="shared" si="77"/>
        <v>0.28923493310063286</v>
      </c>
      <c r="M454" s="12">
        <f t="shared" si="78"/>
        <v>3.2473682075012179E-17</v>
      </c>
      <c r="N454" s="12">
        <f t="shared" si="79"/>
        <v>1.6406269294925755E-2</v>
      </c>
      <c r="O454" s="98">
        <f t="shared" si="80"/>
        <v>2.878391436709131E-13</v>
      </c>
      <c r="P454" s="98">
        <f t="shared" si="81"/>
        <v>2.365612637280455E-12</v>
      </c>
      <c r="Q454" s="104">
        <f t="shared" si="82"/>
        <v>3.8477818517773291E-11</v>
      </c>
      <c r="R454" s="47">
        <f t="shared" si="83"/>
        <v>52</v>
      </c>
      <c r="S454" s="77">
        <f t="shared" si="85"/>
        <v>0.17008491051596278</v>
      </c>
      <c r="T454" s="79">
        <f t="shared" si="75"/>
        <v>7.463839702389973</v>
      </c>
      <c r="U454" s="78">
        <f t="shared" si="76"/>
        <v>47.406308538839291</v>
      </c>
      <c r="V454" s="54" t="s">
        <v>524</v>
      </c>
      <c r="W454" s="67">
        <f t="shared" si="84"/>
        <v>0</v>
      </c>
    </row>
    <row r="455" spans="6:23" x14ac:dyDescent="0.35">
      <c r="F455" s="54" t="s">
        <v>525</v>
      </c>
      <c r="G455" s="111">
        <v>0</v>
      </c>
      <c r="H455" s="112">
        <v>0</v>
      </c>
      <c r="I455" s="113">
        <v>0</v>
      </c>
      <c r="K455" s="11">
        <v>449</v>
      </c>
      <c r="L455" s="25">
        <f t="shared" si="77"/>
        <v>0.28905274061500025</v>
      </c>
      <c r="M455" s="12">
        <f t="shared" si="78"/>
        <v>2.9835060126287353E-17</v>
      </c>
      <c r="N455" s="12">
        <f t="shared" si="79"/>
        <v>1.6256441397685905E-2</v>
      </c>
      <c r="O455" s="98">
        <f t="shared" si="80"/>
        <v>2.8833209641292693E-13</v>
      </c>
      <c r="P455" s="98">
        <f t="shared" si="81"/>
        <v>2.365612637280455E-12</v>
      </c>
      <c r="Q455" s="104">
        <f t="shared" si="82"/>
        <v>3.848367972902233E-11</v>
      </c>
      <c r="R455" s="47">
        <f t="shared" si="83"/>
        <v>51</v>
      </c>
      <c r="S455" s="77">
        <f t="shared" si="85"/>
        <v>0.16745543627214146</v>
      </c>
      <c r="T455" s="79">
        <f t="shared" ref="T455:T506" si="86">VLOOKUP($R455,$K$6:$Q$506,6)/$C$26</f>
        <v>7.4556907650792006</v>
      </c>
      <c r="U455" s="78">
        <f t="shared" ref="U455:U506" si="87">VLOOKUP($R455,$K$6:$Q$506,7)/$C$26</f>
        <v>46.691610294862421</v>
      </c>
      <c r="V455" s="54" t="s">
        <v>525</v>
      </c>
      <c r="W455" s="67">
        <f t="shared" si="84"/>
        <v>0</v>
      </c>
    </row>
    <row r="456" spans="6:23" x14ac:dyDescent="0.35">
      <c r="F456" s="54" t="s">
        <v>526</v>
      </c>
      <c r="G456" s="111">
        <v>0</v>
      </c>
      <c r="H456" s="112">
        <v>0</v>
      </c>
      <c r="I456" s="113">
        <v>0</v>
      </c>
      <c r="K456" s="11">
        <v>450</v>
      </c>
      <c r="L456" s="25">
        <f t="shared" si="77"/>
        <v>0.28887101037581941</v>
      </c>
      <c r="M456" s="12">
        <f t="shared" si="78"/>
        <v>2.741083720297035E-17</v>
      </c>
      <c r="N456" s="12">
        <f t="shared" si="79"/>
        <v>1.6107981782191753E-2</v>
      </c>
      <c r="O456" s="98">
        <f t="shared" si="80"/>
        <v>2.8882473893454548E-13</v>
      </c>
      <c r="P456" s="98">
        <f t="shared" si="81"/>
        <v>2.365612637280455E-12</v>
      </c>
      <c r="Q456" s="104">
        <f t="shared" si="82"/>
        <v>3.8489487413601721E-11</v>
      </c>
      <c r="R456" s="47">
        <f t="shared" si="83"/>
        <v>50</v>
      </c>
      <c r="S456" s="77">
        <f t="shared" si="85"/>
        <v>0.16481281862190844</v>
      </c>
      <c r="T456" s="79">
        <f t="shared" si="86"/>
        <v>7.4468211332313281</v>
      </c>
      <c r="U456" s="78">
        <f t="shared" si="87"/>
        <v>45.970325016710206</v>
      </c>
      <c r="V456" s="54" t="s">
        <v>526</v>
      </c>
      <c r="W456" s="67">
        <f t="shared" si="84"/>
        <v>0</v>
      </c>
    </row>
    <row r="457" spans="6:23" x14ac:dyDescent="0.35">
      <c r="F457" s="54" t="s">
        <v>527</v>
      </c>
      <c r="G457" s="111">
        <v>0</v>
      </c>
      <c r="H457" s="112">
        <v>0</v>
      </c>
      <c r="I457" s="113">
        <v>0</v>
      </c>
      <c r="K457" s="11">
        <v>451</v>
      </c>
      <c r="L457" s="25">
        <f t="shared" si="77"/>
        <v>0.28868974118871021</v>
      </c>
      <c r="M457" s="12">
        <f t="shared" si="78"/>
        <v>2.518359249109536E-17</v>
      </c>
      <c r="N457" s="12">
        <f t="shared" si="79"/>
        <v>1.5960877952806828E-2</v>
      </c>
      <c r="O457" s="98">
        <f t="shared" si="80"/>
        <v>2.8931707202282037E-13</v>
      </c>
      <c r="P457" s="98">
        <f t="shared" si="81"/>
        <v>2.365612637280455E-12</v>
      </c>
      <c r="Q457" s="104">
        <f t="shared" si="82"/>
        <v>3.8495242060336088E-11</v>
      </c>
      <c r="R457" s="47">
        <f t="shared" si="83"/>
        <v>49</v>
      </c>
      <c r="S457" s="77">
        <f t="shared" si="85"/>
        <v>0.16215676081452096</v>
      </c>
      <c r="T457" s="79">
        <f t="shared" si="86"/>
        <v>7.4371670683985123</v>
      </c>
      <c r="U457" s="78">
        <f t="shared" si="87"/>
        <v>45.242391994818021</v>
      </c>
      <c r="V457" s="54" t="s">
        <v>527</v>
      </c>
      <c r="W457" s="67">
        <f t="shared" si="84"/>
        <v>0</v>
      </c>
    </row>
    <row r="458" spans="6:23" x14ac:dyDescent="0.35">
      <c r="F458" s="54" t="s">
        <v>528</v>
      </c>
      <c r="G458" s="111">
        <v>0</v>
      </c>
      <c r="H458" s="112">
        <v>0</v>
      </c>
      <c r="I458" s="113">
        <v>0</v>
      </c>
      <c r="K458" s="11">
        <v>452</v>
      </c>
      <c r="L458" s="25">
        <f t="shared" si="77"/>
        <v>0.2885089318629605</v>
      </c>
      <c r="M458" s="12">
        <f t="shared" si="78"/>
        <v>2.3137320690402849E-17</v>
      </c>
      <c r="N458" s="12">
        <f t="shared" si="79"/>
        <v>1.5815117528009303E-2</v>
      </c>
      <c r="O458" s="98">
        <f t="shared" si="80"/>
        <v>2.8980909646277031E-13</v>
      </c>
      <c r="P458" s="98">
        <f t="shared" si="81"/>
        <v>2.365612637280455E-12</v>
      </c>
      <c r="Q458" s="104">
        <f t="shared" si="82"/>
        <v>3.8500944153585919E-11</v>
      </c>
      <c r="R458" s="47">
        <f t="shared" si="83"/>
        <v>48</v>
      </c>
      <c r="S458" s="77">
        <f t="shared" si="85"/>
        <v>0.15948695788635822</v>
      </c>
      <c r="T458" s="79">
        <f t="shared" si="86"/>
        <v>7.4266591950848539</v>
      </c>
      <c r="U458" s="78">
        <f t="shared" si="87"/>
        <v>44.507749960090038</v>
      </c>
      <c r="V458" s="54" t="s">
        <v>528</v>
      </c>
      <c r="W458" s="67">
        <f t="shared" si="84"/>
        <v>0</v>
      </c>
    </row>
    <row r="459" spans="6:23" x14ac:dyDescent="0.35">
      <c r="F459" s="54" t="s">
        <v>529</v>
      </c>
      <c r="G459" s="111">
        <v>0</v>
      </c>
      <c r="H459" s="112">
        <v>0</v>
      </c>
      <c r="I459" s="113">
        <v>0</v>
      </c>
      <c r="K459" s="11">
        <v>453</v>
      </c>
      <c r="L459" s="25">
        <f t="shared" si="77"/>
        <v>0.28832858121149979</v>
      </c>
      <c r="M459" s="12">
        <f t="shared" si="78"/>
        <v>2.1257316997955569E-17</v>
      </c>
      <c r="N459" s="12">
        <f t="shared" si="79"/>
        <v>1.5670688239349775E-2</v>
      </c>
      <c r="O459" s="98">
        <f t="shared" si="80"/>
        <v>2.9030081303738694E-13</v>
      </c>
      <c r="P459" s="98">
        <f t="shared" si="81"/>
        <v>2.365612637280455E-12</v>
      </c>
      <c r="Q459" s="104">
        <f t="shared" si="82"/>
        <v>3.850659417328837E-11</v>
      </c>
      <c r="R459" s="47">
        <f t="shared" si="83"/>
        <v>47</v>
      </c>
      <c r="S459" s="77">
        <f t="shared" si="85"/>
        <v>0.1568030963933788</v>
      </c>
      <c r="T459" s="79">
        <f t="shared" si="86"/>
        <v>7.4152220022041329</v>
      </c>
      <c r="U459" s="78">
        <f t="shared" si="87"/>
        <v>43.766337078742261</v>
      </c>
      <c r="V459" s="54" t="s">
        <v>529</v>
      </c>
      <c r="W459" s="67">
        <f t="shared" si="84"/>
        <v>0</v>
      </c>
    </row>
    <row r="460" spans="6:23" x14ac:dyDescent="0.35">
      <c r="F460" s="54" t="s">
        <v>530</v>
      </c>
      <c r="G460" s="111">
        <v>0</v>
      </c>
      <c r="H460" s="112">
        <v>0</v>
      </c>
      <c r="I460" s="113">
        <v>0</v>
      </c>
      <c r="K460" s="11">
        <v>454</v>
      </c>
      <c r="L460" s="25">
        <f t="shared" si="77"/>
        <v>0.28814868805087268</v>
      </c>
      <c r="M460" s="12">
        <f t="shared" si="78"/>
        <v>1.9530071437312264E-17</v>
      </c>
      <c r="N460" s="12">
        <f t="shared" si="79"/>
        <v>1.5527577930418696E-2</v>
      </c>
      <c r="O460" s="98">
        <f t="shared" si="80"/>
        <v>2.907922225276411E-13</v>
      </c>
      <c r="P460" s="98">
        <f t="shared" si="81"/>
        <v>2.365612637280455E-12</v>
      </c>
      <c r="Q460" s="104">
        <f t="shared" si="82"/>
        <v>3.8512192594997635E-11</v>
      </c>
      <c r="R460" s="47">
        <f t="shared" si="83"/>
        <v>46</v>
      </c>
      <c r="S460" s="77">
        <f t="shared" si="85"/>
        <v>0.15410485412566371</v>
      </c>
      <c r="T460" s="79">
        <f t="shared" si="86"/>
        <v>7.4027733004462979</v>
      </c>
      <c r="U460" s="78">
        <f t="shared" si="87"/>
        <v>43.018090947098102</v>
      </c>
      <c r="V460" s="54" t="s">
        <v>530</v>
      </c>
      <c r="W460" s="67">
        <f t="shared" si="84"/>
        <v>0</v>
      </c>
    </row>
    <row r="461" spans="6:23" x14ac:dyDescent="0.35">
      <c r="F461" s="54" t="s">
        <v>531</v>
      </c>
      <c r="G461" s="111">
        <v>0</v>
      </c>
      <c r="H461" s="112">
        <v>0</v>
      </c>
      <c r="I461" s="113">
        <v>0</v>
      </c>
      <c r="K461" s="11">
        <v>455</v>
      </c>
      <c r="L461" s="25">
        <f t="shared" si="77"/>
        <v>0.28796925120121353</v>
      </c>
      <c r="M461" s="12">
        <f t="shared" si="78"/>
        <v>1.7943171773897957E-17</v>
      </c>
      <c r="N461" s="12">
        <f t="shared" si="79"/>
        <v>1.5385774555823222E-2</v>
      </c>
      <c r="O461" s="98">
        <f t="shared" si="80"/>
        <v>2.9128332571248922E-13</v>
      </c>
      <c r="P461" s="98">
        <f t="shared" si="81"/>
        <v>2.365612637280455E-12</v>
      </c>
      <c r="Q461" s="104">
        <f t="shared" si="82"/>
        <v>3.8517739889924963E-11</v>
      </c>
      <c r="R461" s="47">
        <f t="shared" si="83"/>
        <v>45</v>
      </c>
      <c r="S461" s="77">
        <f t="shared" si="85"/>
        <v>0.15139189980080331</v>
      </c>
      <c r="T461" s="79">
        <f t="shared" si="86"/>
        <v>7.3892236316532962</v>
      </c>
      <c r="U461" s="78">
        <f t="shared" si="87"/>
        <v>42.262948586335916</v>
      </c>
      <c r="V461" s="54" t="s">
        <v>531</v>
      </c>
      <c r="W461" s="67">
        <f t="shared" si="84"/>
        <v>0</v>
      </c>
    </row>
    <row r="462" spans="6:23" x14ac:dyDescent="0.35">
      <c r="F462" s="54" t="s">
        <v>532</v>
      </c>
      <c r="G462" s="111">
        <v>0</v>
      </c>
      <c r="H462" s="112">
        <v>0</v>
      </c>
      <c r="I462" s="113">
        <v>0</v>
      </c>
      <c r="K462" s="11">
        <v>456</v>
      </c>
      <c r="L462" s="25">
        <f t="shared" si="77"/>
        <v>0.28779026948622144</v>
      </c>
      <c r="M462" s="12">
        <f t="shared" si="78"/>
        <v>1.648521431890464E-17</v>
      </c>
      <c r="N462" s="12">
        <f t="shared" si="79"/>
        <v>1.5245266180173286E-2</v>
      </c>
      <c r="O462" s="98">
        <f t="shared" si="80"/>
        <v>2.9177412336887923E-13</v>
      </c>
      <c r="P462" s="98">
        <f t="shared" si="81"/>
        <v>2.365612637280455E-12</v>
      </c>
      <c r="Q462" s="104">
        <f t="shared" si="82"/>
        <v>3.8523236524978344E-11</v>
      </c>
      <c r="R462" s="47">
        <f t="shared" si="83"/>
        <v>44</v>
      </c>
      <c r="S462" s="77">
        <f t="shared" si="85"/>
        <v>0.14866389273207975</v>
      </c>
      <c r="T462" s="79">
        <f t="shared" si="86"/>
        <v>7.3744756259598896</v>
      </c>
      <c r="U462" s="78">
        <f t="shared" si="87"/>
        <v>41.500846437188201</v>
      </c>
      <c r="V462" s="54" t="s">
        <v>532</v>
      </c>
      <c r="W462" s="67">
        <f t="shared" si="84"/>
        <v>0</v>
      </c>
    </row>
    <row r="463" spans="6:23" x14ac:dyDescent="0.35">
      <c r="F463" s="54" t="s">
        <v>533</v>
      </c>
      <c r="G463" s="111">
        <v>0</v>
      </c>
      <c r="H463" s="112">
        <v>0</v>
      </c>
      <c r="I463" s="113">
        <v>0</v>
      </c>
      <c r="K463" s="11">
        <v>457</v>
      </c>
      <c r="L463" s="25">
        <f t="shared" ref="L463:L505" si="88">$B$17+$B$18*EXP(-K463/$B$21)+$B$19*EXP(-K463/$B$22)+$B$20*EXP(-K463/$B$23)</f>
        <v>0.28761174173313536</v>
      </c>
      <c r="M463" s="12">
        <f t="shared" ref="M463:M505" si="89">EXP(-K463/$D$9)</f>
        <v>1.5145721980745393E-17</v>
      </c>
      <c r="N463" s="12">
        <f t="shared" ref="N463:N505" si="90">EXP(-K463/$D$8)</f>
        <v>1.5106040977077059E-2</v>
      </c>
      <c r="O463" s="98">
        <f t="shared" ref="O463:O505" si="91">(K463*$B$17+$B$18*$B$21*(1-EXP(-K463/$B$21))+$B$19*$B$22*(1-EXP(-K463/$B$22))+$B$20*$B$23*(1-EXP(-K463/$B$23)))*$C$7</f>
        <v>2.9226461627175669E-13</v>
      </c>
      <c r="P463" s="98">
        <f t="shared" ref="P463:P505" si="92">$D$9*(1-EXP(-K463/$D$9))*$C$9</f>
        <v>2.365612637280455E-12</v>
      </c>
      <c r="Q463" s="104">
        <f t="shared" ref="Q463:Q505" si="93">$D$8*(1-EXP(-K463/$D$8))*$C$8</f>
        <v>3.8528682962801821E-11</v>
      </c>
      <c r="R463" s="47">
        <f t="shared" ref="R463:R505" si="94">$B$13-K463</f>
        <v>43</v>
      </c>
      <c r="S463" s="77">
        <f t="shared" si="85"/>
        <v>0.14592048246637793</v>
      </c>
      <c r="T463" s="79">
        <f t="shared" si="86"/>
        <v>7.3584233020798298</v>
      </c>
      <c r="U463" s="78">
        <f t="shared" si="87"/>
        <v>40.731720354591857</v>
      </c>
      <c r="V463" s="54" t="s">
        <v>533</v>
      </c>
      <c r="W463" s="67">
        <f t="shared" ref="W463:W505" si="95">G463*S463+H463*T463+I463*U463</f>
        <v>0</v>
      </c>
    </row>
    <row r="464" spans="6:23" x14ac:dyDescent="0.35">
      <c r="F464" s="54" t="s">
        <v>534</v>
      </c>
      <c r="G464" s="111">
        <v>0</v>
      </c>
      <c r="H464" s="112">
        <v>0</v>
      </c>
      <c r="I464" s="113">
        <v>0</v>
      </c>
      <c r="K464" s="11">
        <v>458</v>
      </c>
      <c r="L464" s="25">
        <f t="shared" si="88"/>
        <v>0.28743366677271037</v>
      </c>
      <c r="M464" s="12">
        <f t="shared" si="89"/>
        <v>1.3915068975171067E-17</v>
      </c>
      <c r="N464" s="12">
        <f t="shared" si="90"/>
        <v>1.4968087228145575E-2</v>
      </c>
      <c r="O464" s="98">
        <f t="shared" si="91"/>
        <v>2.9275480519407046E-13</v>
      </c>
      <c r="P464" s="98">
        <f t="shared" si="92"/>
        <v>2.365612637280455E-12</v>
      </c>
      <c r="Q464" s="104">
        <f t="shared" si="93"/>
        <v>3.8534079661814352E-11</v>
      </c>
      <c r="R464" s="47">
        <f t="shared" si="94"/>
        <v>42</v>
      </c>
      <c r="S464" s="77">
        <f t="shared" si="85"/>
        <v>0.14316130838547408</v>
      </c>
      <c r="T464" s="79">
        <f t="shared" si="86"/>
        <v>7.3409513057091269</v>
      </c>
      <c r="U464" s="78">
        <f t="shared" si="87"/>
        <v>39.95550560228925</v>
      </c>
      <c r="V464" s="54" t="s">
        <v>534</v>
      </c>
      <c r="W464" s="67">
        <f t="shared" si="95"/>
        <v>0</v>
      </c>
    </row>
    <row r="465" spans="6:23" x14ac:dyDescent="0.35">
      <c r="F465" s="54" t="s">
        <v>535</v>
      </c>
      <c r="G465" s="111">
        <v>0</v>
      </c>
      <c r="H465" s="112">
        <v>0</v>
      </c>
      <c r="I465" s="113">
        <v>0</v>
      </c>
      <c r="K465" s="11">
        <v>459</v>
      </c>
      <c r="L465" s="25">
        <f t="shared" si="88"/>
        <v>0.28725604343919348</v>
      </c>
      <c r="M465" s="12">
        <f t="shared" si="89"/>
        <v>1.2784411653001898E-17</v>
      </c>
      <c r="N465" s="12">
        <f t="shared" si="90"/>
        <v>1.4831393322006331E-2</v>
      </c>
      <c r="O465" s="98">
        <f t="shared" si="91"/>
        <v>2.932446909067793E-13</v>
      </c>
      <c r="P465" s="98">
        <f t="shared" si="92"/>
        <v>2.365612637280455E-12</v>
      </c>
      <c r="Q465" s="104">
        <f t="shared" si="93"/>
        <v>3.8539427076248503E-11</v>
      </c>
      <c r="R465" s="47">
        <f t="shared" si="94"/>
        <v>41</v>
      </c>
      <c r="S465" s="77">
        <f t="shared" si="85"/>
        <v>0.14038599926273679</v>
      </c>
      <c r="T465" s="79">
        <f t="shared" si="86"/>
        <v>7.3219340805734534</v>
      </c>
      <c r="U465" s="78">
        <f t="shared" si="87"/>
        <v>39.172136847379356</v>
      </c>
      <c r="V465" s="54" t="s">
        <v>535</v>
      </c>
      <c r="W465" s="67">
        <f t="shared" si="95"/>
        <v>0</v>
      </c>
    </row>
    <row r="466" spans="6:23" x14ac:dyDescent="0.35">
      <c r="F466" s="54" t="s">
        <v>536</v>
      </c>
      <c r="G466" s="111">
        <v>0</v>
      </c>
      <c r="H466" s="112">
        <v>0</v>
      </c>
      <c r="I466" s="113">
        <v>0</v>
      </c>
      <c r="K466" s="11">
        <v>460</v>
      </c>
      <c r="L466" s="25">
        <f t="shared" si="88"/>
        <v>0.28707887057030107</v>
      </c>
      <c r="M466" s="12">
        <f t="shared" si="89"/>
        <v>1.1745624948395219E-17</v>
      </c>
      <c r="N466" s="12">
        <f t="shared" si="90"/>
        <v>1.4695947753326027E-2</v>
      </c>
      <c r="O466" s="98">
        <f t="shared" si="91"/>
        <v>2.9373427417885739E-13</v>
      </c>
      <c r="P466" s="98">
        <f t="shared" si="92"/>
        <v>2.365612637280455E-12</v>
      </c>
      <c r="Q466" s="104">
        <f t="shared" si="93"/>
        <v>3.8544725656188593E-11</v>
      </c>
      <c r="R466" s="47">
        <f t="shared" si="94"/>
        <v>40</v>
      </c>
      <c r="S466" s="77">
        <f t="shared" si="85"/>
        <v>0.13759417276523161</v>
      </c>
      <c r="T466" s="79">
        <f t="shared" si="86"/>
        <v>7.3012349661627312</v>
      </c>
      <c r="U466" s="78">
        <f t="shared" si="87"/>
        <v>38.38154815481888</v>
      </c>
      <c r="V466" s="54" t="s">
        <v>536</v>
      </c>
      <c r="W466" s="67">
        <f t="shared" si="95"/>
        <v>0</v>
      </c>
    </row>
    <row r="467" spans="6:23" x14ac:dyDescent="0.35">
      <c r="F467" s="54" t="s">
        <v>537</v>
      </c>
      <c r="G467" s="111">
        <v>0</v>
      </c>
      <c r="H467" s="112">
        <v>0</v>
      </c>
      <c r="I467" s="113">
        <v>0</v>
      </c>
      <c r="K467" s="11">
        <v>461</v>
      </c>
      <c r="L467" s="25">
        <f t="shared" si="88"/>
        <v>0.28690214700719568</v>
      </c>
      <c r="M467" s="12">
        <f t="shared" si="89"/>
        <v>1.0791243990956043E-17</v>
      </c>
      <c r="N467" s="12">
        <f t="shared" si="90"/>
        <v>1.456173912184216E-2</v>
      </c>
      <c r="O467" s="98">
        <f t="shared" si="91"/>
        <v>2.9422355577730027E-13</v>
      </c>
      <c r="P467" s="98">
        <f t="shared" si="92"/>
        <v>2.365612637280455E-12</v>
      </c>
      <c r="Q467" s="104">
        <f t="shared" si="93"/>
        <v>3.8549975847608643E-11</v>
      </c>
      <c r="R467" s="47">
        <f t="shared" si="94"/>
        <v>39</v>
      </c>
      <c r="S467" s="77">
        <f t="shared" si="85"/>
        <v>0.13478543488865444</v>
      </c>
      <c r="T467" s="79">
        <f t="shared" si="86"/>
        <v>7.2787052156690892</v>
      </c>
      <c r="U467" s="78">
        <f t="shared" si="87"/>
        <v>37.583672981872553</v>
      </c>
      <c r="V467" s="54" t="s">
        <v>537</v>
      </c>
      <c r="W467" s="67">
        <f t="shared" si="95"/>
        <v>0</v>
      </c>
    </row>
    <row r="468" spans="6:23" x14ac:dyDescent="0.35">
      <c r="F468" s="54" t="s">
        <v>538</v>
      </c>
      <c r="G468" s="111">
        <v>0</v>
      </c>
      <c r="H468" s="112">
        <v>0</v>
      </c>
      <c r="I468" s="113">
        <v>0</v>
      </c>
      <c r="K468" s="11">
        <v>462</v>
      </c>
      <c r="L468" s="25">
        <f t="shared" si="88"/>
        <v>0.286725871594464</v>
      </c>
      <c r="M468" s="12">
        <f t="shared" si="89"/>
        <v>9.9144104621061085E-18</v>
      </c>
      <c r="N468" s="12">
        <f t="shared" si="90"/>
        <v>1.4428756131403517E-2</v>
      </c>
      <c r="O468" s="98">
        <f t="shared" si="91"/>
        <v>2.9471253646713072E-13</v>
      </c>
      <c r="P468" s="98">
        <f t="shared" si="92"/>
        <v>2.365612637280455E-12</v>
      </c>
      <c r="Q468" s="104">
        <f t="shared" si="93"/>
        <v>3.8555178092409835E-11</v>
      </c>
      <c r="R468" s="47">
        <f t="shared" si="94"/>
        <v>38</v>
      </c>
      <c r="S468" s="77">
        <f t="shared" si="85"/>
        <v>0.13195937930927149</v>
      </c>
      <c r="T468" s="79">
        <f t="shared" si="86"/>
        <v>7.254182927070941</v>
      </c>
      <c r="U468" s="78">
        <f t="shared" si="87"/>
        <v>36.778444172512337</v>
      </c>
      <c r="V468" s="54" t="s">
        <v>538</v>
      </c>
      <c r="W468" s="67">
        <f t="shared" si="95"/>
        <v>0</v>
      </c>
    </row>
    <row r="469" spans="6:23" x14ac:dyDescent="0.35">
      <c r="F469" s="54" t="s">
        <v>539</v>
      </c>
      <c r="G469" s="111">
        <v>0</v>
      </c>
      <c r="H469" s="112">
        <v>0</v>
      </c>
      <c r="I469" s="113">
        <v>0</v>
      </c>
      <c r="K469" s="11">
        <v>463</v>
      </c>
      <c r="L469" s="25">
        <f t="shared" si="88"/>
        <v>0.28655004318009464</v>
      </c>
      <c r="M469" s="12">
        <f t="shared" si="89"/>
        <v>9.1088233102225816E-18</v>
      </c>
      <c r="N469" s="12">
        <f t="shared" si="90"/>
        <v>1.4296987589019329E-2</v>
      </c>
      <c r="O469" s="98">
        <f t="shared" si="91"/>
        <v>2.9520121701140448E-13</v>
      </c>
      <c r="P469" s="98">
        <f t="shared" si="92"/>
        <v>2.365612637280455E-12</v>
      </c>
      <c r="Q469" s="104">
        <f t="shared" si="93"/>
        <v>3.8560332828457791E-11</v>
      </c>
      <c r="R469" s="47">
        <f t="shared" si="94"/>
        <v>37</v>
      </c>
      <c r="S469" s="77">
        <f t="shared" si="85"/>
        <v>0.12911558663295788</v>
      </c>
      <c r="T469" s="79">
        <f t="shared" si="86"/>
        <v>7.2274918796818222</v>
      </c>
      <c r="U469" s="78">
        <f t="shared" si="87"/>
        <v>35.965793951764965</v>
      </c>
      <c r="V469" s="54" t="s">
        <v>539</v>
      </c>
      <c r="W469" s="67">
        <f t="shared" si="95"/>
        <v>0</v>
      </c>
    </row>
    <row r="470" spans="6:23" x14ac:dyDescent="0.35">
      <c r="F470" s="54" t="s">
        <v>540</v>
      </c>
      <c r="G470" s="111">
        <v>0</v>
      </c>
      <c r="H470" s="112">
        <v>0</v>
      </c>
      <c r="I470" s="113">
        <v>0</v>
      </c>
      <c r="K470" s="11">
        <v>464</v>
      </c>
      <c r="L470" s="25">
        <f t="shared" si="88"/>
        <v>0.28637466061545702</v>
      </c>
      <c r="M470" s="12">
        <f t="shared" si="89"/>
        <v>8.3686934703759373E-18</v>
      </c>
      <c r="N470" s="12">
        <f t="shared" si="90"/>
        <v>1.4166422403917207E-2</v>
      </c>
      <c r="O470" s="98">
        <f t="shared" si="91"/>
        <v>2.956895981712165E-13</v>
      </c>
      <c r="P470" s="98">
        <f t="shared" si="92"/>
        <v>2.365612637280455E-12</v>
      </c>
      <c r="Q470" s="104">
        <f t="shared" si="93"/>
        <v>3.8565440489619378E-11</v>
      </c>
      <c r="R470" s="47">
        <f t="shared" si="94"/>
        <v>36</v>
      </c>
      <c r="S470" s="77">
        <f t="shared" si="85"/>
        <v>0.12625362351626843</v>
      </c>
      <c r="T470" s="79">
        <f t="shared" si="86"/>
        <v>7.1984402678032291</v>
      </c>
      <c r="U470" s="78">
        <f t="shared" si="87"/>
        <v>35.145653920007454</v>
      </c>
      <c r="V470" s="54" t="s">
        <v>540</v>
      </c>
      <c r="W470" s="67">
        <f t="shared" si="95"/>
        <v>0</v>
      </c>
    </row>
    <row r="471" spans="6:23" x14ac:dyDescent="0.35">
      <c r="F471" s="54" t="s">
        <v>541</v>
      </c>
      <c r="G471" s="111">
        <v>0</v>
      </c>
      <c r="H471" s="112">
        <v>0</v>
      </c>
      <c r="I471" s="113">
        <v>0</v>
      </c>
      <c r="K471" s="11">
        <v>465</v>
      </c>
      <c r="L471" s="25">
        <f t="shared" si="88"/>
        <v>0.28619972275528011</v>
      </c>
      <c r="M471" s="12">
        <f t="shared" si="89"/>
        <v>7.6887022632785033E-18</v>
      </c>
      <c r="N471" s="12">
        <f t="shared" si="90"/>
        <v>1.4037049586609684E-2</v>
      </c>
      <c r="O471" s="98">
        <f t="shared" si="91"/>
        <v>2.961776807057059E-13</v>
      </c>
      <c r="P471" s="98">
        <f t="shared" si="92"/>
        <v>2.365612637280455E-12</v>
      </c>
      <c r="Q471" s="104">
        <f t="shared" si="93"/>
        <v>3.8570501505799219E-11</v>
      </c>
      <c r="R471" s="47">
        <f t="shared" si="94"/>
        <v>35</v>
      </c>
      <c r="S471" s="77">
        <f t="shared" si="85"/>
        <v>0.12337304162796794</v>
      </c>
      <c r="T471" s="79">
        <f t="shared" si="86"/>
        <v>7.1668193223813441</v>
      </c>
      <c r="U471" s="78">
        <f t="shared" si="87"/>
        <v>34.317955047209985</v>
      </c>
      <c r="V471" s="54" t="s">
        <v>541</v>
      </c>
      <c r="W471" s="67">
        <f t="shared" si="95"/>
        <v>0</v>
      </c>
    </row>
    <row r="472" spans="6:23" x14ac:dyDescent="0.35">
      <c r="F472" s="54" t="s">
        <v>542</v>
      </c>
      <c r="G472" s="111">
        <v>0</v>
      </c>
      <c r="H472" s="112">
        <v>0</v>
      </c>
      <c r="I472" s="113">
        <v>0</v>
      </c>
      <c r="K472" s="11">
        <v>466</v>
      </c>
      <c r="L472" s="25">
        <f t="shared" si="88"/>
        <v>0.28602522845763179</v>
      </c>
      <c r="M472" s="12">
        <f t="shared" si="89"/>
        <v>7.0639631744916564E-18</v>
      </c>
      <c r="N472" s="12">
        <f t="shared" si="90"/>
        <v>1.3908858247969171E-2</v>
      </c>
      <c r="O472" s="98">
        <f t="shared" si="91"/>
        <v>2.9666546537206251E-13</v>
      </c>
      <c r="P472" s="98">
        <f t="shared" si="92"/>
        <v>2.365612637280455E-12</v>
      </c>
      <c r="Q472" s="104">
        <f t="shared" si="93"/>
        <v>3.8575516302975922E-11</v>
      </c>
      <c r="R472" s="47">
        <f t="shared" si="94"/>
        <v>34</v>
      </c>
      <c r="S472" s="77">
        <f t="shared" si="85"/>
        <v>0.1204733764112465</v>
      </c>
      <c r="T472" s="79">
        <f t="shared" si="86"/>
        <v>7.1324018107626266</v>
      </c>
      <c r="U472" s="78">
        <f t="shared" si="87"/>
        <v>33.48262766712574</v>
      </c>
      <c r="V472" s="54" t="s">
        <v>542</v>
      </c>
      <c r="W472" s="67">
        <f t="shared" si="95"/>
        <v>0</v>
      </c>
    </row>
    <row r="473" spans="6:23" x14ac:dyDescent="0.35">
      <c r="F473" s="54" t="s">
        <v>543</v>
      </c>
      <c r="G473" s="111">
        <v>0</v>
      </c>
      <c r="H473" s="112">
        <v>0</v>
      </c>
      <c r="I473" s="113">
        <v>0</v>
      </c>
      <c r="K473" s="11">
        <v>467</v>
      </c>
      <c r="L473" s="25">
        <f t="shared" si="88"/>
        <v>0.28585117658389841</v>
      </c>
      <c r="M473" s="12">
        <f t="shared" si="89"/>
        <v>6.489986739231132E-18</v>
      </c>
      <c r="N473" s="12">
        <f t="shared" si="90"/>
        <v>1.3781837598311473E-2</v>
      </c>
      <c r="O473" s="98">
        <f t="shared" si="91"/>
        <v>2.9715295292553173E-13</v>
      </c>
      <c r="P473" s="98">
        <f t="shared" si="92"/>
        <v>2.365612637280455E-12</v>
      </c>
      <c r="Q473" s="104">
        <f t="shared" si="93"/>
        <v>3.8580485303237885E-11</v>
      </c>
      <c r="R473" s="47">
        <f t="shared" si="94"/>
        <v>33</v>
      </c>
      <c r="S473" s="77">
        <f t="shared" si="85"/>
        <v>0.11755414559649248</v>
      </c>
      <c r="T473" s="79">
        <f t="shared" si="86"/>
        <v>7.0949404037673522</v>
      </c>
      <c r="U473" s="78">
        <f t="shared" si="87"/>
        <v>32.639601471427241</v>
      </c>
      <c r="V473" s="54" t="s">
        <v>543</v>
      </c>
      <c r="W473" s="67">
        <f t="shared" si="95"/>
        <v>0</v>
      </c>
    </row>
    <row r="474" spans="6:23" x14ac:dyDescent="0.35">
      <c r="F474" s="54" t="s">
        <v>544</v>
      </c>
      <c r="G474" s="111">
        <v>0</v>
      </c>
      <c r="H474" s="112">
        <v>0</v>
      </c>
      <c r="I474" s="113">
        <v>0</v>
      </c>
      <c r="K474" s="11">
        <v>468</v>
      </c>
      <c r="L474" s="25">
        <f t="shared" si="88"/>
        <v>0.28567756599876537</v>
      </c>
      <c r="M474" s="12">
        <f t="shared" si="89"/>
        <v>5.9626482804289698E-18</v>
      </c>
      <c r="N474" s="12">
        <f t="shared" si="90"/>
        <v>1.3655976946487673E-2</v>
      </c>
      <c r="O474" s="98">
        <f t="shared" si="91"/>
        <v>2.9764014411942103E-13</v>
      </c>
      <c r="P474" s="98">
        <f t="shared" si="92"/>
        <v>2.365612637280455E-12</v>
      </c>
      <c r="Q474" s="104">
        <f t="shared" si="93"/>
        <v>3.8585408924818852E-11</v>
      </c>
      <c r="R474" s="47">
        <f t="shared" si="94"/>
        <v>32</v>
      </c>
      <c r="S474" s="77">
        <f t="shared" si="85"/>
        <v>0.11461484740144379</v>
      </c>
      <c r="T474" s="79">
        <f t="shared" si="86"/>
        <v>7.0541658983466204</v>
      </c>
      <c r="U474" s="78">
        <f t="shared" si="87"/>
        <v>31.788805503788527</v>
      </c>
      <c r="V474" s="54" t="s">
        <v>544</v>
      </c>
      <c r="W474" s="67">
        <f t="shared" si="95"/>
        <v>0</v>
      </c>
    </row>
    <row r="475" spans="6:23" x14ac:dyDescent="0.35">
      <c r="F475" s="54" t="s">
        <v>545</v>
      </c>
      <c r="G475" s="111">
        <v>0</v>
      </c>
      <c r="H475" s="112">
        <v>0</v>
      </c>
      <c r="I475" s="113">
        <v>0</v>
      </c>
      <c r="K475" s="11">
        <v>469</v>
      </c>
      <c r="L475" s="25">
        <f t="shared" si="88"/>
        <v>0.28550439557019669</v>
      </c>
      <c r="M475" s="12">
        <f t="shared" si="89"/>
        <v>5.4781582682115818E-18</v>
      </c>
      <c r="N475" s="12">
        <f t="shared" si="90"/>
        <v>1.3531265698984198E-2</v>
      </c>
      <c r="O475" s="98">
        <f t="shared" si="91"/>
        <v>2.9812703970510475E-13</v>
      </c>
      <c r="P475" s="98">
        <f t="shared" si="92"/>
        <v>2.365612637280455E-12</v>
      </c>
      <c r="Q475" s="104">
        <f t="shared" si="93"/>
        <v>3.8590287582133109E-11</v>
      </c>
      <c r="R475" s="47">
        <f t="shared" si="94"/>
        <v>31</v>
      </c>
      <c r="S475" s="77">
        <f t="shared" si="85"/>
        <v>0.11165495833906797</v>
      </c>
      <c r="T475" s="79">
        <f t="shared" si="86"/>
        <v>7.0097852830505918</v>
      </c>
      <c r="U475" s="78">
        <f t="shared" si="87"/>
        <v>30.930168153912884</v>
      </c>
      <c r="V475" s="54" t="s">
        <v>545</v>
      </c>
      <c r="W475" s="67">
        <f t="shared" si="95"/>
        <v>0</v>
      </c>
    </row>
    <row r="476" spans="6:23" x14ac:dyDescent="0.35">
      <c r="F476" s="54" t="s">
        <v>546</v>
      </c>
      <c r="G476" s="111">
        <v>0</v>
      </c>
      <c r="H476" s="112">
        <v>0</v>
      </c>
      <c r="I476" s="113">
        <v>0</v>
      </c>
      <c r="K476" s="11">
        <v>470</v>
      </c>
      <c r="L476" s="25">
        <f t="shared" si="88"/>
        <v>0.28533166416941669</v>
      </c>
      <c r="M476" s="12">
        <f t="shared" si="89"/>
        <v>5.0330350877941921E-18</v>
      </c>
      <c r="N476" s="12">
        <f t="shared" si="90"/>
        <v>1.3407693359031215E-2</v>
      </c>
      <c r="O476" s="98">
        <f t="shared" si="91"/>
        <v>2.9861364043203019E-13</v>
      </c>
      <c r="P476" s="98">
        <f t="shared" si="92"/>
        <v>2.365612637280455E-12</v>
      </c>
      <c r="Q476" s="104">
        <f t="shared" si="93"/>
        <v>3.8595121685810362E-11</v>
      </c>
      <c r="R476" s="47">
        <f t="shared" si="94"/>
        <v>30</v>
      </c>
      <c r="S476" s="77">
        <f t="shared" si="85"/>
        <v>0.10867393053275122</v>
      </c>
      <c r="T476" s="79">
        <f t="shared" si="86"/>
        <v>6.9614796324061379</v>
      </c>
      <c r="U476" s="78">
        <f t="shared" si="87"/>
        <v>30.063617151505511</v>
      </c>
      <c r="V476" s="54" t="s">
        <v>546</v>
      </c>
      <c r="W476" s="67">
        <f t="shared" si="95"/>
        <v>0</v>
      </c>
    </row>
    <row r="477" spans="6:23" x14ac:dyDescent="0.35">
      <c r="F477" s="54" t="s">
        <v>547</v>
      </c>
      <c r="G477" s="111">
        <v>0</v>
      </c>
      <c r="H477" s="112">
        <v>0</v>
      </c>
      <c r="I477" s="113">
        <v>0</v>
      </c>
      <c r="K477" s="11">
        <v>471</v>
      </c>
      <c r="L477" s="25">
        <f t="shared" si="88"/>
        <v>0.28515937067089042</v>
      </c>
      <c r="M477" s="12">
        <f t="shared" si="89"/>
        <v>4.6240800200972389E-18</v>
      </c>
      <c r="N477" s="12">
        <f t="shared" si="90"/>
        <v>1.328524952571917E-2</v>
      </c>
      <c r="O477" s="98">
        <f t="shared" si="91"/>
        <v>2.990999470477231E-13</v>
      </c>
      <c r="P477" s="98">
        <f t="shared" si="92"/>
        <v>2.365612637280455E-12</v>
      </c>
      <c r="Q477" s="104">
        <f t="shared" si="93"/>
        <v>3.859991164273031E-11</v>
      </c>
      <c r="R477" s="47">
        <f t="shared" si="94"/>
        <v>29</v>
      </c>
      <c r="S477" s="77">
        <f t="shared" si="85"/>
        <v>0.10567118841216816</v>
      </c>
      <c r="T477" s="79">
        <f t="shared" si="86"/>
        <v>6.9089018150726149</v>
      </c>
      <c r="U477" s="78">
        <f t="shared" si="87"/>
        <v>29.189079560190674</v>
      </c>
      <c r="V477" s="54" t="s">
        <v>547</v>
      </c>
      <c r="W477" s="67">
        <f t="shared" si="95"/>
        <v>0</v>
      </c>
    </row>
    <row r="478" spans="6:23" x14ac:dyDescent="0.35">
      <c r="F478" s="54" t="s">
        <v>548</v>
      </c>
      <c r="G478" s="111">
        <v>0</v>
      </c>
      <c r="H478" s="112">
        <v>0</v>
      </c>
      <c r="I478" s="113">
        <v>0</v>
      </c>
      <c r="K478" s="11">
        <v>472</v>
      </c>
      <c r="L478" s="25">
        <f t="shared" si="88"/>
        <v>0.28498751395230559</v>
      </c>
      <c r="M478" s="12">
        <f t="shared" si="89"/>
        <v>4.2483542552915889E-18</v>
      </c>
      <c r="N478" s="12">
        <f t="shared" si="90"/>
        <v>1.316392389312329E-2</v>
      </c>
      <c r="O478" s="98">
        <f t="shared" si="91"/>
        <v>2.995859602977928E-13</v>
      </c>
      <c r="P478" s="98">
        <f t="shared" si="92"/>
        <v>2.365612637280455E-12</v>
      </c>
      <c r="Q478" s="104">
        <f t="shared" si="93"/>
        <v>3.8604657856056849E-11</v>
      </c>
      <c r="R478" s="47">
        <f t="shared" si="94"/>
        <v>28</v>
      </c>
      <c r="S478" s="77">
        <f t="shared" si="85"/>
        <v>0.10264612463014958</v>
      </c>
      <c r="T478" s="79">
        <f t="shared" si="86"/>
        <v>6.8516739993062075</v>
      </c>
      <c r="U478" s="78">
        <f t="shared" si="87"/>
        <v>28.306481771372678</v>
      </c>
      <c r="V478" s="54" t="s">
        <v>548</v>
      </c>
      <c r="W478" s="67">
        <f t="shared" si="95"/>
        <v>0</v>
      </c>
    </row>
    <row r="479" spans="6:23" x14ac:dyDescent="0.35">
      <c r="F479" s="54" t="s">
        <v>549</v>
      </c>
      <c r="G479" s="111">
        <v>0</v>
      </c>
      <c r="H479" s="112">
        <v>0</v>
      </c>
      <c r="I479" s="113">
        <v>0</v>
      </c>
      <c r="K479" s="11">
        <v>473</v>
      </c>
      <c r="L479" s="25">
        <f t="shared" si="88"/>
        <v>0.28481609289455417</v>
      </c>
      <c r="M479" s="12">
        <f t="shared" si="89"/>
        <v>3.9031577740894589E-18</v>
      </c>
      <c r="N479" s="12">
        <f t="shared" si="90"/>
        <v>1.304370624943617E-2</v>
      </c>
      <c r="O479" s="98">
        <f t="shared" si="91"/>
        <v>3.0007168092593823E-13</v>
      </c>
      <c r="P479" s="98">
        <f t="shared" si="92"/>
        <v>2.365612637280455E-12</v>
      </c>
      <c r="Q479" s="104">
        <f t="shared" si="93"/>
        <v>3.8609360725272079E-11</v>
      </c>
      <c r="R479" s="47">
        <f t="shared" si="94"/>
        <v>27</v>
      </c>
      <c r="S479" s="77">
        <f t="shared" si="85"/>
        <v>9.9598094999162279E-2</v>
      </c>
      <c r="T479" s="79">
        <f t="shared" si="86"/>
        <v>6.789384937806771</v>
      </c>
      <c r="U479" s="78">
        <f t="shared" si="87"/>
        <v>27.415749498040388</v>
      </c>
      <c r="V479" s="54" t="s">
        <v>549</v>
      </c>
      <c r="W479" s="67">
        <f t="shared" si="95"/>
        <v>0</v>
      </c>
    </row>
    <row r="480" spans="6:23" x14ac:dyDescent="0.35">
      <c r="F480" s="54" t="s">
        <v>550</v>
      </c>
      <c r="G480" s="111">
        <v>0</v>
      </c>
      <c r="H480" s="112">
        <v>0</v>
      </c>
      <c r="I480" s="113">
        <v>0</v>
      </c>
      <c r="K480" s="11">
        <v>474</v>
      </c>
      <c r="L480" s="25">
        <f t="shared" si="88"/>
        <v>0.28464510638171436</v>
      </c>
      <c r="M480" s="12">
        <f t="shared" si="89"/>
        <v>3.5860099450179531E-18</v>
      </c>
      <c r="N480" s="12">
        <f t="shared" si="90"/>
        <v>1.2924586476108313E-2</v>
      </c>
      <c r="O480" s="98">
        <f t="shared" si="91"/>
        <v>3.0055710967395302E-13</v>
      </c>
      <c r="P480" s="98">
        <f t="shared" si="92"/>
        <v>2.365612637280455E-12</v>
      </c>
      <c r="Q480" s="104">
        <f t="shared" si="93"/>
        <v>3.8614020646209867E-11</v>
      </c>
      <c r="R480" s="47">
        <f t="shared" si="94"/>
        <v>26</v>
      </c>
      <c r="S480" s="77">
        <f t="shared" si="85"/>
        <v>9.6526412193408712E-2</v>
      </c>
      <c r="T480" s="79">
        <f t="shared" si="86"/>
        <v>6.7215870124356947</v>
      </c>
      <c r="U480" s="78">
        <f t="shared" si="87"/>
        <v>26.516807768514536</v>
      </c>
      <c r="V480" s="54" t="s">
        <v>550</v>
      </c>
      <c r="W480" s="67">
        <f t="shared" si="95"/>
        <v>0</v>
      </c>
    </row>
    <row r="481" spans="6:23" x14ac:dyDescent="0.35">
      <c r="F481" s="54" t="s">
        <v>551</v>
      </c>
      <c r="G481" s="111">
        <v>0</v>
      </c>
      <c r="H481" s="112">
        <v>0</v>
      </c>
      <c r="I481" s="113">
        <v>0</v>
      </c>
      <c r="K481" s="11">
        <v>475</v>
      </c>
      <c r="L481" s="25">
        <f t="shared" si="88"/>
        <v>0.28447455330103338</v>
      </c>
      <c r="M481" s="12">
        <f t="shared" si="89"/>
        <v>3.2946316982452678E-18</v>
      </c>
      <c r="N481" s="12">
        <f t="shared" si="90"/>
        <v>1.280655454699638E-2</v>
      </c>
      <c r="O481" s="98">
        <f t="shared" si="91"/>
        <v>3.0104224728173096E-13</v>
      </c>
      <c r="P481" s="98">
        <f t="shared" si="92"/>
        <v>2.365612637280455E-12</v>
      </c>
      <c r="Q481" s="104">
        <f t="shared" si="93"/>
        <v>3.8618638011089184E-11</v>
      </c>
      <c r="R481" s="47">
        <f t="shared" si="94"/>
        <v>25</v>
      </c>
      <c r="S481" s="77">
        <f t="shared" si="85"/>
        <v>9.3430337896189722E-2</v>
      </c>
      <c r="T481" s="79">
        <f t="shared" si="86"/>
        <v>6.6477930175676931</v>
      </c>
      <c r="U481" s="78">
        <f t="shared" si="87"/>
        <v>25.609580920137589</v>
      </c>
      <c r="V481" s="54" t="s">
        <v>551</v>
      </c>
      <c r="W481" s="67">
        <f t="shared" si="95"/>
        <v>0</v>
      </c>
    </row>
    <row r="482" spans="6:23" x14ac:dyDescent="0.35">
      <c r="F482" s="54" t="s">
        <v>552</v>
      </c>
      <c r="G482" s="111">
        <v>0</v>
      </c>
      <c r="H482" s="112">
        <v>0</v>
      </c>
      <c r="I482" s="113">
        <v>0</v>
      </c>
      <c r="K482" s="11">
        <v>476</v>
      </c>
      <c r="L482" s="25">
        <f t="shared" si="88"/>
        <v>0.28430443254290977</v>
      </c>
      <c r="M482" s="12">
        <f t="shared" si="89"/>
        <v>3.02692914785774E-18</v>
      </c>
      <c r="N482" s="12">
        <f t="shared" si="90"/>
        <v>1.2689600527519362E-2</v>
      </c>
      <c r="O482" s="98">
        <f t="shared" si="91"/>
        <v>3.0152709448727139E-13</v>
      </c>
      <c r="P482" s="98">
        <f t="shared" si="92"/>
        <v>2.365612637280455E-12</v>
      </c>
      <c r="Q482" s="104">
        <f t="shared" si="93"/>
        <v>3.8623213208547113E-11</v>
      </c>
      <c r="R482" s="47">
        <f t="shared" si="94"/>
        <v>24</v>
      </c>
      <c r="S482" s="77">
        <f t="shared" si="85"/>
        <v>9.0309072988451575E-2</v>
      </c>
      <c r="T482" s="79">
        <f t="shared" si="86"/>
        <v>6.5674726589612407</v>
      </c>
      <c r="U482" s="78">
        <f t="shared" si="87"/>
        <v>24.693992592905172</v>
      </c>
      <c r="V482" s="54" t="s">
        <v>552</v>
      </c>
      <c r="W482" s="67">
        <f t="shared" si="95"/>
        <v>0</v>
      </c>
    </row>
    <row r="483" spans="6:23" x14ac:dyDescent="0.35">
      <c r="F483" s="54" t="s">
        <v>553</v>
      </c>
      <c r="G483" s="111">
        <v>0</v>
      </c>
      <c r="H483" s="112">
        <v>0</v>
      </c>
      <c r="I483" s="113">
        <v>0</v>
      </c>
      <c r="K483" s="11">
        <v>477</v>
      </c>
      <c r="L483" s="25">
        <f t="shared" si="88"/>
        <v>0.28413474300087677</v>
      </c>
      <c r="M483" s="12">
        <f t="shared" si="89"/>
        <v>2.780978544894894E-18</v>
      </c>
      <c r="N483" s="12">
        <f t="shared" si="90"/>
        <v>1.2573714573822371E-2</v>
      </c>
      <c r="O483" s="98">
        <f t="shared" si="91"/>
        <v>3.0201165202668478E-13</v>
      </c>
      <c r="P483" s="98">
        <f t="shared" si="92"/>
        <v>2.365612637280455E-12</v>
      </c>
      <c r="Q483" s="104">
        <f t="shared" si="93"/>
        <v>3.8627746623671581E-11</v>
      </c>
      <c r="R483" s="47">
        <f t="shared" si="94"/>
        <v>23</v>
      </c>
      <c r="S483" s="77">
        <f t="shared" si="85"/>
        <v>8.716174526882596E-2</v>
      </c>
      <c r="T483" s="79">
        <f t="shared" si="86"/>
        <v>6.4800487429880036</v>
      </c>
      <c r="U483" s="78">
        <f t="shared" si="87"/>
        <v>23.769965723039064</v>
      </c>
      <c r="V483" s="54" t="s">
        <v>553</v>
      </c>
      <c r="W483" s="67">
        <f t="shared" si="95"/>
        <v>0</v>
      </c>
    </row>
    <row r="484" spans="6:23" x14ac:dyDescent="0.35">
      <c r="F484" s="54" t="s">
        <v>554</v>
      </c>
      <c r="G484" s="111">
        <v>0</v>
      </c>
      <c r="H484" s="112">
        <v>0</v>
      </c>
      <c r="I484" s="113">
        <v>0</v>
      </c>
      <c r="K484" s="11">
        <v>478</v>
      </c>
      <c r="L484" s="25">
        <f t="shared" si="88"/>
        <v>0.28396548357158519</v>
      </c>
      <c r="M484" s="12">
        <f t="shared" si="89"/>
        <v>2.5550124530134041E-18</v>
      </c>
      <c r="N484" s="12">
        <f t="shared" si="90"/>
        <v>1.2458886931948141E-2</v>
      </c>
      <c r="O484" s="98">
        <f t="shared" si="91"/>
        <v>3.0249592063419757E-13</v>
      </c>
      <c r="P484" s="98">
        <f t="shared" si="92"/>
        <v>2.365612637280455E-12</v>
      </c>
      <c r="Q484" s="104">
        <f t="shared" si="93"/>
        <v>3.8632238638033745E-11</v>
      </c>
      <c r="R484" s="47">
        <f t="shared" si="94"/>
        <v>22</v>
      </c>
      <c r="S484" s="77">
        <f t="shared" si="85"/>
        <v>8.3987394062230006E-2</v>
      </c>
      <c r="T484" s="79">
        <f t="shared" si="86"/>
        <v>6.3848930288365837</v>
      </c>
      <c r="U484" s="78">
        <f t="shared" si="87"/>
        <v>22.837422536500782</v>
      </c>
      <c r="V484" s="54" t="s">
        <v>554</v>
      </c>
      <c r="W484" s="67">
        <f t="shared" si="95"/>
        <v>0</v>
      </c>
    </row>
    <row r="485" spans="6:23" x14ac:dyDescent="0.35">
      <c r="F485" s="54" t="s">
        <v>555</v>
      </c>
      <c r="G485" s="111">
        <v>0</v>
      </c>
      <c r="H485" s="112">
        <v>0</v>
      </c>
      <c r="I485" s="113">
        <v>0</v>
      </c>
      <c r="K485" s="11">
        <v>479</v>
      </c>
      <c r="L485" s="25">
        <f t="shared" si="88"/>
        <v>0.28379665315478758</v>
      </c>
      <c r="M485" s="12">
        <f t="shared" si="89"/>
        <v>2.3474070474356187E-18</v>
      </c>
      <c r="N485" s="12">
        <f t="shared" si="90"/>
        <v>1.234510793701599E-2</v>
      </c>
      <c r="O485" s="98">
        <f t="shared" si="91"/>
        <v>3.0297990104215824E-13</v>
      </c>
      <c r="P485" s="98">
        <f t="shared" si="92"/>
        <v>2.365612637280455E-12</v>
      </c>
      <c r="Q485" s="104">
        <f t="shared" si="93"/>
        <v>3.8636689629720118E-11</v>
      </c>
      <c r="R485" s="47">
        <f t="shared" si="94"/>
        <v>21</v>
      </c>
      <c r="S485" s="77">
        <f t="shared" si="85"/>
        <v>8.0784950906012815E-2</v>
      </c>
      <c r="T485" s="79">
        <f t="shared" si="86"/>
        <v>6.2813217138838313</v>
      </c>
      <c r="U485" s="78">
        <f t="shared" si="87"/>
        <v>21.896284542445517</v>
      </c>
      <c r="V485" s="54" t="s">
        <v>555</v>
      </c>
      <c r="W485" s="67">
        <f t="shared" si="95"/>
        <v>0</v>
      </c>
    </row>
    <row r="486" spans="6:23" x14ac:dyDescent="0.35">
      <c r="F486" s="54" t="s">
        <v>556</v>
      </c>
      <c r="G486" s="111">
        <v>0</v>
      </c>
      <c r="H486" s="112">
        <v>0</v>
      </c>
      <c r="I486" s="113">
        <v>0</v>
      </c>
      <c r="K486" s="11">
        <v>480</v>
      </c>
      <c r="L486" s="25">
        <f t="shared" si="88"/>
        <v>0.28362825065332142</v>
      </c>
      <c r="M486" s="12">
        <f t="shared" si="89"/>
        <v>2.1566704459117328E-18</v>
      </c>
      <c r="N486" s="12">
        <f t="shared" si="90"/>
        <v>1.2232368012408366E-2</v>
      </c>
      <c r="O486" s="98">
        <f t="shared" si="91"/>
        <v>3.0346359398104169E-13</v>
      </c>
      <c r="P486" s="98">
        <f t="shared" si="92"/>
        <v>2.365612637280455E-12</v>
      </c>
      <c r="Q486" s="104">
        <f t="shared" si="93"/>
        <v>3.8641099973364394E-11</v>
      </c>
      <c r="R486" s="47">
        <f t="shared" si="94"/>
        <v>20</v>
      </c>
      <c r="S486" s="77">
        <f t="shared" si="85"/>
        <v>7.7553215290587479E-2</v>
      </c>
      <c r="T486" s="79">
        <f t="shared" si="86"/>
        <v>6.1685905197910413</v>
      </c>
      <c r="U486" s="78">
        <f t="shared" si="87"/>
        <v>20.946472526615594</v>
      </c>
      <c r="V486" s="54" t="s">
        <v>556</v>
      </c>
      <c r="W486" s="67">
        <f t="shared" si="95"/>
        <v>0</v>
      </c>
    </row>
    <row r="487" spans="6:23" x14ac:dyDescent="0.35">
      <c r="F487" s="54" t="s">
        <v>557</v>
      </c>
      <c r="G487" s="111">
        <v>0</v>
      </c>
      <c r="H487" s="112">
        <v>0</v>
      </c>
      <c r="I487" s="113">
        <v>0</v>
      </c>
      <c r="K487" s="11">
        <v>481</v>
      </c>
      <c r="L487" s="25">
        <f t="shared" si="88"/>
        <v>0.28346027497309373</v>
      </c>
      <c r="M487" s="12">
        <f t="shared" si="89"/>
        <v>1.9814319878396289E-18</v>
      </c>
      <c r="N487" s="12">
        <f t="shared" si="90"/>
        <v>1.2120657668964837E-2</v>
      </c>
      <c r="O487" s="98">
        <f t="shared" si="91"/>
        <v>3.0394700017945509E-13</v>
      </c>
      <c r="P487" s="98">
        <f t="shared" si="92"/>
        <v>2.365612637280455E-12</v>
      </c>
      <c r="Q487" s="104">
        <f t="shared" si="93"/>
        <v>3.864547004017896E-11</v>
      </c>
      <c r="R487" s="47">
        <f t="shared" si="94"/>
        <v>19</v>
      </c>
      <c r="S487" s="77">
        <f t="shared" si="85"/>
        <v>7.4290824163986816E-2</v>
      </c>
      <c r="T487" s="79">
        <f t="shared" si="86"/>
        <v>6.0458893440129389</v>
      </c>
      <c r="U487" s="78">
        <f t="shared" si="87"/>
        <v>19.987906544673187</v>
      </c>
      <c r="V487" s="54" t="s">
        <v>557</v>
      </c>
      <c r="W487" s="67">
        <f t="shared" si="95"/>
        <v>0</v>
      </c>
    </row>
    <row r="488" spans="6:23" x14ac:dyDescent="0.35">
      <c r="F488" s="54" t="s">
        <v>558</v>
      </c>
      <c r="G488" s="111">
        <v>0</v>
      </c>
      <c r="H488" s="112">
        <v>0</v>
      </c>
      <c r="I488" s="113">
        <v>0</v>
      </c>
      <c r="K488" s="11">
        <v>482</v>
      </c>
      <c r="L488" s="25">
        <f t="shared" si="88"/>
        <v>0.28329272502306524</v>
      </c>
      <c r="M488" s="12">
        <f t="shared" si="89"/>
        <v>1.8204323845010671E-18</v>
      </c>
      <c r="N488" s="12">
        <f t="shared" si="90"/>
        <v>1.200996750418333E-2</v>
      </c>
      <c r="O488" s="98">
        <f t="shared" si="91"/>
        <v>3.0443012036414296E-13</v>
      </c>
      <c r="P488" s="98">
        <f t="shared" si="92"/>
        <v>2.365612637280455E-12</v>
      </c>
      <c r="Q488" s="104">
        <f t="shared" si="93"/>
        <v>3.8649800197986201E-11</v>
      </c>
      <c r="R488" s="47">
        <f t="shared" si="94"/>
        <v>18</v>
      </c>
      <c r="S488" s="77">
        <f t="shared" si="85"/>
        <v>7.0996213572313227E-2</v>
      </c>
      <c r="T488" s="79">
        <f t="shared" si="86"/>
        <v>5.9123364382845027</v>
      </c>
      <c r="U488" s="78">
        <f t="shared" si="87"/>
        <v>19.020505915471478</v>
      </c>
      <c r="V488" s="54" t="s">
        <v>558</v>
      </c>
      <c r="W488" s="67">
        <f t="shared" si="95"/>
        <v>0</v>
      </c>
    </row>
    <row r="489" spans="6:23" x14ac:dyDescent="0.35">
      <c r="F489" s="54" t="s">
        <v>559</v>
      </c>
      <c r="G489" s="111">
        <v>0</v>
      </c>
      <c r="H489" s="112">
        <v>0</v>
      </c>
      <c r="I489" s="113">
        <v>0</v>
      </c>
      <c r="K489" s="11">
        <v>483</v>
      </c>
      <c r="L489" s="25">
        <f t="shared" si="88"/>
        <v>0.28312559971523482</v>
      </c>
      <c r="M489" s="12">
        <f t="shared" si="89"/>
        <v>1.6725146696321973E-18</v>
      </c>
      <c r="N489" s="12">
        <f t="shared" si="90"/>
        <v>1.1900288201428775E-2</v>
      </c>
      <c r="O489" s="98">
        <f t="shared" si="91"/>
        <v>3.0491295525999224E-13</v>
      </c>
      <c r="P489" s="98">
        <f t="shared" si="92"/>
        <v>2.365612637280455E-12</v>
      </c>
      <c r="Q489" s="104">
        <f t="shared" si="93"/>
        <v>3.8654090811249385E-11</v>
      </c>
      <c r="R489" s="47">
        <f t="shared" si="94"/>
        <v>17</v>
      </c>
      <c r="S489" s="77">
        <f t="shared" si="85"/>
        <v>6.7667570382324349E-2</v>
      </c>
      <c r="T489" s="79">
        <f t="shared" si="86"/>
        <v>5.766972072251332</v>
      </c>
      <c r="U489" s="78">
        <f t="shared" si="87"/>
        <v>18.044189214263852</v>
      </c>
      <c r="V489" s="54" t="s">
        <v>559</v>
      </c>
      <c r="W489" s="67">
        <f t="shared" si="95"/>
        <v>0</v>
      </c>
    </row>
    <row r="490" spans="6:23" x14ac:dyDescent="0.35">
      <c r="F490" s="54" t="s">
        <v>560</v>
      </c>
      <c r="G490" s="111">
        <v>0</v>
      </c>
      <c r="H490" s="112">
        <v>0</v>
      </c>
      <c r="I490" s="113">
        <v>0</v>
      </c>
      <c r="K490" s="11">
        <v>484</v>
      </c>
      <c r="L490" s="25">
        <f t="shared" si="88"/>
        <v>0.28295889796462487</v>
      </c>
      <c r="M490" s="12">
        <f t="shared" si="89"/>
        <v>1.5366158852977921E-18</v>
      </c>
      <c r="N490" s="12">
        <f t="shared" si="90"/>
        <v>1.1791610529148962E-2</v>
      </c>
      <c r="O490" s="98">
        <f t="shared" si="91"/>
        <v>3.0539550559003763E-13</v>
      </c>
      <c r="P490" s="98">
        <f t="shared" si="92"/>
        <v>2.365612637280455E-12</v>
      </c>
      <c r="Q490" s="104">
        <f t="shared" si="93"/>
        <v>3.8658342241103372E-11</v>
      </c>
      <c r="R490" s="47">
        <f t="shared" si="94"/>
        <v>16</v>
      </c>
      <c r="S490" s="77">
        <f t="shared" si="85"/>
        <v>6.4302771495320168E-2</v>
      </c>
      <c r="T490" s="79">
        <f t="shared" si="86"/>
        <v>5.6087516367095347</v>
      </c>
      <c r="U490" s="78">
        <f t="shared" si="87"/>
        <v>17.05887426585047</v>
      </c>
      <c r="V490" s="54" t="s">
        <v>560</v>
      </c>
      <c r="W490" s="67">
        <f t="shared" si="95"/>
        <v>0</v>
      </c>
    </row>
    <row r="491" spans="6:23" x14ac:dyDescent="0.35">
      <c r="F491" s="54" t="s">
        <v>561</v>
      </c>
      <c r="G491" s="111">
        <v>0</v>
      </c>
      <c r="H491" s="112">
        <v>0</v>
      </c>
      <c r="I491" s="113">
        <v>0</v>
      </c>
      <c r="K491" s="11">
        <v>485</v>
      </c>
      <c r="L491" s="25">
        <f t="shared" si="88"/>
        <v>0.28279261868926597</v>
      </c>
      <c r="M491" s="12">
        <f t="shared" si="89"/>
        <v>1.4117594433230191E-18</v>
      </c>
      <c r="N491" s="12">
        <f t="shared" si="90"/>
        <v>1.1683925340097474E-2</v>
      </c>
      <c r="O491" s="98">
        <f t="shared" si="91"/>
        <v>3.0587777207546663E-13</v>
      </c>
      <c r="P491" s="98">
        <f t="shared" si="92"/>
        <v>2.365612637280455E-12</v>
      </c>
      <c r="Q491" s="104">
        <f t="shared" si="93"/>
        <v>3.8662554845385035E-11</v>
      </c>
      <c r="R491" s="47">
        <f t="shared" si="94"/>
        <v>15</v>
      </c>
      <c r="S491" s="77">
        <f t="shared" ref="S491:S506" si="96">VLOOKUP($R491,$K$6:$Q$506,5)/$C$26</f>
        <v>6.0899307283949454E-2</v>
      </c>
      <c r="T491" s="79">
        <f t="shared" si="86"/>
        <v>5.4365381368940175</v>
      </c>
      <c r="U491" s="78">
        <f t="shared" si="87"/>
        <v>16.064478137661752</v>
      </c>
      <c r="V491" s="54" t="s">
        <v>561</v>
      </c>
      <c r="W491" s="67">
        <f t="shared" si="95"/>
        <v>0</v>
      </c>
    </row>
    <row r="492" spans="6:23" x14ac:dyDescent="0.35">
      <c r="F492" s="54" t="s">
        <v>562</v>
      </c>
      <c r="G492" s="111">
        <v>0</v>
      </c>
      <c r="H492" s="112">
        <v>0</v>
      </c>
      <c r="I492" s="113">
        <v>0</v>
      </c>
      <c r="K492" s="11">
        <v>486</v>
      </c>
      <c r="L492" s="25">
        <f t="shared" si="88"/>
        <v>0.28262676081018229</v>
      </c>
      <c r="M492" s="12">
        <f t="shared" si="89"/>
        <v>1.2970481073905274E-18</v>
      </c>
      <c r="N492" s="12">
        <f t="shared" si="90"/>
        <v>1.1577223570563809E-2</v>
      </c>
      <c r="O492" s="98">
        <f t="shared" si="91"/>
        <v>3.0635975543562461E-13</v>
      </c>
      <c r="P492" s="98">
        <f t="shared" si="92"/>
        <v>2.365612637280455E-12</v>
      </c>
      <c r="Q492" s="104">
        <f t="shared" si="93"/>
        <v>3.8666728978663308E-11</v>
      </c>
      <c r="R492" s="47">
        <f t="shared" si="94"/>
        <v>14</v>
      </c>
      <c r="S492" s="77">
        <f t="shared" si="96"/>
        <v>5.7454185128795979E-2</v>
      </c>
      <c r="T492" s="79">
        <f t="shared" si="86"/>
        <v>5.2490940218708708</v>
      </c>
      <c r="U492" s="78">
        <f t="shared" si="87"/>
        <v>15.060917132777979</v>
      </c>
      <c r="V492" s="54" t="s">
        <v>562</v>
      </c>
      <c r="W492" s="67">
        <f t="shared" si="95"/>
        <v>0</v>
      </c>
    </row>
    <row r="493" spans="6:23" x14ac:dyDescent="0.35">
      <c r="F493" s="54" t="s">
        <v>563</v>
      </c>
      <c r="G493" s="111">
        <v>0</v>
      </c>
      <c r="H493" s="112">
        <v>0</v>
      </c>
      <c r="I493" s="113">
        <v>0</v>
      </c>
      <c r="K493" s="11">
        <v>487</v>
      </c>
      <c r="L493" s="25">
        <f t="shared" si="88"/>
        <v>0.28246132325137735</v>
      </c>
      <c r="M493" s="12">
        <f t="shared" si="89"/>
        <v>1.1916575453714949E-18</v>
      </c>
      <c r="N493" s="12">
        <f t="shared" si="90"/>
        <v>1.147149623961053E-2</v>
      </c>
      <c r="O493" s="98">
        <f t="shared" si="91"/>
        <v>3.0684145638802013E-13</v>
      </c>
      <c r="P493" s="98">
        <f t="shared" si="92"/>
        <v>2.365612637280455E-12</v>
      </c>
      <c r="Q493" s="104">
        <f t="shared" si="93"/>
        <v>3.8670864992269121E-11</v>
      </c>
      <c r="R493" s="47">
        <f t="shared" si="94"/>
        <v>13</v>
      </c>
      <c r="S493" s="77">
        <f t="shared" si="96"/>
        <v>5.3963807853286784E-2</v>
      </c>
      <c r="T493" s="79">
        <f t="shared" si="86"/>
        <v>5.0450722913186858</v>
      </c>
      <c r="U493" s="78">
        <f t="shared" si="87"/>
        <v>14.048106782884734</v>
      </c>
      <c r="V493" s="54" t="s">
        <v>563</v>
      </c>
      <c r="W493" s="67">
        <f t="shared" si="95"/>
        <v>0</v>
      </c>
    </row>
    <row r="494" spans="6:23" x14ac:dyDescent="0.35">
      <c r="F494" s="54" t="s">
        <v>564</v>
      </c>
      <c r="G494" s="111">
        <v>0</v>
      </c>
      <c r="H494" s="112">
        <v>0</v>
      </c>
      <c r="I494" s="113">
        <v>0</v>
      </c>
      <c r="K494" s="11">
        <v>488</v>
      </c>
      <c r="L494" s="25">
        <f t="shared" si="88"/>
        <v>0.28229630493981972</v>
      </c>
      <c r="M494" s="12">
        <f t="shared" si="89"/>
        <v>1.0948304055566271E-18</v>
      </c>
      <c r="N494" s="12">
        <f t="shared" si="90"/>
        <v>1.1366734448317288E-2</v>
      </c>
      <c r="O494" s="98">
        <f t="shared" si="91"/>
        <v>3.0732287564832965E-13</v>
      </c>
      <c r="P494" s="98">
        <f t="shared" si="92"/>
        <v>2.365612637280455E-12</v>
      </c>
      <c r="Q494" s="104">
        <f t="shared" si="93"/>
        <v>3.8674963234324903E-11</v>
      </c>
      <c r="R494" s="47">
        <f t="shared" si="94"/>
        <v>12</v>
      </c>
      <c r="S494" s="77">
        <f t="shared" si="96"/>
        <v>5.0423820495113847E-2</v>
      </c>
      <c r="T494" s="79">
        <f t="shared" si="86"/>
        <v>4.8230068157908512</v>
      </c>
      <c r="U494" s="78">
        <f t="shared" si="87"/>
        <v>13.025961841163232</v>
      </c>
      <c r="V494" s="54" t="s">
        <v>564</v>
      </c>
      <c r="W494" s="67">
        <f t="shared" si="95"/>
        <v>0</v>
      </c>
    </row>
    <row r="495" spans="6:23" x14ac:dyDescent="0.35">
      <c r="F495" s="54" t="s">
        <v>565</v>
      </c>
      <c r="G495" s="111">
        <v>0</v>
      </c>
      <c r="H495" s="112">
        <v>0</v>
      </c>
      <c r="I495" s="113">
        <v>0</v>
      </c>
      <c r="K495" s="11">
        <v>489</v>
      </c>
      <c r="L495" s="25">
        <f t="shared" si="88"/>
        <v>0.28213170480542882</v>
      </c>
      <c r="M495" s="12">
        <f t="shared" si="89"/>
        <v>1.0058708742179817E-18</v>
      </c>
      <c r="N495" s="12">
        <f t="shared" si="90"/>
        <v>1.1262929379031849E-2</v>
      </c>
      <c r="O495" s="98">
        <f t="shared" si="91"/>
        <v>3.0780401393040289E-13</v>
      </c>
      <c r="P495" s="98">
        <f t="shared" si="92"/>
        <v>2.365612637280455E-12</v>
      </c>
      <c r="Q495" s="104">
        <f t="shared" si="93"/>
        <v>3.8679024049773908E-11</v>
      </c>
      <c r="R495" s="47">
        <f t="shared" si="94"/>
        <v>11</v>
      </c>
      <c r="S495" s="77">
        <f t="shared" si="96"/>
        <v>4.682891713621052E-2</v>
      </c>
      <c r="T495" s="79">
        <f t="shared" si="86"/>
        <v>4.5813018008988751</v>
      </c>
      <c r="U495" s="78">
        <f t="shared" si="87"/>
        <v>11.994396275115294</v>
      </c>
      <c r="V495" s="54" t="s">
        <v>565</v>
      </c>
      <c r="W495" s="67">
        <f t="shared" si="95"/>
        <v>0</v>
      </c>
    </row>
    <row r="496" spans="6:23" x14ac:dyDescent="0.35">
      <c r="F496" s="54" t="s">
        <v>566</v>
      </c>
      <c r="G496" s="111">
        <v>0</v>
      </c>
      <c r="H496" s="112">
        <v>0</v>
      </c>
      <c r="I496" s="113">
        <v>0</v>
      </c>
      <c r="K496" s="11">
        <v>490</v>
      </c>
      <c r="L496" s="25">
        <f t="shared" si="88"/>
        <v>0.28196752178106149</v>
      </c>
      <c r="M496" s="12">
        <f t="shared" si="89"/>
        <v>9.2413967539169032E-19</v>
      </c>
      <c r="N496" s="12">
        <f t="shared" si="90"/>
        <v>1.1160072294627949E-2</v>
      </c>
      <c r="O496" s="98">
        <f t="shared" si="91"/>
        <v>3.082848719462677E-13</v>
      </c>
      <c r="P496" s="98">
        <f t="shared" si="92"/>
        <v>2.365612637280455E-12</v>
      </c>
      <c r="Q496" s="104">
        <f t="shared" si="93"/>
        <v>3.8683047780409239E-11</v>
      </c>
      <c r="R496" s="47">
        <f t="shared" si="94"/>
        <v>10</v>
      </c>
      <c r="S496" s="77">
        <f t="shared" si="96"/>
        <v>4.3172597348317299E-2</v>
      </c>
      <c r="T496" s="79">
        <f t="shared" si="86"/>
        <v>4.3182203197047944</v>
      </c>
      <c r="U496" s="78">
        <f t="shared" si="87"/>
        <v>10.953323259322035</v>
      </c>
      <c r="V496" s="54" t="s">
        <v>566</v>
      </c>
      <c r="W496" s="67">
        <f t="shared" si="95"/>
        <v>0</v>
      </c>
    </row>
    <row r="497" spans="6:23" x14ac:dyDescent="0.35">
      <c r="F497" s="54" t="s">
        <v>567</v>
      </c>
      <c r="G497" s="111">
        <v>0</v>
      </c>
      <c r="H497" s="112">
        <v>0</v>
      </c>
      <c r="I497" s="113">
        <v>0</v>
      </c>
      <c r="K497" s="11">
        <v>491</v>
      </c>
      <c r="L497" s="25">
        <f t="shared" si="88"/>
        <v>0.28180375480249814</v>
      </c>
      <c r="M497" s="12">
        <f t="shared" si="89"/>
        <v>8.4904947694904781E-19</v>
      </c>
      <c r="N497" s="12">
        <f t="shared" si="90"/>
        <v>1.1058154537769843E-2</v>
      </c>
      <c r="O497" s="98">
        <f t="shared" si="91"/>
        <v>3.0876545040613503E-13</v>
      </c>
      <c r="P497" s="98">
        <f t="shared" si="92"/>
        <v>2.365612637280455E-12</v>
      </c>
      <c r="Q497" s="104">
        <f t="shared" si="93"/>
        <v>3.8687034764902641E-11</v>
      </c>
      <c r="R497" s="47">
        <f t="shared" si="94"/>
        <v>9</v>
      </c>
      <c r="S497" s="77">
        <f t="shared" si="96"/>
        <v>3.9446859079905965E-2</v>
      </c>
      <c r="T497" s="79">
        <f t="shared" si="86"/>
        <v>4.0318718309148363</v>
      </c>
      <c r="U497" s="78">
        <f t="shared" si="87"/>
        <v>9.9026551681359845</v>
      </c>
      <c r="V497" s="54" t="s">
        <v>567</v>
      </c>
      <c r="W497" s="67">
        <f t="shared" si="95"/>
        <v>0</v>
      </c>
    </row>
    <row r="498" spans="6:23" x14ac:dyDescent="0.35">
      <c r="F498" s="54" t="s">
        <v>568</v>
      </c>
      <c r="G498" s="111">
        <v>0</v>
      </c>
      <c r="H498" s="112">
        <v>0</v>
      </c>
      <c r="I498" s="113">
        <v>0</v>
      </c>
      <c r="K498" s="11">
        <v>492</v>
      </c>
      <c r="L498" s="25">
        <f t="shared" si="88"/>
        <v>0.2816404028084295</v>
      </c>
      <c r="M498" s="12">
        <f t="shared" si="89"/>
        <v>7.8006066994353889E-19</v>
      </c>
      <c r="N498" s="12">
        <f t="shared" si="90"/>
        <v>1.0957167530183673E-2</v>
      </c>
      <c r="O498" s="98">
        <f t="shared" si="91"/>
        <v>3.09245750018404E-13</v>
      </c>
      <c r="P498" s="98">
        <f t="shared" si="92"/>
        <v>2.365612637280455E-12</v>
      </c>
      <c r="Q498" s="104">
        <f t="shared" si="93"/>
        <v>3.8690985338832958E-11</v>
      </c>
      <c r="R498" s="47">
        <f t="shared" si="94"/>
        <v>8</v>
      </c>
      <c r="S498" s="77">
        <f t="shared" si="96"/>
        <v>3.5641811364603766E-2</v>
      </c>
      <c r="T498" s="79">
        <f t="shared" si="86"/>
        <v>3.7201985931782642</v>
      </c>
      <c r="U498" s="78">
        <f t="shared" si="87"/>
        <v>8.8423035683056757</v>
      </c>
      <c r="V498" s="54" t="s">
        <v>568</v>
      </c>
      <c r="W498" s="67">
        <f t="shared" si="95"/>
        <v>0</v>
      </c>
    </row>
    <row r="499" spans="6:23" x14ac:dyDescent="0.35">
      <c r="F499" s="54" t="s">
        <v>569</v>
      </c>
      <c r="G499" s="111">
        <v>0</v>
      </c>
      <c r="H499" s="112">
        <v>0</v>
      </c>
      <c r="I499" s="113">
        <v>0</v>
      </c>
      <c r="K499" s="11">
        <v>493</v>
      </c>
      <c r="L499" s="25">
        <f t="shared" si="88"/>
        <v>0.28147746474044338</v>
      </c>
      <c r="M499" s="12">
        <f t="shared" si="89"/>
        <v>7.1667749090349344E-19</v>
      </c>
      <c r="N499" s="12">
        <f t="shared" si="90"/>
        <v>1.0857102771935427E-2</v>
      </c>
      <c r="O499" s="98">
        <f t="shared" si="91"/>
        <v>3.0972577148966688E-13</v>
      </c>
      <c r="P499" s="98">
        <f t="shared" si="92"/>
        <v>2.365612637280455E-12</v>
      </c>
      <c r="Q499" s="104">
        <f t="shared" si="93"/>
        <v>3.8694899834714452E-11</v>
      </c>
      <c r="R499" s="47">
        <f t="shared" si="94"/>
        <v>7</v>
      </c>
      <c r="S499" s="77">
        <f t="shared" si="96"/>
        <v>3.1745185884427499E-2</v>
      </c>
      <c r="T499" s="79">
        <f t="shared" si="86"/>
        <v>3.3809608778625999</v>
      </c>
      <c r="U499" s="78">
        <f t="shared" si="87"/>
        <v>7.7721792115323671</v>
      </c>
      <c r="V499" s="54" t="s">
        <v>569</v>
      </c>
      <c r="W499" s="67">
        <f t="shared" si="95"/>
        <v>0</v>
      </c>
    </row>
    <row r="500" spans="6:23" x14ac:dyDescent="0.35">
      <c r="F500" s="54" t="s">
        <v>570</v>
      </c>
      <c r="G500" s="111">
        <v>0</v>
      </c>
      <c r="H500" s="112">
        <v>0</v>
      </c>
      <c r="I500" s="113">
        <v>0</v>
      </c>
      <c r="K500" s="11">
        <v>494</v>
      </c>
      <c r="L500" s="25">
        <f t="shared" si="88"/>
        <v>0.28131493954301162</v>
      </c>
      <c r="M500" s="12">
        <f t="shared" si="89"/>
        <v>6.5844445920456388E-19</v>
      </c>
      <c r="N500" s="12">
        <f t="shared" si="90"/>
        <v>1.0757951840715544E-2</v>
      </c>
      <c r="O500" s="98">
        <f t="shared" si="91"/>
        <v>3.1020551552471388E-13</v>
      </c>
      <c r="P500" s="98">
        <f t="shared" si="92"/>
        <v>2.365612637280455E-12</v>
      </c>
      <c r="Q500" s="104">
        <f t="shared" si="93"/>
        <v>3.8698778582024692E-11</v>
      </c>
      <c r="R500" s="47">
        <f t="shared" si="94"/>
        <v>6</v>
      </c>
      <c r="S500" s="77">
        <f t="shared" si="96"/>
        <v>2.7741720937388831E-2</v>
      </c>
      <c r="T500" s="79">
        <f t="shared" si="86"/>
        <v>3.0117208740421266</v>
      </c>
      <c r="U500" s="78">
        <f t="shared" si="87"/>
        <v>6.6921920269581836</v>
      </c>
      <c r="V500" s="54" t="s">
        <v>570</v>
      </c>
      <c r="W500" s="67">
        <f t="shared" si="95"/>
        <v>0</v>
      </c>
    </row>
    <row r="501" spans="6:23" x14ac:dyDescent="0.35">
      <c r="F501" s="54" t="s">
        <v>571</v>
      </c>
      <c r="G501" s="111">
        <v>0</v>
      </c>
      <c r="H501" s="112">
        <v>0</v>
      </c>
      <c r="I501" s="113">
        <v>0</v>
      </c>
      <c r="K501" s="11">
        <v>495</v>
      </c>
      <c r="L501" s="25">
        <f t="shared" si="88"/>
        <v>0.28115282616347753</v>
      </c>
      <c r="M501" s="12">
        <f t="shared" si="89"/>
        <v>6.0494310392060941E-19</v>
      </c>
      <c r="N501" s="12">
        <f t="shared" si="90"/>
        <v>1.0659706391129968E-2</v>
      </c>
      <c r="O501" s="98">
        <f t="shared" si="91"/>
        <v>3.1068498282653803E-13</v>
      </c>
      <c r="P501" s="98">
        <f t="shared" si="92"/>
        <v>2.365612637280455E-12</v>
      </c>
      <c r="Q501" s="104">
        <f t="shared" si="93"/>
        <v>3.8702621907232387E-11</v>
      </c>
      <c r="R501" s="47">
        <f t="shared" si="94"/>
        <v>5</v>
      </c>
      <c r="S501" s="77">
        <f t="shared" si="96"/>
        <v>2.3612384441008206E-2</v>
      </c>
      <c r="T501" s="79">
        <f t="shared" si="86"/>
        <v>2.6098251700385822</v>
      </c>
      <c r="U501" s="78">
        <f t="shared" si="87"/>
        <v>5.60225111358492</v>
      </c>
      <c r="V501" s="54" t="s">
        <v>571</v>
      </c>
      <c r="W501" s="67">
        <f t="shared" si="95"/>
        <v>0</v>
      </c>
    </row>
    <row r="502" spans="6:23" x14ac:dyDescent="0.35">
      <c r="F502" s="54" t="s">
        <v>572</v>
      </c>
      <c r="G502" s="111">
        <v>0</v>
      </c>
      <c r="H502" s="112">
        <v>0</v>
      </c>
      <c r="I502" s="113">
        <v>0</v>
      </c>
      <c r="K502" s="11">
        <v>496</v>
      </c>
      <c r="L502" s="25">
        <f t="shared" si="88"/>
        <v>0.28099112355204298</v>
      </c>
      <c r="M502" s="12">
        <f t="shared" si="89"/>
        <v>5.5578895663150674E-19</v>
      </c>
      <c r="N502" s="12">
        <f t="shared" si="90"/>
        <v>1.0562358153997755E-2</v>
      </c>
      <c r="O502" s="98">
        <f t="shared" si="91"/>
        <v>3.1116417409634032E-13</v>
      </c>
      <c r="P502" s="98">
        <f t="shared" si="92"/>
        <v>2.365612637280455E-12</v>
      </c>
      <c r="Q502" s="104">
        <f t="shared" si="93"/>
        <v>3.8706430133824797E-11</v>
      </c>
      <c r="R502" s="47">
        <f t="shared" si="94"/>
        <v>4</v>
      </c>
      <c r="S502" s="77">
        <f t="shared" si="96"/>
        <v>1.9333393875833774E-2</v>
      </c>
      <c r="T502" s="79">
        <f t="shared" si="86"/>
        <v>2.1723856856238939</v>
      </c>
      <c r="U502" s="78">
        <f t="shared" si="87"/>
        <v>4.5022647326230567</v>
      </c>
      <c r="V502" s="54" t="s">
        <v>572</v>
      </c>
      <c r="W502" s="67">
        <f t="shared" si="95"/>
        <v>0</v>
      </c>
    </row>
    <row r="503" spans="6:23" x14ac:dyDescent="0.35">
      <c r="F503" s="54" t="s">
        <v>573</v>
      </c>
      <c r="G503" s="111">
        <v>0</v>
      </c>
      <c r="H503" s="112">
        <v>0</v>
      </c>
      <c r="I503" s="113">
        <v>0</v>
      </c>
      <c r="K503" s="11">
        <v>497</v>
      </c>
      <c r="L503" s="25">
        <f t="shared" si="88"/>
        <v>0.2808298306617561</v>
      </c>
      <c r="M503" s="12">
        <f t="shared" si="89"/>
        <v>5.1062878857790205E-19</v>
      </c>
      <c r="N503" s="12">
        <f t="shared" si="90"/>
        <v>1.0465898935655096E-2</v>
      </c>
      <c r="O503" s="98">
        <f t="shared" si="91"/>
        <v>3.116430900335342E-13</v>
      </c>
      <c r="P503" s="98">
        <f t="shared" si="92"/>
        <v>2.365612637280455E-12</v>
      </c>
      <c r="Q503" s="104">
        <f t="shared" si="93"/>
        <v>3.8710203582334985E-11</v>
      </c>
      <c r="R503" s="47">
        <f t="shared" si="94"/>
        <v>3</v>
      </c>
      <c r="S503" s="77">
        <f t="shared" si="96"/>
        <v>1.4874980062956943E-2</v>
      </c>
      <c r="T503" s="79">
        <f t="shared" si="86"/>
        <v>1.6962589178610303</v>
      </c>
      <c r="U503" s="78">
        <f t="shared" si="87"/>
        <v>3.3921402997702357</v>
      </c>
      <c r="V503" s="54" t="s">
        <v>573</v>
      </c>
      <c r="W503" s="67">
        <f t="shared" si="95"/>
        <v>0</v>
      </c>
    </row>
    <row r="504" spans="6:23" x14ac:dyDescent="0.35">
      <c r="F504" s="54" t="s">
        <v>574</v>
      </c>
      <c r="G504" s="111">
        <v>0</v>
      </c>
      <c r="H504" s="112">
        <v>0</v>
      </c>
      <c r="I504" s="113">
        <v>0</v>
      </c>
      <c r="K504" s="11">
        <v>498</v>
      </c>
      <c r="L504" s="25">
        <f t="shared" si="88"/>
        <v>0.28066894644849882</v>
      </c>
      <c r="M504" s="12">
        <f t="shared" si="89"/>
        <v>4.6913807230864399E-19</v>
      </c>
      <c r="N504" s="12">
        <f t="shared" si="90"/>
        <v>1.0370320617265614E-2</v>
      </c>
      <c r="O504" s="98">
        <f t="shared" si="91"/>
        <v>3.1212173133575085E-13</v>
      </c>
      <c r="P504" s="98">
        <f t="shared" si="92"/>
        <v>2.365612637280455E-12</v>
      </c>
      <c r="Q504" s="104">
        <f t="shared" si="93"/>
        <v>3.8713942570368784E-11</v>
      </c>
      <c r="R504" s="47">
        <f t="shared" si="94"/>
        <v>2</v>
      </c>
      <c r="S504" s="77">
        <f t="shared" si="96"/>
        <v>1.0199827779704185E-2</v>
      </c>
      <c r="T504" s="79">
        <f t="shared" si="86"/>
        <v>1.1780233514405904</v>
      </c>
      <c r="U504" s="78">
        <f t="shared" si="87"/>
        <v>2.2717843774185771</v>
      </c>
      <c r="V504" s="54" t="s">
        <v>574</v>
      </c>
      <c r="W504" s="67">
        <f t="shared" si="95"/>
        <v>0</v>
      </c>
    </row>
    <row r="505" spans="6:23" x14ac:dyDescent="0.35">
      <c r="F505" s="54" t="s">
        <v>575</v>
      </c>
      <c r="G505" s="111">
        <v>0</v>
      </c>
      <c r="H505" s="112">
        <v>0</v>
      </c>
      <c r="I505" s="113">
        <v>0</v>
      </c>
      <c r="K505" s="11">
        <v>499</v>
      </c>
      <c r="L505" s="25">
        <f t="shared" si="88"/>
        <v>0.28050846987097511</v>
      </c>
      <c r="M505" s="12">
        <f t="shared" si="89"/>
        <v>4.3101864957990261E-19</v>
      </c>
      <c r="N505" s="12">
        <f t="shared" si="90"/>
        <v>1.0275615154137033E-2</v>
      </c>
      <c r="O505" s="98">
        <f t="shared" si="91"/>
        <v>3.1260009869884359E-13</v>
      </c>
      <c r="P505" s="98">
        <f t="shared" si="92"/>
        <v>2.365612637280455E-12</v>
      </c>
      <c r="Q505" s="104">
        <f t="shared" si="93"/>
        <v>3.8717647412631541E-11</v>
      </c>
      <c r="R505" s="47">
        <f t="shared" si="94"/>
        <v>1</v>
      </c>
      <c r="S505" s="77">
        <f t="shared" si="96"/>
        <v>5.2611086949856684E-3</v>
      </c>
      <c r="T505" s="79">
        <f t="shared" si="86"/>
        <v>0.61395487118056868</v>
      </c>
      <c r="U505" s="78">
        <f t="shared" si="87"/>
        <v>1.1411026667901534</v>
      </c>
      <c r="V505" s="54" t="s">
        <v>575</v>
      </c>
      <c r="W505" s="67">
        <f t="shared" si="95"/>
        <v>0</v>
      </c>
    </row>
    <row r="506" spans="6:23" ht="15" thickBot="1" x14ac:dyDescent="0.4">
      <c r="F506" s="54" t="s">
        <v>576</v>
      </c>
      <c r="G506" s="114">
        <v>0</v>
      </c>
      <c r="H506" s="115">
        <v>0</v>
      </c>
      <c r="I506" s="116">
        <v>0</v>
      </c>
      <c r="K506" s="13">
        <v>500</v>
      </c>
      <c r="L506" s="26">
        <f t="shared" ref="L506" si="97">$B$17+$B$18*EXP(-K506/$B$21)+$B$19*EXP(-K506/$B$22)+$B$20*EXP(-K506/$B$23)</f>
        <v>0.28034839989069876</v>
      </c>
      <c r="M506" s="14">
        <f t="shared" ref="M506" si="98">EXP(-K506/$D$9)</f>
        <v>3.9599658874725096E-19</v>
      </c>
      <c r="N506" s="14">
        <f t="shared" ref="N506" si="99">EXP(-K506/$D$8)</f>
        <v>1.0181774575044107E-2</v>
      </c>
      <c r="O506" s="28">
        <f t="shared" ref="O506" si="100">(K506*$B$17+$B$18*$B$21*(1-EXP(-K506/$B$21))+$B$19*$B$22*(1-EXP(-K506/$B$22))+$B$20*$B$23*(1-EXP(-K506/$B$23)))*$C$7</f>
        <v>3.13078192816893E-13</v>
      </c>
      <c r="P506" s="62">
        <f t="shared" ref="P506" si="101">$D$9*(1-EXP(-K506/$D$9))*$C$9</f>
        <v>2.365612637280455E-12</v>
      </c>
      <c r="Q506" s="62">
        <f t="shared" ref="Q506" si="102">$D$8*(1-EXP(-K506/$D$8))*$C$8</f>
        <v>3.8721318420954619E-11</v>
      </c>
      <c r="R506" s="63">
        <f t="shared" ref="R506" si="103">$B$13-K506</f>
        <v>0</v>
      </c>
      <c r="S506" s="80">
        <f t="shared" si="96"/>
        <v>0</v>
      </c>
      <c r="T506" s="81">
        <f t="shared" si="86"/>
        <v>0</v>
      </c>
      <c r="U506" s="82">
        <f t="shared" si="87"/>
        <v>0</v>
      </c>
      <c r="V506" s="54" t="s">
        <v>576</v>
      </c>
      <c r="W506" s="68">
        <f t="shared" ref="W506" si="104">G506*S506+H506*T506+I506*U506</f>
        <v>0</v>
      </c>
    </row>
  </sheetData>
  <mergeCells count="5">
    <mergeCell ref="B4:C4"/>
    <mergeCell ref="G5:I5"/>
    <mergeCell ref="L5:N5"/>
    <mergeCell ref="O5:Q5"/>
    <mergeCell ref="S5:U5"/>
  </mergeCells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08310-6EC9-41E4-B0C4-7B80F0B44B8C}">
  <dimension ref="A1:AD506"/>
  <sheetViews>
    <sheetView zoomScale="81" workbookViewId="0">
      <selection activeCell="B15" sqref="B15"/>
    </sheetView>
  </sheetViews>
  <sheetFormatPr defaultColWidth="8.7265625" defaultRowHeight="14.5" x14ac:dyDescent="0.35"/>
  <cols>
    <col min="1" max="1" width="22.81640625" style="2" customWidth="1"/>
    <col min="2" max="2" width="18.7265625" style="2" customWidth="1"/>
    <col min="3" max="3" width="17.81640625" style="2" customWidth="1"/>
    <col min="4" max="4" width="7.81640625" style="2" bestFit="1" customWidth="1"/>
    <col min="5" max="5" width="11.7265625" style="2" customWidth="1"/>
    <col min="7" max="7" width="12" customWidth="1"/>
    <col min="8" max="8" width="17" style="2" bestFit="1" customWidth="1"/>
    <col min="9" max="9" width="13.453125" style="2" customWidth="1"/>
    <col min="10" max="10" width="2.7265625" customWidth="1"/>
    <col min="11" max="11" width="7.7265625" style="2" customWidth="1"/>
    <col min="12" max="12" width="8.7265625" customWidth="1"/>
    <col min="13" max="13" width="6.81640625" style="2" customWidth="1"/>
    <col min="14" max="14" width="7.81640625" style="2" customWidth="1"/>
    <col min="15" max="15" width="10.54296875" style="2" customWidth="1"/>
    <col min="16" max="16" width="9.453125" style="2" customWidth="1"/>
    <col min="17" max="17" width="13.81640625" style="2" customWidth="1"/>
    <col min="18" max="18" width="2.7265625" customWidth="1"/>
    <col min="19" max="19" width="11.1796875" style="2" customWidth="1"/>
    <col min="20" max="20" width="8" style="2" customWidth="1"/>
    <col min="21" max="21" width="11.1796875" style="2" customWidth="1"/>
    <col min="22" max="22" width="2.7265625" customWidth="1"/>
    <col min="23" max="23" width="9.26953125" style="2" customWidth="1"/>
    <col min="24" max="24" width="8.26953125" style="2" customWidth="1"/>
    <col min="25" max="25" width="9.1796875" style="2" customWidth="1"/>
    <col min="26" max="26" width="9.453125" style="2" customWidth="1"/>
    <col min="28" max="29" width="8.7265625" style="6"/>
  </cols>
  <sheetData>
    <row r="1" spans="1:30" x14ac:dyDescent="0.35">
      <c r="A1" s="1" t="s">
        <v>577</v>
      </c>
      <c r="B1" s="1"/>
      <c r="G1" s="117" t="s">
        <v>578</v>
      </c>
      <c r="H1" s="118"/>
      <c r="L1" s="2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 spans="1:30" x14ac:dyDescent="0.35">
      <c r="A2" s="1"/>
      <c r="B2" s="53" t="s">
        <v>579</v>
      </c>
      <c r="G2" s="119"/>
      <c r="H2" s="118"/>
      <c r="K2" s="27"/>
      <c r="L2" s="2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r="3" spans="1:30" ht="15" thickBot="1" x14ac:dyDescent="0.4">
      <c r="A3" s="1"/>
      <c r="B3" s="52" t="s">
        <v>18</v>
      </c>
      <c r="C3" s="53"/>
      <c r="G3" s="27" t="s">
        <v>580</v>
      </c>
      <c r="K3" s="27"/>
      <c r="O3" s="7"/>
      <c r="P3" s="7"/>
      <c r="Q3" s="7"/>
      <c r="S3" s="27"/>
      <c r="U3" s="7"/>
      <c r="W3" s="132" t="s">
        <v>19</v>
      </c>
      <c r="X3" s="132">
        <v>1</v>
      </c>
      <c r="Y3" s="132">
        <v>27</v>
      </c>
      <c r="Z3" s="132">
        <v>273</v>
      </c>
    </row>
    <row r="4" spans="1:30" ht="15" thickBot="1" x14ac:dyDescent="0.4">
      <c r="A4" s="3"/>
      <c r="B4" s="155" t="s">
        <v>20</v>
      </c>
      <c r="C4" s="155"/>
      <c r="D4" s="22" t="s">
        <v>21</v>
      </c>
      <c r="E4" s="91" t="s">
        <v>22</v>
      </c>
      <c r="G4" s="8" t="s">
        <v>23</v>
      </c>
      <c r="H4" s="9" t="s">
        <v>24</v>
      </c>
      <c r="I4" s="10" t="s">
        <v>25</v>
      </c>
      <c r="K4" s="8" t="s">
        <v>581</v>
      </c>
      <c r="L4" s="9" t="s">
        <v>27</v>
      </c>
      <c r="M4" s="9" t="s">
        <v>28</v>
      </c>
      <c r="N4" s="9" t="s">
        <v>29</v>
      </c>
      <c r="O4" s="29" t="s">
        <v>582</v>
      </c>
      <c r="P4" s="29" t="s">
        <v>583</v>
      </c>
      <c r="Q4" s="60" t="s">
        <v>584</v>
      </c>
      <c r="S4" s="72" t="s">
        <v>26</v>
      </c>
      <c r="T4" s="29" t="s">
        <v>585</v>
      </c>
      <c r="U4" s="60" t="s">
        <v>586</v>
      </c>
      <c r="W4" s="45" t="s">
        <v>587</v>
      </c>
      <c r="X4" s="65" t="s">
        <v>34</v>
      </c>
      <c r="Y4" s="45" t="s">
        <v>35</v>
      </c>
      <c r="Z4" s="60" t="s">
        <v>36</v>
      </c>
      <c r="AB4" s="120" t="s">
        <v>37</v>
      </c>
      <c r="AC4" s="120" t="s">
        <v>588</v>
      </c>
    </row>
    <row r="5" spans="1:30" s="44" customFormat="1" ht="60.5" thickBot="1" x14ac:dyDescent="0.4">
      <c r="A5" s="41"/>
      <c r="B5" s="42" t="s">
        <v>39</v>
      </c>
      <c r="C5" s="83" t="s">
        <v>589</v>
      </c>
      <c r="D5" s="87" t="s">
        <v>41</v>
      </c>
      <c r="E5" s="43"/>
      <c r="G5" s="156" t="s">
        <v>42</v>
      </c>
      <c r="H5" s="157"/>
      <c r="I5" s="158"/>
      <c r="K5" s="24" t="s">
        <v>590</v>
      </c>
      <c r="L5" s="159" t="s">
        <v>591</v>
      </c>
      <c r="M5" s="160"/>
      <c r="N5" s="161"/>
      <c r="O5" s="159" t="s">
        <v>592</v>
      </c>
      <c r="P5" s="160"/>
      <c r="Q5" s="165"/>
      <c r="S5" s="73" t="s">
        <v>593</v>
      </c>
      <c r="T5" s="70" t="s">
        <v>594</v>
      </c>
      <c r="U5" s="74" t="s">
        <v>595</v>
      </c>
      <c r="W5" s="64" t="s">
        <v>596</v>
      </c>
      <c r="X5" s="166" t="s">
        <v>47</v>
      </c>
      <c r="Y5" s="167"/>
      <c r="Z5" s="168"/>
      <c r="AB5" s="121" t="s">
        <v>48</v>
      </c>
      <c r="AC5" s="130">
        <f>SUM(AB6:AB506)</f>
        <v>1</v>
      </c>
    </row>
    <row r="6" spans="1:30" ht="15" thickBot="1" x14ac:dyDescent="0.4">
      <c r="A6" s="4"/>
      <c r="B6" s="35" t="s">
        <v>49</v>
      </c>
      <c r="C6" s="36" t="s">
        <v>50</v>
      </c>
      <c r="D6" s="88" t="s">
        <v>51</v>
      </c>
      <c r="E6" s="19" t="s">
        <v>52</v>
      </c>
      <c r="F6" s="54" t="s">
        <v>53</v>
      </c>
      <c r="G6" s="108">
        <v>1</v>
      </c>
      <c r="H6" s="109">
        <v>0</v>
      </c>
      <c r="I6" s="110">
        <v>0</v>
      </c>
      <c r="K6" s="13">
        <f>B14</f>
        <v>100</v>
      </c>
      <c r="L6" s="26">
        <f>$B$20+$B$21*EXP(-K6/$B$24)+$B$22*EXP(-K6/$B$25)+$B$23*EXP(-K6/$B$26)</f>
        <v>0.40942767199397434</v>
      </c>
      <c r="M6" s="14">
        <f>EXP(-K6/$D$9)</f>
        <v>2.0870761199019369E-4</v>
      </c>
      <c r="N6" s="14">
        <f>EXP(-K6/$D$8)</f>
        <v>0.39954407571674166</v>
      </c>
      <c r="O6" s="105">
        <f>(K6*$B$20+$B$21*$B$24*(1-EXP(-K6/$B$24))+$B$22*$B$25*(1-EXP(-K6/$B$25))+$B$23*$B$26*(1-EXP(-K6/$B$26)))*$C$7</f>
        <v>8.9259159308361761E-14</v>
      </c>
      <c r="P6" s="106">
        <f>$D$9*(1-EXP(-K6/$D$9))*$C$9</f>
        <v>2.3651189159160347E-12</v>
      </c>
      <c r="Q6" s="107">
        <f>$D$8*(1-EXP(-K6/$D$8))*$C$8</f>
        <v>2.3489610965628173E-11</v>
      </c>
      <c r="S6" s="75">
        <v>0</v>
      </c>
      <c r="T6" s="71">
        <f t="shared" ref="T6:T37" si="0">$B$14+S6</f>
        <v>100</v>
      </c>
      <c r="U6" s="76">
        <f>($B$20*T6+$B$21*$B$24*(1-EXP(-T6/$B$24))+$B$22*$B$25*(1-EXP(-T6/$B$25))+$B$23*$B$26*(1-EXP(-T6/$B$26)))*$C$7</f>
        <v>8.9259159308361761E-14</v>
      </c>
      <c r="W6" s="47">
        <f>S6</f>
        <v>0</v>
      </c>
      <c r="X6" s="77">
        <f>$O$6/$U6</f>
        <v>1</v>
      </c>
      <c r="Y6" s="79">
        <f>$P$6/$U6</f>
        <v>26.497212546505256</v>
      </c>
      <c r="Z6" s="78">
        <f>$Q$6/$U6</f>
        <v>263.16191131129864</v>
      </c>
      <c r="AA6" s="54" t="s">
        <v>53</v>
      </c>
      <c r="AB6" s="66">
        <f>G6*X6+H6*Y6+I6*Z6</f>
        <v>1</v>
      </c>
    </row>
    <row r="7" spans="1:30" x14ac:dyDescent="0.35">
      <c r="A7" s="4" t="s">
        <v>54</v>
      </c>
      <c r="B7" s="39">
        <v>1.33E-5</v>
      </c>
      <c r="C7" s="92">
        <f>B7*$B$10/E7*1000000000/$B$11</f>
        <v>1.7048705347773396E-15</v>
      </c>
      <c r="D7" s="89" t="s">
        <v>55</v>
      </c>
      <c r="E7" s="100">
        <v>44.01</v>
      </c>
      <c r="F7" s="54" t="s">
        <v>56</v>
      </c>
      <c r="G7" s="111">
        <v>0</v>
      </c>
      <c r="H7" s="112">
        <v>0</v>
      </c>
      <c r="I7" s="113">
        <v>0</v>
      </c>
      <c r="K7"/>
      <c r="M7"/>
      <c r="N7"/>
      <c r="O7"/>
      <c r="P7"/>
      <c r="Q7"/>
      <c r="S7" s="75">
        <v>1</v>
      </c>
      <c r="T7" s="71">
        <f t="shared" si="0"/>
        <v>101</v>
      </c>
      <c r="U7" s="76">
        <f t="shared" ref="U7:U56" si="1">($B$20*T7+$B$21*$B$24*(1-EXP(-T7/$B$24))+$B$22*$B$25*(1-EXP(-T7/$B$25))+$B$23*$B$26*(1-EXP(-T7/$B$26)))*$C$7</f>
        <v>8.9956382164749458E-14</v>
      </c>
      <c r="W7" s="47">
        <v>1</v>
      </c>
      <c r="X7" s="77">
        <f t="shared" ref="X7:X70" si="2">$O$6/$U7</f>
        <v>0.99224932306514091</v>
      </c>
      <c r="Y7" s="79">
        <f t="shared" ref="Y7:Y70" si="3">$P$6/$U7</f>
        <v>26.291841212382998</v>
      </c>
      <c r="Z7" s="78">
        <f t="shared" ref="Z7:Z70" si="4">$Q$6/$U7</f>
        <v>261.12222835516468</v>
      </c>
      <c r="AA7" s="54" t="s">
        <v>56</v>
      </c>
      <c r="AB7" s="67">
        <f t="shared" ref="AB7:AB70" si="5">G7*X7+H7*Y7+I7*Z7</f>
        <v>0</v>
      </c>
    </row>
    <row r="8" spans="1:30" x14ac:dyDescent="0.35">
      <c r="A8" s="4" t="s">
        <v>57</v>
      </c>
      <c r="B8" s="39">
        <v>2.8E-3</v>
      </c>
      <c r="C8" s="92">
        <f>B8*$B$10/E8*1000000000/$B$11</f>
        <v>3.5889564798702158E-13</v>
      </c>
      <c r="D8" s="89">
        <v>109</v>
      </c>
      <c r="E8" s="100">
        <v>44.012999999999998</v>
      </c>
      <c r="F8" s="54" t="s">
        <v>58</v>
      </c>
      <c r="G8" s="111">
        <v>0</v>
      </c>
      <c r="H8" s="112">
        <v>0</v>
      </c>
      <c r="I8" s="113">
        <v>0</v>
      </c>
      <c r="K8"/>
      <c r="M8"/>
      <c r="N8"/>
      <c r="O8"/>
      <c r="P8"/>
      <c r="Q8"/>
      <c r="S8" s="75">
        <v>2</v>
      </c>
      <c r="T8" s="71">
        <f t="shared" si="0"/>
        <v>102</v>
      </c>
      <c r="U8" s="76">
        <f t="shared" si="1"/>
        <v>9.0652024911207374E-14</v>
      </c>
      <c r="V8" s="34"/>
      <c r="W8" s="47">
        <v>2</v>
      </c>
      <c r="X8" s="77">
        <f t="shared" si="2"/>
        <v>0.98463503044515654</v>
      </c>
      <c r="Y8" s="79">
        <f t="shared" si="3"/>
        <v>26.090083682439985</v>
      </c>
      <c r="Z8" s="78">
        <f t="shared" si="4"/>
        <v>259.11843655600609</v>
      </c>
      <c r="AA8" s="54" t="s">
        <v>58</v>
      </c>
      <c r="AB8" s="67">
        <f t="shared" si="5"/>
        <v>0</v>
      </c>
    </row>
    <row r="9" spans="1:30" ht="15" thickBot="1" x14ac:dyDescent="0.4">
      <c r="A9" s="5" t="s">
        <v>59</v>
      </c>
      <c r="B9" s="20">
        <v>5.6999999999999998E-4</v>
      </c>
      <c r="C9" s="93">
        <f>B9*$B$10/E9*1000000000/$B$11</f>
        <v>2.0047564722715721E-13</v>
      </c>
      <c r="D9" s="90">
        <v>11.8</v>
      </c>
      <c r="E9" s="101">
        <v>16.04</v>
      </c>
      <c r="F9" s="54" t="s">
        <v>60</v>
      </c>
      <c r="G9" s="111">
        <v>0</v>
      </c>
      <c r="H9" s="112">
        <v>0</v>
      </c>
      <c r="I9" s="113">
        <v>0</v>
      </c>
      <c r="K9"/>
      <c r="M9"/>
      <c r="N9"/>
      <c r="O9"/>
      <c r="P9"/>
      <c r="Q9"/>
      <c r="S9" s="75">
        <v>3</v>
      </c>
      <c r="T9" s="71">
        <f t="shared" si="0"/>
        <v>103</v>
      </c>
      <c r="U9" s="76">
        <f t="shared" si="1"/>
        <v>9.1346111868356447E-14</v>
      </c>
      <c r="W9" s="47">
        <v>3</v>
      </c>
      <c r="X9" s="77">
        <f t="shared" si="2"/>
        <v>0.9771533509493836</v>
      </c>
      <c r="Y9" s="79">
        <f t="shared" si="3"/>
        <v>25.89184003063566</v>
      </c>
      <c r="Z9" s="78">
        <f t="shared" si="4"/>
        <v>257.14954348007996</v>
      </c>
      <c r="AA9" s="54" t="s">
        <v>60</v>
      </c>
      <c r="AB9" s="67">
        <f t="shared" si="5"/>
        <v>0</v>
      </c>
    </row>
    <row r="10" spans="1:30" x14ac:dyDescent="0.35">
      <c r="A10" s="4" t="s">
        <v>61</v>
      </c>
      <c r="B10" s="85">
        <v>28.97</v>
      </c>
      <c r="C10" s="35" t="s">
        <v>62</v>
      </c>
      <c r="D10" s="84"/>
      <c r="E10" s="86"/>
      <c r="F10" s="54" t="s">
        <v>63</v>
      </c>
      <c r="G10" s="111">
        <v>0</v>
      </c>
      <c r="H10" s="112">
        <v>0</v>
      </c>
      <c r="I10" s="113">
        <v>0</v>
      </c>
      <c r="K10"/>
      <c r="M10"/>
      <c r="N10"/>
      <c r="O10"/>
      <c r="P10"/>
      <c r="Q10"/>
      <c r="S10" s="75">
        <v>4</v>
      </c>
      <c r="T10" s="71">
        <f t="shared" si="0"/>
        <v>104</v>
      </c>
      <c r="U10" s="76">
        <f t="shared" si="1"/>
        <v>9.2038666746686185E-14</v>
      </c>
      <c r="W10" s="47">
        <v>4</v>
      </c>
      <c r="X10" s="77">
        <f t="shared" si="2"/>
        <v>0.96980065513145319</v>
      </c>
      <c r="Y10" s="79">
        <f t="shared" si="3"/>
        <v>25.697014086758159</v>
      </c>
      <c r="Z10" s="78">
        <f t="shared" si="4"/>
        <v>255.2145939953428</v>
      </c>
      <c r="AA10" s="54" t="s">
        <v>63</v>
      </c>
      <c r="AB10" s="67">
        <f t="shared" si="5"/>
        <v>0</v>
      </c>
    </row>
    <row r="11" spans="1:30" ht="15" thickBot="1" x14ac:dyDescent="0.4">
      <c r="A11" s="5" t="s">
        <v>64</v>
      </c>
      <c r="B11" s="99">
        <v>5.1352E+18</v>
      </c>
      <c r="C11" s="94" t="s">
        <v>62</v>
      </c>
      <c r="D11" s="90"/>
      <c r="E11" s="31"/>
      <c r="F11" s="54" t="s">
        <v>65</v>
      </c>
      <c r="G11" s="111">
        <v>0</v>
      </c>
      <c r="H11" s="112">
        <v>0</v>
      </c>
      <c r="I11" s="113">
        <v>0</v>
      </c>
      <c r="K11"/>
      <c r="M11"/>
      <c r="N11"/>
      <c r="O11"/>
      <c r="P11"/>
      <c r="Q11"/>
      <c r="S11" s="75">
        <v>5</v>
      </c>
      <c r="T11" s="71">
        <f t="shared" si="0"/>
        <v>105</v>
      </c>
      <c r="U11" s="76">
        <f t="shared" si="1"/>
        <v>9.2729712662908585E-14</v>
      </c>
      <c r="W11" s="47">
        <v>5</v>
      </c>
      <c r="X11" s="77">
        <f t="shared" si="2"/>
        <v>0.96257344862953487</v>
      </c>
      <c r="Y11" s="79">
        <f t="shared" si="3"/>
        <v>25.505513259959343</v>
      </c>
      <c r="Z11" s="78">
        <f t="shared" si="4"/>
        <v>253.3126685188565</v>
      </c>
      <c r="AA11" s="54" t="s">
        <v>65</v>
      </c>
      <c r="AB11" s="67">
        <f t="shared" si="5"/>
        <v>0</v>
      </c>
    </row>
    <row r="12" spans="1:30" x14ac:dyDescent="0.35">
      <c r="D12" s="50"/>
      <c r="F12" s="54" t="s">
        <v>66</v>
      </c>
      <c r="G12" s="111">
        <v>0</v>
      </c>
      <c r="H12" s="112">
        <v>0</v>
      </c>
      <c r="I12" s="113">
        <v>0</v>
      </c>
      <c r="K12"/>
      <c r="M12"/>
      <c r="N12"/>
      <c r="O12"/>
      <c r="P12"/>
      <c r="Q12"/>
      <c r="S12" s="75">
        <v>6</v>
      </c>
      <c r="T12" s="71">
        <f t="shared" si="0"/>
        <v>106</v>
      </c>
      <c r="U12" s="76">
        <f t="shared" si="1"/>
        <v>9.341927215587042E-14</v>
      </c>
      <c r="W12" s="47">
        <v>6</v>
      </c>
      <c r="X12" s="77">
        <f t="shared" si="2"/>
        <v>0.95546836587885753</v>
      </c>
      <c r="Y12" s="79">
        <f t="shared" si="3"/>
        <v>25.317248372154136</v>
      </c>
      <c r="Z12" s="78">
        <f t="shared" si="4"/>
        <v>251.44288136216332</v>
      </c>
      <c r="AA12" s="54" t="s">
        <v>66</v>
      </c>
      <c r="AB12" s="67">
        <f t="shared" si="5"/>
        <v>0</v>
      </c>
    </row>
    <row r="13" spans="1:30" ht="15" thickBot="1" x14ac:dyDescent="0.4">
      <c r="B13" s="27" t="s">
        <v>597</v>
      </c>
      <c r="F13" s="54" t="s">
        <v>69</v>
      </c>
      <c r="G13" s="111">
        <v>0</v>
      </c>
      <c r="H13" s="112">
        <v>0</v>
      </c>
      <c r="I13" s="113">
        <v>0</v>
      </c>
      <c r="K13"/>
      <c r="M13"/>
      <c r="N13"/>
      <c r="O13"/>
      <c r="P13"/>
      <c r="Q13"/>
      <c r="S13" s="75">
        <v>7</v>
      </c>
      <c r="T13" s="71">
        <f t="shared" si="0"/>
        <v>107</v>
      </c>
      <c r="U13" s="76">
        <f t="shared" si="1"/>
        <v>9.4107367202036545E-14</v>
      </c>
      <c r="W13" s="47">
        <v>7</v>
      </c>
      <c r="X13" s="77">
        <f t="shared" si="2"/>
        <v>0.94848216417247866</v>
      </c>
      <c r="Y13" s="79">
        <f t="shared" si="3"/>
        <v>25.132133500647459</v>
      </c>
      <c r="Z13" s="78">
        <f t="shared" si="4"/>
        <v>249.60437916830642</v>
      </c>
      <c r="AA13" s="54" t="s">
        <v>69</v>
      </c>
      <c r="AB13" s="67">
        <f t="shared" si="5"/>
        <v>0</v>
      </c>
    </row>
    <row r="14" spans="1:30" ht="15" thickBot="1" x14ac:dyDescent="0.4">
      <c r="A14" s="49" t="s">
        <v>598</v>
      </c>
      <c r="B14" s="69">
        <v>100</v>
      </c>
      <c r="C14" s="27" t="s">
        <v>68</v>
      </c>
      <c r="F14" s="54" t="s">
        <v>70</v>
      </c>
      <c r="G14" s="111">
        <v>0</v>
      </c>
      <c r="H14" s="112">
        <v>0</v>
      </c>
      <c r="I14" s="113">
        <v>0</v>
      </c>
      <c r="K14"/>
      <c r="M14"/>
      <c r="N14"/>
      <c r="O14"/>
      <c r="P14"/>
      <c r="Q14"/>
      <c r="S14" s="75">
        <v>8</v>
      </c>
      <c r="T14" s="71">
        <f t="shared" si="0"/>
        <v>108</v>
      </c>
      <c r="U14" s="76">
        <f t="shared" si="1"/>
        <v>9.4794019230555424E-14</v>
      </c>
      <c r="W14" s="47">
        <v>8</v>
      </c>
      <c r="X14" s="77">
        <f t="shared" si="2"/>
        <v>0.94161171804803501</v>
      </c>
      <c r="Y14" s="79">
        <f t="shared" si="3"/>
        <v>24.950085829398763</v>
      </c>
      <c r="Z14" s="78">
        <f t="shared" si="4"/>
        <v>247.79633943463651</v>
      </c>
      <c r="AA14" s="54" t="s">
        <v>70</v>
      </c>
      <c r="AB14" s="67">
        <f t="shared" si="5"/>
        <v>0</v>
      </c>
    </row>
    <row r="15" spans="1:30" ht="15" thickBot="1" x14ac:dyDescent="0.4">
      <c r="A15" s="49" t="s">
        <v>599</v>
      </c>
      <c r="B15" s="143">
        <v>50</v>
      </c>
      <c r="C15" s="27" t="s">
        <v>600</v>
      </c>
      <c r="F15" s="54" t="s">
        <v>72</v>
      </c>
      <c r="G15" s="111">
        <v>0</v>
      </c>
      <c r="H15" s="112">
        <v>0</v>
      </c>
      <c r="I15" s="113">
        <v>0</v>
      </c>
      <c r="K15"/>
      <c r="M15"/>
      <c r="N15"/>
      <c r="O15"/>
      <c r="P15"/>
      <c r="Q15"/>
      <c r="S15" s="75">
        <v>9</v>
      </c>
      <c r="T15" s="71">
        <f t="shared" si="0"/>
        <v>109</v>
      </c>
      <c r="U15" s="76">
        <f t="shared" si="1"/>
        <v>9.5479249137918108E-14</v>
      </c>
      <c r="W15" s="47">
        <v>9</v>
      </c>
      <c r="X15" s="77">
        <f t="shared" si="2"/>
        <v>0.93485401397981738</v>
      </c>
      <c r="Y15" s="79">
        <f t="shared" si="3"/>
        <v>24.771025508376816</v>
      </c>
      <c r="Z15" s="78">
        <f t="shared" si="4"/>
        <v>246.01796911596824</v>
      </c>
      <c r="AA15" s="54" t="s">
        <v>72</v>
      </c>
      <c r="AB15" s="67">
        <f t="shared" si="5"/>
        <v>0</v>
      </c>
    </row>
    <row r="16" spans="1:30" ht="15" thickBot="1" x14ac:dyDescent="0.4">
      <c r="A16" s="49" t="s">
        <v>601</v>
      </c>
      <c r="B16" s="46">
        <f>B15+B14</f>
        <v>150</v>
      </c>
      <c r="C16" s="27"/>
      <c r="F16" s="54" t="s">
        <v>75</v>
      </c>
      <c r="G16" s="111">
        <v>0</v>
      </c>
      <c r="H16" s="112">
        <v>0</v>
      </c>
      <c r="I16" s="113">
        <v>0</v>
      </c>
      <c r="K16"/>
      <c r="M16"/>
      <c r="N16"/>
      <c r="O16"/>
      <c r="P16"/>
      <c r="Q16"/>
      <c r="S16" s="75">
        <v>10</v>
      </c>
      <c r="T16" s="71">
        <f t="shared" si="0"/>
        <v>110</v>
      </c>
      <c r="U16" s="76">
        <f t="shared" si="1"/>
        <v>9.6163077302221964E-14</v>
      </c>
      <c r="W16" s="47">
        <v>10</v>
      </c>
      <c r="X16" s="77">
        <f t="shared" si="2"/>
        <v>0.92820614535699053</v>
      </c>
      <c r="Y16" s="79">
        <f t="shared" si="3"/>
        <v>24.594875520496533</v>
      </c>
      <c r="Z16" s="78">
        <f t="shared" si="4"/>
        <v>244.26850330303873</v>
      </c>
      <c r="AA16" s="54" t="s">
        <v>75</v>
      </c>
      <c r="AB16" s="67">
        <f t="shared" si="5"/>
        <v>0</v>
      </c>
    </row>
    <row r="17" spans="1:28" x14ac:dyDescent="0.35">
      <c r="F17" s="54" t="s">
        <v>77</v>
      </c>
      <c r="G17" s="111">
        <v>0</v>
      </c>
      <c r="H17" s="112">
        <v>0</v>
      </c>
      <c r="I17" s="113">
        <v>0</v>
      </c>
      <c r="K17"/>
      <c r="M17"/>
      <c r="N17"/>
      <c r="O17"/>
      <c r="P17"/>
      <c r="Q17"/>
      <c r="S17" s="75">
        <v>11</v>
      </c>
      <c r="T17" s="71">
        <f t="shared" si="0"/>
        <v>111</v>
      </c>
      <c r="U17" s="76">
        <f t="shared" si="1"/>
        <v>9.6845523597049493E-14</v>
      </c>
      <c r="W17" s="47">
        <v>11</v>
      </c>
      <c r="X17" s="77">
        <f t="shared" si="2"/>
        <v>0.92166530773014621</v>
      </c>
      <c r="Y17" s="79">
        <f t="shared" si="3"/>
        <v>24.421561555665861</v>
      </c>
      <c r="Z17" s="78">
        <f t="shared" si="4"/>
        <v>242.5472039715815</v>
      </c>
      <c r="AA17" s="54" t="s">
        <v>77</v>
      </c>
      <c r="AB17" s="67">
        <f t="shared" si="5"/>
        <v>0</v>
      </c>
    </row>
    <row r="18" spans="1:28" ht="15" thickBot="1" x14ac:dyDescent="0.4">
      <c r="A18" s="27" t="s">
        <v>71</v>
      </c>
      <c r="F18" s="54" t="s">
        <v>79</v>
      </c>
      <c r="G18" s="111">
        <v>0</v>
      </c>
      <c r="H18" s="112">
        <v>0</v>
      </c>
      <c r="I18" s="113">
        <v>0</v>
      </c>
      <c r="K18"/>
      <c r="M18"/>
      <c r="N18"/>
      <c r="O18"/>
      <c r="P18"/>
      <c r="Q18"/>
      <c r="S18" s="75">
        <v>12</v>
      </c>
      <c r="T18" s="71">
        <f t="shared" si="0"/>
        <v>112</v>
      </c>
      <c r="U18" s="76">
        <f t="shared" si="1"/>
        <v>9.7526607404972753E-14</v>
      </c>
      <c r="W18" s="47">
        <v>12</v>
      </c>
      <c r="X18" s="77">
        <f t="shared" si="2"/>
        <v>0.91522879430962911</v>
      </c>
      <c r="Y18" s="79">
        <f t="shared" si="3"/>
        <v>24.251011891503985</v>
      </c>
      <c r="Z18" s="78">
        <f t="shared" si="4"/>
        <v>240.85335879765739</v>
      </c>
      <c r="AA18" s="54" t="s">
        <v>79</v>
      </c>
      <c r="AB18" s="67">
        <f t="shared" si="5"/>
        <v>0</v>
      </c>
    </row>
    <row r="19" spans="1:28" x14ac:dyDescent="0.35">
      <c r="A19" s="23" t="s">
        <v>73</v>
      </c>
      <c r="B19" s="38" t="s">
        <v>74</v>
      </c>
      <c r="F19" s="54" t="s">
        <v>81</v>
      </c>
      <c r="G19" s="111">
        <v>0</v>
      </c>
      <c r="H19" s="112">
        <v>0</v>
      </c>
      <c r="I19" s="113">
        <v>0</v>
      </c>
      <c r="K19"/>
      <c r="M19"/>
      <c r="N19"/>
      <c r="O19"/>
      <c r="P19"/>
      <c r="Q19"/>
      <c r="S19" s="75">
        <v>13</v>
      </c>
      <c r="T19" s="71">
        <f t="shared" si="0"/>
        <v>113</v>
      </c>
      <c r="U19" s="76">
        <f t="shared" si="1"/>
        <v>9.82063476306936E-14</v>
      </c>
      <c r="W19" s="47">
        <v>13</v>
      </c>
      <c r="X19" s="77">
        <f t="shared" si="2"/>
        <v>0.90889399170023233</v>
      </c>
      <c r="Y19" s="79">
        <f t="shared" si="3"/>
        <v>24.083157280322641</v>
      </c>
      <c r="Z19" s="78">
        <f t="shared" si="4"/>
        <v>239.18628003518873</v>
      </c>
      <c r="AA19" s="54" t="s">
        <v>81</v>
      </c>
      <c r="AB19" s="67">
        <f t="shared" si="5"/>
        <v>0</v>
      </c>
    </row>
    <row r="20" spans="1:28" x14ac:dyDescent="0.35">
      <c r="A20" s="17" t="s">
        <v>76</v>
      </c>
      <c r="B20" s="32">
        <v>0.21729999999999999</v>
      </c>
      <c r="F20" s="54" t="s">
        <v>83</v>
      </c>
      <c r="G20" s="111">
        <v>0</v>
      </c>
      <c r="H20" s="112">
        <v>0</v>
      </c>
      <c r="I20" s="113">
        <v>0</v>
      </c>
      <c r="K20"/>
      <c r="M20"/>
      <c r="N20"/>
      <c r="O20"/>
      <c r="P20"/>
      <c r="Q20"/>
      <c r="S20" s="75">
        <v>14</v>
      </c>
      <c r="T20" s="71">
        <f t="shared" si="0"/>
        <v>114</v>
      </c>
      <c r="U20" s="76">
        <f t="shared" si="1"/>
        <v>9.8884762713829484E-14</v>
      </c>
      <c r="W20" s="47">
        <v>14</v>
      </c>
      <c r="X20" s="77">
        <f t="shared" si="2"/>
        <v>0.90265837585792641</v>
      </c>
      <c r="Y20" s="79">
        <f t="shared" si="3"/>
        <v>23.917930841990707</v>
      </c>
      <c r="Z20" s="78">
        <f t="shared" si="4"/>
        <v>237.5453034519245</v>
      </c>
      <c r="AA20" s="54" t="s">
        <v>83</v>
      </c>
      <c r="AB20" s="67">
        <f t="shared" si="5"/>
        <v>0</v>
      </c>
    </row>
    <row r="21" spans="1:28" x14ac:dyDescent="0.35">
      <c r="A21" s="17" t="s">
        <v>78</v>
      </c>
      <c r="B21" s="32">
        <v>0.224</v>
      </c>
      <c r="F21" s="54" t="s">
        <v>85</v>
      </c>
      <c r="G21" s="111">
        <v>0</v>
      </c>
      <c r="H21" s="112">
        <v>0</v>
      </c>
      <c r="I21" s="113">
        <v>0</v>
      </c>
      <c r="K21"/>
      <c r="M21"/>
      <c r="N21"/>
      <c r="O21"/>
      <c r="P21"/>
      <c r="Q21"/>
      <c r="S21" s="75">
        <v>15</v>
      </c>
      <c r="T21" s="71">
        <f t="shared" si="0"/>
        <v>115</v>
      </c>
      <c r="U21" s="76">
        <f t="shared" si="1"/>
        <v>9.9561870641354277E-14</v>
      </c>
      <c r="W21" s="47">
        <v>15</v>
      </c>
      <c r="X21" s="77">
        <f t="shared" si="2"/>
        <v>0.89651950825527027</v>
      </c>
      <c r="Y21" s="79">
        <f t="shared" si="3"/>
        <v>23.755267962328269</v>
      </c>
      <c r="Z21" s="78">
        <f t="shared" si="4"/>
        <v>235.92978732032248</v>
      </c>
      <c r="AA21" s="54" t="s">
        <v>85</v>
      </c>
      <c r="AB21" s="67">
        <f t="shared" si="5"/>
        <v>0</v>
      </c>
    </row>
    <row r="22" spans="1:28" x14ac:dyDescent="0.35">
      <c r="A22" s="17" t="s">
        <v>80</v>
      </c>
      <c r="B22" s="32">
        <v>0.28239999999999998</v>
      </c>
      <c r="F22" s="54" t="s">
        <v>87</v>
      </c>
      <c r="G22" s="111">
        <v>0</v>
      </c>
      <c r="H22" s="112">
        <v>0</v>
      </c>
      <c r="I22" s="113">
        <v>0</v>
      </c>
      <c r="K22"/>
      <c r="M22"/>
      <c r="N22"/>
      <c r="O22"/>
      <c r="P22"/>
      <c r="Q22"/>
      <c r="S22" s="75">
        <v>16</v>
      </c>
      <c r="T22" s="71">
        <f t="shared" si="0"/>
        <v>116</v>
      </c>
      <c r="U22" s="76">
        <f t="shared" si="1"/>
        <v>1.0023768895970342E-13</v>
      </c>
      <c r="W22" s="47">
        <v>16</v>
      </c>
      <c r="X22" s="77">
        <f t="shared" si="2"/>
        <v>0.89047503224306035</v>
      </c>
      <c r="Y22" s="79">
        <f t="shared" si="3"/>
        <v>23.595106196700492</v>
      </c>
      <c r="Z22" s="78">
        <f t="shared" si="4"/>
        <v>234.33911146007404</v>
      </c>
      <c r="AA22" s="54" t="s">
        <v>87</v>
      </c>
      <c r="AB22" s="67">
        <f t="shared" si="5"/>
        <v>0</v>
      </c>
    </row>
    <row r="23" spans="1:28" x14ac:dyDescent="0.35">
      <c r="A23" s="17" t="s">
        <v>82</v>
      </c>
      <c r="B23" s="32">
        <v>0.27629999999999999</v>
      </c>
      <c r="F23" s="54" t="s">
        <v>89</v>
      </c>
      <c r="G23" s="111">
        <v>0</v>
      </c>
      <c r="H23" s="112">
        <v>0</v>
      </c>
      <c r="I23" s="113">
        <v>0</v>
      </c>
      <c r="K23"/>
      <c r="M23"/>
      <c r="N23"/>
      <c r="O23"/>
      <c r="P23"/>
      <c r="Q23"/>
      <c r="S23" s="75">
        <v>17</v>
      </c>
      <c r="T23" s="71">
        <f t="shared" si="0"/>
        <v>117</v>
      </c>
      <c r="U23" s="76">
        <f t="shared" si="1"/>
        <v>1.0091223478655307E-13</v>
      </c>
      <c r="W23" s="47">
        <v>17</v>
      </c>
      <c r="X23" s="77">
        <f t="shared" si="2"/>
        <v>0.88452266959660941</v>
      </c>
      <c r="Y23" s="79">
        <f t="shared" si="3"/>
        <v>23.437385178503604</v>
      </c>
      <c r="Z23" s="78">
        <f t="shared" si="4"/>
        <v>232.77267632921604</v>
      </c>
      <c r="AA23" s="54" t="s">
        <v>89</v>
      </c>
      <c r="AB23" s="67">
        <f t="shared" si="5"/>
        <v>0</v>
      </c>
    </row>
    <row r="24" spans="1:28" x14ac:dyDescent="0.35">
      <c r="A24" s="17" t="s">
        <v>84</v>
      </c>
      <c r="B24" s="32">
        <v>394.4</v>
      </c>
      <c r="F24" s="54" t="s">
        <v>90</v>
      </c>
      <c r="G24" s="111">
        <v>0</v>
      </c>
      <c r="H24" s="112">
        <v>0</v>
      </c>
      <c r="I24" s="113">
        <v>0</v>
      </c>
      <c r="K24"/>
      <c r="M24"/>
      <c r="N24"/>
      <c r="O24"/>
      <c r="P24"/>
      <c r="Q24"/>
      <c r="S24" s="75">
        <v>18</v>
      </c>
      <c r="T24" s="71">
        <f t="shared" si="0"/>
        <v>118</v>
      </c>
      <c r="U24" s="76">
        <f t="shared" si="1"/>
        <v>1.015855248222809E-13</v>
      </c>
      <c r="W24" s="47">
        <v>18</v>
      </c>
      <c r="X24" s="77">
        <f t="shared" si="2"/>
        <v>0.87866021723583609</v>
      </c>
      <c r="Y24" s="79">
        <f t="shared" si="3"/>
        <v>23.28204653225643</v>
      </c>
      <c r="Z24" s="78">
        <f t="shared" si="4"/>
        <v>231.2299021609835</v>
      </c>
      <c r="AA24" s="54" t="s">
        <v>90</v>
      </c>
      <c r="AB24" s="67">
        <f t="shared" si="5"/>
        <v>0</v>
      </c>
    </row>
    <row r="25" spans="1:28" x14ac:dyDescent="0.35">
      <c r="A25" s="17" t="s">
        <v>86</v>
      </c>
      <c r="B25" s="32">
        <v>36.54</v>
      </c>
      <c r="F25" s="54" t="s">
        <v>92</v>
      </c>
      <c r="G25" s="111">
        <v>0</v>
      </c>
      <c r="H25" s="112">
        <v>0</v>
      </c>
      <c r="I25" s="113">
        <v>0</v>
      </c>
      <c r="K25"/>
      <c r="M25"/>
      <c r="N25"/>
      <c r="O25"/>
      <c r="P25"/>
      <c r="Q25"/>
      <c r="S25" s="75">
        <v>19</v>
      </c>
      <c r="T25" s="71">
        <f t="shared" si="0"/>
        <v>119</v>
      </c>
      <c r="U25" s="76">
        <f t="shared" si="1"/>
        <v>1.0225757536111814E-13</v>
      </c>
      <c r="W25" s="47">
        <v>19</v>
      </c>
      <c r="X25" s="77">
        <f t="shared" si="2"/>
        <v>0.87288554410904962</v>
      </c>
      <c r="Y25" s="79">
        <f t="shared" si="3"/>
        <v>23.129033791029379</v>
      </c>
      <c r="Z25" s="78">
        <f t="shared" si="4"/>
        <v>229.71022814374038</v>
      </c>
      <c r="AA25" s="54" t="s">
        <v>92</v>
      </c>
      <c r="AB25" s="67">
        <f t="shared" si="5"/>
        <v>0</v>
      </c>
    </row>
    <row r="26" spans="1:28" ht="15" thickBot="1" x14ac:dyDescent="0.4">
      <c r="A26" s="18" t="s">
        <v>88</v>
      </c>
      <c r="B26" s="33">
        <v>4.3040000000000003</v>
      </c>
      <c r="F26" s="54" t="s">
        <v>94</v>
      </c>
      <c r="G26" s="111">
        <v>0</v>
      </c>
      <c r="H26" s="112">
        <v>0</v>
      </c>
      <c r="I26" s="113">
        <v>0</v>
      </c>
      <c r="K26"/>
      <c r="M26"/>
      <c r="N26"/>
      <c r="O26"/>
      <c r="P26"/>
      <c r="Q26"/>
      <c r="S26" s="75">
        <v>20</v>
      </c>
      <c r="T26" s="71">
        <f t="shared" si="0"/>
        <v>120</v>
      </c>
      <c r="U26" s="76">
        <f t="shared" si="1"/>
        <v>1.0292840230200091E-13</v>
      </c>
      <c r="W26" s="47">
        <v>20</v>
      </c>
      <c r="X26" s="77">
        <f t="shared" si="2"/>
        <v>0.867196588230988</v>
      </c>
      <c r="Y26" s="79">
        <f t="shared" si="3"/>
        <v>22.978292317960687</v>
      </c>
      <c r="Z26" s="78">
        <f t="shared" si="4"/>
        <v>228.21311164150401</v>
      </c>
      <c r="AA26" s="54" t="s">
        <v>94</v>
      </c>
      <c r="AB26" s="67">
        <f t="shared" si="5"/>
        <v>0</v>
      </c>
    </row>
    <row r="27" spans="1:28" x14ac:dyDescent="0.35">
      <c r="F27" s="54" t="s">
        <v>95</v>
      </c>
      <c r="G27" s="111">
        <v>0</v>
      </c>
      <c r="H27" s="112">
        <v>0</v>
      </c>
      <c r="I27" s="113">
        <v>0</v>
      </c>
      <c r="K27"/>
      <c r="M27"/>
      <c r="N27"/>
      <c r="O27"/>
      <c r="P27"/>
      <c r="Q27"/>
      <c r="S27" s="75">
        <v>21</v>
      </c>
      <c r="T27" s="71">
        <f t="shared" si="0"/>
        <v>121</v>
      </c>
      <c r="U27" s="76">
        <f t="shared" si="1"/>
        <v>1.0359802115912863E-13</v>
      </c>
      <c r="W27" s="47">
        <v>21</v>
      </c>
      <c r="X27" s="77">
        <f t="shared" si="2"/>
        <v>0.86159135386628583</v>
      </c>
      <c r="Y27" s="79">
        <f t="shared" si="3"/>
        <v>22.829769231626198</v>
      </c>
      <c r="Z27" s="78">
        <f t="shared" si="4"/>
        <v>226.73802745274122</v>
      </c>
      <c r="AA27" s="54" t="s">
        <v>95</v>
      </c>
      <c r="AB27" s="67">
        <f t="shared" si="5"/>
        <v>0</v>
      </c>
    </row>
    <row r="28" spans="1:28" x14ac:dyDescent="0.35">
      <c r="F28" s="54" t="s">
        <v>96</v>
      </c>
      <c r="G28" s="111">
        <v>0</v>
      </c>
      <c r="H28" s="112">
        <v>0</v>
      </c>
      <c r="I28" s="113">
        <v>0</v>
      </c>
      <c r="K28"/>
      <c r="M28"/>
      <c r="N28"/>
      <c r="O28"/>
      <c r="P28"/>
      <c r="Q28"/>
      <c r="S28" s="75">
        <v>22</v>
      </c>
      <c r="T28" s="71">
        <f t="shared" si="0"/>
        <v>122</v>
      </c>
      <c r="U28" s="76">
        <f t="shared" si="1"/>
        <v>1.0426644707223793E-13</v>
      </c>
      <c r="W28" s="47">
        <v>22</v>
      </c>
      <c r="X28" s="77">
        <f t="shared" si="2"/>
        <v>0.85606790885011341</v>
      </c>
      <c r="Y28" s="79">
        <f t="shared" si="3"/>
        <v>22.683413335043745</v>
      </c>
      <c r="Z28" s="78">
        <f t="shared" si="4"/>
        <v>225.28446710526242</v>
      </c>
      <c r="AA28" s="54" t="s">
        <v>96</v>
      </c>
      <c r="AB28" s="67">
        <f t="shared" si="5"/>
        <v>0</v>
      </c>
    </row>
    <row r="29" spans="1:28" x14ac:dyDescent="0.35">
      <c r="F29" s="54" t="s">
        <v>97</v>
      </c>
      <c r="G29" s="111">
        <v>0</v>
      </c>
      <c r="H29" s="112">
        <v>0</v>
      </c>
      <c r="I29" s="113">
        <v>0</v>
      </c>
      <c r="K29"/>
      <c r="M29"/>
      <c r="N29"/>
      <c r="O29"/>
      <c r="P29"/>
      <c r="Q29"/>
      <c r="S29" s="75">
        <v>23</v>
      </c>
      <c r="T29" s="71">
        <f t="shared" si="0"/>
        <v>123</v>
      </c>
      <c r="U29" s="76">
        <f t="shared" si="1"/>
        <v>1.0493369481659928E-13</v>
      </c>
      <c r="W29" s="47">
        <v>23</v>
      </c>
      <c r="X29" s="77">
        <f t="shared" si="2"/>
        <v>0.85062438203826607</v>
      </c>
      <c r="Y29" s="79">
        <f t="shared" si="3"/>
        <v>22.539175048107623</v>
      </c>
      <c r="Z29" s="78">
        <f t="shared" si="4"/>
        <v>223.85193818518238</v>
      </c>
      <c r="AA29" s="54" t="s">
        <v>97</v>
      </c>
      <c r="AB29" s="67">
        <f t="shared" si="5"/>
        <v>0</v>
      </c>
    </row>
    <row r="30" spans="1:28" x14ac:dyDescent="0.35">
      <c r="F30" s="54" t="s">
        <v>98</v>
      </c>
      <c r="G30" s="111">
        <v>0</v>
      </c>
      <c r="H30" s="112">
        <v>0</v>
      </c>
      <c r="I30" s="113">
        <v>0</v>
      </c>
      <c r="K30"/>
      <c r="M30"/>
      <c r="N30"/>
      <c r="O30"/>
      <c r="P30"/>
      <c r="Q30"/>
      <c r="S30" s="75">
        <v>24</v>
      </c>
      <c r="T30" s="71">
        <f t="shared" si="0"/>
        <v>124</v>
      </c>
      <c r="U30" s="76">
        <f t="shared" si="1"/>
        <v>1.0559977881274426E-13</v>
      </c>
      <c r="W30" s="47">
        <v>24</v>
      </c>
      <c r="X30" s="77">
        <f t="shared" si="2"/>
        <v>0.84525896087946695</v>
      </c>
      <c r="Y30" s="79">
        <f t="shared" si="3"/>
        <v>22.397006343261406</v>
      </c>
      <c r="Z30" s="78">
        <f t="shared" si="4"/>
        <v>222.43996369804273</v>
      </c>
      <c r="AA30" s="54" t="s">
        <v>98</v>
      </c>
      <c r="AB30" s="67">
        <f t="shared" si="5"/>
        <v>0</v>
      </c>
    </row>
    <row r="31" spans="1:28" x14ac:dyDescent="0.35">
      <c r="F31" s="54" t="s">
        <v>99</v>
      </c>
      <c r="G31" s="111">
        <v>0</v>
      </c>
      <c r="H31" s="112">
        <v>0</v>
      </c>
      <c r="I31" s="113">
        <v>0</v>
      </c>
      <c r="K31"/>
      <c r="M31"/>
      <c r="N31"/>
      <c r="O31"/>
      <c r="P31"/>
      <c r="Q31"/>
      <c r="S31" s="75">
        <v>25</v>
      </c>
      <c r="T31" s="71">
        <f t="shared" si="0"/>
        <v>125</v>
      </c>
      <c r="U31" s="76">
        <f t="shared" si="1"/>
        <v>1.0626471313593017E-13</v>
      </c>
      <c r="W31" s="47">
        <v>25</v>
      </c>
      <c r="X31" s="77">
        <f t="shared" si="2"/>
        <v>0.83996988910311654</v>
      </c>
      <c r="Y31" s="79">
        <f t="shared" si="3"/>
        <v>22.256860684229729</v>
      </c>
      <c r="Z31" s="78">
        <f t="shared" si="4"/>
        <v>221.0480814603157</v>
      </c>
      <c r="AA31" s="54" t="s">
        <v>99</v>
      </c>
      <c r="AB31" s="67">
        <f t="shared" si="5"/>
        <v>0</v>
      </c>
    </row>
    <row r="32" spans="1:28" x14ac:dyDescent="0.35">
      <c r="F32" s="54" t="s">
        <v>100</v>
      </c>
      <c r="G32" s="111">
        <v>0</v>
      </c>
      <c r="H32" s="112">
        <v>0</v>
      </c>
      <c r="I32" s="113">
        <v>0</v>
      </c>
      <c r="K32"/>
      <c r="M32"/>
      <c r="N32"/>
      <c r="O32"/>
      <c r="P32"/>
      <c r="Q32"/>
      <c r="S32" s="75">
        <v>26</v>
      </c>
      <c r="T32" s="71">
        <f t="shared" si="0"/>
        <v>126</v>
      </c>
      <c r="U32" s="76">
        <f t="shared" si="1"/>
        <v>1.0692851152534996E-13</v>
      </c>
      <c r="W32" s="47">
        <v>26</v>
      </c>
      <c r="X32" s="77">
        <f t="shared" si="2"/>
        <v>0.83475546451612903</v>
      </c>
      <c r="Y32" s="79">
        <f t="shared" si="3"/>
        <v>22.118692967640598</v>
      </c>
      <c r="Z32" s="78">
        <f t="shared" si="4"/>
        <v>219.67584351961543</v>
      </c>
      <c r="AA32" s="54" t="s">
        <v>100</v>
      </c>
      <c r="AB32" s="67">
        <f t="shared" si="5"/>
        <v>0</v>
      </c>
    </row>
    <row r="33" spans="6:28" x14ac:dyDescent="0.35">
      <c r="F33" s="54" t="s">
        <v>101</v>
      </c>
      <c r="G33" s="111">
        <v>0</v>
      </c>
      <c r="H33" s="112">
        <v>0</v>
      </c>
      <c r="I33" s="113">
        <v>0</v>
      </c>
      <c r="K33"/>
      <c r="M33"/>
      <c r="N33"/>
      <c r="O33"/>
      <c r="P33"/>
      <c r="Q33"/>
      <c r="S33" s="75">
        <v>27</v>
      </c>
      <c r="T33" s="71">
        <f t="shared" si="0"/>
        <v>127</v>
      </c>
      <c r="U33" s="76">
        <f t="shared" si="1"/>
        <v>1.0759118739309316E-13</v>
      </c>
      <c r="W33" s="47">
        <v>27</v>
      </c>
      <c r="X33" s="77">
        <f t="shared" si="2"/>
        <v>0.82961403690291247</v>
      </c>
      <c r="Y33" s="79">
        <f t="shared" si="3"/>
        <v>21.982459467380728</v>
      </c>
      <c r="Z33" s="78">
        <f t="shared" si="4"/>
        <v>218.32281560205269</v>
      </c>
      <c r="AA33" s="54" t="s">
        <v>101</v>
      </c>
      <c r="AB33" s="67">
        <f t="shared" si="5"/>
        <v>0</v>
      </c>
    </row>
    <row r="34" spans="6:28" x14ac:dyDescent="0.35">
      <c r="F34" s="54" t="s">
        <v>102</v>
      </c>
      <c r="G34" s="111">
        <v>0</v>
      </c>
      <c r="H34" s="112">
        <v>0</v>
      </c>
      <c r="I34" s="113">
        <v>0</v>
      </c>
      <c r="K34"/>
      <c r="M34"/>
      <c r="N34"/>
      <c r="O34"/>
      <c r="P34"/>
      <c r="Q34"/>
      <c r="S34" s="75">
        <v>28</v>
      </c>
      <c r="T34" s="71">
        <f t="shared" si="0"/>
        <v>128</v>
      </c>
      <c r="U34" s="76">
        <f t="shared" si="1"/>
        <v>1.082527538328657E-13</v>
      </c>
      <c r="W34" s="47">
        <v>28</v>
      </c>
      <c r="X34" s="77">
        <f t="shared" si="2"/>
        <v>0.82454400602289846</v>
      </c>
      <c r="Y34" s="79">
        <f t="shared" si="3"/>
        <v>21.848117781535652</v>
      </c>
      <c r="Z34" s="78">
        <f t="shared" si="4"/>
        <v>216.98857658526089</v>
      </c>
      <c r="AA34" s="54" t="s">
        <v>102</v>
      </c>
      <c r="AB34" s="67">
        <f t="shared" si="5"/>
        <v>0</v>
      </c>
    </row>
    <row r="35" spans="6:28" x14ac:dyDescent="0.35">
      <c r="F35" s="54" t="s">
        <v>103</v>
      </c>
      <c r="G35" s="111">
        <v>0</v>
      </c>
      <c r="H35" s="112">
        <v>0</v>
      </c>
      <c r="I35" s="113">
        <v>0</v>
      </c>
      <c r="K35"/>
      <c r="M35"/>
      <c r="N35"/>
      <c r="O35"/>
      <c r="P35"/>
      <c r="Q35"/>
      <c r="S35" s="75">
        <v>29</v>
      </c>
      <c r="T35" s="71">
        <f t="shared" si="0"/>
        <v>129</v>
      </c>
      <c r="U35" s="76">
        <f t="shared" si="1"/>
        <v>1.0891322362847429E-13</v>
      </c>
      <c r="W35" s="47">
        <v>29</v>
      </c>
      <c r="X35" s="77">
        <f t="shared" si="2"/>
        <v>0.81954381970038237</v>
      </c>
      <c r="Y35" s="79">
        <f t="shared" si="3"/>
        <v>21.715626781775814</v>
      </c>
      <c r="Z35" s="78">
        <f t="shared" si="4"/>
        <v>215.67271799571495</v>
      </c>
      <c r="AA35" s="54" t="s">
        <v>103</v>
      </c>
      <c r="AB35" s="67">
        <f t="shared" si="5"/>
        <v>0</v>
      </c>
    </row>
    <row r="36" spans="6:28" x14ac:dyDescent="0.35">
      <c r="F36" s="54" t="s">
        <v>104</v>
      </c>
      <c r="G36" s="111">
        <v>0</v>
      </c>
      <c r="H36" s="112">
        <v>0</v>
      </c>
      <c r="I36" s="113">
        <v>0</v>
      </c>
      <c r="K36"/>
      <c r="M36"/>
      <c r="N36"/>
      <c r="O36"/>
      <c r="P36"/>
      <c r="Q36"/>
      <c r="S36" s="75">
        <v>30</v>
      </c>
      <c r="T36" s="71">
        <f t="shared" si="0"/>
        <v>130</v>
      </c>
      <c r="U36" s="76">
        <f t="shared" si="1"/>
        <v>1.095726092620823E-13</v>
      </c>
      <c r="W36" s="47">
        <v>30</v>
      </c>
      <c r="X36" s="77">
        <f t="shared" si="2"/>
        <v>0.81461197200174706</v>
      </c>
      <c r="Y36" s="79">
        <f t="shared" si="3"/>
        <v>21.584946565058083</v>
      </c>
      <c r="Z36" s="78">
        <f t="shared" si="4"/>
        <v>214.37484352904585</v>
      </c>
      <c r="AA36" s="54" t="s">
        <v>104</v>
      </c>
      <c r="AB36" s="67">
        <f t="shared" si="5"/>
        <v>0</v>
      </c>
    </row>
    <row r="37" spans="6:28" x14ac:dyDescent="0.35">
      <c r="F37" s="54" t="s">
        <v>105</v>
      </c>
      <c r="G37" s="111">
        <v>0</v>
      </c>
      <c r="H37" s="112">
        <v>0</v>
      </c>
      <c r="I37" s="113">
        <v>0</v>
      </c>
      <c r="K37"/>
      <c r="M37"/>
      <c r="N37"/>
      <c r="O37"/>
      <c r="P37"/>
      <c r="Q37"/>
      <c r="S37" s="75">
        <v>31</v>
      </c>
      <c r="T37" s="71">
        <f t="shared" si="0"/>
        <v>131</v>
      </c>
      <c r="U37" s="76">
        <f t="shared" si="1"/>
        <v>1.1023092292224273E-13</v>
      </c>
      <c r="W37" s="47">
        <v>31</v>
      </c>
      <c r="X37" s="77">
        <f t="shared" si="2"/>
        <v>0.80974700149544676</v>
      </c>
      <c r="Y37" s="79">
        <f t="shared" si="3"/>
        <v>21.456038407520161</v>
      </c>
      <c r="Z37" s="78">
        <f t="shared" si="4"/>
        <v>213.09456859213475</v>
      </c>
      <c r="AA37" s="54" t="s">
        <v>105</v>
      </c>
      <c r="AB37" s="67">
        <f t="shared" si="5"/>
        <v>0</v>
      </c>
    </row>
    <row r="38" spans="6:28" x14ac:dyDescent="0.35">
      <c r="F38" s="54" t="s">
        <v>106</v>
      </c>
      <c r="G38" s="111">
        <v>0</v>
      </c>
      <c r="H38" s="112">
        <v>0</v>
      </c>
      <c r="I38" s="113">
        <v>0</v>
      </c>
      <c r="K38"/>
      <c r="M38"/>
      <c r="N38"/>
      <c r="O38"/>
      <c r="P38"/>
      <c r="Q38"/>
      <c r="S38" s="75">
        <v>32</v>
      </c>
      <c r="T38" s="71">
        <f t="shared" ref="T38:T56" si="6">$B$14+S38</f>
        <v>132</v>
      </c>
      <c r="U38" s="76">
        <f t="shared" si="1"/>
        <v>1.1088817651171488E-13</v>
      </c>
      <c r="W38" s="47">
        <v>32</v>
      </c>
      <c r="X38" s="77">
        <f t="shared" si="2"/>
        <v>0.80494748959039741</v>
      </c>
      <c r="Y38" s="79">
        <f t="shared" si="3"/>
        <v>21.328864720452586</v>
      </c>
      <c r="Z38" s="78">
        <f t="shared" si="4"/>
        <v>211.83151986584065</v>
      </c>
      <c r="AA38" s="54" t="s">
        <v>106</v>
      </c>
      <c r="AB38" s="67">
        <f t="shared" si="5"/>
        <v>0</v>
      </c>
    </row>
    <row r="39" spans="6:28" x14ac:dyDescent="0.35">
      <c r="F39" s="54" t="s">
        <v>107</v>
      </c>
      <c r="G39" s="111">
        <v>0</v>
      </c>
      <c r="H39" s="112">
        <v>0</v>
      </c>
      <c r="I39" s="113">
        <v>0</v>
      </c>
      <c r="K39"/>
      <c r="M39"/>
      <c r="N39"/>
      <c r="O39"/>
      <c r="P39"/>
      <c r="Q39"/>
      <c r="S39" s="75">
        <v>33</v>
      </c>
      <c r="T39" s="71">
        <f t="shared" si="6"/>
        <v>133</v>
      </c>
      <c r="U39" s="76">
        <f t="shared" si="1"/>
        <v>1.1154438165507019E-13</v>
      </c>
      <c r="W39" s="47">
        <v>33</v>
      </c>
      <c r="X39" s="77">
        <f t="shared" si="2"/>
        <v>0.80021205894868597</v>
      </c>
      <c r="Y39" s="79">
        <f t="shared" si="3"/>
        <v>21.203389008239927</v>
      </c>
      <c r="Z39" s="78">
        <f t="shared" si="4"/>
        <v>210.58533488728577</v>
      </c>
      <c r="AA39" s="54" t="s">
        <v>107</v>
      </c>
      <c r="AB39" s="67">
        <f t="shared" si="5"/>
        <v>0</v>
      </c>
    </row>
    <row r="40" spans="6:28" x14ac:dyDescent="0.35">
      <c r="F40" s="54" t="s">
        <v>108</v>
      </c>
      <c r="G40" s="111">
        <v>0</v>
      </c>
      <c r="H40" s="112">
        <v>0</v>
      </c>
      <c r="I40" s="113">
        <v>0</v>
      </c>
      <c r="K40"/>
      <c r="M40"/>
      <c r="N40"/>
      <c r="O40"/>
      <c r="P40"/>
      <c r="Q40"/>
      <c r="S40" s="75">
        <v>34</v>
      </c>
      <c r="T40" s="71">
        <f t="shared" si="6"/>
        <v>134</v>
      </c>
      <c r="U40" s="76">
        <f t="shared" si="1"/>
        <v>1.1219954970609284E-13</v>
      </c>
      <c r="W40" s="47">
        <v>34</v>
      </c>
      <c r="X40" s="77">
        <f t="shared" si="2"/>
        <v>0.79553937196875102</v>
      </c>
      <c r="Y40" s="79">
        <f t="shared" si="3"/>
        <v>21.0795758281693</v>
      </c>
      <c r="Z40" s="78">
        <f t="shared" si="4"/>
        <v>209.35566165068667</v>
      </c>
      <c r="AA40" s="54" t="s">
        <v>108</v>
      </c>
      <c r="AB40" s="67">
        <f t="shared" si="5"/>
        <v>0</v>
      </c>
    </row>
    <row r="41" spans="6:28" x14ac:dyDescent="0.35">
      <c r="F41" s="54" t="s">
        <v>109</v>
      </c>
      <c r="G41" s="111">
        <v>0</v>
      </c>
      <c r="H41" s="112">
        <v>0</v>
      </c>
      <c r="I41" s="113">
        <v>0</v>
      </c>
      <c r="K41"/>
      <c r="M41"/>
      <c r="N41"/>
      <c r="O41"/>
      <c r="P41"/>
      <c r="Q41"/>
      <c r="S41" s="75">
        <v>35</v>
      </c>
      <c r="T41" s="71">
        <f t="shared" si="6"/>
        <v>135</v>
      </c>
      <c r="U41" s="76">
        <f t="shared" si="1"/>
        <v>1.1285369175498119E-13</v>
      </c>
      <c r="W41" s="47">
        <v>35</v>
      </c>
      <c r="X41" s="77">
        <f t="shared" si="2"/>
        <v>0.79092812933540557</v>
      </c>
      <c r="Y41" s="79">
        <f t="shared" si="3"/>
        <v>20.957390752010042</v>
      </c>
      <c r="Z41" s="78">
        <f t="shared" si="4"/>
        <v>208.14215822577535</v>
      </c>
      <c r="AA41" s="54" t="s">
        <v>109</v>
      </c>
      <c r="AB41" s="67">
        <f t="shared" si="5"/>
        <v>0</v>
      </c>
    </row>
    <row r="42" spans="6:28" x14ac:dyDescent="0.35">
      <c r="F42" s="54" t="s">
        <v>110</v>
      </c>
      <c r="G42" s="111">
        <v>0</v>
      </c>
      <c r="H42" s="112">
        <v>0</v>
      </c>
      <c r="I42" s="113">
        <v>0</v>
      </c>
      <c r="K42"/>
      <c r="M42"/>
      <c r="N42"/>
      <c r="O42"/>
      <c r="P42"/>
      <c r="Q42"/>
      <c r="S42" s="75">
        <v>36</v>
      </c>
      <c r="T42" s="71">
        <f t="shared" si="6"/>
        <v>136</v>
      </c>
      <c r="U42" s="76">
        <f t="shared" si="1"/>
        <v>1.1350681863535474E-13</v>
      </c>
      <c r="W42" s="47">
        <v>36</v>
      </c>
      <c r="X42" s="77">
        <f t="shared" si="2"/>
        <v>0.78637706863329893</v>
      </c>
      <c r="Y42" s="79">
        <f t="shared" si="3"/>
        <v>20.836800329274272</v>
      </c>
      <c r="Z42" s="78">
        <f t="shared" si="4"/>
        <v>206.94449239291521</v>
      </c>
      <c r="AA42" s="54" t="s">
        <v>110</v>
      </c>
      <c r="AB42" s="67">
        <f t="shared" si="5"/>
        <v>0</v>
      </c>
    </row>
    <row r="43" spans="6:28" x14ac:dyDescent="0.35">
      <c r="F43" s="54" t="s">
        <v>111</v>
      </c>
      <c r="G43" s="111">
        <v>0</v>
      </c>
      <c r="H43" s="112">
        <v>0</v>
      </c>
      <c r="I43" s="113">
        <v>0</v>
      </c>
      <c r="K43"/>
      <c r="M43"/>
      <c r="N43"/>
      <c r="O43"/>
      <c r="P43"/>
      <c r="Q43"/>
      <c r="S43" s="75">
        <v>37</v>
      </c>
      <c r="T43" s="71">
        <f t="shared" si="6"/>
        <v>137</v>
      </c>
      <c r="U43" s="76">
        <f t="shared" si="1"/>
        <v>1.1415894093107261E-13</v>
      </c>
      <c r="W43" s="47">
        <v>37</v>
      </c>
      <c r="X43" s="77">
        <f t="shared" si="2"/>
        <v>0.78188496302059296</v>
      </c>
      <c r="Y43" s="79">
        <f t="shared" si="3"/>
        <v>20.717772052073052</v>
      </c>
      <c r="Z43" s="78">
        <f t="shared" si="4"/>
        <v>205.76234129406328</v>
      </c>
      <c r="AA43" s="54" t="s">
        <v>111</v>
      </c>
      <c r="AB43" s="67">
        <f t="shared" si="5"/>
        <v>0</v>
      </c>
    </row>
    <row r="44" spans="6:28" x14ac:dyDescent="0.35">
      <c r="F44" s="54" t="s">
        <v>112</v>
      </c>
      <c r="G44" s="111">
        <v>0</v>
      </c>
      <c r="H44" s="112">
        <v>0</v>
      </c>
      <c r="I44" s="113">
        <v>0</v>
      </c>
      <c r="K44"/>
      <c r="M44"/>
      <c r="N44"/>
      <c r="O44"/>
      <c r="P44"/>
      <c r="Q44"/>
      <c r="S44" s="75">
        <v>38</v>
      </c>
      <c r="T44" s="71">
        <f t="shared" si="6"/>
        <v>138</v>
      </c>
      <c r="U44" s="76">
        <f t="shared" si="1"/>
        <v>1.1481006898286756E-13</v>
      </c>
      <c r="W44" s="47">
        <v>38</v>
      </c>
      <c r="X44" s="77">
        <f t="shared" si="2"/>
        <v>0.77745061995983467</v>
      </c>
      <c r="Y44" s="79">
        <f t="shared" si="3"/>
        <v>20.600274321488019</v>
      </c>
      <c r="Z44" s="78">
        <f t="shared" si="4"/>
        <v>204.59539109878415</v>
      </c>
      <c r="AA44" s="54" t="s">
        <v>112</v>
      </c>
      <c r="AB44" s="67">
        <f t="shared" si="5"/>
        <v>0</v>
      </c>
    </row>
    <row r="45" spans="6:28" x14ac:dyDescent="0.35">
      <c r="F45" s="54" t="s">
        <v>113</v>
      </c>
      <c r="G45" s="111">
        <v>0</v>
      </c>
      <c r="H45" s="112">
        <v>0</v>
      </c>
      <c r="I45" s="113">
        <v>0</v>
      </c>
      <c r="K45"/>
      <c r="M45"/>
      <c r="N45"/>
      <c r="O45"/>
      <c r="P45"/>
      <c r="Q45"/>
      <c r="S45" s="75">
        <v>39</v>
      </c>
      <c r="T45" s="71">
        <f t="shared" si="6"/>
        <v>139</v>
      </c>
      <c r="U45" s="76">
        <f t="shared" si="1"/>
        <v>1.1546021289480195E-13</v>
      </c>
      <c r="W45" s="47">
        <v>39</v>
      </c>
      <c r="X45" s="77">
        <f t="shared" si="2"/>
        <v>0.77307288000315333</v>
      </c>
      <c r="Y45" s="79">
        <f t="shared" si="3"/>
        <v>20.484276415382507</v>
      </c>
      <c r="Z45" s="78">
        <f t="shared" si="4"/>
        <v>203.44333668456002</v>
      </c>
      <c r="AA45" s="54" t="s">
        <v>113</v>
      </c>
      <c r="AB45" s="67">
        <f t="shared" si="5"/>
        <v>0</v>
      </c>
    </row>
    <row r="46" spans="6:28" x14ac:dyDescent="0.35">
      <c r="F46" s="54" t="s">
        <v>114</v>
      </c>
      <c r="G46" s="111">
        <v>0</v>
      </c>
      <c r="H46" s="112">
        <v>0</v>
      </c>
      <c r="I46" s="113">
        <v>0</v>
      </c>
      <c r="K46"/>
      <c r="M46"/>
      <c r="N46"/>
      <c r="O46"/>
      <c r="P46"/>
      <c r="Q46"/>
      <c r="S46" s="75">
        <v>40</v>
      </c>
      <c r="T46" s="71">
        <f t="shared" si="6"/>
        <v>140</v>
      </c>
      <c r="U46" s="76">
        <f t="shared" si="1"/>
        <v>1.1610938254054935E-13</v>
      </c>
      <c r="W46" s="47">
        <v>40</v>
      </c>
      <c r="X46" s="77">
        <f t="shared" si="2"/>
        <v>0.76875061562909808</v>
      </c>
      <c r="Y46" s="79">
        <f t="shared" si="3"/>
        <v>20.369748457580975</v>
      </c>
      <c r="Z46" s="78">
        <f t="shared" si="4"/>
        <v>202.30588133069094</v>
      </c>
      <c r="AA46" s="54" t="s">
        <v>114</v>
      </c>
      <c r="AB46" s="67">
        <f t="shared" si="5"/>
        <v>0</v>
      </c>
    </row>
    <row r="47" spans="6:28" x14ac:dyDescent="0.35">
      <c r="F47" s="54" t="s">
        <v>115</v>
      </c>
      <c r="G47" s="111">
        <v>0</v>
      </c>
      <c r="H47" s="112">
        <v>0</v>
      </c>
      <c r="I47" s="113">
        <v>0</v>
      </c>
      <c r="K47"/>
      <c r="M47"/>
      <c r="N47"/>
      <c r="O47"/>
      <c r="P47"/>
      <c r="Q47"/>
      <c r="S47" s="75">
        <v>41</v>
      </c>
      <c r="T47" s="71">
        <f t="shared" si="6"/>
        <v>141</v>
      </c>
      <c r="U47" s="76">
        <f t="shared" si="1"/>
        <v>1.1675758756950652E-13</v>
      </c>
      <c r="W47" s="47">
        <v>41</v>
      </c>
      <c r="X47" s="77">
        <f t="shared" si="2"/>
        <v>0.7644827301285686</v>
      </c>
      <c r="Y47" s="79">
        <f t="shared" si="3"/>
        <v>20.256661388349297</v>
      </c>
      <c r="Z47" s="78">
        <f t="shared" si="4"/>
        <v>201.1827364251138</v>
      </c>
      <c r="AA47" s="54" t="s">
        <v>115</v>
      </c>
      <c r="AB47" s="67">
        <f t="shared" si="5"/>
        <v>0</v>
      </c>
    </row>
    <row r="48" spans="6:28" x14ac:dyDescent="0.35">
      <c r="F48" s="54" t="s">
        <v>116</v>
      </c>
      <c r="G48" s="111">
        <v>0</v>
      </c>
      <c r="H48" s="112">
        <v>0</v>
      </c>
      <c r="I48" s="113">
        <v>0</v>
      </c>
      <c r="K48"/>
      <c r="M48"/>
      <c r="N48"/>
      <c r="O48"/>
      <c r="P48"/>
      <c r="Q48"/>
      <c r="S48" s="75">
        <v>42</v>
      </c>
      <c r="T48" s="71">
        <f t="shared" si="6"/>
        <v>142</v>
      </c>
      <c r="U48" s="76">
        <f t="shared" si="1"/>
        <v>1.1740483741274136E-13</v>
      </c>
      <c r="W48" s="47">
        <v>42</v>
      </c>
      <c r="X48" s="77">
        <f t="shared" si="2"/>
        <v>0.76026815653743163</v>
      </c>
      <c r="Y48" s="79">
        <f t="shared" si="3"/>
        <v>20.144986936112058</v>
      </c>
      <c r="Z48" s="78">
        <f t="shared" si="4"/>
        <v>200.0736211835081</v>
      </c>
      <c r="AA48" s="54" t="s">
        <v>116</v>
      </c>
      <c r="AB48" s="67">
        <f t="shared" si="5"/>
        <v>0</v>
      </c>
    </row>
    <row r="49" spans="6:28" x14ac:dyDescent="0.35">
      <c r="F49" s="54" t="s">
        <v>117</v>
      </c>
      <c r="G49" s="111">
        <v>0</v>
      </c>
      <c r="H49" s="112">
        <v>0</v>
      </c>
      <c r="I49" s="113">
        <v>0</v>
      </c>
      <c r="K49"/>
      <c r="M49"/>
      <c r="N49"/>
      <c r="O49"/>
      <c r="P49"/>
      <c r="Q49"/>
      <c r="S49" s="75">
        <v>43</v>
      </c>
      <c r="T49" s="71">
        <f t="shared" si="6"/>
        <v>143</v>
      </c>
      <c r="U49" s="76">
        <f t="shared" si="1"/>
        <v>1.1805114128877974E-13</v>
      </c>
      <c r="W49" s="47">
        <v>43</v>
      </c>
      <c r="X49" s="77">
        <f t="shared" si="2"/>
        <v>0.75610585661356466</v>
      </c>
      <c r="Y49" s="79">
        <f t="shared" si="3"/>
        <v>20.034697590347051</v>
      </c>
      <c r="Z49" s="78">
        <f t="shared" si="4"/>
        <v>198.97826238009239</v>
      </c>
      <c r="AA49" s="54" t="s">
        <v>117</v>
      </c>
      <c r="AB49" s="67">
        <f t="shared" si="5"/>
        <v>0</v>
      </c>
    </row>
    <row r="50" spans="6:28" x14ac:dyDescent="0.35">
      <c r="F50" s="54" t="s">
        <v>118</v>
      </c>
      <c r="G50" s="111">
        <v>0</v>
      </c>
      <c r="H50" s="112">
        <v>0</v>
      </c>
      <c r="I50" s="113">
        <v>0</v>
      </c>
      <c r="K50"/>
      <c r="M50"/>
      <c r="N50"/>
      <c r="O50"/>
      <c r="P50"/>
      <c r="Q50"/>
      <c r="S50" s="75">
        <v>44</v>
      </c>
      <c r="T50" s="71">
        <f t="shared" si="6"/>
        <v>144</v>
      </c>
      <c r="U50" s="76">
        <f t="shared" si="1"/>
        <v>1.1869650820923733E-13</v>
      </c>
      <c r="W50" s="47">
        <v>44</v>
      </c>
      <c r="X50" s="77">
        <f t="shared" si="2"/>
        <v>0.75199481985616945</v>
      </c>
      <c r="Y50" s="79">
        <f t="shared" si="3"/>
        <v>19.925766575599852</v>
      </c>
      <c r="Z50" s="78">
        <f t="shared" si="4"/>
        <v>197.89639408954525</v>
      </c>
      <c r="AA50" s="54" t="s">
        <v>118</v>
      </c>
      <c r="AB50" s="67">
        <f t="shared" si="5"/>
        <v>0</v>
      </c>
    </row>
    <row r="51" spans="6:28" x14ac:dyDescent="0.35">
      <c r="F51" s="54" t="s">
        <v>119</v>
      </c>
      <c r="G51" s="111">
        <v>0</v>
      </c>
      <c r="H51" s="112">
        <v>0</v>
      </c>
      <c r="I51" s="113">
        <v>0</v>
      </c>
      <c r="K51"/>
      <c r="M51"/>
      <c r="N51"/>
      <c r="O51"/>
      <c r="P51"/>
      <c r="Q51"/>
      <c r="S51" s="75">
        <v>45</v>
      </c>
      <c r="T51" s="71">
        <f t="shared" si="6"/>
        <v>145</v>
      </c>
      <c r="U51" s="76">
        <f t="shared" si="1"/>
        <v>1.1934094698429865E-13</v>
      </c>
      <c r="W51" s="47">
        <v>45</v>
      </c>
      <c r="X51" s="77">
        <f t="shared" si="2"/>
        <v>0.74793406256534345</v>
      </c>
      <c r="Y51" s="79">
        <f t="shared" si="3"/>
        <v>19.818167826565066</v>
      </c>
      <c r="Z51" s="78">
        <f t="shared" si="4"/>
        <v>196.82775743952018</v>
      </c>
      <c r="AA51" s="54" t="s">
        <v>119</v>
      </c>
      <c r="AB51" s="67">
        <f t="shared" si="5"/>
        <v>0</v>
      </c>
    </row>
    <row r="52" spans="6:28" x14ac:dyDescent="0.35">
      <c r="F52" s="54" t="s">
        <v>120</v>
      </c>
      <c r="G52" s="111">
        <v>0</v>
      </c>
      <c r="H52" s="112">
        <v>0</v>
      </c>
      <c r="I52" s="113">
        <v>0</v>
      </c>
      <c r="K52"/>
      <c r="M52"/>
      <c r="N52"/>
      <c r="O52"/>
      <c r="P52"/>
      <c r="Q52"/>
      <c r="S52" s="75">
        <v>46</v>
      </c>
      <c r="T52" s="71">
        <f t="shared" si="6"/>
        <v>146</v>
      </c>
      <c r="U52" s="76">
        <f t="shared" si="1"/>
        <v>1.1998446622804934E-13</v>
      </c>
      <c r="W52" s="47">
        <v>46</v>
      </c>
      <c r="X52" s="77">
        <f t="shared" si="2"/>
        <v>0.7439226269399799</v>
      </c>
      <c r="Y52" s="79">
        <f t="shared" si="3"/>
        <v>19.711875964183182</v>
      </c>
      <c r="Z52" s="78">
        <f t="shared" si="4"/>
        <v>195.77210037324727</v>
      </c>
      <c r="AA52" s="54" t="s">
        <v>120</v>
      </c>
      <c r="AB52" s="67">
        <f t="shared" si="5"/>
        <v>0</v>
      </c>
    </row>
    <row r="53" spans="6:28" x14ac:dyDescent="0.35">
      <c r="F53" s="54" t="s">
        <v>121</v>
      </c>
      <c r="G53" s="111">
        <v>0</v>
      </c>
      <c r="H53" s="112">
        <v>0</v>
      </c>
      <c r="I53" s="113">
        <v>0</v>
      </c>
      <c r="K53"/>
      <c r="M53"/>
      <c r="N53"/>
      <c r="O53"/>
      <c r="P53"/>
      <c r="Q53"/>
      <c r="S53" s="75">
        <v>47</v>
      </c>
      <c r="T53" s="71">
        <f t="shared" si="6"/>
        <v>147</v>
      </c>
      <c r="U53" s="76">
        <f t="shared" si="1"/>
        <v>1.2062707436366417E-13</v>
      </c>
      <c r="W53" s="47">
        <v>47</v>
      </c>
      <c r="X53" s="77">
        <f t="shared" si="2"/>
        <v>0.73995958021219166</v>
      </c>
      <c r="Y53" s="79">
        <f t="shared" si="3"/>
        <v>19.606866272705247</v>
      </c>
      <c r="Z53" s="78">
        <f t="shared" si="4"/>
        <v>194.72917742174653</v>
      </c>
      <c r="AA53" s="54" t="s">
        <v>121</v>
      </c>
      <c r="AB53" s="67">
        <f t="shared" si="5"/>
        <v>0</v>
      </c>
    </row>
    <row r="54" spans="6:28" x14ac:dyDescent="0.35">
      <c r="F54" s="54" t="s">
        <v>122</v>
      </c>
      <c r="G54" s="111">
        <v>0</v>
      </c>
      <c r="H54" s="112">
        <v>0</v>
      </c>
      <c r="I54" s="113">
        <v>0</v>
      </c>
      <c r="K54"/>
      <c r="M54"/>
      <c r="N54"/>
      <c r="O54"/>
      <c r="P54"/>
      <c r="Q54"/>
      <c r="S54" s="75">
        <v>48</v>
      </c>
      <c r="T54" s="71">
        <f t="shared" si="6"/>
        <v>148</v>
      </c>
      <c r="U54" s="76">
        <f t="shared" si="1"/>
        <v>1.2126877962845549E-13</v>
      </c>
      <c r="W54" s="47">
        <v>48</v>
      </c>
      <c r="X54" s="77">
        <f t="shared" si="2"/>
        <v>0.73604401381653939</v>
      </c>
      <c r="Y54" s="79">
        <f t="shared" si="3"/>
        <v>19.503114677679694</v>
      </c>
      <c r="Z54" s="78">
        <f t="shared" si="4"/>
        <v>193.69874948520041</v>
      </c>
      <c r="AA54" s="54" t="s">
        <v>122</v>
      </c>
      <c r="AB54" s="67">
        <f t="shared" si="5"/>
        <v>0</v>
      </c>
    </row>
    <row r="55" spans="6:28" x14ac:dyDescent="0.35">
      <c r="F55" s="54" t="s">
        <v>123</v>
      </c>
      <c r="G55" s="111">
        <v>0</v>
      </c>
      <c r="H55" s="112">
        <v>0</v>
      </c>
      <c r="I55" s="113">
        <v>0</v>
      </c>
      <c r="K55"/>
      <c r="M55"/>
      <c r="N55"/>
      <c r="O55"/>
      <c r="P55"/>
      <c r="Q55"/>
      <c r="S55" s="75">
        <v>49</v>
      </c>
      <c r="T55" s="71">
        <f t="shared" si="6"/>
        <v>149</v>
      </c>
      <c r="U55" s="76">
        <f t="shared" si="1"/>
        <v>1.2190959007878574E-13</v>
      </c>
      <c r="W55" s="47">
        <v>49</v>
      </c>
      <c r="X55" s="77">
        <f t="shared" si="2"/>
        <v>0.73217504259243926</v>
      </c>
      <c r="Y55" s="79">
        <f t="shared" si="3"/>
        <v>19.400597724818404</v>
      </c>
      <c r="Z55" s="78">
        <f t="shared" si="4"/>
        <v>192.6805836230578</v>
      </c>
      <c r="AA55" s="54" t="s">
        <v>123</v>
      </c>
      <c r="AB55" s="67">
        <f t="shared" si="5"/>
        <v>0</v>
      </c>
    </row>
    <row r="56" spans="6:28" x14ac:dyDescent="0.35">
      <c r="F56" s="54" t="s">
        <v>124</v>
      </c>
      <c r="G56" s="111">
        <v>0</v>
      </c>
      <c r="H56" s="112">
        <v>0</v>
      </c>
      <c r="I56" s="113">
        <v>0</v>
      </c>
      <c r="K56"/>
      <c r="M56"/>
      <c r="N56"/>
      <c r="O56"/>
      <c r="P56"/>
      <c r="Q56"/>
      <c r="S56" s="75">
        <v>50</v>
      </c>
      <c r="T56" s="71">
        <f t="shared" si="6"/>
        <v>150</v>
      </c>
      <c r="U56" s="76">
        <f t="shared" si="1"/>
        <v>1.2254951359484737E-13</v>
      </c>
      <c r="W56" s="47">
        <v>50</v>
      </c>
      <c r="X56" s="77">
        <f>$O$6/$U56</f>
        <v>0.72835180401821431</v>
      </c>
      <c r="Y56" s="79">
        <f t="shared" si="3"/>
        <v>19.299292559701165</v>
      </c>
      <c r="Z56" s="78">
        <f t="shared" si="4"/>
        <v>191.67445285246566</v>
      </c>
      <c r="AA56" s="54" t="s">
        <v>124</v>
      </c>
      <c r="AB56" s="67">
        <f t="shared" si="5"/>
        <v>0</v>
      </c>
    </row>
    <row r="57" spans="6:28" x14ac:dyDescent="0.35">
      <c r="F57" s="54" t="s">
        <v>125</v>
      </c>
      <c r="G57" s="111"/>
      <c r="H57" s="112"/>
      <c r="I57" s="113"/>
      <c r="K57"/>
      <c r="M57"/>
      <c r="N57"/>
      <c r="O57"/>
      <c r="P57"/>
      <c r="Q57"/>
      <c r="S57" s="75">
        <v>51</v>
      </c>
      <c r="T57" s="71">
        <f t="shared" ref="T57:T120" si="7">$B$14+S57</f>
        <v>151</v>
      </c>
      <c r="U57" s="76">
        <f t="shared" ref="U57:U120" si="8">($B$20*T57+$B$21*$B$24*(1-EXP(-T57/$B$24))+$B$22*$B$25*(1-EXP(-T57/$B$25))+$B$23*$B$26*(1-EXP(-T57/$B$26)))*$C$7</f>
        <v>1.2318855788531424E-13</v>
      </c>
      <c r="W57" s="47">
        <v>51</v>
      </c>
      <c r="X57" s="77">
        <f t="shared" si="2"/>
        <v>0.72457345747532831</v>
      </c>
      <c r="Y57" s="79">
        <f t="shared" si="3"/>
        <v>19.199176908279963</v>
      </c>
      <c r="Z57" s="78">
        <f t="shared" si="4"/>
        <v>190.68013595464336</v>
      </c>
      <c r="AA57" s="54" t="s">
        <v>125</v>
      </c>
      <c r="AB57" s="67">
        <f t="shared" si="5"/>
        <v>0</v>
      </c>
    </row>
    <row r="58" spans="6:28" x14ac:dyDescent="0.35">
      <c r="F58" s="54" t="s">
        <v>126</v>
      </c>
      <c r="G58" s="111"/>
      <c r="H58" s="112"/>
      <c r="I58" s="113"/>
      <c r="K58"/>
      <c r="M58"/>
      <c r="N58"/>
      <c r="O58"/>
      <c r="P58"/>
      <c r="Q58"/>
      <c r="S58" s="75">
        <v>52</v>
      </c>
      <c r="T58" s="71">
        <f t="shared" si="7"/>
        <v>152</v>
      </c>
      <c r="U58" s="76">
        <f t="shared" si="8"/>
        <v>1.2382673049186748E-13</v>
      </c>
      <c r="W58" s="47">
        <v>52</v>
      </c>
      <c r="X58" s="77">
        <f t="shared" si="2"/>
        <v>0.7208391835414244</v>
      </c>
      <c r="Y58" s="79">
        <f t="shared" si="3"/>
        <v>19.100229058146436</v>
      </c>
      <c r="Z58" s="78">
        <f t="shared" si="4"/>
        <v>189.69741728883724</v>
      </c>
      <c r="AA58" s="54" t="s">
        <v>126</v>
      </c>
      <c r="AB58" s="67">
        <f t="shared" si="5"/>
        <v>0</v>
      </c>
    </row>
    <row r="59" spans="6:28" x14ac:dyDescent="0.35">
      <c r="F59" s="54" t="s">
        <v>127</v>
      </c>
      <c r="G59" s="111"/>
      <c r="H59" s="112"/>
      <c r="I59" s="113"/>
      <c r="K59"/>
      <c r="M59"/>
      <c r="N59"/>
      <c r="O59"/>
      <c r="P59"/>
      <c r="Q59"/>
      <c r="S59" s="75">
        <v>53</v>
      </c>
      <c r="T59" s="71">
        <f t="shared" si="7"/>
        <v>153</v>
      </c>
      <c r="U59" s="76">
        <f t="shared" si="8"/>
        <v>1.2446403879359967E-13</v>
      </c>
      <c r="W59" s="47">
        <v>53</v>
      </c>
      <c r="X59" s="77">
        <f t="shared" si="2"/>
        <v>0.71714818331085484</v>
      </c>
      <c r="Y59" s="79">
        <f t="shared" si="3"/>
        <v>19.002427840527833</v>
      </c>
      <c r="Z59" s="78">
        <f t="shared" si="4"/>
        <v>188.72608661351009</v>
      </c>
      <c r="AA59" s="54" t="s">
        <v>127</v>
      </c>
      <c r="AB59" s="67">
        <f t="shared" si="5"/>
        <v>0</v>
      </c>
    </row>
    <row r="60" spans="6:28" x14ac:dyDescent="0.35">
      <c r="F60" s="54" t="s">
        <v>128</v>
      </c>
      <c r="G60" s="111"/>
      <c r="H60" s="112"/>
      <c r="I60" s="113"/>
      <c r="K60"/>
      <c r="M60"/>
      <c r="N60"/>
      <c r="O60"/>
      <c r="P60"/>
      <c r="Q60"/>
      <c r="S60" s="75">
        <v>54</v>
      </c>
      <c r="T60" s="71">
        <f t="shared" si="7"/>
        <v>154</v>
      </c>
      <c r="U60" s="76">
        <f t="shared" si="8"/>
        <v>1.2510049001130019E-13</v>
      </c>
      <c r="W60" s="47">
        <v>54</v>
      </c>
      <c r="X60" s="77">
        <f t="shared" si="2"/>
        <v>0.71349967774146272</v>
      </c>
      <c r="Y60" s="79">
        <f t="shared" si="3"/>
        <v>18.905752612978542</v>
      </c>
      <c r="Z60" s="78">
        <f t="shared" si="4"/>
        <v>187.76593891443895</v>
      </c>
      <c r="AA60" s="54" t="s">
        <v>128</v>
      </c>
      <c r="AB60" s="67">
        <f t="shared" si="5"/>
        <v>0</v>
      </c>
    </row>
    <row r="61" spans="6:28" x14ac:dyDescent="0.35">
      <c r="F61" s="54" t="s">
        <v>129</v>
      </c>
      <c r="G61" s="111"/>
      <c r="H61" s="112"/>
      <c r="I61" s="113"/>
      <c r="K61"/>
      <c r="M61"/>
      <c r="N61"/>
      <c r="O61"/>
      <c r="P61"/>
      <c r="Q61"/>
      <c r="S61" s="75">
        <v>55</v>
      </c>
      <c r="T61" s="71">
        <f t="shared" si="7"/>
        <v>155</v>
      </c>
      <c r="U61" s="76">
        <f t="shared" si="8"/>
        <v>1.2573609121162521E-13</v>
      </c>
      <c r="W61" s="47">
        <v>55</v>
      </c>
      <c r="X61" s="77">
        <f t="shared" si="2"/>
        <v>0.70989290702643626</v>
      </c>
      <c r="Y61" s="79">
        <f t="shared" si="3"/>
        <v>18.810183242735977</v>
      </c>
      <c r="Z61" s="78">
        <f t="shared" si="4"/>
        <v>186.81677423941099</v>
      </c>
      <c r="AA61" s="54" t="s">
        <v>129</v>
      </c>
      <c r="AB61" s="67">
        <f t="shared" si="5"/>
        <v>0</v>
      </c>
    </row>
    <row r="62" spans="6:28" x14ac:dyDescent="0.35">
      <c r="F62" s="54" t="s">
        <v>130</v>
      </c>
      <c r="G62" s="111"/>
      <c r="H62" s="112"/>
      <c r="I62" s="113"/>
      <c r="K62"/>
      <c r="M62"/>
      <c r="N62"/>
      <c r="O62"/>
      <c r="P62"/>
      <c r="Q62"/>
      <c r="S62" s="75">
        <v>56</v>
      </c>
      <c r="T62" s="71">
        <f t="shared" si="7"/>
        <v>156</v>
      </c>
      <c r="U62" s="76">
        <f t="shared" si="8"/>
        <v>1.2637084931115536E-13</v>
      </c>
      <c r="W62" s="47">
        <v>56</v>
      </c>
      <c r="X62" s="77">
        <f t="shared" si="2"/>
        <v>0.70632712999011582</v>
      </c>
      <c r="Y62" s="79">
        <f t="shared" si="3"/>
        <v>18.715700090711145</v>
      </c>
      <c r="Z62" s="78">
        <f t="shared" si="4"/>
        <v>185.87839753922296</v>
      </c>
      <c r="AA62" s="54" t="s">
        <v>130</v>
      </c>
      <c r="AB62" s="67">
        <f t="shared" si="5"/>
        <v>0</v>
      </c>
    </row>
    <row r="63" spans="6:28" x14ac:dyDescent="0.35">
      <c r="F63" s="54" t="s">
        <v>131</v>
      </c>
      <c r="G63" s="111"/>
      <c r="H63" s="112"/>
      <c r="I63" s="113"/>
      <c r="K63"/>
      <c r="M63"/>
      <c r="N63"/>
      <c r="O63"/>
      <c r="P63"/>
      <c r="Q63"/>
      <c r="S63" s="75">
        <v>57</v>
      </c>
      <c r="T63" s="71">
        <f t="shared" si="7"/>
        <v>157</v>
      </c>
      <c r="U63" s="76">
        <f t="shared" si="8"/>
        <v>1.270047710803443E-13</v>
      </c>
      <c r="W63" s="47">
        <v>57</v>
      </c>
      <c r="X63" s="77">
        <f t="shared" si="2"/>
        <v>0.70280162350669217</v>
      </c>
      <c r="Y63" s="79">
        <f t="shared" si="3"/>
        <v>18.622283996085788</v>
      </c>
      <c r="Z63" s="78">
        <f t="shared" si="4"/>
        <v>184.95061851470481</v>
      </c>
      <c r="AA63" s="54" t="s">
        <v>131</v>
      </c>
      <c r="AB63" s="67">
        <f t="shared" si="5"/>
        <v>0</v>
      </c>
    </row>
    <row r="64" spans="6:28" x14ac:dyDescent="0.35">
      <c r="F64" s="54" t="s">
        <v>132</v>
      </c>
      <c r="G64" s="111"/>
      <c r="H64" s="112"/>
      <c r="I64" s="113"/>
      <c r="K64"/>
      <c r="M64"/>
      <c r="N64"/>
      <c r="O64"/>
      <c r="P64"/>
      <c r="Q64"/>
      <c r="S64" s="75">
        <v>58</v>
      </c>
      <c r="T64" s="71">
        <f t="shared" si="7"/>
        <v>158</v>
      </c>
      <c r="U64" s="76">
        <f t="shared" si="8"/>
        <v>1.2763786314736059E-13</v>
      </c>
      <c r="W64" s="47">
        <v>58</v>
      </c>
      <c r="X64" s="77">
        <f t="shared" si="2"/>
        <v>0.69931568194079052</v>
      </c>
      <c r="Y64" s="79">
        <f t="shared" si="3"/>
        <v>18.529916261489394</v>
      </c>
      <c r="Z64" s="78">
        <f t="shared" si="4"/>
        <v>184.03325146950263</v>
      </c>
      <c r="AA64" s="54" t="s">
        <v>132</v>
      </c>
      <c r="AB64" s="67">
        <f t="shared" si="5"/>
        <v>0</v>
      </c>
    </row>
    <row r="65" spans="6:28" x14ac:dyDescent="0.35">
      <c r="F65" s="54" t="s">
        <v>133</v>
      </c>
      <c r="G65" s="111"/>
      <c r="H65" s="112"/>
      <c r="I65" s="113"/>
      <c r="K65"/>
      <c r="M65"/>
      <c r="N65"/>
      <c r="O65"/>
      <c r="P65"/>
      <c r="Q65"/>
      <c r="S65" s="75">
        <v>59</v>
      </c>
      <c r="T65" s="71">
        <f t="shared" si="7"/>
        <v>159</v>
      </c>
      <c r="U65" s="76">
        <f t="shared" si="8"/>
        <v>1.2827013200182636E-13</v>
      </c>
      <c r="W65" s="47">
        <v>59</v>
      </c>
      <c r="X65" s="77">
        <f t="shared" si="2"/>
        <v>0.69586861660897681</v>
      </c>
      <c r="Y65" s="79">
        <f t="shared" si="3"/>
        <v>18.438578638730636</v>
      </c>
      <c r="Z65" s="78">
        <f t="shared" si="4"/>
        <v>183.12611516836762</v>
      </c>
      <c r="AA65" s="54" t="s">
        <v>133</v>
      </c>
      <c r="AB65" s="67">
        <f t="shared" si="5"/>
        <v>0</v>
      </c>
    </row>
    <row r="66" spans="6:28" x14ac:dyDescent="0.35">
      <c r="F66" s="54" t="s">
        <v>134</v>
      </c>
      <c r="G66" s="111"/>
      <c r="H66" s="112"/>
      <c r="I66" s="113"/>
      <c r="K66"/>
      <c r="M66"/>
      <c r="N66"/>
      <c r="O66"/>
      <c r="P66"/>
      <c r="Q66"/>
      <c r="S66" s="75">
        <v>60</v>
      </c>
      <c r="T66" s="71">
        <f t="shared" si="7"/>
        <v>160</v>
      </c>
      <c r="U66" s="76">
        <f t="shared" si="8"/>
        <v>1.289015839984554E-13</v>
      </c>
      <c r="W66" s="47">
        <v>60</v>
      </c>
      <c r="X66" s="77">
        <f t="shared" si="2"/>
        <v>0.69245975526128001</v>
      </c>
      <c r="Y66" s="79">
        <f t="shared" si="3"/>
        <v>18.34825331505915</v>
      </c>
      <c r="Z66" s="78">
        <f t="shared" si="4"/>
        <v>182.22903270071254</v>
      </c>
      <c r="AA66" s="54" t="s">
        <v>134</v>
      </c>
      <c r="AB66" s="67">
        <f t="shared" si="5"/>
        <v>0</v>
      </c>
    </row>
    <row r="67" spans="6:28" x14ac:dyDescent="0.35">
      <c r="F67" s="54" t="s">
        <v>135</v>
      </c>
      <c r="G67" s="111"/>
      <c r="H67" s="112"/>
      <c r="I67" s="113"/>
      <c r="K67"/>
      <c r="M67"/>
      <c r="N67"/>
      <c r="O67"/>
      <c r="P67"/>
      <c r="Q67"/>
      <c r="S67" s="75">
        <v>61</v>
      </c>
      <c r="T67" s="71">
        <f t="shared" si="7"/>
        <v>161</v>
      </c>
      <c r="U67" s="76">
        <f t="shared" si="8"/>
        <v>1.2953222536059297E-13</v>
      </c>
      <c r="W67" s="47">
        <v>61</v>
      </c>
      <c r="X67" s="77">
        <f t="shared" si="2"/>
        <v>0.68908844158186366</v>
      </c>
      <c r="Y67" s="79">
        <f t="shared" si="3"/>
        <v>18.25892289993471</v>
      </c>
      <c r="Z67" s="78">
        <f t="shared" si="4"/>
        <v>181.34183134920738</v>
      </c>
      <c r="AA67" s="54" t="s">
        <v>135</v>
      </c>
      <c r="AB67" s="67">
        <f t="shared" si="5"/>
        <v>0</v>
      </c>
    </row>
    <row r="68" spans="6:28" x14ac:dyDescent="0.35">
      <c r="F68" s="54" t="s">
        <v>136</v>
      </c>
      <c r="G68" s="111"/>
      <c r="H68" s="112"/>
      <c r="I68" s="113"/>
      <c r="K68"/>
      <c r="M68"/>
      <c r="N68"/>
      <c r="O68"/>
      <c r="P68"/>
      <c r="Q68"/>
      <c r="S68" s="75">
        <v>62</v>
      </c>
      <c r="T68" s="71">
        <f t="shared" si="7"/>
        <v>162</v>
      </c>
      <c r="U68" s="76">
        <f t="shared" si="8"/>
        <v>1.3016206218366059E-13</v>
      </c>
      <c r="W68" s="47">
        <v>62</v>
      </c>
      <c r="X68" s="77">
        <f t="shared" si="2"/>
        <v>0.68575403470802243</v>
      </c>
      <c r="Y68" s="79">
        <f t="shared" si="3"/>
        <v>18.170570412282014</v>
      </c>
      <c r="Z68" s="78">
        <f t="shared" si="4"/>
        <v>180.4643424631978</v>
      </c>
      <c r="AA68" s="54" t="s">
        <v>136</v>
      </c>
      <c r="AB68" s="67">
        <f t="shared" si="5"/>
        <v>0</v>
      </c>
    </row>
    <row r="69" spans="6:28" x14ac:dyDescent="0.35">
      <c r="F69" s="54" t="s">
        <v>137</v>
      </c>
      <c r="G69" s="111"/>
      <c r="H69" s="112"/>
      <c r="I69" s="113"/>
      <c r="K69"/>
      <c r="M69"/>
      <c r="N69"/>
      <c r="O69"/>
      <c r="P69"/>
      <c r="Q69"/>
      <c r="S69" s="75">
        <v>63</v>
      </c>
      <c r="T69" s="71">
        <f t="shared" si="7"/>
        <v>163</v>
      </c>
      <c r="U69" s="76">
        <f t="shared" si="8"/>
        <v>1.3079110043850793E-13</v>
      </c>
      <c r="W69" s="47">
        <v>63</v>
      </c>
      <c r="X69" s="77">
        <f t="shared" si="2"/>
        <v>0.68245590876672368</v>
      </c>
      <c r="Y69" s="79">
        <f t="shared" si="3"/>
        <v>18.083179268210277</v>
      </c>
      <c r="Z69" s="78">
        <f t="shared" si="4"/>
        <v>179.59640133674026</v>
      </c>
      <c r="AA69" s="54" t="s">
        <v>137</v>
      </c>
      <c r="AB69" s="67">
        <f t="shared" si="5"/>
        <v>0</v>
      </c>
    </row>
    <row r="70" spans="6:28" x14ac:dyDescent="0.35">
      <c r="F70" s="54" t="s">
        <v>138</v>
      </c>
      <c r="G70" s="111"/>
      <c r="H70" s="112"/>
      <c r="I70" s="113"/>
      <c r="K70"/>
      <c r="M70"/>
      <c r="N70"/>
      <c r="O70"/>
      <c r="P70"/>
      <c r="Q70"/>
      <c r="S70" s="75">
        <v>64</v>
      </c>
      <c r="T70" s="71">
        <f t="shared" si="7"/>
        <v>164</v>
      </c>
      <c r="U70" s="76">
        <f t="shared" si="8"/>
        <v>1.314193459746746E-13</v>
      </c>
      <c r="W70" s="47">
        <v>64</v>
      </c>
      <c r="X70" s="77">
        <f t="shared" si="2"/>
        <v>0.67919345242794471</v>
      </c>
      <c r="Y70" s="79">
        <f t="shared" si="3"/>
        <v>17.996733269177959</v>
      </c>
      <c r="Z70" s="78">
        <f t="shared" si="4"/>
        <v>178.73784709105752</v>
      </c>
      <c r="AA70" s="54" t="s">
        <v>138</v>
      </c>
      <c r="AB70" s="67">
        <f t="shared" si="5"/>
        <v>0</v>
      </c>
    </row>
    <row r="71" spans="6:28" x14ac:dyDescent="0.35">
      <c r="F71" s="54" t="s">
        <v>139</v>
      </c>
      <c r="G71" s="111"/>
      <c r="H71" s="112"/>
      <c r="I71" s="113"/>
      <c r="K71"/>
      <c r="M71"/>
      <c r="N71"/>
      <c r="O71"/>
      <c r="P71"/>
      <c r="Q71"/>
      <c r="S71" s="75">
        <v>65</v>
      </c>
      <c r="T71" s="71">
        <f t="shared" si="7"/>
        <v>165</v>
      </c>
      <c r="U71" s="76">
        <f t="shared" si="8"/>
        <v>1.32046804523564E-13</v>
      </c>
      <c r="W71" s="47">
        <v>65</v>
      </c>
      <c r="X71" s="77">
        <f t="shared" ref="X71:X134" si="9">$O$6/$U71</f>
        <v>0.67596606847410146</v>
      </c>
      <c r="Y71" s="79">
        <f t="shared" ref="Y71:Y134" si="10">$P$6/$U71</f>
        <v>17.911216590583795</v>
      </c>
      <c r="Z71" s="78">
        <f t="shared" ref="Z71:Z134" si="11">$Q$6/$U71</f>
        <v>177.88852256122871</v>
      </c>
      <c r="AA71" s="54" t="s">
        <v>139</v>
      </c>
      <c r="AB71" s="67">
        <f t="shared" ref="AB71:AB134" si="12">G71*X71+H71*Y71+I71*Z71</f>
        <v>0</v>
      </c>
    </row>
    <row r="72" spans="6:28" x14ac:dyDescent="0.35">
      <c r="F72" s="54" t="s">
        <v>140</v>
      </c>
      <c r="G72" s="111"/>
      <c r="H72" s="112"/>
      <c r="I72" s="113"/>
      <c r="K72"/>
      <c r="M72"/>
      <c r="N72"/>
      <c r="O72"/>
      <c r="P72"/>
      <c r="Q72"/>
      <c r="S72" s="75">
        <v>66</v>
      </c>
      <c r="T72" s="71">
        <f t="shared" si="7"/>
        <v>166</v>
      </c>
      <c r="U72" s="76">
        <f t="shared" si="8"/>
        <v>1.3267348170153188E-13</v>
      </c>
      <c r="W72" s="47">
        <v>66</v>
      </c>
      <c r="X72" s="77">
        <f t="shared" si="9"/>
        <v>0.67277317338489018</v>
      </c>
      <c r="Y72" s="79">
        <f t="shared" si="10"/>
        <v>17.826613770766269</v>
      </c>
      <c r="Z72" s="78">
        <f t="shared" si="11"/>
        <v>177.0482741869354</v>
      </c>
      <c r="AA72" s="54" t="s">
        <v>140</v>
      </c>
      <c r="AB72" s="67">
        <f t="shared" si="12"/>
        <v>0</v>
      </c>
    </row>
    <row r="73" spans="6:28" x14ac:dyDescent="0.35">
      <c r="F73" s="54" t="s">
        <v>141</v>
      </c>
      <c r="G73" s="111"/>
      <c r="H73" s="112"/>
      <c r="I73" s="113"/>
      <c r="K73"/>
      <c r="M73"/>
      <c r="N73"/>
      <c r="O73"/>
      <c r="P73"/>
      <c r="Q73"/>
      <c r="S73" s="75">
        <v>67</v>
      </c>
      <c r="T73" s="71">
        <f t="shared" si="7"/>
        <v>167</v>
      </c>
      <c r="U73" s="76">
        <f t="shared" si="8"/>
        <v>1.3329938301289172E-13</v>
      </c>
      <c r="W73" s="47">
        <v>67</v>
      </c>
      <c r="X73" s="77">
        <f t="shared" si="9"/>
        <v>0.66961419693690016</v>
      </c>
      <c r="Y73" s="79">
        <f t="shared" si="10"/>
        <v>17.742909700394474</v>
      </c>
      <c r="Z73" s="78">
        <f t="shared" si="11"/>
        <v>176.21695190709497</v>
      </c>
      <c r="AA73" s="54" t="s">
        <v>141</v>
      </c>
      <c r="AB73" s="67">
        <f t="shared" si="12"/>
        <v>0</v>
      </c>
    </row>
    <row r="74" spans="6:28" x14ac:dyDescent="0.35">
      <c r="F74" s="54" t="s">
        <v>142</v>
      </c>
      <c r="G74" s="111"/>
      <c r="H74" s="112"/>
      <c r="I74" s="113"/>
      <c r="K74"/>
      <c r="M74"/>
      <c r="N74"/>
      <c r="O74"/>
      <c r="P74"/>
      <c r="Q74"/>
      <c r="S74" s="75">
        <v>68</v>
      </c>
      <c r="T74" s="71">
        <f t="shared" si="7"/>
        <v>168</v>
      </c>
      <c r="U74" s="76">
        <f t="shared" si="8"/>
        <v>1.3392451385283908E-13</v>
      </c>
      <c r="W74" s="47">
        <v>68</v>
      </c>
      <c r="X74" s="77">
        <f t="shared" si="9"/>
        <v>0.66648858181738735</v>
      </c>
      <c r="Y74" s="79">
        <f t="shared" si="10"/>
        <v>17.66008961223417</v>
      </c>
      <c r="Z74" s="78">
        <f t="shared" si="11"/>
        <v>175.39440905822048</v>
      </c>
      <c r="AA74" s="54" t="s">
        <v>142</v>
      </c>
      <c r="AB74" s="67">
        <f t="shared" si="12"/>
        <v>0</v>
      </c>
    </row>
    <row r="75" spans="6:28" x14ac:dyDescent="0.35">
      <c r="F75" s="54" t="s">
        <v>143</v>
      </c>
      <c r="G75" s="111"/>
      <c r="H75" s="112"/>
      <c r="I75" s="113"/>
      <c r="K75"/>
      <c r="M75"/>
      <c r="N75"/>
      <c r="O75"/>
      <c r="P75"/>
      <c r="Q75"/>
      <c r="S75" s="75">
        <v>69</v>
      </c>
      <c r="T75" s="71">
        <f t="shared" si="7"/>
        <v>169</v>
      </c>
      <c r="U75" s="76">
        <f t="shared" si="8"/>
        <v>1.3454887951029756E-13</v>
      </c>
      <c r="W75" s="47">
        <v>69</v>
      </c>
      <c r="X75" s="77">
        <f t="shared" si="9"/>
        <v>0.66339578325162052</v>
      </c>
      <c r="Y75" s="79">
        <f t="shared" si="10"/>
        <v>17.578139071273519</v>
      </c>
      <c r="Z75" s="78">
        <f t="shared" si="11"/>
        <v>174.58050227635243</v>
      </c>
      <c r="AA75" s="54" t="s">
        <v>143</v>
      </c>
      <c r="AB75" s="67">
        <f t="shared" si="12"/>
        <v>0</v>
      </c>
    </row>
    <row r="76" spans="6:28" x14ac:dyDescent="0.35">
      <c r="F76" s="54" t="s">
        <v>144</v>
      </c>
      <c r="G76" s="111"/>
      <c r="H76" s="112"/>
      <c r="I76" s="113"/>
      <c r="K76"/>
      <c r="M76"/>
      <c r="N76"/>
      <c r="O76"/>
      <c r="P76"/>
      <c r="Q76"/>
      <c r="S76" s="75">
        <v>70</v>
      </c>
      <c r="T76" s="71">
        <f t="shared" si="7"/>
        <v>170</v>
      </c>
      <c r="U76" s="76">
        <f t="shared" si="8"/>
        <v>1.3517248517068794E-13</v>
      </c>
      <c r="W76" s="47">
        <v>70</v>
      </c>
      <c r="X76" s="77">
        <f t="shared" si="9"/>
        <v>0.66033526864324865</v>
      </c>
      <c r="Y76" s="79">
        <f t="shared" si="10"/>
        <v>17.497043965193807</v>
      </c>
      <c r="Z76" s="78">
        <f t="shared" si="11"/>
        <v>173.77509140241716</v>
      </c>
      <c r="AA76" s="54" t="s">
        <v>144</v>
      </c>
      <c r="AB76" s="67">
        <f t="shared" si="12"/>
        <v>0</v>
      </c>
    </row>
    <row r="77" spans="6:28" x14ac:dyDescent="0.35">
      <c r="F77" s="54" t="s">
        <v>145</v>
      </c>
      <c r="G77" s="111"/>
      <c r="H77" s="112"/>
      <c r="I77" s="113"/>
      <c r="K77"/>
      <c r="M77"/>
      <c r="N77"/>
      <c r="O77"/>
      <c r="P77"/>
      <c r="Q77"/>
      <c r="S77" s="75">
        <v>71</v>
      </c>
      <c r="T77" s="71">
        <f t="shared" si="7"/>
        <v>171</v>
      </c>
      <c r="U77" s="76">
        <f t="shared" si="8"/>
        <v>1.3579533591862295E-13</v>
      </c>
      <c r="W77" s="47">
        <v>71</v>
      </c>
      <c r="X77" s="77">
        <f t="shared" si="9"/>
        <v>0.65730651722715594</v>
      </c>
      <c r="Y77" s="79">
        <f t="shared" si="10"/>
        <v>17.416790495171071</v>
      </c>
      <c r="Z77" s="78">
        <f t="shared" si="11"/>
        <v>172.9780393908714</v>
      </c>
      <c r="AA77" s="54" t="s">
        <v>145</v>
      </c>
      <c r="AB77" s="67">
        <f t="shared" si="12"/>
        <v>0</v>
      </c>
    </row>
    <row r="78" spans="6:28" x14ac:dyDescent="0.35">
      <c r="F78" s="54" t="s">
        <v>146</v>
      </c>
      <c r="G78" s="111"/>
      <c r="H78" s="112"/>
      <c r="I78" s="113"/>
      <c r="K78"/>
      <c r="M78"/>
      <c r="N78"/>
      <c r="O78"/>
      <c r="P78"/>
      <c r="Q78"/>
      <c r="S78" s="75">
        <v>72</v>
      </c>
      <c r="T78" s="71">
        <f t="shared" si="7"/>
        <v>172</v>
      </c>
      <c r="U78" s="76">
        <f t="shared" si="8"/>
        <v>1.3641743674052943E-13</v>
      </c>
      <c r="W78" s="47">
        <v>72</v>
      </c>
      <c r="X78" s="77">
        <f t="shared" si="9"/>
        <v>0.65430901973430056</v>
      </c>
      <c r="Y78" s="79">
        <f t="shared" si="10"/>
        <v>17.337365166995262</v>
      </c>
      <c r="Z78" s="78">
        <f t="shared" si="11"/>
        <v>172.18921222150072</v>
      </c>
      <c r="AA78" s="54" t="s">
        <v>146</v>
      </c>
      <c r="AB78" s="67">
        <f t="shared" si="12"/>
        <v>0</v>
      </c>
    </row>
    <row r="79" spans="6:28" x14ac:dyDescent="0.35">
      <c r="F79" s="54" t="s">
        <v>147</v>
      </c>
      <c r="G79" s="111"/>
      <c r="H79" s="112"/>
      <c r="I79" s="113"/>
      <c r="K79"/>
      <c r="M79"/>
      <c r="N79"/>
      <c r="O79"/>
      <c r="P79"/>
      <c r="Q79"/>
      <c r="S79" s="75">
        <v>73</v>
      </c>
      <c r="T79" s="71">
        <f t="shared" si="7"/>
        <v>173</v>
      </c>
      <c r="U79" s="76">
        <f t="shared" si="8"/>
        <v>1.3703879252720001E-13</v>
      </c>
      <c r="W79" s="47">
        <v>73</v>
      </c>
      <c r="X79" s="77">
        <f t="shared" si="9"/>
        <v>0.65134227806805323</v>
      </c>
      <c r="Y79" s="79">
        <f t="shared" si="10"/>
        <v>17.258754782494133</v>
      </c>
      <c r="Z79" s="78">
        <f t="shared" si="11"/>
        <v>171.40847881424423</v>
      </c>
      <c r="AA79" s="54" t="s">
        <v>147</v>
      </c>
      <c r="AB79" s="67">
        <f t="shared" si="12"/>
        <v>0</v>
      </c>
    </row>
    <row r="80" spans="6:28" x14ac:dyDescent="0.35">
      <c r="F80" s="54" t="s">
        <v>148</v>
      </c>
      <c r="G80" s="111"/>
      <c r="H80" s="112"/>
      <c r="I80" s="113"/>
      <c r="K80"/>
      <c r="M80"/>
      <c r="N80"/>
      <c r="O80"/>
      <c r="P80"/>
      <c r="Q80"/>
      <c r="S80" s="75">
        <v>74</v>
      </c>
      <c r="T80" s="71">
        <f t="shared" si="7"/>
        <v>174</v>
      </c>
      <c r="U80" s="76">
        <f t="shared" si="8"/>
        <v>1.3765940807627626E-13</v>
      </c>
      <c r="W80" s="47">
        <v>74</v>
      </c>
      <c r="X80" s="77">
        <f t="shared" si="9"/>
        <v>0.64840580499157596</v>
      </c>
      <c r="Y80" s="79">
        <f t="shared" si="10"/>
        <v>17.180946431249627</v>
      </c>
      <c r="Z80" s="78">
        <f t="shared" si="11"/>
        <v>170.63571094692432</v>
      </c>
      <c r="AA80" s="54" t="s">
        <v>148</v>
      </c>
      <c r="AB80" s="67">
        <f t="shared" si="12"/>
        <v>0</v>
      </c>
    </row>
    <row r="81" spans="6:28" x14ac:dyDescent="0.35">
      <c r="F81" s="54" t="s">
        <v>149</v>
      </c>
      <c r="G81" s="111"/>
      <c r="H81" s="112"/>
      <c r="I81" s="113"/>
      <c r="K81"/>
      <c r="M81"/>
      <c r="N81"/>
      <c r="O81"/>
      <c r="P81"/>
      <c r="Q81"/>
      <c r="S81" s="75">
        <v>75</v>
      </c>
      <c r="T81" s="71">
        <f t="shared" si="7"/>
        <v>175</v>
      </c>
      <c r="U81" s="76">
        <f t="shared" si="8"/>
        <v>1.3827928809466482E-13</v>
      </c>
      <c r="W81" s="47">
        <v>75</v>
      </c>
      <c r="X81" s="77">
        <f t="shared" si="9"/>
        <v>0.64549912382580177</v>
      </c>
      <c r="Y81" s="79">
        <f t="shared" si="10"/>
        <v>17.103927482595186</v>
      </c>
      <c r="Z81" s="78">
        <f t="shared" si="11"/>
        <v>169.8707831757666</v>
      </c>
      <c r="AA81" s="54" t="s">
        <v>149</v>
      </c>
      <c r="AB81" s="67">
        <f t="shared" si="12"/>
        <v>0</v>
      </c>
    </row>
    <row r="82" spans="6:28" x14ac:dyDescent="0.35">
      <c r="F82" s="54" t="s">
        <v>150</v>
      </c>
      <c r="G82" s="111"/>
      <c r="H82" s="112"/>
      <c r="I82" s="113"/>
      <c r="K82"/>
      <c r="M82"/>
      <c r="N82"/>
      <c r="O82"/>
      <c r="P82"/>
      <c r="Q82"/>
      <c r="S82" s="75">
        <v>76</v>
      </c>
      <c r="T82" s="71">
        <f t="shared" si="7"/>
        <v>176</v>
      </c>
      <c r="U82" s="76">
        <f t="shared" si="8"/>
        <v>1.3889843720088884E-13</v>
      </c>
      <c r="W82" s="47">
        <v>76</v>
      </c>
      <c r="X82" s="77">
        <f t="shared" si="9"/>
        <v>0.64262176815759431</v>
      </c>
      <c r="Y82" s="79">
        <f t="shared" si="10"/>
        <v>17.027685577882799</v>
      </c>
      <c r="Z82" s="78">
        <f t="shared" si="11"/>
        <v>169.11357275859874</v>
      </c>
      <c r="AA82" s="54" t="s">
        <v>150</v>
      </c>
      <c r="AB82" s="67">
        <f t="shared" si="12"/>
        <v>0</v>
      </c>
    </row>
    <row r="83" spans="6:28" x14ac:dyDescent="0.35">
      <c r="F83" s="54" t="s">
        <v>151</v>
      </c>
      <c r="G83" s="111"/>
      <c r="H83" s="112"/>
      <c r="I83" s="113"/>
      <c r="K83"/>
      <c r="M83"/>
      <c r="N83"/>
      <c r="O83"/>
      <c r="P83"/>
      <c r="Q83"/>
      <c r="S83" s="75">
        <v>77</v>
      </c>
      <c r="T83" s="71">
        <f t="shared" si="7"/>
        <v>177</v>
      </c>
      <c r="U83" s="76">
        <f t="shared" si="8"/>
        <v>1.395168599273758E-13</v>
      </c>
      <c r="W83" s="47">
        <v>77</v>
      </c>
      <c r="X83" s="77">
        <f t="shared" si="9"/>
        <v>0.63977328155768975</v>
      </c>
      <c r="Y83" s="79">
        <f t="shared" si="10"/>
        <v>16.952208623009255</v>
      </c>
      <c r="Z83" s="78">
        <f t="shared" si="11"/>
        <v>168.36395958062323</v>
      </c>
      <c r="AA83" s="54" t="s">
        <v>151</v>
      </c>
      <c r="AB83" s="67">
        <f t="shared" si="12"/>
        <v>0</v>
      </c>
    </row>
    <row r="84" spans="6:28" x14ac:dyDescent="0.35">
      <c r="F84" s="54" t="s">
        <v>152</v>
      </c>
      <c r="G84" s="111"/>
      <c r="H84" s="112"/>
      <c r="I84" s="113"/>
      <c r="K84"/>
      <c r="M84"/>
      <c r="N84"/>
      <c r="O84"/>
      <c r="P84"/>
      <c r="Q84"/>
      <c r="S84" s="75">
        <v>78</v>
      </c>
      <c r="T84" s="71">
        <f t="shared" si="7"/>
        <v>178</v>
      </c>
      <c r="U84" s="76">
        <f t="shared" si="8"/>
        <v>1.4013456072268435E-13</v>
      </c>
      <c r="W84" s="47">
        <v>78</v>
      </c>
      <c r="X84" s="77">
        <f t="shared" si="9"/>
        <v>0.63695321730803334</v>
      </c>
      <c r="Y84" s="79">
        <f t="shared" si="10"/>
        <v>16.87748478119131</v>
      </c>
      <c r="Z84" s="78">
        <f t="shared" si="11"/>
        <v>167.62182608266301</v>
      </c>
      <c r="AA84" s="54" t="s">
        <v>152</v>
      </c>
      <c r="AB84" s="67">
        <f t="shared" si="12"/>
        <v>0</v>
      </c>
    </row>
    <row r="85" spans="6:28" x14ac:dyDescent="0.35">
      <c r="F85" s="54" t="s">
        <v>153</v>
      </c>
      <c r="G85" s="111"/>
      <c r="H85" s="112"/>
      <c r="I85" s="113"/>
      <c r="K85"/>
      <c r="M85"/>
      <c r="N85"/>
      <c r="O85"/>
      <c r="P85"/>
      <c r="Q85"/>
      <c r="S85" s="75">
        <v>79</v>
      </c>
      <c r="T85" s="71">
        <f t="shared" si="7"/>
        <v>179</v>
      </c>
      <c r="U85" s="76">
        <f t="shared" si="8"/>
        <v>1.4075154395367075E-13</v>
      </c>
      <c r="W85" s="47">
        <v>79</v>
      </c>
      <c r="X85" s="77">
        <f t="shared" si="9"/>
        <v>0.63416113813815056</v>
      </c>
      <c r="Y85" s="79">
        <f t="shared" si="10"/>
        <v>16.803502465980255</v>
      </c>
      <c r="Z85" s="78">
        <f t="shared" si="11"/>
        <v>166.88705719178418</v>
      </c>
      <c r="AA85" s="54" t="s">
        <v>153</v>
      </c>
      <c r="AB85" s="67">
        <f t="shared" si="12"/>
        <v>0</v>
      </c>
    </row>
    <row r="86" spans="6:28" x14ac:dyDescent="0.35">
      <c r="F86" s="54" t="s">
        <v>154</v>
      </c>
      <c r="G86" s="111"/>
      <c r="H86" s="112"/>
      <c r="I86" s="113"/>
      <c r="K86"/>
      <c r="M86"/>
      <c r="N86"/>
      <c r="O86"/>
      <c r="P86"/>
      <c r="Q86"/>
      <c r="S86" s="75">
        <v>80</v>
      </c>
      <c r="T86" s="71">
        <f t="shared" si="7"/>
        <v>180</v>
      </c>
      <c r="U86" s="76">
        <f t="shared" si="8"/>
        <v>1.4136781390759736E-13</v>
      </c>
      <c r="W86" s="47">
        <v>80</v>
      </c>
      <c r="X86" s="77">
        <f t="shared" si="9"/>
        <v>0.63139661597019869</v>
      </c>
      <c r="Y86" s="79">
        <f t="shared" si="10"/>
        <v>16.730250334506508</v>
      </c>
      <c r="Z86" s="78">
        <f t="shared" si="11"/>
        <v>166.15954025420351</v>
      </c>
      <c r="AA86" s="54" t="s">
        <v>154</v>
      </c>
      <c r="AB86" s="67">
        <f t="shared" si="12"/>
        <v>0</v>
      </c>
    </row>
    <row r="87" spans="6:28" x14ac:dyDescent="0.35">
      <c r="F87" s="54" t="s">
        <v>155</v>
      </c>
      <c r="G87" s="111"/>
      <c r="H87" s="112"/>
      <c r="I87" s="113"/>
      <c r="K87"/>
      <c r="M87"/>
      <c r="N87"/>
      <c r="O87"/>
      <c r="P87"/>
      <c r="Q87"/>
      <c r="S87" s="75">
        <v>81</v>
      </c>
      <c r="T87" s="71">
        <f t="shared" si="7"/>
        <v>181</v>
      </c>
      <c r="U87" s="76">
        <f t="shared" si="8"/>
        <v>1.4198337479418449E-13</v>
      </c>
      <c r="W87" s="47">
        <v>81</v>
      </c>
      <c r="X87" s="77">
        <f t="shared" si="9"/>
        <v>0.62865923167236715</v>
      </c>
      <c r="Y87" s="79">
        <f t="shared" si="10"/>
        <v>16.657717280945402</v>
      </c>
      <c r="Z87" s="78">
        <f t="shared" si="11"/>
        <v>165.43916497039262</v>
      </c>
      <c r="AA87" s="54" t="s">
        <v>155</v>
      </c>
      <c r="AB87" s="67">
        <f t="shared" si="12"/>
        <v>0</v>
      </c>
    </row>
    <row r="88" spans="6:28" x14ac:dyDescent="0.35">
      <c r="F88" s="54" t="s">
        <v>156</v>
      </c>
      <c r="G88" s="111"/>
      <c r="H88" s="112"/>
      <c r="I88" s="113"/>
      <c r="K88"/>
      <c r="M88"/>
      <c r="N88"/>
      <c r="O88"/>
      <c r="P88"/>
      <c r="Q88"/>
      <c r="S88" s="75">
        <v>82</v>
      </c>
      <c r="T88" s="71">
        <f t="shared" si="7"/>
        <v>182</v>
      </c>
      <c r="U88" s="76">
        <f t="shared" si="8"/>
        <v>1.4259823074760693E-13</v>
      </c>
      <c r="W88" s="47">
        <v>82</v>
      </c>
      <c r="X88" s="77">
        <f t="shared" si="9"/>
        <v>0.62594857482030641</v>
      </c>
      <c r="Y88" s="79">
        <f t="shared" si="10"/>
        <v>16.58589243019571</v>
      </c>
      <c r="Z88" s="78">
        <f t="shared" si="11"/>
        <v>164.72582333229525</v>
      </c>
      <c r="AA88" s="54" t="s">
        <v>156</v>
      </c>
      <c r="AB88" s="67">
        <f t="shared" si="12"/>
        <v>0</v>
      </c>
    </row>
    <row r="89" spans="6:28" x14ac:dyDescent="0.35">
      <c r="F89" s="54" t="s">
        <v>157</v>
      </c>
      <c r="G89" s="111"/>
      <c r="H89" s="112"/>
      <c r="I89" s="113"/>
      <c r="K89"/>
      <c r="M89"/>
      <c r="N89"/>
      <c r="O89"/>
      <c r="P89"/>
      <c r="Q89"/>
      <c r="S89" s="75">
        <v>83</v>
      </c>
      <c r="T89" s="71">
        <f t="shared" si="7"/>
        <v>183</v>
      </c>
      <c r="U89" s="76">
        <f t="shared" si="8"/>
        <v>1.4321238582843685E-13</v>
      </c>
      <c r="W89" s="47">
        <v>83</v>
      </c>
      <c r="X89" s="77">
        <f t="shared" si="9"/>
        <v>0.62326424346628051</v>
      </c>
      <c r="Y89" s="79">
        <f t="shared" si="10"/>
        <v>16.514765131762832</v>
      </c>
      <c r="Z89" s="78">
        <f t="shared" si="11"/>
        <v>164.01940956257693</v>
      </c>
      <c r="AA89" s="54" t="s">
        <v>157</v>
      </c>
      <c r="AB89" s="67">
        <f t="shared" si="12"/>
        <v>0</v>
      </c>
    </row>
    <row r="90" spans="6:28" x14ac:dyDescent="0.35">
      <c r="F90" s="54" t="s">
        <v>158</v>
      </c>
      <c r="G90" s="111"/>
      <c r="H90" s="112"/>
      <c r="I90" s="113"/>
      <c r="K90"/>
      <c r="M90"/>
      <c r="N90"/>
      <c r="O90"/>
      <c r="P90"/>
      <c r="Q90"/>
      <c r="S90" s="75">
        <v>84</v>
      </c>
      <c r="T90" s="71">
        <f t="shared" si="7"/>
        <v>184</v>
      </c>
      <c r="U90" s="76">
        <f t="shared" si="8"/>
        <v>1.4382584402553468E-13</v>
      </c>
      <c r="W90" s="47">
        <v>84</v>
      </c>
      <c r="X90" s="77">
        <f t="shared" si="9"/>
        <v>0.62060584391574847</v>
      </c>
      <c r="Y90" s="79">
        <f t="shared" si="10"/>
        <v>16.444324953838855</v>
      </c>
      <c r="Z90" s="78">
        <f t="shared" si="11"/>
        <v>163.31982005582984</v>
      </c>
      <c r="AA90" s="54" t="s">
        <v>158</v>
      </c>
      <c r="AB90" s="67">
        <f t="shared" si="12"/>
        <v>0</v>
      </c>
    </row>
    <row r="91" spans="6:28" x14ac:dyDescent="0.35">
      <c r="F91" s="54" t="s">
        <v>159</v>
      </c>
      <c r="G91" s="111"/>
      <c r="H91" s="112"/>
      <c r="I91" s="113"/>
      <c r="K91"/>
      <c r="M91"/>
      <c r="N91"/>
      <c r="O91"/>
      <c r="P91"/>
      <c r="Q91"/>
      <c r="S91" s="75">
        <v>85</v>
      </c>
      <c r="T91" s="71">
        <f t="shared" si="7"/>
        <v>185</v>
      </c>
      <c r="U91" s="76">
        <f t="shared" si="8"/>
        <v>1.4443860925788901E-13</v>
      </c>
      <c r="W91" s="47">
        <v>85</v>
      </c>
      <c r="X91" s="77">
        <f t="shared" si="9"/>
        <v>0.61797299051109889</v>
      </c>
      <c r="Y91" s="79">
        <f t="shared" si="10"/>
        <v>16.374561677572064</v>
      </c>
      <c r="Z91" s="78">
        <f t="shared" si="11"/>
        <v>162.62695332165978</v>
      </c>
      <c r="AA91" s="54" t="s">
        <v>159</v>
      </c>
      <c r="AB91" s="67">
        <f t="shared" si="12"/>
        <v>0</v>
      </c>
    </row>
    <row r="92" spans="6:28" x14ac:dyDescent="0.35">
      <c r="F92" s="54" t="s">
        <v>160</v>
      </c>
      <c r="G92" s="111"/>
      <c r="H92" s="112"/>
      <c r="I92" s="113"/>
      <c r="K92"/>
      <c r="M92"/>
      <c r="N92"/>
      <c r="O92"/>
      <c r="P92"/>
      <c r="Q92"/>
      <c r="S92" s="75">
        <v>86</v>
      </c>
      <c r="T92" s="71">
        <f t="shared" si="7"/>
        <v>186</v>
      </c>
      <c r="U92" s="76">
        <f t="shared" si="8"/>
        <v>1.4505068537640706E-13</v>
      </c>
      <c r="W92" s="47">
        <v>86</v>
      </c>
      <c r="X92" s="77">
        <f t="shared" si="9"/>
        <v>0.61536530542226608</v>
      </c>
      <c r="Y92" s="79">
        <f t="shared" si="10"/>
        <v>16.30546529151891</v>
      </c>
      <c r="Z92" s="78">
        <f t="shared" si="11"/>
        <v>161.94070992958459</v>
      </c>
      <c r="AA92" s="54" t="s">
        <v>160</v>
      </c>
      <c r="AB92" s="67">
        <f t="shared" si="12"/>
        <v>0</v>
      </c>
    </row>
    <row r="93" spans="6:28" x14ac:dyDescent="0.35">
      <c r="F93" s="54" t="s">
        <v>161</v>
      </c>
      <c r="G93" s="111"/>
      <c r="H93" s="112"/>
      <c r="I93" s="113"/>
      <c r="K93"/>
      <c r="M93"/>
      <c r="N93"/>
      <c r="O93"/>
      <c r="P93"/>
      <c r="Q93"/>
      <c r="S93" s="75">
        <v>87</v>
      </c>
      <c r="T93" s="71">
        <f t="shared" si="7"/>
        <v>187</v>
      </c>
      <c r="U93" s="76">
        <f t="shared" si="8"/>
        <v>1.4566207616565719E-13</v>
      </c>
      <c r="W93" s="47">
        <v>87</v>
      </c>
      <c r="X93" s="77">
        <f t="shared" si="9"/>
        <v>0.61278241844397408</v>
      </c>
      <c r="Y93" s="79">
        <f t="shared" si="10"/>
        <v>16.237025986271501</v>
      </c>
      <c r="Z93" s="78">
        <f t="shared" si="11"/>
        <v>161.26099245567619</v>
      </c>
      <c r="AA93" s="54" t="s">
        <v>161</v>
      </c>
      <c r="AB93" s="67">
        <f t="shared" si="12"/>
        <v>0</v>
      </c>
    </row>
    <row r="94" spans="6:28" x14ac:dyDescent="0.35">
      <c r="F94" s="54" t="s">
        <v>162</v>
      </c>
      <c r="G94" s="111"/>
      <c r="H94" s="112"/>
      <c r="I94" s="113"/>
      <c r="K94"/>
      <c r="M94"/>
      <c r="N94"/>
      <c r="O94"/>
      <c r="P94"/>
      <c r="Q94"/>
      <c r="S94" s="75">
        <v>88</v>
      </c>
      <c r="T94" s="71">
        <f t="shared" si="7"/>
        <v>188</v>
      </c>
      <c r="U94" s="76">
        <f t="shared" si="8"/>
        <v>1.4627278534556443E-13</v>
      </c>
      <c r="W94" s="47">
        <v>88</v>
      </c>
      <c r="X94" s="77">
        <f t="shared" si="9"/>
        <v>0.61022396679936097</v>
      </c>
      <c r="Y94" s="79">
        <f t="shared" si="10"/>
        <v>16.169234149254233</v>
      </c>
      <c r="Z94" s="78">
        <f t="shared" si="11"/>
        <v>160.58770543088227</v>
      </c>
      <c r="AA94" s="54" t="s">
        <v>162</v>
      </c>
      <c r="AB94" s="67">
        <f t="shared" si="12"/>
        <v>0</v>
      </c>
    </row>
    <row r="95" spans="6:28" x14ac:dyDescent="0.35">
      <c r="F95" s="54" t="s">
        <v>163</v>
      </c>
      <c r="G95" s="111"/>
      <c r="H95" s="112"/>
      <c r="I95" s="113"/>
      <c r="K95"/>
      <c r="M95"/>
      <c r="N95"/>
      <c r="O95"/>
      <c r="P95"/>
      <c r="Q95"/>
      <c r="S95" s="75">
        <v>89</v>
      </c>
      <c r="T95" s="71">
        <f t="shared" si="7"/>
        <v>189</v>
      </c>
      <c r="U95" s="76">
        <f t="shared" si="8"/>
        <v>1.4688281657306075E-13</v>
      </c>
      <c r="W95" s="47">
        <v>89</v>
      </c>
      <c r="X95" s="77">
        <f t="shared" si="9"/>
        <v>0.60768959494975039</v>
      </c>
      <c r="Y95" s="79">
        <f t="shared" si="10"/>
        <v>16.102080359683221</v>
      </c>
      <c r="Z95" s="78">
        <f t="shared" si="11"/>
        <v>159.92075529096519</v>
      </c>
      <c r="AA95" s="54" t="s">
        <v>163</v>
      </c>
      <c r="AB95" s="67">
        <f t="shared" si="12"/>
        <v>0</v>
      </c>
    </row>
    <row r="96" spans="6:28" x14ac:dyDescent="0.35">
      <c r="F96" s="54" t="s">
        <v>164</v>
      </c>
      <c r="G96" s="111"/>
      <c r="H96" s="112"/>
      <c r="I96" s="113"/>
      <c r="K96"/>
      <c r="M96"/>
      <c r="N96"/>
      <c r="O96"/>
      <c r="P96"/>
      <c r="Q96"/>
      <c r="S96" s="75">
        <v>90</v>
      </c>
      <c r="T96" s="71">
        <f t="shared" si="7"/>
        <v>190</v>
      </c>
      <c r="U96" s="76">
        <f t="shared" si="8"/>
        <v>1.4749217344369063E-13</v>
      </c>
      <c r="W96" s="47">
        <v>90</v>
      </c>
      <c r="X96" s="77">
        <f t="shared" si="9"/>
        <v>0.60517895441034375</v>
      </c>
      <c r="Y96" s="79">
        <f t="shared" si="10"/>
        <v>16.035555383682691</v>
      </c>
      <c r="Z96" s="78">
        <f t="shared" si="11"/>
        <v>159.26005032799932</v>
      </c>
      <c r="AA96" s="54" t="s">
        <v>164</v>
      </c>
      <c r="AB96" s="67">
        <f t="shared" si="12"/>
        <v>0</v>
      </c>
    </row>
    <row r="97" spans="6:28" x14ac:dyDescent="0.35">
      <c r="F97" s="54" t="s">
        <v>165</v>
      </c>
      <c r="G97" s="111"/>
      <c r="H97" s="112"/>
      <c r="I97" s="113"/>
      <c r="K97"/>
      <c r="M97"/>
      <c r="N97"/>
      <c r="O97"/>
      <c r="P97"/>
      <c r="Q97"/>
      <c r="S97" s="75">
        <v>91</v>
      </c>
      <c r="T97" s="71">
        <f t="shared" si="7"/>
        <v>191</v>
      </c>
      <c r="U97" s="76">
        <f t="shared" si="8"/>
        <v>1.4810085949317385E-13</v>
      </c>
      <c r="W97" s="47">
        <v>91</v>
      </c>
      <c r="X97" s="77">
        <f t="shared" si="9"/>
        <v>0.60269170357161783</v>
      </c>
      <c r="Y97" s="79">
        <f t="shared" si="10"/>
        <v>15.9696501695525</v>
      </c>
      <c r="Z97" s="78">
        <f t="shared" si="11"/>
        <v>158.6055006433696</v>
      </c>
      <c r="AA97" s="54" t="s">
        <v>165</v>
      </c>
      <c r="AB97" s="67">
        <f t="shared" si="12"/>
        <v>0</v>
      </c>
    </row>
    <row r="98" spans="6:28" x14ac:dyDescent="0.35">
      <c r="F98" s="54" t="s">
        <v>166</v>
      </c>
      <c r="G98" s="111"/>
      <c r="H98" s="112"/>
      <c r="I98" s="113"/>
      <c r="K98"/>
      <c r="M98"/>
      <c r="N98"/>
      <c r="O98"/>
      <c r="P98"/>
      <c r="Q98"/>
      <c r="S98" s="75">
        <v>92</v>
      </c>
      <c r="T98" s="71">
        <f t="shared" si="7"/>
        <v>192</v>
      </c>
      <c r="U98" s="76">
        <f t="shared" si="8"/>
        <v>1.4870887819892628E-13</v>
      </c>
      <c r="W98" s="47">
        <v>92</v>
      </c>
      <c r="X98" s="77">
        <f t="shared" si="9"/>
        <v>0.60022750752622001</v>
      </c>
      <c r="Y98" s="79">
        <f t="shared" si="10"/>
        <v>15.904355843181335</v>
      </c>
      <c r="Z98" s="78">
        <f t="shared" si="11"/>
        <v>157.95701810221695</v>
      </c>
      <c r="AA98" s="54" t="s">
        <v>166</v>
      </c>
      <c r="AB98" s="67">
        <f t="shared" si="12"/>
        <v>0</v>
      </c>
    </row>
    <row r="99" spans="6:28" x14ac:dyDescent="0.35">
      <c r="F99" s="54" t="s">
        <v>167</v>
      </c>
      <c r="G99" s="111"/>
      <c r="H99" s="112"/>
      <c r="I99" s="113"/>
      <c r="K99"/>
      <c r="M99"/>
      <c r="N99"/>
      <c r="O99"/>
      <c r="P99"/>
      <c r="Q99"/>
      <c r="S99" s="75">
        <v>93</v>
      </c>
      <c r="T99" s="71">
        <f t="shared" si="7"/>
        <v>193</v>
      </c>
      <c r="U99" s="76">
        <f t="shared" si="8"/>
        <v>1.493162329815397E-13</v>
      </c>
      <c r="W99" s="47">
        <v>93</v>
      </c>
      <c r="X99" s="77">
        <f t="shared" si="9"/>
        <v>0.59778603790116425</v>
      </c>
      <c r="Y99" s="79">
        <f t="shared" si="10"/>
        <v>15.839663703600396</v>
      </c>
      <c r="Z99" s="78">
        <f t="shared" si="11"/>
        <v>157.31451628927877</v>
      </c>
      <c r="AA99" s="54" t="s">
        <v>167</v>
      </c>
      <c r="AB99" s="67">
        <f t="shared" si="12"/>
        <v>0</v>
      </c>
    </row>
    <row r="100" spans="6:28" x14ac:dyDescent="0.35">
      <c r="F100" s="54" t="s">
        <v>168</v>
      </c>
      <c r="G100" s="111"/>
      <c r="H100" s="112"/>
      <c r="I100" s="113"/>
      <c r="K100"/>
      <c r="M100"/>
      <c r="N100"/>
      <c r="O100"/>
      <c r="P100"/>
      <c r="Q100"/>
      <c r="S100" s="75">
        <v>94</v>
      </c>
      <c r="T100" s="71">
        <f t="shared" si="7"/>
        <v>194</v>
      </c>
      <c r="U100" s="76">
        <f t="shared" si="8"/>
        <v>1.4992292720622206E-13</v>
      </c>
      <c r="W100" s="47">
        <v>94</v>
      </c>
      <c r="X100" s="77">
        <f t="shared" si="9"/>
        <v>0.59536697269513661</v>
      </c>
      <c r="Y100" s="79">
        <f t="shared" si="10"/>
        <v>15.775565218672426</v>
      </c>
      <c r="Z100" s="78">
        <f t="shared" si="11"/>
        <v>156.67791046607388</v>
      </c>
      <c r="AA100" s="54" t="s">
        <v>168</v>
      </c>
      <c r="AB100" s="67">
        <f t="shared" si="12"/>
        <v>0</v>
      </c>
    </row>
    <row r="101" spans="6:28" x14ac:dyDescent="0.35">
      <c r="F101" s="54" t="s">
        <v>169</v>
      </c>
      <c r="G101" s="111"/>
      <c r="H101" s="112"/>
      <c r="I101" s="113"/>
      <c r="K101"/>
      <c r="M101"/>
      <c r="N101"/>
      <c r="O101"/>
      <c r="P101"/>
      <c r="Q101"/>
      <c r="S101" s="75">
        <v>95</v>
      </c>
      <c r="T101" s="71">
        <f t="shared" si="7"/>
        <v>195</v>
      </c>
      <c r="U101" s="76">
        <f t="shared" si="8"/>
        <v>1.5052896418419895E-13</v>
      </c>
      <c r="W101" s="47">
        <v>95</v>
      </c>
      <c r="X101" s="77">
        <f t="shared" si="9"/>
        <v>0.59296999612072876</v>
      </c>
      <c r="Y101" s="79">
        <f t="shared" si="10"/>
        <v>15.712052020911345</v>
      </c>
      <c r="Z101" s="78">
        <f t="shared" si="11"/>
        <v>156.04711752938431</v>
      </c>
      <c r="AA101" s="54" t="s">
        <v>169</v>
      </c>
      <c r="AB101" s="67">
        <f t="shared" si="12"/>
        <v>0</v>
      </c>
    </row>
    <row r="102" spans="6:28" x14ac:dyDescent="0.35">
      <c r="F102" s="54" t="s">
        <v>170</v>
      </c>
      <c r="G102" s="111"/>
      <c r="H102" s="112"/>
      <c r="I102" s="113"/>
      <c r="K102"/>
      <c r="M102"/>
      <c r="N102"/>
      <c r="O102"/>
      <c r="P102"/>
      <c r="Q102"/>
      <c r="S102" s="75">
        <v>96</v>
      </c>
      <c r="T102" s="71">
        <f t="shared" si="7"/>
        <v>196</v>
      </c>
      <c r="U102" s="76">
        <f t="shared" si="8"/>
        <v>1.5113434717407776E-13</v>
      </c>
      <c r="W102" s="47">
        <v>96</v>
      </c>
      <c r="X102" s="77">
        <f t="shared" si="9"/>
        <v>0.59059479845142249</v>
      </c>
      <c r="Y102" s="79">
        <f t="shared" si="10"/>
        <v>15.649115903427774</v>
      </c>
      <c r="Z102" s="78">
        <f t="shared" si="11"/>
        <v>155.42205597098751</v>
      </c>
      <c r="AA102" s="54" t="s">
        <v>170</v>
      </c>
      <c r="AB102" s="67">
        <f t="shared" si="12"/>
        <v>0</v>
      </c>
    </row>
    <row r="103" spans="6:28" x14ac:dyDescent="0.35">
      <c r="F103" s="54" t="s">
        <v>171</v>
      </c>
      <c r="G103" s="111"/>
      <c r="H103" s="112"/>
      <c r="I103" s="113"/>
      <c r="K103"/>
      <c r="M103"/>
      <c r="N103"/>
      <c r="O103"/>
      <c r="P103"/>
      <c r="Q103"/>
      <c r="S103" s="75">
        <v>97</v>
      </c>
      <c r="T103" s="71">
        <f t="shared" si="7"/>
        <v>197</v>
      </c>
      <c r="U103" s="76">
        <f t="shared" si="8"/>
        <v>1.5173907938317477E-13</v>
      </c>
      <c r="W103" s="47">
        <v>97</v>
      </c>
      <c r="X103" s="77">
        <f t="shared" si="9"/>
        <v>0.58824107587316132</v>
      </c>
      <c r="Y103" s="79">
        <f t="shared" si="10"/>
        <v>15.586748815996081</v>
      </c>
      <c r="Z103" s="78">
        <f t="shared" si="11"/>
        <v>154.80264583859577</v>
      </c>
      <c r="AA103" s="54" t="s">
        <v>171</v>
      </c>
      <c r="AB103" s="67">
        <f t="shared" si="12"/>
        <v>0</v>
      </c>
    </row>
    <row r="104" spans="6:28" x14ac:dyDescent="0.35">
      <c r="F104" s="54" t="s">
        <v>172</v>
      </c>
      <c r="G104" s="111"/>
      <c r="H104" s="112"/>
      <c r="I104" s="113"/>
      <c r="K104"/>
      <c r="M104"/>
      <c r="N104"/>
      <c r="O104"/>
      <c r="P104"/>
      <c r="Q104"/>
      <c r="S104" s="75">
        <v>98</v>
      </c>
      <c r="T104" s="71">
        <f t="shared" si="7"/>
        <v>198</v>
      </c>
      <c r="U104" s="76">
        <f t="shared" si="8"/>
        <v>1.523431639688072E-13</v>
      </c>
      <c r="W104" s="47">
        <v>98</v>
      </c>
      <c r="X104" s="77">
        <f t="shared" si="9"/>
        <v>0.58590853034034329</v>
      </c>
      <c r="Y104" s="79">
        <f t="shared" si="10"/>
        <v>15.5249428612386</v>
      </c>
      <c r="Z104" s="78">
        <f t="shared" si="11"/>
        <v>154.18880869795873</v>
      </c>
      <c r="AA104" s="54" t="s">
        <v>172</v>
      </c>
      <c r="AB104" s="67">
        <f t="shared" si="12"/>
        <v>0</v>
      </c>
    </row>
    <row r="105" spans="6:28" x14ac:dyDescent="0.35">
      <c r="F105" s="54" t="s">
        <v>173</v>
      </c>
      <c r="G105" s="111"/>
      <c r="H105" s="112"/>
      <c r="I105" s="113"/>
      <c r="K105"/>
      <c r="M105"/>
      <c r="N105"/>
      <c r="O105"/>
      <c r="P105"/>
      <c r="Q105"/>
      <c r="S105" s="75">
        <v>99</v>
      </c>
      <c r="T105" s="71">
        <f t="shared" si="7"/>
        <v>199</v>
      </c>
      <c r="U105" s="76">
        <f t="shared" si="8"/>
        <v>1.5294660403955025E-13</v>
      </c>
      <c r="W105" s="47">
        <v>99</v>
      </c>
      <c r="X105" s="77">
        <f t="shared" si="9"/>
        <v>0.58359686943608347</v>
      </c>
      <c r="Y105" s="79">
        <f t="shared" si="10"/>
        <v>15.46369029092298</v>
      </c>
      <c r="Z105" s="78">
        <f t="shared" si="11"/>
        <v>153.5804675960901</v>
      </c>
      <c r="AA105" s="54" t="s">
        <v>173</v>
      </c>
      <c r="AB105" s="67">
        <f t="shared" si="12"/>
        <v>0</v>
      </c>
    </row>
    <row r="106" spans="6:28" x14ac:dyDescent="0.35">
      <c r="F106" s="54" t="s">
        <v>174</v>
      </c>
      <c r="G106" s="111"/>
      <c r="H106" s="112"/>
      <c r="I106" s="113"/>
      <c r="K106"/>
      <c r="M106"/>
      <c r="N106"/>
      <c r="O106"/>
      <c r="P106"/>
      <c r="Q106"/>
      <c r="S106" s="75">
        <v>100</v>
      </c>
      <c r="T106" s="71">
        <f t="shared" si="7"/>
        <v>200</v>
      </c>
      <c r="U106" s="76">
        <f t="shared" si="8"/>
        <v>1.5354940265646047E-13</v>
      </c>
      <c r="W106" s="47">
        <v>100</v>
      </c>
      <c r="X106" s="77">
        <f t="shared" si="9"/>
        <v>0.58130580623659789</v>
      </c>
      <c r="Y106" s="79">
        <f t="shared" si="10"/>
        <v>15.402983502368736</v>
      </c>
      <c r="Z106" s="78">
        <f t="shared" si="11"/>
        <v>152.97754702557853</v>
      </c>
      <c r="AA106" s="54" t="s">
        <v>174</v>
      </c>
      <c r="AB106" s="67">
        <f t="shared" si="12"/>
        <v>0</v>
      </c>
    </row>
    <row r="107" spans="6:28" x14ac:dyDescent="0.35">
      <c r="F107" s="54" t="s">
        <v>177</v>
      </c>
      <c r="G107" s="111"/>
      <c r="H107" s="112"/>
      <c r="I107" s="113"/>
      <c r="K107"/>
      <c r="M107"/>
      <c r="N107"/>
      <c r="O107"/>
      <c r="P107"/>
      <c r="Q107"/>
      <c r="S107" s="75">
        <v>101</v>
      </c>
      <c r="T107" s="71">
        <f t="shared" si="7"/>
        <v>201</v>
      </c>
      <c r="U107" s="76">
        <f t="shared" si="8"/>
        <v>1.5415156283426639E-13</v>
      </c>
      <c r="W107" s="47">
        <v>101</v>
      </c>
      <c r="X107" s="77">
        <f t="shared" si="9"/>
        <v>0.57903505917956433</v>
      </c>
      <c r="Y107" s="79">
        <f t="shared" si="10"/>
        <v>15.342815034959164</v>
      </c>
      <c r="Z107" s="78">
        <f t="shared" si="11"/>
        <v>152.37997288994504</v>
      </c>
      <c r="AA107" s="54" t="s">
        <v>177</v>
      </c>
      <c r="AB107" s="67">
        <f t="shared" si="12"/>
        <v>0</v>
      </c>
    </row>
    <row r="108" spans="6:28" x14ac:dyDescent="0.35">
      <c r="F108" s="54" t="s">
        <v>178</v>
      </c>
      <c r="G108" s="111"/>
      <c r="H108" s="112"/>
      <c r="I108" s="113"/>
      <c r="K108"/>
      <c r="M108"/>
      <c r="N108"/>
      <c r="O108"/>
      <c r="P108"/>
      <c r="Q108"/>
      <c r="S108" s="75">
        <v>102</v>
      </c>
      <c r="T108" s="71">
        <f t="shared" si="7"/>
        <v>202</v>
      </c>
      <c r="U108" s="76">
        <f t="shared" si="8"/>
        <v>1.5475308754252754E-13</v>
      </c>
      <c r="W108" s="47">
        <v>102</v>
      </c>
      <c r="X108" s="77">
        <f t="shared" si="9"/>
        <v>0.57678435193632271</v>
      </c>
      <c r="Y108" s="79">
        <f t="shared" si="10"/>
        <v>15.283177566755032</v>
      </c>
      <c r="Z108" s="78">
        <f t="shared" si="11"/>
        <v>151.78767247001142</v>
      </c>
      <c r="AA108" s="54" t="s">
        <v>178</v>
      </c>
      <c r="AB108" s="67">
        <f t="shared" si="12"/>
        <v>0</v>
      </c>
    </row>
    <row r="109" spans="6:28" x14ac:dyDescent="0.35">
      <c r="F109" s="54" t="s">
        <v>179</v>
      </c>
      <c r="G109" s="111"/>
      <c r="H109" s="112"/>
      <c r="I109" s="113"/>
      <c r="K109"/>
      <c r="M109"/>
      <c r="N109"/>
      <c r="O109"/>
      <c r="P109"/>
      <c r="Q109"/>
      <c r="S109" s="75">
        <v>103</v>
      </c>
      <c r="T109" s="71">
        <f t="shared" si="7"/>
        <v>203</v>
      </c>
      <c r="U109" s="76">
        <f t="shared" si="8"/>
        <v>1.5535397970676168E-13</v>
      </c>
      <c r="W109" s="47">
        <v>103</v>
      </c>
      <c r="X109" s="77">
        <f t="shared" si="9"/>
        <v>0.57455341328778853</v>
      </c>
      <c r="Y109" s="79">
        <f t="shared" si="10"/>
        <v>15.224063911206612</v>
      </c>
      <c r="Z109" s="78">
        <f t="shared" si="11"/>
        <v>151.20057439124491</v>
      </c>
      <c r="AA109" s="54" t="s">
        <v>179</v>
      </c>
      <c r="AB109" s="67">
        <f t="shared" si="12"/>
        <v>0</v>
      </c>
    </row>
    <row r="110" spans="6:28" x14ac:dyDescent="0.35">
      <c r="F110" s="54" t="s">
        <v>180</v>
      </c>
      <c r="G110" s="111"/>
      <c r="H110" s="112"/>
      <c r="I110" s="113"/>
      <c r="K110"/>
      <c r="M110"/>
      <c r="N110"/>
      <c r="O110"/>
      <c r="P110"/>
      <c r="Q110"/>
      <c r="S110" s="75">
        <v>104</v>
      </c>
      <c r="T110" s="71">
        <f t="shared" si="7"/>
        <v>204</v>
      </c>
      <c r="U110" s="76">
        <f t="shared" si="8"/>
        <v>1.5595424220954257E-13</v>
      </c>
      <c r="W110" s="47">
        <v>104</v>
      </c>
      <c r="X110" s="77">
        <f t="shared" si="9"/>
        <v>0.57234197700394551</v>
      </c>
      <c r="Y110" s="79">
        <f t="shared" si="10"/>
        <v>15.165467013960567</v>
      </c>
      <c r="Z110" s="78">
        <f t="shared" si="11"/>
        <v>150.61860859204563</v>
      </c>
      <c r="AA110" s="54" t="s">
        <v>180</v>
      </c>
      <c r="AB110" s="67">
        <f t="shared" si="12"/>
        <v>0</v>
      </c>
    </row>
    <row r="111" spans="6:28" x14ac:dyDescent="0.35">
      <c r="F111" s="54" t="s">
        <v>181</v>
      </c>
      <c r="G111" s="111"/>
      <c r="H111" s="112"/>
      <c r="I111" s="113"/>
      <c r="K111"/>
      <c r="M111"/>
      <c r="N111"/>
      <c r="O111"/>
      <c r="P111"/>
      <c r="Q111"/>
      <c r="S111" s="75">
        <v>105</v>
      </c>
      <c r="T111" s="71">
        <f t="shared" si="7"/>
        <v>205</v>
      </c>
      <c r="U111" s="76">
        <f t="shared" si="8"/>
        <v>1.565538778915681E-13</v>
      </c>
      <c r="W111" s="47">
        <v>105</v>
      </c>
      <c r="X111" s="77">
        <f t="shared" si="9"/>
        <v>0.57014978172680075</v>
      </c>
      <c r="Y111" s="79">
        <f t="shared" si="10"/>
        <v>15.107379949758617</v>
      </c>
      <c r="Z111" s="78">
        <f t="shared" si="11"/>
        <v>150.04170629294461</v>
      </c>
      <c r="AA111" s="54" t="s">
        <v>181</v>
      </c>
      <c r="AB111" s="67">
        <f t="shared" si="12"/>
        <v>0</v>
      </c>
    </row>
    <row r="112" spans="6:28" x14ac:dyDescent="0.35">
      <c r="F112" s="54" t="s">
        <v>182</v>
      </c>
      <c r="G112" s="111"/>
      <c r="H112" s="112"/>
      <c r="I112" s="113"/>
      <c r="K112"/>
      <c r="M112"/>
      <c r="N112"/>
      <c r="O112"/>
      <c r="P112"/>
      <c r="Q112"/>
      <c r="S112" s="75">
        <v>106</v>
      </c>
      <c r="T112" s="71">
        <f t="shared" si="7"/>
        <v>206</v>
      </c>
      <c r="U112" s="76">
        <f t="shared" si="8"/>
        <v>1.5715288955269955E-13</v>
      </c>
      <c r="W112" s="47">
        <v>106</v>
      </c>
      <c r="X112" s="77">
        <f t="shared" si="9"/>
        <v>0.56797657085668574</v>
      </c>
      <c r="Y112" s="79">
        <f t="shared" si="10"/>
        <v>15.049795919424804</v>
      </c>
      <c r="Z112" s="78">
        <f t="shared" si="11"/>
        <v>149.46979996668264</v>
      </c>
      <c r="AA112" s="54" t="s">
        <v>182</v>
      </c>
      <c r="AB112" s="67">
        <f t="shared" si="12"/>
        <v>0</v>
      </c>
    </row>
    <row r="113" spans="6:28" x14ac:dyDescent="0.35">
      <c r="F113" s="54" t="s">
        <v>183</v>
      </c>
      <c r="G113" s="111"/>
      <c r="H113" s="112"/>
      <c r="I113" s="113"/>
      <c r="K113"/>
      <c r="M113"/>
      <c r="N113"/>
      <c r="O113"/>
      <c r="P113"/>
      <c r="Q113"/>
      <c r="S113" s="75">
        <v>107</v>
      </c>
      <c r="T113" s="71">
        <f t="shared" si="7"/>
        <v>207</v>
      </c>
      <c r="U113" s="76">
        <f t="shared" si="8"/>
        <v>1.5775127995297332E-13</v>
      </c>
      <c r="W113" s="47">
        <v>107</v>
      </c>
      <c r="X113" s="77">
        <f t="shared" si="9"/>
        <v>0.56582209244178872</v>
      </c>
      <c r="Y113" s="79">
        <f t="shared" si="10"/>
        <v>14.99270824693842</v>
      </c>
      <c r="Z113" s="78">
        <f t="shared" si="11"/>
        <v>148.90282330913942</v>
      </c>
      <c r="AA113" s="54" t="s">
        <v>183</v>
      </c>
      <c r="AB113" s="67">
        <f t="shared" si="12"/>
        <v>0</v>
      </c>
    </row>
    <row r="114" spans="6:28" x14ac:dyDescent="0.35">
      <c r="F114" s="54" t="s">
        <v>184</v>
      </c>
      <c r="G114" s="111"/>
      <c r="H114" s="112"/>
      <c r="I114" s="113"/>
      <c r="K114"/>
      <c r="M114"/>
      <c r="N114"/>
      <c r="O114"/>
      <c r="P114"/>
      <c r="Q114"/>
      <c r="S114" s="75">
        <v>108</v>
      </c>
      <c r="T114" s="71">
        <f t="shared" si="7"/>
        <v>208</v>
      </c>
      <c r="U114" s="76">
        <f t="shared" si="8"/>
        <v>1.5834905181358558E-13</v>
      </c>
      <c r="W114" s="47">
        <v>108</v>
      </c>
      <c r="X114" s="77">
        <f t="shared" si="9"/>
        <v>0.56368609907081091</v>
      </c>
      <c r="Y114" s="79">
        <f t="shared" si="10"/>
        <v>14.936110376589694</v>
      </c>
      <c r="Z114" s="78">
        <f t="shared" si="11"/>
        <v>148.34071121108462</v>
      </c>
      <c r="AA114" s="54" t="s">
        <v>184</v>
      </c>
      <c r="AB114" s="67">
        <f t="shared" si="12"/>
        <v>0</v>
      </c>
    </row>
    <row r="115" spans="6:28" x14ac:dyDescent="0.35">
      <c r="F115" s="54" t="s">
        <v>185</v>
      </c>
      <c r="G115" s="111"/>
      <c r="H115" s="112"/>
      <c r="I115" s="113"/>
      <c r="K115"/>
      <c r="M115"/>
      <c r="N115"/>
      <c r="O115"/>
      <c r="P115"/>
      <c r="Q115"/>
      <c r="S115" s="75">
        <v>109</v>
      </c>
      <c r="T115" s="71">
        <f t="shared" si="7"/>
        <v>209</v>
      </c>
      <c r="U115" s="76">
        <f t="shared" si="8"/>
        <v>1.5894620781785027E-13</v>
      </c>
      <c r="W115" s="47">
        <v>109</v>
      </c>
      <c r="X115" s="77">
        <f t="shared" si="9"/>
        <v>0.56156834776864439</v>
      </c>
      <c r="Y115" s="79">
        <f t="shared" si="10"/>
        <v>14.87999587021555</v>
      </c>
      <c r="Z115" s="78">
        <f t="shared" si="11"/>
        <v>147.78339973072448</v>
      </c>
      <c r="AA115" s="54" t="s">
        <v>185</v>
      </c>
      <c r="AB115" s="67">
        <f t="shared" si="12"/>
        <v>0</v>
      </c>
    </row>
    <row r="116" spans="6:28" x14ac:dyDescent="0.35">
      <c r="F116" s="54" t="s">
        <v>186</v>
      </c>
      <c r="G116" s="111"/>
      <c r="H116" s="112"/>
      <c r="I116" s="113"/>
      <c r="K116"/>
      <c r="M116"/>
      <c r="N116"/>
      <c r="O116"/>
      <c r="P116"/>
      <c r="Q116"/>
      <c r="S116" s="75">
        <v>110</v>
      </c>
      <c r="T116" s="71">
        <f t="shared" si="7"/>
        <v>210</v>
      </c>
      <c r="U116" s="76">
        <f t="shared" si="8"/>
        <v>1.5954275061213207E-13</v>
      </c>
      <c r="W116" s="47">
        <v>110</v>
      </c>
      <c r="X116" s="77">
        <f t="shared" si="9"/>
        <v>0.55946859989496911</v>
      </c>
      <c r="Y116" s="79">
        <f t="shared" si="10"/>
        <v>14.824358404512706</v>
      </c>
      <c r="Z116" s="78">
        <f t="shared" si="11"/>
        <v>147.2308260670163</v>
      </c>
      <c r="AA116" s="54" t="s">
        <v>186</v>
      </c>
      <c r="AB116" s="67">
        <f t="shared" si="12"/>
        <v>0</v>
      </c>
    </row>
    <row r="117" spans="6:28" x14ac:dyDescent="0.35">
      <c r="F117" s="54" t="s">
        <v>187</v>
      </c>
      <c r="G117" s="111"/>
      <c r="H117" s="112"/>
      <c r="I117" s="113"/>
      <c r="K117"/>
      <c r="M117"/>
      <c r="N117"/>
      <c r="O117"/>
      <c r="P117"/>
      <c r="Q117"/>
      <c r="S117" s="75">
        <v>111</v>
      </c>
      <c r="T117" s="71">
        <f t="shared" si="7"/>
        <v>211</v>
      </c>
      <c r="U117" s="76">
        <f t="shared" si="8"/>
        <v>1.6013868280675349E-13</v>
      </c>
      <c r="W117" s="47">
        <v>111</v>
      </c>
      <c r="X117" s="77">
        <f t="shared" si="9"/>
        <v>0.55738662104567693</v>
      </c>
      <c r="Y117" s="79">
        <f t="shared" si="10"/>
        <v>14.76919176842568</v>
      </c>
      <c r="Z117" s="78">
        <f t="shared" si="11"/>
        <v>146.68292853372685</v>
      </c>
      <c r="AA117" s="54" t="s">
        <v>187</v>
      </c>
      <c r="AB117" s="67">
        <f t="shared" si="12"/>
        <v>0</v>
      </c>
    </row>
    <row r="118" spans="6:28" x14ac:dyDescent="0.35">
      <c r="F118" s="54" t="s">
        <v>188</v>
      </c>
      <c r="G118" s="111"/>
      <c r="H118" s="112"/>
      <c r="I118" s="113"/>
      <c r="K118"/>
      <c r="M118"/>
      <c r="N118"/>
      <c r="O118"/>
      <c r="P118"/>
      <c r="Q118"/>
      <c r="S118" s="75">
        <v>112</v>
      </c>
      <c r="T118" s="71">
        <f t="shared" si="7"/>
        <v>212</v>
      </c>
      <c r="U118" s="76">
        <f t="shared" si="8"/>
        <v>1.6073400697687873E-13</v>
      </c>
      <c r="W118" s="47">
        <v>112</v>
      </c>
      <c r="X118" s="77">
        <f t="shared" si="9"/>
        <v>0.55532218095702368</v>
      </c>
      <c r="Y118" s="79">
        <f t="shared" si="10"/>
        <v>14.714489860607111</v>
      </c>
      <c r="Z118" s="78">
        <f t="shared" si="11"/>
        <v>146.13964653420919</v>
      </c>
      <c r="AA118" s="54" t="s">
        <v>188</v>
      </c>
      <c r="AB118" s="67">
        <f t="shared" si="12"/>
        <v>0</v>
      </c>
    </row>
    <row r="119" spans="6:28" x14ac:dyDescent="0.35">
      <c r="F119" s="54" t="s">
        <v>189</v>
      </c>
      <c r="G119" s="111"/>
      <c r="H119" s="112"/>
      <c r="I119" s="113"/>
      <c r="K119"/>
      <c r="M119"/>
      <c r="N119"/>
      <c r="O119"/>
      <c r="P119"/>
      <c r="Q119"/>
      <c r="S119" s="75">
        <v>113</v>
      </c>
      <c r="T119" s="71">
        <f t="shared" si="7"/>
        <v>213</v>
      </c>
      <c r="U119" s="76">
        <f t="shared" si="8"/>
        <v>1.6132872566337293E-13</v>
      </c>
      <c r="W119" s="47">
        <v>113</v>
      </c>
      <c r="X119" s="77">
        <f t="shared" si="9"/>
        <v>0.553275053412429</v>
      </c>
      <c r="Y119" s="79">
        <f t="shared" si="10"/>
        <v>14.660246686948179</v>
      </c>
      <c r="Z119" s="78">
        <f t="shared" si="11"/>
        <v>145.60092053687566</v>
      </c>
      <c r="AA119" s="54" t="s">
        <v>189</v>
      </c>
      <c r="AB119" s="67">
        <f t="shared" si="12"/>
        <v>0</v>
      </c>
    </row>
    <row r="120" spans="6:28" x14ac:dyDescent="0.35">
      <c r="F120" s="54" t="s">
        <v>190</v>
      </c>
      <c r="G120" s="111"/>
      <c r="H120" s="112"/>
      <c r="I120" s="113"/>
      <c r="K120"/>
      <c r="M120"/>
      <c r="N120"/>
      <c r="O120"/>
      <c r="P120"/>
      <c r="Q120"/>
      <c r="S120" s="75">
        <v>114</v>
      </c>
      <c r="T120" s="71">
        <f t="shared" si="7"/>
        <v>214</v>
      </c>
      <c r="U120" s="76">
        <f t="shared" si="8"/>
        <v>1.6192284137363945E-13</v>
      </c>
      <c r="W120" s="47">
        <v>114</v>
      </c>
      <c r="X120" s="77">
        <f t="shared" si="9"/>
        <v>0.55124501615182797</v>
      </c>
      <c r="Y120" s="79">
        <f t="shared" si="10"/>
        <v>14.606456358176709</v>
      </c>
      <c r="Z120" s="78">
        <f t="shared" si="11"/>
        <v>145.06669205134273</v>
      </c>
      <c r="AA120" s="54" t="s">
        <v>190</v>
      </c>
      <c r="AB120" s="67">
        <f t="shared" si="12"/>
        <v>0</v>
      </c>
    </row>
    <row r="121" spans="6:28" x14ac:dyDescent="0.35">
      <c r="F121" s="54" t="s">
        <v>191</v>
      </c>
      <c r="G121" s="111"/>
      <c r="H121" s="112"/>
      <c r="I121" s="113"/>
      <c r="K121"/>
      <c r="M121"/>
      <c r="N121"/>
      <c r="O121"/>
      <c r="P121"/>
      <c r="Q121"/>
      <c r="S121" s="75">
        <v>115</v>
      </c>
      <c r="T121" s="71">
        <f t="shared" ref="T121:T184" si="13">$B$14+S121</f>
        <v>215</v>
      </c>
      <c r="U121" s="76">
        <f t="shared" ref="U121:U184" si="14">($B$20*T121+$B$21*$B$24*(1-EXP(-T121/$B$24))+$B$22*$B$25*(1-EXP(-T121/$B$25))+$B$23*$B$26*(1-EXP(-T121/$B$26)))*$C$7</f>
        <v>1.6251635658243373E-13</v>
      </c>
      <c r="W121" s="47">
        <v>115</v>
      </c>
      <c r="X121" s="77">
        <f t="shared" si="9"/>
        <v>0.54923185078350267</v>
      </c>
      <c r="Y121" s="79">
        <f t="shared" si="10"/>
        <v>14.553113087520931</v>
      </c>
      <c r="Z121" s="78">
        <f t="shared" si="11"/>
        <v>144.53690360522856</v>
      </c>
      <c r="AA121" s="54" t="s">
        <v>191</v>
      </c>
      <c r="AB121" s="67">
        <f t="shared" si="12"/>
        <v>0</v>
      </c>
    </row>
    <row r="122" spans="6:28" x14ac:dyDescent="0.35">
      <c r="F122" s="54" t="s">
        <v>192</v>
      </c>
      <c r="G122" s="111"/>
      <c r="H122" s="112"/>
      <c r="I122" s="113"/>
      <c r="K122"/>
      <c r="M122"/>
      <c r="N122"/>
      <c r="O122"/>
      <c r="P122"/>
      <c r="Q122"/>
      <c r="S122" s="75">
        <v>116</v>
      </c>
      <c r="T122" s="71">
        <f t="shared" si="13"/>
        <v>216</v>
      </c>
      <c r="U122" s="76">
        <f t="shared" si="14"/>
        <v>1.6310927373265632E-13</v>
      </c>
      <c r="W122" s="47">
        <v>116</v>
      </c>
      <c r="X122" s="77">
        <f t="shared" si="9"/>
        <v>0.54723534269830465</v>
      </c>
      <c r="Y122" s="79">
        <f t="shared" si="10"/>
        <v>14.500211188436621</v>
      </c>
      <c r="Z122" s="78">
        <f t="shared" si="11"/>
        <v>144.01149872157936</v>
      </c>
      <c r="AA122" s="54" t="s">
        <v>192</v>
      </c>
      <c r="AB122" s="67">
        <f t="shared" si="12"/>
        <v>0</v>
      </c>
    </row>
    <row r="123" spans="6:28" x14ac:dyDescent="0.35">
      <c r="F123" s="54" t="s">
        <v>193</v>
      </c>
      <c r="G123" s="111"/>
      <c r="H123" s="112"/>
      <c r="I123" s="113"/>
      <c r="K123"/>
      <c r="M123"/>
      <c r="N123"/>
      <c r="O123"/>
      <c r="P123"/>
      <c r="Q123"/>
      <c r="S123" s="75">
        <v>117</v>
      </c>
      <c r="T123" s="71">
        <f t="shared" si="13"/>
        <v>217</v>
      </c>
      <c r="U123" s="76">
        <f t="shared" si="14"/>
        <v>1.6370159523612411E-13</v>
      </c>
      <c r="W123" s="47">
        <v>117</v>
      </c>
      <c r="X123" s="77">
        <f t="shared" si="9"/>
        <v>0.54525528098619835</v>
      </c>
      <c r="Y123" s="79">
        <f t="shared" si="10"/>
        <v>14.447745072395744</v>
      </c>
      <c r="Z123" s="78">
        <f t="shared" si="11"/>
        <v>143.49042189690715</v>
      </c>
      <c r="AA123" s="54" t="s">
        <v>193</v>
      </c>
      <c r="AB123" s="67">
        <f t="shared" si="12"/>
        <v>0</v>
      </c>
    </row>
    <row r="124" spans="6:28" x14ac:dyDescent="0.35">
      <c r="F124" s="54" t="s">
        <v>194</v>
      </c>
      <c r="G124" s="111"/>
      <c r="H124" s="112"/>
      <c r="I124" s="113"/>
      <c r="K124"/>
      <c r="M124"/>
      <c r="N124"/>
      <c r="O124"/>
      <c r="P124"/>
      <c r="Q124"/>
      <c r="S124" s="75">
        <v>118</v>
      </c>
      <c r="T124" s="71">
        <f t="shared" si="13"/>
        <v>218</v>
      </c>
      <c r="U124" s="76">
        <f t="shared" si="14"/>
        <v>1.6429332347432122E-13</v>
      </c>
      <c r="W124" s="47">
        <v>118</v>
      </c>
      <c r="X124" s="77">
        <f t="shared" si="9"/>
        <v>0.54329145835504888</v>
      </c>
      <c r="Y124" s="79">
        <f t="shared" si="10"/>
        <v>14.395709246734539</v>
      </c>
      <c r="Z124" s="78">
        <f t="shared" si="11"/>
        <v>142.97361857981747</v>
      </c>
      <c r="AA124" s="54" t="s">
        <v>194</v>
      </c>
      <c r="AB124" s="67">
        <f t="shared" si="12"/>
        <v>0</v>
      </c>
    </row>
    <row r="125" spans="6:28" x14ac:dyDescent="0.35">
      <c r="F125" s="54" t="s">
        <v>195</v>
      </c>
      <c r="G125" s="111"/>
      <c r="H125" s="112"/>
      <c r="I125" s="113"/>
      <c r="K125"/>
      <c r="M125"/>
      <c r="N125"/>
      <c r="O125"/>
      <c r="P125"/>
      <c r="Q125"/>
      <c r="S125" s="75">
        <v>119</v>
      </c>
      <c r="T125" s="71">
        <f t="shared" si="13"/>
        <v>219</v>
      </c>
      <c r="U125" s="76">
        <f t="shared" si="14"/>
        <v>1.6488446079912986E-13</v>
      </c>
      <c r="W125" s="47">
        <v>119</v>
      </c>
      <c r="X125" s="77">
        <f t="shared" si="9"/>
        <v>0.54134367105158288</v>
      </c>
      <c r="Y125" s="79">
        <f t="shared" si="10"/>
        <v>14.344098312559215</v>
      </c>
      <c r="Z125" s="78">
        <f t="shared" si="11"/>
        <v>142.46103515020945</v>
      </c>
      <c r="AA125" s="54" t="s">
        <v>195</v>
      </c>
      <c r="AB125" s="67">
        <f t="shared" si="12"/>
        <v>0</v>
      </c>
    </row>
    <row r="126" spans="6:28" x14ac:dyDescent="0.35">
      <c r="F126" s="54" t="s">
        <v>196</v>
      </c>
      <c r="G126" s="111"/>
      <c r="H126" s="112"/>
      <c r="I126" s="113"/>
      <c r="K126"/>
      <c r="M126"/>
      <c r="N126"/>
      <c r="O126"/>
      <c r="P126"/>
      <c r="Q126"/>
      <c r="S126" s="75">
        <v>120</v>
      </c>
      <c r="T126" s="71">
        <f t="shared" si="13"/>
        <v>220</v>
      </c>
      <c r="U126" s="76">
        <f t="shared" si="14"/>
        <v>1.6547500953354154E-13</v>
      </c>
      <c r="W126" s="47">
        <v>120</v>
      </c>
      <c r="X126" s="77">
        <f t="shared" si="9"/>
        <v>0.53941171878445526</v>
      </c>
      <c r="Y126" s="79">
        <f t="shared" si="10"/>
        <v>14.292906962707432</v>
      </c>
      <c r="Z126" s="78">
        <f t="shared" si="11"/>
        <v>141.95261889902997</v>
      </c>
      <c r="AA126" s="54" t="s">
        <v>196</v>
      </c>
      <c r="AB126" s="67">
        <f t="shared" si="12"/>
        <v>0</v>
      </c>
    </row>
    <row r="127" spans="6:28" x14ac:dyDescent="0.35">
      <c r="F127" s="54" t="s">
        <v>197</v>
      </c>
      <c r="G127" s="111"/>
      <c r="H127" s="112"/>
      <c r="I127" s="113"/>
      <c r="K127"/>
      <c r="M127"/>
      <c r="N127"/>
      <c r="O127"/>
      <c r="P127"/>
      <c r="Q127"/>
      <c r="S127" s="75">
        <v>121</v>
      </c>
      <c r="T127" s="71">
        <f t="shared" si="13"/>
        <v>221</v>
      </c>
      <c r="U127" s="76">
        <f t="shared" si="14"/>
        <v>1.6606497197234949E-13</v>
      </c>
      <c r="W127" s="47">
        <v>121</v>
      </c>
      <c r="X127" s="77">
        <f t="shared" si="9"/>
        <v>0.53749540464935486</v>
      </c>
      <c r="Y127" s="79">
        <f t="shared" si="10"/>
        <v>14.242129979763805</v>
      </c>
      <c r="Z127" s="78">
        <f t="shared" si="11"/>
        <v>141.44831800856409</v>
      </c>
      <c r="AA127" s="54" t="s">
        <v>197</v>
      </c>
      <c r="AB127" s="67">
        <f t="shared" si="12"/>
        <v>0</v>
      </c>
    </row>
    <row r="128" spans="6:28" x14ac:dyDescent="0.35">
      <c r="F128" s="54" t="s">
        <v>198</v>
      </c>
      <c r="G128" s="111"/>
      <c r="H128" s="112"/>
      <c r="I128" s="113"/>
      <c r="K128"/>
      <c r="M128"/>
      <c r="N128"/>
      <c r="O128"/>
      <c r="P128"/>
      <c r="Q128"/>
      <c r="S128" s="75">
        <v>122</v>
      </c>
      <c r="T128" s="71">
        <f t="shared" si="13"/>
        <v>222</v>
      </c>
      <c r="U128" s="76">
        <f t="shared" si="14"/>
        <v>1.666543503828224E-13</v>
      </c>
      <c r="W128" s="47">
        <v>122</v>
      </c>
      <c r="X128" s="77">
        <f t="shared" si="9"/>
        <v>0.53559453505608567</v>
      </c>
      <c r="Y128" s="79">
        <f t="shared" si="10"/>
        <v>14.191762234127763</v>
      </c>
      <c r="Z128" s="78">
        <f t="shared" si="11"/>
        <v>140.94808153324584</v>
      </c>
      <c r="AA128" s="54" t="s">
        <v>198</v>
      </c>
      <c r="AB128" s="67">
        <f t="shared" si="12"/>
        <v>0</v>
      </c>
    </row>
    <row r="129" spans="6:28" x14ac:dyDescent="0.35">
      <c r="F129" s="54" t="s">
        <v>199</v>
      </c>
      <c r="G129" s="111"/>
      <c r="H129" s="112"/>
      <c r="I129" s="113"/>
      <c r="K129"/>
      <c r="M129"/>
      <c r="N129"/>
      <c r="O129"/>
      <c r="P129"/>
      <c r="Q129"/>
      <c r="S129" s="75">
        <v>123</v>
      </c>
      <c r="T129" s="71">
        <f t="shared" si="13"/>
        <v>223</v>
      </c>
      <c r="U129" s="76">
        <f t="shared" si="14"/>
        <v>1.6724314700536041E-13</v>
      </c>
      <c r="W129" s="47">
        <v>123</v>
      </c>
      <c r="X129" s="77">
        <f t="shared" si="9"/>
        <v>0.53370891965756218</v>
      </c>
      <c r="Y129" s="79">
        <f t="shared" si="10"/>
        <v>14.141798682132123</v>
      </c>
      <c r="Z129" s="78">
        <f t="shared" si="11"/>
        <v>140.45185938097239</v>
      </c>
      <c r="AA129" s="54" t="s">
        <v>199</v>
      </c>
      <c r="AB129" s="67">
        <f t="shared" si="12"/>
        <v>0</v>
      </c>
    </row>
    <row r="130" spans="6:28" x14ac:dyDescent="0.35">
      <c r="F130" s="54" t="s">
        <v>200</v>
      </c>
      <c r="G130" s="111"/>
      <c r="H130" s="112"/>
      <c r="I130" s="113"/>
      <c r="K130"/>
      <c r="M130"/>
      <c r="N130"/>
      <c r="O130"/>
      <c r="P130"/>
      <c r="Q130"/>
      <c r="S130" s="75">
        <v>124</v>
      </c>
      <c r="T130" s="71">
        <f t="shared" si="13"/>
        <v>224</v>
      </c>
      <c r="U130" s="76">
        <f t="shared" si="14"/>
        <v>1.6783136405413344E-13</v>
      </c>
      <c r="W130" s="47">
        <v>124</v>
      </c>
      <c r="X130" s="77">
        <f t="shared" si="9"/>
        <v>0.53183837128065958</v>
      </c>
      <c r="Y130" s="79">
        <f t="shared" si="10"/>
        <v>14.092234364210814</v>
      </c>
      <c r="Z130" s="78">
        <f t="shared" si="11"/>
        <v>139.95960229490643</v>
      </c>
      <c r="AA130" s="54" t="s">
        <v>200</v>
      </c>
      <c r="AB130" s="67">
        <f t="shared" si="12"/>
        <v>0</v>
      </c>
    </row>
    <row r="131" spans="6:28" x14ac:dyDescent="0.35">
      <c r="F131" s="54" t="s">
        <v>201</v>
      </c>
      <c r="G131" s="111"/>
      <c r="H131" s="112"/>
      <c r="I131" s="113"/>
      <c r="K131"/>
      <c r="M131"/>
      <c r="N131"/>
      <c r="O131"/>
      <c r="P131"/>
      <c r="Q131"/>
      <c r="S131" s="75">
        <v>125</v>
      </c>
      <c r="T131" s="71">
        <f t="shared" si="13"/>
        <v>225</v>
      </c>
      <c r="U131" s="76">
        <f t="shared" si="14"/>
        <v>1.6841900371770251E-13</v>
      </c>
      <c r="W131" s="47">
        <v>125</v>
      </c>
      <c r="X131" s="77">
        <f t="shared" si="9"/>
        <v>0.52998270585886231</v>
      </c>
      <c r="Y131" s="79">
        <f t="shared" si="10"/>
        <v>14.043064403114251</v>
      </c>
      <c r="Z131" s="78">
        <f t="shared" si="11"/>
        <v>139.47126183575199</v>
      </c>
      <c r="AA131" s="54" t="s">
        <v>201</v>
      </c>
      <c r="AB131" s="67">
        <f t="shared" si="12"/>
        <v>0</v>
      </c>
    </row>
    <row r="132" spans="6:28" x14ac:dyDescent="0.35">
      <c r="F132" s="54" t="s">
        <v>202</v>
      </c>
      <c r="G132" s="111"/>
      <c r="H132" s="112"/>
      <c r="I132" s="113"/>
      <c r="K132"/>
      <c r="M132"/>
      <c r="N132"/>
      <c r="O132"/>
      <c r="P132"/>
      <c r="Q132"/>
      <c r="S132" s="75">
        <v>126</v>
      </c>
      <c r="T132" s="71">
        <f t="shared" si="13"/>
        <v>226</v>
      </c>
      <c r="U132" s="76">
        <f t="shared" si="14"/>
        <v>1.6900606815962466E-13</v>
      </c>
      <c r="W132" s="47">
        <v>126</v>
      </c>
      <c r="X132" s="77">
        <f t="shared" si="9"/>
        <v>0.52814174236665468</v>
      </c>
      <c r="Y132" s="79">
        <f t="shared" si="10"/>
        <v>13.994284002170868</v>
      </c>
      <c r="Z132" s="78">
        <f t="shared" si="11"/>
        <v>138.98679036448829</v>
      </c>
      <c r="AA132" s="54" t="s">
        <v>202</v>
      </c>
      <c r="AB132" s="67">
        <f t="shared" si="12"/>
        <v>0</v>
      </c>
    </row>
    <row r="133" spans="6:28" x14ac:dyDescent="0.35">
      <c r="F133" s="54" t="s">
        <v>203</v>
      </c>
      <c r="G133" s="111"/>
      <c r="H133" s="112"/>
      <c r="I133" s="113"/>
      <c r="K133"/>
      <c r="M133"/>
      <c r="N133"/>
      <c r="O133"/>
      <c r="P133"/>
      <c r="Q133"/>
      <c r="S133" s="75">
        <v>127</v>
      </c>
      <c r="T133" s="71">
        <f t="shared" si="13"/>
        <v>227</v>
      </c>
      <c r="U133" s="76">
        <f t="shared" si="14"/>
        <v>1.6959255951904169E-13</v>
      </c>
      <c r="W133" s="47">
        <v>127</v>
      </c>
      <c r="X133" s="77">
        <f t="shared" si="9"/>
        <v>0.52631530275560134</v>
      </c>
      <c r="Y133" s="79">
        <f t="shared" si="10"/>
        <v>13.945888443593432</v>
      </c>
      <c r="Z133" s="78">
        <f t="shared" si="11"/>
        <v>138.50614102554883</v>
      </c>
      <c r="AA133" s="54" t="s">
        <v>203</v>
      </c>
      <c r="AB133" s="67">
        <f t="shared" si="12"/>
        <v>0</v>
      </c>
    </row>
    <row r="134" spans="6:28" x14ac:dyDescent="0.35">
      <c r="F134" s="54" t="s">
        <v>204</v>
      </c>
      <c r="G134" s="111"/>
      <c r="H134" s="112"/>
      <c r="I134" s="113"/>
      <c r="K134"/>
      <c r="M134"/>
      <c r="N134"/>
      <c r="O134"/>
      <c r="P134"/>
      <c r="Q134"/>
      <c r="S134" s="75">
        <v>128</v>
      </c>
      <c r="T134" s="71">
        <f t="shared" si="13"/>
        <v>228</v>
      </c>
      <c r="U134" s="76">
        <f t="shared" si="14"/>
        <v>1.7017847991125311E-13</v>
      </c>
      <c r="W134" s="47">
        <v>128</v>
      </c>
      <c r="X134" s="77">
        <f t="shared" si="9"/>
        <v>0.52450321189206639</v>
      </c>
      <c r="Y134" s="79">
        <f t="shared" si="10"/>
        <v>13.897873086828769</v>
      </c>
      <c r="Z134" s="78">
        <f t="shared" si="11"/>
        <v>138.02926773043126</v>
      </c>
      <c r="AA134" s="54" t="s">
        <v>204</v>
      </c>
      <c r="AB134" s="67">
        <f t="shared" si="12"/>
        <v>0</v>
      </c>
    </row>
    <row r="135" spans="6:28" x14ac:dyDescent="0.35">
      <c r="F135" s="54" t="s">
        <v>205</v>
      </c>
      <c r="G135" s="111"/>
      <c r="H135" s="112"/>
      <c r="I135" s="113"/>
      <c r="K135"/>
      <c r="M135"/>
      <c r="N135"/>
      <c r="O135"/>
      <c r="P135"/>
      <c r="Q135"/>
      <c r="S135" s="75">
        <v>129</v>
      </c>
      <c r="T135" s="71">
        <f t="shared" si="13"/>
        <v>229</v>
      </c>
      <c r="U135" s="76">
        <f t="shared" si="14"/>
        <v>1.7076383142827392E-13</v>
      </c>
      <c r="W135" s="47">
        <v>129</v>
      </c>
      <c r="X135" s="77">
        <f t="shared" ref="X135:X198" si="15">$O$6/$U135</f>
        <v>0.5227052974965215</v>
      </c>
      <c r="Y135" s="79">
        <f t="shared" ref="Y135:Y198" si="16">$P$6/$U135</f>
        <v>13.850233366949592</v>
      </c>
      <c r="Z135" s="78">
        <f t="shared" ref="Z135:Z198" si="17">$Q$6/$U135</f>
        <v>137.55612514172554</v>
      </c>
      <c r="AA135" s="54" t="s">
        <v>205</v>
      </c>
      <c r="AB135" s="67">
        <f t="shared" ref="AB135:AB198" si="18">G135*X135+H135*Y135+I135*Z135</f>
        <v>0</v>
      </c>
    </row>
    <row r="136" spans="6:28" x14ac:dyDescent="0.35">
      <c r="F136" s="54" t="s">
        <v>206</v>
      </c>
      <c r="G136" s="111"/>
      <c r="H136" s="112"/>
      <c r="I136" s="113"/>
      <c r="K136"/>
      <c r="M136"/>
      <c r="N136"/>
      <c r="O136"/>
      <c r="P136"/>
      <c r="Q136"/>
      <c r="S136" s="75">
        <v>130</v>
      </c>
      <c r="T136" s="71">
        <f t="shared" si="13"/>
        <v>230</v>
      </c>
      <c r="U136" s="76">
        <f t="shared" si="14"/>
        <v>1.7134861613937778E-13</v>
      </c>
      <c r="W136" s="47">
        <v>130</v>
      </c>
      <c r="X136" s="77">
        <f t="shared" si="15"/>
        <v>0.5209213900843932</v>
      </c>
      <c r="Y136" s="79">
        <f t="shared" si="16"/>
        <v>13.802964793087142</v>
      </c>
      <c r="Z136" s="78">
        <f t="shared" si="17"/>
        <v>137.08666865754748</v>
      </c>
      <c r="AA136" s="54" t="s">
        <v>206</v>
      </c>
      <c r="AB136" s="67">
        <f t="shared" si="18"/>
        <v>0</v>
      </c>
    </row>
    <row r="137" spans="6:28" x14ac:dyDescent="0.35">
      <c r="F137" s="54" t="s">
        <v>207</v>
      </c>
      <c r="G137" s="111"/>
      <c r="H137" s="112"/>
      <c r="I137" s="113"/>
      <c r="K137"/>
      <c r="M137"/>
      <c r="N137"/>
      <c r="O137"/>
      <c r="P137"/>
      <c r="Q137"/>
      <c r="S137" s="75">
        <v>131</v>
      </c>
      <c r="T137" s="71">
        <f t="shared" si="13"/>
        <v>231</v>
      </c>
      <c r="U137" s="76">
        <f t="shared" si="14"/>
        <v>1.7193283609162507E-13</v>
      </c>
      <c r="W137" s="47">
        <v>131</v>
      </c>
      <c r="X137" s="77">
        <f t="shared" si="15"/>
        <v>0.51915132290840871</v>
      </c>
      <c r="Y137" s="79">
        <f t="shared" si="16"/>
        <v>13.756062946903491</v>
      </c>
      <c r="Z137" s="78">
        <f t="shared" si="17"/>
        <v>136.62085439636601</v>
      </c>
      <c r="AA137" s="54" t="s">
        <v>207</v>
      </c>
      <c r="AB137" s="67">
        <f t="shared" si="18"/>
        <v>0</v>
      </c>
    </row>
    <row r="138" spans="6:28" x14ac:dyDescent="0.35">
      <c r="F138" s="54" t="s">
        <v>208</v>
      </c>
      <c r="G138" s="111"/>
      <c r="H138" s="112"/>
      <c r="I138" s="113"/>
      <c r="K138"/>
      <c r="M138"/>
      <c r="N138"/>
      <c r="O138"/>
      <c r="P138"/>
      <c r="Q138"/>
      <c r="S138" s="75">
        <v>132</v>
      </c>
      <c r="T138" s="71">
        <f t="shared" si="13"/>
        <v>232</v>
      </c>
      <c r="U138" s="76">
        <f t="shared" si="14"/>
        <v>1.7251649331037782E-13</v>
      </c>
      <c r="W138" s="47">
        <v>132</v>
      </c>
      <c r="X138" s="77">
        <f t="shared" si="15"/>
        <v>0.51739493190238828</v>
      </c>
      <c r="Y138" s="79">
        <f t="shared" si="16"/>
        <v>13.709523481102197</v>
      </c>
      <c r="Z138" s="78">
        <f t="shared" si="17"/>
        <v>136.15863918221172</v>
      </c>
      <c r="AA138" s="54" t="s">
        <v>208</v>
      </c>
      <c r="AB138" s="67">
        <f t="shared" si="18"/>
        <v>0</v>
      </c>
    </row>
    <row r="139" spans="6:28" x14ac:dyDescent="0.35">
      <c r="F139" s="54" t="s">
        <v>209</v>
      </c>
      <c r="G139" s="111"/>
      <c r="H139" s="112"/>
      <c r="I139" s="113"/>
      <c r="K139"/>
      <c r="M139"/>
      <c r="N139"/>
      <c r="O139"/>
      <c r="P139"/>
      <c r="Q139"/>
      <c r="S139" s="75">
        <v>133</v>
      </c>
      <c r="T139" s="71">
        <f t="shared" si="13"/>
        <v>233</v>
      </c>
      <c r="U139" s="76">
        <f t="shared" si="14"/>
        <v>1.7309958979980023E-13</v>
      </c>
      <c r="W139" s="47">
        <v>133</v>
      </c>
      <c r="X139" s="77">
        <f t="shared" si="15"/>
        <v>0.51565205562644711</v>
      </c>
      <c r="Y139" s="79">
        <f t="shared" si="16"/>
        <v>13.66334211797632</v>
      </c>
      <c r="Z139" s="78">
        <f t="shared" si="17"/>
        <v>135.69998053025589</v>
      </c>
      <c r="AA139" s="54" t="s">
        <v>209</v>
      </c>
      <c r="AB139" s="67">
        <f t="shared" si="18"/>
        <v>0</v>
      </c>
    </row>
    <row r="140" spans="6:28" x14ac:dyDescent="0.35">
      <c r="F140" s="54" t="s">
        <v>210</v>
      </c>
      <c r="G140" s="111"/>
      <c r="H140" s="112"/>
      <c r="I140" s="113"/>
      <c r="K140"/>
      <c r="M140"/>
      <c r="N140"/>
      <c r="O140"/>
      <c r="P140"/>
      <c r="Q140"/>
      <c r="S140" s="75">
        <v>134</v>
      </c>
      <c r="T140" s="71">
        <f t="shared" si="13"/>
        <v>234</v>
      </c>
      <c r="U140" s="76">
        <f t="shared" si="14"/>
        <v>1.7368212754334621E-13</v>
      </c>
      <c r="W140" s="47">
        <v>134</v>
      </c>
      <c r="X140" s="77">
        <f t="shared" si="15"/>
        <v>0.51392253521356224</v>
      </c>
      <c r="Y140" s="79">
        <f t="shared" si="16"/>
        <v>13.617514647992593</v>
      </c>
      <c r="Z140" s="78">
        <f t="shared" si="17"/>
        <v>135.24483663274921</v>
      </c>
      <c r="AA140" s="54" t="s">
        <v>210</v>
      </c>
      <c r="AB140" s="67">
        <f t="shared" si="18"/>
        <v>0</v>
      </c>
    </row>
    <row r="141" spans="6:28" x14ac:dyDescent="0.35">
      <c r="F141" s="54" t="s">
        <v>211</v>
      </c>
      <c r="G141" s="111"/>
      <c r="H141" s="112"/>
      <c r="I141" s="113"/>
      <c r="K141"/>
      <c r="M141"/>
      <c r="N141"/>
      <c r="O141"/>
      <c r="P141"/>
      <c r="Q141"/>
      <c r="S141" s="75">
        <v>135</v>
      </c>
      <c r="T141" s="71">
        <f t="shared" si="13"/>
        <v>235</v>
      </c>
      <c r="U141" s="76">
        <f t="shared" si="14"/>
        <v>1.7426410850423396E-13</v>
      </c>
      <c r="W141" s="47">
        <v>135</v>
      </c>
      <c r="X141" s="77">
        <f t="shared" si="15"/>
        <v>0.51220621431746571</v>
      </c>
      <c r="Y141" s="79">
        <f t="shared" si="16"/>
        <v>13.572036928410713</v>
      </c>
      <c r="Z141" s="78">
        <f t="shared" si="17"/>
        <v>134.79316634530895</v>
      </c>
      <c r="AA141" s="54" t="s">
        <v>211</v>
      </c>
      <c r="AB141" s="67">
        <f t="shared" si="18"/>
        <v>0</v>
      </c>
    </row>
    <row r="142" spans="6:28" x14ac:dyDescent="0.35">
      <c r="F142" s="54" t="s">
        <v>212</v>
      </c>
      <c r="G142" s="111"/>
      <c r="H142" s="112"/>
      <c r="I142" s="113"/>
      <c r="K142"/>
      <c r="M142"/>
      <c r="N142"/>
      <c r="O142"/>
      <c r="P142"/>
      <c r="Q142"/>
      <c r="S142" s="75">
        <v>136</v>
      </c>
      <c r="T142" s="71">
        <f t="shared" si="13"/>
        <v>236</v>
      </c>
      <c r="U142" s="76">
        <f t="shared" si="14"/>
        <v>1.7484553462590778E-13</v>
      </c>
      <c r="W142" s="47">
        <v>136</v>
      </c>
      <c r="X142" s="77">
        <f t="shared" si="15"/>
        <v>0.51050293906182354</v>
      </c>
      <c r="Y142" s="79">
        <f t="shared" si="16"/>
        <v>13.52690488193676</v>
      </c>
      <c r="Z142" s="78">
        <f t="shared" si="17"/>
        <v>134.3449291735449</v>
      </c>
      <c r="AA142" s="54" t="s">
        <v>212</v>
      </c>
      <c r="AB142" s="67">
        <f t="shared" si="18"/>
        <v>0</v>
      </c>
    </row>
    <row r="143" spans="6:28" x14ac:dyDescent="0.35">
      <c r="F143" s="54" t="s">
        <v>213</v>
      </c>
      <c r="G143" s="111"/>
      <c r="H143" s="112"/>
      <c r="I143" s="113"/>
      <c r="K143"/>
      <c r="M143"/>
      <c r="N143"/>
      <c r="O143"/>
      <c r="P143"/>
      <c r="Q143"/>
      <c r="S143" s="75">
        <v>137</v>
      </c>
      <c r="T143" s="71">
        <f t="shared" si="13"/>
        <v>237</v>
      </c>
      <c r="U143" s="76">
        <f t="shared" si="14"/>
        <v>1.7542640783248785E-13</v>
      </c>
      <c r="W143" s="47">
        <v>137</v>
      </c>
      <c r="X143" s="77">
        <f t="shared" si="15"/>
        <v>0.50881255799066494</v>
      </c>
      <c r="Y143" s="79">
        <f t="shared" si="16"/>
        <v>13.482114495409681</v>
      </c>
      <c r="Z143" s="78">
        <f t="shared" si="17"/>
        <v>133.90008526001435</v>
      </c>
      <c r="AA143" s="54" t="s">
        <v>213</v>
      </c>
      <c r="AB143" s="67">
        <f t="shared" si="18"/>
        <v>0</v>
      </c>
    </row>
    <row r="144" spans="6:28" x14ac:dyDescent="0.35">
      <c r="F144" s="54" t="s">
        <v>214</v>
      </c>
      <c r="G144" s="111"/>
      <c r="H144" s="112"/>
      <c r="I144" s="113"/>
      <c r="K144"/>
      <c r="M144"/>
      <c r="N144"/>
      <c r="O144"/>
      <c r="P144"/>
      <c r="Q144"/>
      <c r="S144" s="75">
        <v>138</v>
      </c>
      <c r="T144" s="71">
        <f t="shared" si="13"/>
        <v>238</v>
      </c>
      <c r="U144" s="76">
        <f t="shared" si="14"/>
        <v>1.7600673002920807E-13</v>
      </c>
      <c r="W144" s="47">
        <v>138</v>
      </c>
      <c r="X144" s="77">
        <f t="shared" si="15"/>
        <v>0.50713492202002353</v>
      </c>
      <c r="Y144" s="79">
        <f t="shared" si="16"/>
        <v>13.437661818519931</v>
      </c>
      <c r="Z144" s="78">
        <f t="shared" si="17"/>
        <v>133.45859537149576</v>
      </c>
      <c r="AA144" s="54" t="s">
        <v>214</v>
      </c>
      <c r="AB144" s="67">
        <f t="shared" si="18"/>
        <v>0</v>
      </c>
    </row>
    <row r="145" spans="6:28" x14ac:dyDescent="0.35">
      <c r="F145" s="54" t="s">
        <v>215</v>
      </c>
      <c r="G145" s="111"/>
      <c r="H145" s="112"/>
      <c r="I145" s="113"/>
      <c r="K145"/>
      <c r="M145"/>
      <c r="N145"/>
      <c r="O145"/>
      <c r="P145"/>
      <c r="Q145"/>
      <c r="S145" s="75">
        <v>139</v>
      </c>
      <c r="T145" s="71">
        <f t="shared" si="13"/>
        <v>239</v>
      </c>
      <c r="U145" s="76">
        <f t="shared" si="14"/>
        <v>1.7658650310284205E-13</v>
      </c>
      <c r="W145" s="47">
        <v>139</v>
      </c>
      <c r="X145" s="77">
        <f t="shared" si="15"/>
        <v>0.5054698843907578</v>
      </c>
      <c r="Y145" s="79">
        <f t="shared" si="16"/>
        <v>13.393542962559348</v>
      </c>
      <c r="Z145" s="78">
        <f t="shared" si="17"/>
        <v>133.02042088657296</v>
      </c>
      <c r="AA145" s="54" t="s">
        <v>215</v>
      </c>
      <c r="AB145" s="67">
        <f t="shared" si="18"/>
        <v>0</v>
      </c>
    </row>
    <row r="146" spans="6:28" x14ac:dyDescent="0.35">
      <c r="F146" s="54" t="s">
        <v>216</v>
      </c>
      <c r="G146" s="111"/>
      <c r="H146" s="112"/>
      <c r="I146" s="113"/>
      <c r="K146"/>
      <c r="M146"/>
      <c r="N146"/>
      <c r="O146"/>
      <c r="P146"/>
      <c r="Q146"/>
      <c r="S146" s="75">
        <v>140</v>
      </c>
      <c r="T146" s="71">
        <f t="shared" si="13"/>
        <v>240</v>
      </c>
      <c r="U146" s="76">
        <f t="shared" si="14"/>
        <v>1.7716572892211792E-13</v>
      </c>
      <c r="W146" s="47">
        <v>140</v>
      </c>
      <c r="X146" s="77">
        <f t="shared" si="15"/>
        <v>0.5038173006225154</v>
      </c>
      <c r="Y146" s="79">
        <f t="shared" si="16"/>
        <v>13.349754099201327</v>
      </c>
      <c r="Z146" s="78">
        <f t="shared" si="17"/>
        <v>132.58552378352027</v>
      </c>
      <c r="AA146" s="54" t="s">
        <v>216</v>
      </c>
      <c r="AB146" s="67">
        <f t="shared" si="18"/>
        <v>0</v>
      </c>
    </row>
    <row r="147" spans="6:28" x14ac:dyDescent="0.35">
      <c r="F147" s="54" t="s">
        <v>217</v>
      </c>
      <c r="G147" s="111"/>
      <c r="H147" s="112"/>
      <c r="I147" s="113"/>
      <c r="K147"/>
      <c r="M147"/>
      <c r="N147"/>
      <c r="O147"/>
      <c r="P147"/>
      <c r="Q147"/>
      <c r="S147" s="75">
        <v>141</v>
      </c>
      <c r="T147" s="71">
        <f t="shared" si="13"/>
        <v>241</v>
      </c>
      <c r="U147" s="76">
        <f t="shared" si="14"/>
        <v>1.7774440933812246E-13</v>
      </c>
      <c r="W147" s="47">
        <v>141</v>
      </c>
      <c r="X147" s="77">
        <f t="shared" si="15"/>
        <v>0.50217702846880785</v>
      </c>
      <c r="Y147" s="79">
        <f t="shared" si="16"/>
        <v>13.306291459310422</v>
      </c>
      <c r="Z147" s="78">
        <f t="shared" si="17"/>
        <v>132.1538666284799</v>
      </c>
      <c r="AA147" s="54" t="s">
        <v>217</v>
      </c>
      <c r="AB147" s="67">
        <f t="shared" si="18"/>
        <v>0</v>
      </c>
    </row>
    <row r="148" spans="6:28" x14ac:dyDescent="0.35">
      <c r="F148" s="54" t="s">
        <v>218</v>
      </c>
      <c r="G148" s="111"/>
      <c r="H148" s="112"/>
      <c r="I148" s="113"/>
      <c r="K148"/>
      <c r="M148"/>
      <c r="N148"/>
      <c r="O148"/>
      <c r="P148"/>
      <c r="Q148"/>
      <c r="S148" s="75">
        <v>142</v>
      </c>
      <c r="T148" s="71">
        <f t="shared" si="13"/>
        <v>242</v>
      </c>
      <c r="U148" s="76">
        <f t="shared" si="14"/>
        <v>1.7832254618469412E-13</v>
      </c>
      <c r="W148" s="47">
        <v>142</v>
      </c>
      <c r="X148" s="77">
        <f t="shared" si="15"/>
        <v>0.50054892787316596</v>
      </c>
      <c r="Y148" s="79">
        <f t="shared" si="16"/>
        <v>13.263151331780607</v>
      </c>
      <c r="Z148" s="78">
        <f t="shared" si="17"/>
        <v>131.7254125639237</v>
      </c>
      <c r="AA148" s="54" t="s">
        <v>218</v>
      </c>
      <c r="AB148" s="67">
        <f t="shared" si="18"/>
        <v>0</v>
      </c>
    </row>
    <row r="149" spans="6:28" x14ac:dyDescent="0.35">
      <c r="F149" s="54" t="s">
        <v>219</v>
      </c>
      <c r="G149" s="111"/>
      <c r="H149" s="112"/>
      <c r="I149" s="113"/>
      <c r="K149"/>
      <c r="M149"/>
      <c r="N149"/>
      <c r="O149"/>
      <c r="P149"/>
      <c r="Q149"/>
      <c r="S149" s="75">
        <v>143</v>
      </c>
      <c r="T149" s="71">
        <f t="shared" si="13"/>
        <v>243</v>
      </c>
      <c r="U149" s="76">
        <f t="shared" si="14"/>
        <v>1.789001412788056E-13</v>
      </c>
      <c r="W149" s="47">
        <v>143</v>
      </c>
      <c r="X149" s="77">
        <f t="shared" si="15"/>
        <v>0.49893286092634487</v>
      </c>
      <c r="Y149" s="79">
        <f t="shared" si="16"/>
        <v>13.220330062401308</v>
      </c>
      <c r="Z149" s="78">
        <f t="shared" si="17"/>
        <v>131.30012529739125</v>
      </c>
      <c r="AA149" s="54" t="s">
        <v>219</v>
      </c>
      <c r="AB149" s="67">
        <f t="shared" si="18"/>
        <v>0</v>
      </c>
    </row>
    <row r="150" spans="6:28" x14ac:dyDescent="0.35">
      <c r="F150" s="54" t="s">
        <v>220</v>
      </c>
      <c r="G150" s="111"/>
      <c r="H150" s="112"/>
      <c r="I150" s="113"/>
      <c r="K150"/>
      <c r="M150"/>
      <c r="N150"/>
      <c r="O150"/>
      <c r="P150"/>
      <c r="Q150"/>
      <c r="S150" s="75">
        <v>144</v>
      </c>
      <c r="T150" s="71">
        <f t="shared" si="13"/>
        <v>244</v>
      </c>
      <c r="U150" s="76">
        <f t="shared" si="14"/>
        <v>1.7947719642093689E-13</v>
      </c>
      <c r="W150" s="47">
        <v>144</v>
      </c>
      <c r="X150" s="77">
        <f t="shared" si="15"/>
        <v>0.4973286918245467</v>
      </c>
      <c r="Y150" s="79">
        <f t="shared" si="16"/>
        <v>13.177824052750426</v>
      </c>
      <c r="Z150" s="78">
        <f t="shared" si="17"/>
        <v>130.87796909049553</v>
      </c>
      <c r="AA150" s="54" t="s">
        <v>220</v>
      </c>
      <c r="AB150" s="67">
        <f t="shared" si="18"/>
        <v>0</v>
      </c>
    </row>
    <row r="151" spans="6:28" x14ac:dyDescent="0.35">
      <c r="F151" s="54" t="s">
        <v>221</v>
      </c>
      <c r="G151" s="111"/>
      <c r="H151" s="112"/>
      <c r="I151" s="113"/>
      <c r="K151"/>
      <c r="M151"/>
      <c r="N151"/>
      <c r="O151"/>
      <c r="P151"/>
      <c r="Q151"/>
      <c r="S151" s="75">
        <v>145</v>
      </c>
      <c r="T151" s="71">
        <f t="shared" si="13"/>
        <v>245</v>
      </c>
      <c r="U151" s="76">
        <f t="shared" si="14"/>
        <v>1.8005371339543775E-13</v>
      </c>
      <c r="W151" s="47">
        <v>145</v>
      </c>
      <c r="X151" s="77">
        <f t="shared" si="15"/>
        <v>0.49573628682863607</v>
      </c>
      <c r="Y151" s="79">
        <f t="shared" si="16"/>
        <v>13.135629759113664</v>
      </c>
      <c r="Z151" s="78">
        <f t="shared" si="17"/>
        <v>130.45890874819003</v>
      </c>
      <c r="AA151" s="54" t="s">
        <v>221</v>
      </c>
      <c r="AB151" s="67">
        <f t="shared" si="18"/>
        <v>0</v>
      </c>
    </row>
    <row r="152" spans="6:28" x14ac:dyDescent="0.35">
      <c r="F152" s="54" t="s">
        <v>222</v>
      </c>
      <c r="G152" s="111"/>
      <c r="H152" s="112"/>
      <c r="I152" s="113"/>
      <c r="K152"/>
      <c r="M152"/>
      <c r="N152"/>
      <c r="O152"/>
      <c r="P152"/>
      <c r="Q152"/>
      <c r="S152" s="75">
        <v>146</v>
      </c>
      <c r="T152" s="71">
        <f t="shared" si="13"/>
        <v>246</v>
      </c>
      <c r="U152" s="76">
        <f t="shared" si="14"/>
        <v>1.8062969397088116E-13</v>
      </c>
      <c r="W152" s="47">
        <v>146</v>
      </c>
      <c r="X152" s="77">
        <f t="shared" si="15"/>
        <v>0.49415551422431681</v>
      </c>
      <c r="Y152" s="79">
        <f t="shared" si="16"/>
        <v>13.093743691429324</v>
      </c>
      <c r="Z152" s="78">
        <f t="shared" si="17"/>
        <v>130.04290960828882</v>
      </c>
      <c r="AA152" s="54" t="s">
        <v>222</v>
      </c>
      <c r="AB152" s="67">
        <f t="shared" si="18"/>
        <v>0</v>
      </c>
    </row>
    <row r="153" spans="6:28" x14ac:dyDescent="0.35">
      <c r="F153" s="54" t="s">
        <v>223</v>
      </c>
      <c r="G153" s="111"/>
      <c r="H153" s="112"/>
      <c r="I153" s="113"/>
      <c r="K153"/>
      <c r="M153"/>
      <c r="N153"/>
      <c r="O153"/>
      <c r="P153"/>
      <c r="Q153"/>
      <c r="S153" s="75">
        <v>147</v>
      </c>
      <c r="T153" s="71">
        <f t="shared" si="13"/>
        <v>247</v>
      </c>
      <c r="U153" s="76">
        <f t="shared" si="14"/>
        <v>1.8120513990040699E-13</v>
      </c>
      <c r="W153" s="47">
        <v>147</v>
      </c>
      <c r="X153" s="77">
        <f t="shared" si="15"/>
        <v>0.49258624428324665</v>
      </c>
      <c r="Y153" s="79">
        <f t="shared" si="16"/>
        <v>13.052162412257946</v>
      </c>
      <c r="Z153" s="78">
        <f t="shared" si="17"/>
        <v>129.62993753123342</v>
      </c>
      <c r="AA153" s="54" t="s">
        <v>223</v>
      </c>
      <c r="AB153" s="67">
        <f t="shared" si="18"/>
        <v>0</v>
      </c>
    </row>
    <row r="154" spans="6:28" x14ac:dyDescent="0.35">
      <c r="F154" s="54" t="s">
        <v>224</v>
      </c>
      <c r="G154" s="111"/>
      <c r="H154" s="112"/>
      <c r="I154" s="113"/>
      <c r="K154"/>
      <c r="M154"/>
      <c r="N154"/>
      <c r="O154"/>
      <c r="P154"/>
      <c r="Q154"/>
      <c r="S154" s="75">
        <v>148</v>
      </c>
      <c r="T154" s="71">
        <f t="shared" si="13"/>
        <v>248</v>
      </c>
      <c r="U154" s="76">
        <f t="shared" si="14"/>
        <v>1.8178005292205695E-13</v>
      </c>
      <c r="W154" s="47">
        <v>148</v>
      </c>
      <c r="X154" s="77">
        <f t="shared" si="15"/>
        <v>0.4910283492250605</v>
      </c>
      <c r="Y154" s="79">
        <f t="shared" si="16"/>
        <v>13.010882535776037</v>
      </c>
      <c r="Z154" s="78">
        <f t="shared" si="17"/>
        <v>129.21995889009875</v>
      </c>
      <c r="AA154" s="54" t="s">
        <v>224</v>
      </c>
      <c r="AB154" s="67">
        <f t="shared" si="18"/>
        <v>0</v>
      </c>
    </row>
    <row r="155" spans="6:28" x14ac:dyDescent="0.35">
      <c r="F155" s="54" t="s">
        <v>225</v>
      </c>
      <c r="G155" s="111"/>
      <c r="H155" s="112"/>
      <c r="I155" s="113"/>
      <c r="K155"/>
      <c r="M155"/>
      <c r="N155"/>
      <c r="O155"/>
      <c r="P155"/>
      <c r="Q155"/>
      <c r="S155" s="75">
        <v>149</v>
      </c>
      <c r="T155" s="71">
        <f t="shared" si="13"/>
        <v>249</v>
      </c>
      <c r="U155" s="76">
        <f t="shared" si="14"/>
        <v>1.823544347591005E-13</v>
      </c>
      <c r="W155" s="47">
        <v>149</v>
      </c>
      <c r="X155" s="77">
        <f t="shared" si="15"/>
        <v>0.48948170318028</v>
      </c>
      <c r="Y155" s="79">
        <f t="shared" si="16"/>
        <v>12.969900726793277</v>
      </c>
      <c r="Z155" s="78">
        <f t="shared" si="17"/>
        <v>128.81294056083223</v>
      </c>
      <c r="AA155" s="54" t="s">
        <v>225</v>
      </c>
      <c r="AB155" s="67">
        <f t="shared" si="18"/>
        <v>0</v>
      </c>
    </row>
    <row r="156" spans="6:28" x14ac:dyDescent="0.35">
      <c r="F156" s="54" t="s">
        <v>226</v>
      </c>
      <c r="G156" s="111"/>
      <c r="H156" s="112"/>
      <c r="I156" s="113"/>
      <c r="K156"/>
      <c r="M156"/>
      <c r="N156"/>
      <c r="O156"/>
      <c r="P156"/>
      <c r="Q156"/>
      <c r="S156" s="75">
        <v>150</v>
      </c>
      <c r="T156" s="71">
        <f t="shared" si="13"/>
        <v>250</v>
      </c>
      <c r="U156" s="76">
        <f t="shared" si="14"/>
        <v>1.8292828712035228E-13</v>
      </c>
      <c r="W156" s="47">
        <v>150</v>
      </c>
      <c r="X156" s="77">
        <f t="shared" si="15"/>
        <v>0.48794618215408275</v>
      </c>
      <c r="Y156" s="79">
        <f t="shared" si="16"/>
        <v>12.9292136997925</v>
      </c>
      <c r="Z156" s="78">
        <f t="shared" si="17"/>
        <v>128.40884991271949</v>
      </c>
      <c r="AA156" s="54" t="s">
        <v>226</v>
      </c>
      <c r="AB156" s="67">
        <f t="shared" si="18"/>
        <v>0</v>
      </c>
    </row>
    <row r="157" spans="6:28" x14ac:dyDescent="0.35">
      <c r="F157" s="54" t="s">
        <v>227</v>
      </c>
      <c r="G157" s="111"/>
      <c r="H157" s="112"/>
      <c r="I157" s="113"/>
      <c r="K157"/>
      <c r="M157"/>
      <c r="N157"/>
      <c r="O157"/>
      <c r="P157"/>
      <c r="Q157"/>
      <c r="S157" s="75">
        <v>151</v>
      </c>
      <c r="T157" s="71">
        <f t="shared" si="13"/>
        <v>251</v>
      </c>
      <c r="U157" s="76">
        <f t="shared" si="14"/>
        <v>1.8350161170048109E-13</v>
      </c>
      <c r="W157" s="47">
        <v>151</v>
      </c>
      <c r="X157" s="77">
        <f t="shared" si="15"/>
        <v>0.48642166399090953</v>
      </c>
      <c r="Y157" s="79">
        <f t="shared" si="16"/>
        <v>12.888818217991892</v>
      </c>
      <c r="Z157" s="78">
        <f t="shared" si="17"/>
        <v>128.00765479907002</v>
      </c>
      <c r="AA157" s="54" t="s">
        <v>227</v>
      </c>
      <c r="AB157" s="67">
        <f t="shared" si="18"/>
        <v>0</v>
      </c>
    </row>
    <row r="158" spans="6:28" x14ac:dyDescent="0.35">
      <c r="F158" s="54" t="s">
        <v>228</v>
      </c>
      <c r="G158" s="111"/>
      <c r="H158" s="112"/>
      <c r="I158" s="113"/>
      <c r="K158"/>
      <c r="M158"/>
      <c r="N158"/>
      <c r="O158"/>
      <c r="P158"/>
      <c r="Q158"/>
      <c r="S158" s="75">
        <v>152</v>
      </c>
      <c r="T158" s="71">
        <f t="shared" si="13"/>
        <v>252</v>
      </c>
      <c r="U158" s="76">
        <f t="shared" si="14"/>
        <v>1.8407441018031088E-13</v>
      </c>
      <c r="W158" s="47">
        <v>152</v>
      </c>
      <c r="X158" s="77">
        <f t="shared" si="15"/>
        <v>0.48490802833988478</v>
      </c>
      <c r="Y158" s="79">
        <f t="shared" si="16"/>
        <v>12.84871109242872</v>
      </c>
      <c r="Z158" s="78">
        <f t="shared" si="17"/>
        <v>127.60932354811744</v>
      </c>
      <c r="AA158" s="54" t="s">
        <v>228</v>
      </c>
      <c r="AB158" s="67">
        <f t="shared" si="18"/>
        <v>0</v>
      </c>
    </row>
    <row r="159" spans="6:28" x14ac:dyDescent="0.35">
      <c r="F159" s="54" t="s">
        <v>229</v>
      </c>
      <c r="G159" s="111"/>
      <c r="H159" s="112"/>
      <c r="I159" s="113"/>
      <c r="K159"/>
      <c r="M159"/>
      <c r="N159"/>
      <c r="O159"/>
      <c r="P159"/>
      <c r="Q159"/>
      <c r="S159" s="75">
        <v>153</v>
      </c>
      <c r="T159" s="71">
        <f t="shared" si="13"/>
        <v>253</v>
      </c>
      <c r="U159" s="76">
        <f t="shared" si="14"/>
        <v>1.8464668422711355E-13</v>
      </c>
      <c r="W159" s="47">
        <v>153</v>
      </c>
      <c r="X159" s="77">
        <f t="shared" si="15"/>
        <v>0.48340515662103034</v>
      </c>
      <c r="Y159" s="79">
        <f t="shared" si="16"/>
        <v>12.808889181064105</v>
      </c>
      <c r="Z159" s="78">
        <f t="shared" si="17"/>
        <v>127.21382495412801</v>
      </c>
      <c r="AA159" s="54" t="s">
        <v>229</v>
      </c>
      <c r="AB159" s="67">
        <f t="shared" si="18"/>
        <v>0</v>
      </c>
    </row>
    <row r="160" spans="6:28" x14ac:dyDescent="0.35">
      <c r="F160" s="54" t="s">
        <v>230</v>
      </c>
      <c r="G160" s="111"/>
      <c r="H160" s="112"/>
      <c r="I160" s="113"/>
      <c r="K160"/>
      <c r="M160"/>
      <c r="N160"/>
      <c r="O160"/>
      <c r="P160"/>
      <c r="Q160"/>
      <c r="S160" s="75">
        <v>154</v>
      </c>
      <c r="T160" s="71">
        <f t="shared" si="13"/>
        <v>254</v>
      </c>
      <c r="U160" s="76">
        <f t="shared" si="14"/>
        <v>1.8521843549489433E-13</v>
      </c>
      <c r="W160" s="47">
        <v>154</v>
      </c>
      <c r="X160" s="77">
        <f t="shared" si="15"/>
        <v>0.48191293199224894</v>
      </c>
      <c r="Y160" s="79">
        <f t="shared" si="16"/>
        <v>12.769349387908154</v>
      </c>
      <c r="Z160" s="78">
        <f t="shared" si="17"/>
        <v>126.8211282687121</v>
      </c>
      <c r="AA160" s="54" t="s">
        <v>230</v>
      </c>
      <c r="AB160" s="67">
        <f t="shared" si="18"/>
        <v>0</v>
      </c>
    </row>
    <row r="161" spans="6:28" x14ac:dyDescent="0.35">
      <c r="F161" s="54" t="s">
        <v>231</v>
      </c>
      <c r="G161" s="111"/>
      <c r="H161" s="112"/>
      <c r="I161" s="113"/>
      <c r="K161"/>
      <c r="M161"/>
      <c r="N161"/>
      <c r="O161"/>
      <c r="P161"/>
      <c r="Q161"/>
      <c r="S161" s="75">
        <v>155</v>
      </c>
      <c r="T161" s="71">
        <f t="shared" si="13"/>
        <v>255</v>
      </c>
      <c r="U161" s="76">
        <f t="shared" si="14"/>
        <v>1.857896656246695E-13</v>
      </c>
      <c r="W161" s="47">
        <v>155</v>
      </c>
      <c r="X161" s="77">
        <f t="shared" si="15"/>
        <v>0.48043123931705789</v>
      </c>
      <c r="Y161" s="79">
        <f t="shared" si="16"/>
        <v>12.730088662165016</v>
      </c>
      <c r="Z161" s="78">
        <f t="shared" si="17"/>
        <v>126.43120319233287</v>
      </c>
      <c r="AA161" s="54" t="s">
        <v>231</v>
      </c>
      <c r="AB161" s="67">
        <f t="shared" si="18"/>
        <v>0</v>
      </c>
    </row>
    <row r="162" spans="6:28" x14ac:dyDescent="0.35">
      <c r="F162" s="54" t="s">
        <v>232</v>
      </c>
      <c r="G162" s="111"/>
      <c r="H162" s="112"/>
      <c r="I162" s="113"/>
      <c r="K162"/>
      <c r="M162"/>
      <c r="N162"/>
      <c r="O162"/>
      <c r="P162"/>
      <c r="Q162"/>
      <c r="S162" s="75">
        <v>156</v>
      </c>
      <c r="T162" s="71">
        <f t="shared" si="13"/>
        <v>256</v>
      </c>
      <c r="U162" s="76">
        <f t="shared" si="14"/>
        <v>1.86360376244737E-13</v>
      </c>
      <c r="W162" s="47">
        <v>156</v>
      </c>
      <c r="X162" s="77">
        <f t="shared" si="15"/>
        <v>0.47895996513305239</v>
      </c>
      <c r="Y162" s="79">
        <f t="shared" si="16"/>
        <v>12.691103997397237</v>
      </c>
      <c r="Z162" s="78">
        <f t="shared" si="17"/>
        <v>126.04401986600702</v>
      </c>
      <c r="AA162" s="54" t="s">
        <v>232</v>
      </c>
      <c r="AB162" s="67">
        <f t="shared" si="18"/>
        <v>0</v>
      </c>
    </row>
    <row r="163" spans="6:28" x14ac:dyDescent="0.35">
      <c r="F163" s="54" t="s">
        <v>233</v>
      </c>
      <c r="G163" s="111"/>
      <c r="H163" s="112"/>
      <c r="I163" s="113"/>
      <c r="K163"/>
      <c r="M163"/>
      <c r="N163"/>
      <c r="O163"/>
      <c r="P163"/>
      <c r="Q163"/>
      <c r="S163" s="75">
        <v>157</v>
      </c>
      <c r="T163" s="71">
        <f t="shared" si="13"/>
        <v>257</v>
      </c>
      <c r="U163" s="76">
        <f t="shared" si="14"/>
        <v>1.8693056897093956E-13</v>
      </c>
      <c r="W163" s="47">
        <v>157</v>
      </c>
      <c r="X163" s="77">
        <f t="shared" si="15"/>
        <v>0.47749899762107978</v>
      </c>
      <c r="Y163" s="79">
        <f t="shared" si="16"/>
        <v>12.652392430708959</v>
      </c>
      <c r="Z163" s="78">
        <f t="shared" si="17"/>
        <v>125.6595488631926</v>
      </c>
      <c r="AA163" s="54" t="s">
        <v>233</v>
      </c>
      <c r="AB163" s="67">
        <f t="shared" si="18"/>
        <v>0</v>
      </c>
    </row>
    <row r="164" spans="6:28" x14ac:dyDescent="0.35">
      <c r="F164" s="54" t="s">
        <v>234</v>
      </c>
      <c r="G164" s="111"/>
      <c r="H164" s="112"/>
      <c r="I164" s="113"/>
      <c r="K164"/>
      <c r="M164"/>
      <c r="N164"/>
      <c r="O164"/>
      <c r="P164"/>
      <c r="Q164"/>
      <c r="S164" s="75">
        <v>158</v>
      </c>
      <c r="T164" s="71">
        <f t="shared" si="13"/>
        <v>258</v>
      </c>
      <c r="U164" s="76">
        <f t="shared" si="14"/>
        <v>1.875002454069213E-13</v>
      </c>
      <c r="W164" s="47">
        <v>158</v>
      </c>
      <c r="X164" s="77">
        <f t="shared" si="15"/>
        <v>0.47604822657510448</v>
      </c>
      <c r="Y164" s="79">
        <f t="shared" si="16"/>
        <v>12.613951041947436</v>
      </c>
      <c r="Z164" s="78">
        <f t="shared" si="17"/>
        <v>125.27776118185864</v>
      </c>
      <c r="AA164" s="54" t="s">
        <v>234</v>
      </c>
      <c r="AB164" s="67">
        <f t="shared" si="18"/>
        <v>0</v>
      </c>
    </row>
    <row r="165" spans="6:28" x14ac:dyDescent="0.35">
      <c r="F165" s="54" t="s">
        <v>235</v>
      </c>
      <c r="G165" s="111"/>
      <c r="H165" s="112"/>
      <c r="I165" s="113"/>
      <c r="K165"/>
      <c r="M165"/>
      <c r="N165"/>
      <c r="O165"/>
      <c r="P165"/>
      <c r="Q165"/>
      <c r="S165" s="75">
        <v>159</v>
      </c>
      <c r="T165" s="71">
        <f t="shared" si="13"/>
        <v>259</v>
      </c>
      <c r="U165" s="76">
        <f t="shared" si="14"/>
        <v>1.8806940714437749E-13</v>
      </c>
      <c r="W165" s="47">
        <v>159</v>
      </c>
      <c r="X165" s="77">
        <f t="shared" si="15"/>
        <v>0.47460754337274597</v>
      </c>
      <c r="Y165" s="79">
        <f t="shared" si="16"/>
        <v>12.575776952922363</v>
      </c>
      <c r="Z165" s="78">
        <f t="shared" si="17"/>
        <v>124.89862823673189</v>
      </c>
      <c r="AA165" s="54" t="s">
        <v>235</v>
      </c>
      <c r="AB165" s="67">
        <f t="shared" si="18"/>
        <v>0</v>
      </c>
    </row>
    <row r="166" spans="6:28" x14ac:dyDescent="0.35">
      <c r="F166" s="54" t="s">
        <v>236</v>
      </c>
      <c r="G166" s="111"/>
      <c r="H166" s="112"/>
      <c r="I166" s="113"/>
      <c r="K166"/>
      <c r="M166"/>
      <c r="N166"/>
      <c r="O166"/>
      <c r="P166"/>
      <c r="Q166"/>
      <c r="S166" s="75">
        <v>160</v>
      </c>
      <c r="T166" s="71">
        <f t="shared" si="13"/>
        <v>260</v>
      </c>
      <c r="U166" s="76">
        <f t="shared" si="14"/>
        <v>1.8863805576329777E-13</v>
      </c>
      <c r="W166" s="47">
        <v>160</v>
      </c>
      <c r="X166" s="77">
        <f t="shared" si="15"/>
        <v>0.4731768409464725</v>
      </c>
      <c r="Y166" s="79">
        <f t="shared" si="16"/>
        <v>12.537867326642594</v>
      </c>
      <c r="Z166" s="78">
        <f t="shared" si="17"/>
        <v>124.52212185171605</v>
      </c>
      <c r="AA166" s="54" t="s">
        <v>236</v>
      </c>
      <c r="AB166" s="67">
        <f t="shared" si="18"/>
        <v>0</v>
      </c>
    </row>
    <row r="167" spans="6:28" x14ac:dyDescent="0.35">
      <c r="F167" s="54" t="s">
        <v>237</v>
      </c>
      <c r="G167" s="111"/>
      <c r="H167" s="112"/>
      <c r="I167" s="113"/>
      <c r="K167"/>
      <c r="M167"/>
      <c r="N167"/>
      <c r="O167"/>
      <c r="P167"/>
      <c r="Q167"/>
      <c r="S167" s="75">
        <v>161</v>
      </c>
      <c r="T167" s="71">
        <f t="shared" si="13"/>
        <v>261</v>
      </c>
      <c r="U167" s="76">
        <f t="shared" si="14"/>
        <v>1.8920619283220283E-13</v>
      </c>
      <c r="W167" s="47">
        <v>161</v>
      </c>
      <c r="X167" s="77">
        <f t="shared" si="15"/>
        <v>0.47175601375543286</v>
      </c>
      <c r="Y167" s="79">
        <f t="shared" si="16"/>
        <v>12.500219366569763</v>
      </c>
      <c r="Z167" s="78">
        <f t="shared" si="17"/>
        <v>124.14821425247899</v>
      </c>
      <c r="AA167" s="54" t="s">
        <v>237</v>
      </c>
      <c r="AB167" s="67">
        <f t="shared" si="18"/>
        <v>0</v>
      </c>
    </row>
    <row r="168" spans="6:28" x14ac:dyDescent="0.35">
      <c r="F168" s="54" t="s">
        <v>238</v>
      </c>
      <c r="G168" s="111"/>
      <c r="H168" s="112"/>
      <c r="I168" s="113"/>
      <c r="K168"/>
      <c r="M168"/>
      <c r="N168"/>
      <c r="O168"/>
      <c r="P168"/>
      <c r="Q168"/>
      <c r="S168" s="75">
        <v>162</v>
      </c>
      <c r="T168" s="71">
        <f t="shared" si="13"/>
        <v>262</v>
      </c>
      <c r="U168" s="76">
        <f t="shared" si="14"/>
        <v>1.8977381990837536E-13</v>
      </c>
      <c r="W168" s="47">
        <v>162</v>
      </c>
      <c r="X168" s="77">
        <f t="shared" si="15"/>
        <v>0.47034495775790858</v>
      </c>
      <c r="Y168" s="79">
        <f t="shared" si="16"/>
        <v>12.46283031588834</v>
      </c>
      <c r="Z168" s="78">
        <f t="shared" si="17"/>
        <v>123.77687805920324</v>
      </c>
      <c r="AA168" s="54" t="s">
        <v>238</v>
      </c>
      <c r="AB168" s="67">
        <f t="shared" si="18"/>
        <v>0</v>
      </c>
    </row>
    <row r="169" spans="6:28" x14ac:dyDescent="0.35">
      <c r="F169" s="54" t="s">
        <v>239</v>
      </c>
      <c r="G169" s="111"/>
      <c r="H169" s="112"/>
      <c r="I169" s="113"/>
      <c r="K169"/>
      <c r="M169"/>
      <c r="N169"/>
      <c r="O169"/>
      <c r="P169"/>
      <c r="Q169"/>
      <c r="S169" s="75">
        <v>163</v>
      </c>
      <c r="T169" s="71">
        <f t="shared" si="13"/>
        <v>263</v>
      </c>
      <c r="U169" s="76">
        <f t="shared" si="14"/>
        <v>1.9034093853808432E-13</v>
      </c>
      <c r="W169" s="47">
        <v>163</v>
      </c>
      <c r="X169" s="77">
        <f t="shared" si="15"/>
        <v>0.46894357038437301</v>
      </c>
      <c r="Y169" s="79">
        <f t="shared" si="16"/>
        <v>12.425697456791779</v>
      </c>
      <c r="Z169" s="78">
        <f t="shared" si="17"/>
        <v>123.4080862794961</v>
      </c>
      <c r="AA169" s="54" t="s">
        <v>239</v>
      </c>
      <c r="AB169" s="67">
        <f t="shared" si="18"/>
        <v>0</v>
      </c>
    </row>
    <row r="170" spans="6:28" x14ac:dyDescent="0.35">
      <c r="F170" s="54" t="s">
        <v>240</v>
      </c>
      <c r="G170" s="111"/>
      <c r="H170" s="112"/>
      <c r="I170" s="113"/>
      <c r="K170"/>
      <c r="M170"/>
      <c r="N170"/>
      <c r="O170"/>
      <c r="P170"/>
      <c r="Q170"/>
      <c r="S170" s="75">
        <v>164</v>
      </c>
      <c r="T170" s="71">
        <f t="shared" si="13"/>
        <v>264</v>
      </c>
      <c r="U170" s="76">
        <f t="shared" si="14"/>
        <v>1.9090755025680395E-13</v>
      </c>
      <c r="W170" s="47">
        <v>164</v>
      </c>
      <c r="X170" s="77">
        <f t="shared" si="15"/>
        <v>0.46755175051113812</v>
      </c>
      <c r="Y170" s="79">
        <f t="shared" si="16"/>
        <v>12.388818109784225</v>
      </c>
      <c r="Z170" s="78">
        <f t="shared" si="17"/>
        <v>123.04181230145456</v>
      </c>
      <c r="AA170" s="54" t="s">
        <v>240</v>
      </c>
      <c r="AB170" s="67">
        <f t="shared" si="18"/>
        <v>0</v>
      </c>
    </row>
    <row r="171" spans="6:28" x14ac:dyDescent="0.35">
      <c r="F171" s="54" t="s">
        <v>241</v>
      </c>
      <c r="G171" s="111"/>
      <c r="H171" s="112"/>
      <c r="I171" s="113"/>
      <c r="K171"/>
      <c r="M171"/>
      <c r="N171"/>
      <c r="O171"/>
      <c r="P171"/>
      <c r="Q171"/>
      <c r="S171" s="75">
        <v>165</v>
      </c>
      <c r="T171" s="71">
        <f t="shared" si="13"/>
        <v>265</v>
      </c>
      <c r="U171" s="76">
        <f t="shared" si="14"/>
        <v>1.9147365658942666E-13</v>
      </c>
      <c r="W171" s="47">
        <v>165</v>
      </c>
      <c r="X171" s="77">
        <f t="shared" si="15"/>
        <v>0.46616939843457678</v>
      </c>
      <c r="Y171" s="79">
        <f t="shared" si="16"/>
        <v>12.352189632997476</v>
      </c>
      <c r="Z171" s="78">
        <f t="shared" si="17"/>
        <v>122.67802988688152</v>
      </c>
      <c r="AA171" s="54" t="s">
        <v>241</v>
      </c>
      <c r="AB171" s="67">
        <f t="shared" si="18"/>
        <v>0</v>
      </c>
    </row>
    <row r="172" spans="6:28" x14ac:dyDescent="0.35">
      <c r="F172" s="54" t="s">
        <v>242</v>
      </c>
      <c r="G172" s="111"/>
      <c r="H172" s="112"/>
      <c r="I172" s="113"/>
      <c r="K172"/>
      <c r="M172"/>
      <c r="N172"/>
      <c r="O172"/>
      <c r="P172"/>
      <c r="Q172"/>
      <c r="S172" s="75">
        <v>166</v>
      </c>
      <c r="T172" s="71">
        <f t="shared" si="13"/>
        <v>266</v>
      </c>
      <c r="U172" s="76">
        <f t="shared" si="14"/>
        <v>1.9203925905047061E-13</v>
      </c>
      <c r="W172" s="47">
        <v>166</v>
      </c>
      <c r="X172" s="77">
        <f t="shared" si="15"/>
        <v>0.4647964158459037</v>
      </c>
      <c r="Y172" s="79">
        <f t="shared" si="16"/>
        <v>12.315809421522754</v>
      </c>
      <c r="Z172" s="78">
        <f t="shared" si="17"/>
        <v>122.31671316464919</v>
      </c>
      <c r="AA172" s="54" t="s">
        <v>242</v>
      </c>
      <c r="AB172" s="67">
        <f t="shared" si="18"/>
        <v>0</v>
      </c>
    </row>
    <row r="173" spans="6:28" x14ac:dyDescent="0.35">
      <c r="F173" s="54" t="s">
        <v>243</v>
      </c>
      <c r="G173" s="111"/>
      <c r="H173" s="112"/>
      <c r="I173" s="113"/>
      <c r="K173"/>
      <c r="M173"/>
      <c r="N173"/>
      <c r="O173"/>
      <c r="P173"/>
      <c r="Q173"/>
      <c r="S173" s="75">
        <v>167</v>
      </c>
      <c r="T173" s="71">
        <f t="shared" si="13"/>
        <v>267</v>
      </c>
      <c r="U173" s="76">
        <f t="shared" si="14"/>
        <v>1.9260435914428186E-13</v>
      </c>
      <c r="W173" s="47">
        <v>167</v>
      </c>
      <c r="X173" s="77">
        <f t="shared" si="15"/>
        <v>0.46343270580650164</v>
      </c>
      <c r="Y173" s="79">
        <f t="shared" si="16"/>
        <v>12.279674906756915</v>
      </c>
      <c r="Z173" s="78">
        <f t="shared" si="17"/>
        <v>121.95783662420574</v>
      </c>
      <c r="AA173" s="54" t="s">
        <v>243</v>
      </c>
      <c r="AB173" s="67">
        <f t="shared" si="18"/>
        <v>0</v>
      </c>
    </row>
    <row r="174" spans="6:28" x14ac:dyDescent="0.35">
      <c r="F174" s="54" t="s">
        <v>244</v>
      </c>
      <c r="G174" s="111"/>
      <c r="H174" s="112"/>
      <c r="I174" s="113"/>
      <c r="K174"/>
      <c r="M174"/>
      <c r="N174"/>
      <c r="O174"/>
      <c r="P174"/>
      <c r="Q174"/>
      <c r="S174" s="75">
        <v>168</v>
      </c>
      <c r="T174" s="71">
        <f t="shared" si="13"/>
        <v>268</v>
      </c>
      <c r="U174" s="76">
        <f t="shared" si="14"/>
        <v>1.9316895836523101E-13</v>
      </c>
      <c r="W174" s="47">
        <v>168</v>
      </c>
      <c r="X174" s="77">
        <f t="shared" si="15"/>
        <v>0.46207817272377938</v>
      </c>
      <c r="Y174" s="79">
        <f t="shared" si="16"/>
        <v>12.24378355576275</v>
      </c>
      <c r="Z174" s="78">
        <f t="shared" si="17"/>
        <v>121.60137510922216</v>
      </c>
      <c r="AA174" s="54" t="s">
        <v>244</v>
      </c>
      <c r="AB174" s="67">
        <f t="shared" si="18"/>
        <v>0</v>
      </c>
    </row>
    <row r="175" spans="6:28" x14ac:dyDescent="0.35">
      <c r="F175" s="54" t="s">
        <v>245</v>
      </c>
      <c r="G175" s="111"/>
      <c r="H175" s="112"/>
      <c r="I175" s="113"/>
      <c r="K175"/>
      <c r="M175"/>
      <c r="N175"/>
      <c r="O175"/>
      <c r="P175"/>
      <c r="Q175"/>
      <c r="S175" s="75">
        <v>169</v>
      </c>
      <c r="T175" s="71">
        <f t="shared" si="13"/>
        <v>269</v>
      </c>
      <c r="U175" s="76">
        <f t="shared" si="14"/>
        <v>1.937330581979051E-13</v>
      </c>
      <c r="W175" s="47">
        <v>169</v>
      </c>
      <c r="X175" s="77">
        <f t="shared" si="15"/>
        <v>0.4607327223275462</v>
      </c>
      <c r="Y175" s="79">
        <f t="shared" si="16"/>
        <v>12.208132870642981</v>
      </c>
      <c r="Z175" s="78">
        <f t="shared" si="17"/>
        <v>121.24730381137489</v>
      </c>
      <c r="AA175" s="54" t="s">
        <v>245</v>
      </c>
      <c r="AB175" s="67">
        <f t="shared" si="18"/>
        <v>0</v>
      </c>
    </row>
    <row r="176" spans="6:28" x14ac:dyDescent="0.35">
      <c r="F176" s="54" t="s">
        <v>246</v>
      </c>
      <c r="G176" s="111"/>
      <c r="H176" s="112"/>
      <c r="I176" s="113"/>
      <c r="K176"/>
      <c r="M176"/>
      <c r="N176"/>
      <c r="O176"/>
      <c r="P176"/>
      <c r="Q176"/>
      <c r="S176" s="75">
        <v>170</v>
      </c>
      <c r="T176" s="71">
        <f t="shared" si="13"/>
        <v>270</v>
      </c>
      <c r="U176" s="76">
        <f t="shared" si="14"/>
        <v>1.9429666011729426E-13</v>
      </c>
      <c r="W176" s="47">
        <v>170</v>
      </c>
      <c r="X176" s="77">
        <f t="shared" si="15"/>
        <v>0.45939626164689201</v>
      </c>
      <c r="Y176" s="79">
        <f t="shared" si="16"/>
        <v>12.172720387927638</v>
      </c>
      <c r="Z176" s="78">
        <f t="shared" si="17"/>
        <v>120.89559826426154</v>
      </c>
      <c r="AA176" s="54" t="s">
        <v>246</v>
      </c>
      <c r="AB176" s="67">
        <f t="shared" si="18"/>
        <v>0</v>
      </c>
    </row>
    <row r="177" spans="6:28" x14ac:dyDescent="0.35">
      <c r="F177" s="54" t="s">
        <v>247</v>
      </c>
      <c r="G177" s="111"/>
      <c r="H177" s="112"/>
      <c r="I177" s="113"/>
      <c r="K177"/>
      <c r="M177"/>
      <c r="N177"/>
      <c r="O177"/>
      <c r="P177"/>
      <c r="Q177"/>
      <c r="S177" s="75">
        <v>171</v>
      </c>
      <c r="T177" s="71">
        <f t="shared" si="13"/>
        <v>271</v>
      </c>
      <c r="U177" s="76">
        <f t="shared" si="14"/>
        <v>1.9485976558897362E-13</v>
      </c>
      <c r="W177" s="47">
        <v>171</v>
      </c>
      <c r="X177" s="77">
        <f t="shared" si="15"/>
        <v>0.45806869898755848</v>
      </c>
      <c r="Y177" s="79">
        <f t="shared" si="16"/>
        <v>12.137543677974474</v>
      </c>
      <c r="Z177" s="78">
        <f t="shared" si="17"/>
        <v>120.54623433744581</v>
      </c>
      <c r="AA177" s="54" t="s">
        <v>247</v>
      </c>
      <c r="AB177" s="67">
        <f t="shared" si="18"/>
        <v>0</v>
      </c>
    </row>
    <row r="178" spans="6:28" x14ac:dyDescent="0.35">
      <c r="F178" s="54" t="s">
        <v>248</v>
      </c>
      <c r="G178" s="111"/>
      <c r="H178" s="112"/>
      <c r="I178" s="113"/>
      <c r="K178"/>
      <c r="M178"/>
      <c r="N178"/>
      <c r="O178"/>
      <c r="P178"/>
      <c r="Q178"/>
      <c r="S178" s="75">
        <v>172</v>
      </c>
      <c r="T178" s="71">
        <f t="shared" si="13"/>
        <v>272</v>
      </c>
      <c r="U178" s="76">
        <f t="shared" si="14"/>
        <v>1.9542237606928046E-13</v>
      </c>
      <c r="W178" s="47">
        <v>172</v>
      </c>
      <c r="X178" s="77">
        <f t="shared" si="15"/>
        <v>0.45674994390979012</v>
      </c>
      <c r="Y178" s="79">
        <f t="shared" si="16"/>
        <v>12.102600344382063</v>
      </c>
      <c r="Z178" s="78">
        <f t="shared" si="17"/>
        <v>120.19918823062881</v>
      </c>
      <c r="AA178" s="54" t="s">
        <v>248</v>
      </c>
      <c r="AB178" s="67">
        <f t="shared" si="18"/>
        <v>0</v>
      </c>
    </row>
    <row r="179" spans="6:28" x14ac:dyDescent="0.35">
      <c r="F179" s="54" t="s">
        <v>249</v>
      </c>
      <c r="G179" s="111"/>
      <c r="H179" s="112"/>
      <c r="I179" s="113"/>
      <c r="K179"/>
      <c r="M179"/>
      <c r="N179"/>
      <c r="O179"/>
      <c r="P179"/>
      <c r="Q179"/>
      <c r="S179" s="75">
        <v>173</v>
      </c>
      <c r="T179" s="71">
        <f t="shared" si="13"/>
        <v>273</v>
      </c>
      <c r="U179" s="76">
        <f t="shared" si="14"/>
        <v>1.9598449300548694E-13</v>
      </c>
      <c r="W179" s="47">
        <v>173</v>
      </c>
      <c r="X179" s="77">
        <f t="shared" si="15"/>
        <v>0.45543990720665223</v>
      </c>
      <c r="Y179" s="79">
        <f t="shared" si="16"/>
        <v>12.067888023415296</v>
      </c>
      <c r="Z179" s="78">
        <f t="shared" si="17"/>
        <v>119.8544364679431</v>
      </c>
      <c r="AA179" s="54" t="s">
        <v>249</v>
      </c>
      <c r="AB179" s="67">
        <f t="shared" si="18"/>
        <v>0</v>
      </c>
    </row>
    <row r="180" spans="6:28" x14ac:dyDescent="0.35">
      <c r="F180" s="54" t="s">
        <v>250</v>
      </c>
      <c r="G180" s="111"/>
      <c r="H180" s="112"/>
      <c r="I180" s="113"/>
      <c r="K180"/>
      <c r="M180"/>
      <c r="N180"/>
      <c r="O180"/>
      <c r="P180"/>
      <c r="Q180"/>
      <c r="S180" s="75">
        <v>174</v>
      </c>
      <c r="T180" s="71">
        <f t="shared" si="13"/>
        <v>274</v>
      </c>
      <c r="U180" s="76">
        <f t="shared" si="14"/>
        <v>1.9654611783596798E-13</v>
      </c>
      <c r="W180" s="47">
        <v>174</v>
      </c>
      <c r="X180" s="77">
        <f t="shared" si="15"/>
        <v>0.45413850088280561</v>
      </c>
      <c r="Y180" s="79">
        <f t="shared" si="16"/>
        <v>12.033404383442965</v>
      </c>
      <c r="Z180" s="78">
        <f t="shared" si="17"/>
        <v>119.511955892367</v>
      </c>
      <c r="AA180" s="54" t="s">
        <v>250</v>
      </c>
      <c r="AB180" s="67">
        <f t="shared" si="18"/>
        <v>0</v>
      </c>
    </row>
    <row r="181" spans="6:28" x14ac:dyDescent="0.35">
      <c r="F181" s="54" t="s">
        <v>251</v>
      </c>
      <c r="G181" s="111"/>
      <c r="H181" s="112"/>
      <c r="I181" s="113"/>
      <c r="K181"/>
      <c r="M181"/>
      <c r="N181"/>
      <c r="O181"/>
      <c r="P181"/>
      <c r="Q181"/>
      <c r="S181" s="75">
        <v>175</v>
      </c>
      <c r="T181" s="71">
        <f t="shared" si="13"/>
        <v>275</v>
      </c>
      <c r="U181" s="76">
        <f t="shared" si="14"/>
        <v>1.9710725199036526E-13</v>
      </c>
      <c r="W181" s="47">
        <v>175</v>
      </c>
      <c r="X181" s="77">
        <f t="shared" si="15"/>
        <v>0.4528456381337243</v>
      </c>
      <c r="Y181" s="79">
        <f t="shared" si="16"/>
        <v>11.999147124387099</v>
      </c>
      <c r="Z181" s="78">
        <f t="shared" si="17"/>
        <v>119.17172366025559</v>
      </c>
      <c r="AA181" s="54" t="s">
        <v>251</v>
      </c>
      <c r="AB181" s="67">
        <f t="shared" si="18"/>
        <v>0</v>
      </c>
    </row>
    <row r="182" spans="6:28" x14ac:dyDescent="0.35">
      <c r="F182" s="54" t="s">
        <v>252</v>
      </c>
      <c r="G182" s="111"/>
      <c r="H182" s="112"/>
      <c r="I182" s="113"/>
      <c r="K182"/>
      <c r="M182"/>
      <c r="N182"/>
      <c r="O182"/>
      <c r="P182"/>
      <c r="Q182"/>
      <c r="S182" s="75">
        <v>176</v>
      </c>
      <c r="T182" s="71">
        <f t="shared" si="13"/>
        <v>276</v>
      </c>
      <c r="U182" s="76">
        <f t="shared" si="14"/>
        <v>1.976678968897466E-13</v>
      </c>
      <c r="W182" s="47">
        <v>176</v>
      </c>
      <c r="X182" s="77">
        <f t="shared" si="15"/>
        <v>0.45156123332534831</v>
      </c>
      <c r="Y182" s="79">
        <f t="shared" si="16"/>
        <v>11.965113977183806</v>
      </c>
      <c r="Z182" s="78">
        <f t="shared" si="17"/>
        <v>118.83371723598594</v>
      </c>
      <c r="AA182" s="54" t="s">
        <v>252</v>
      </c>
      <c r="AB182" s="67">
        <f t="shared" si="18"/>
        <v>0</v>
      </c>
    </row>
    <row r="183" spans="6:28" x14ac:dyDescent="0.35">
      <c r="F183" s="54" t="s">
        <v>253</v>
      </c>
      <c r="G183" s="111"/>
      <c r="H183" s="112"/>
      <c r="I183" s="113"/>
      <c r="K183"/>
      <c r="M183"/>
      <c r="N183"/>
      <c r="O183"/>
      <c r="P183"/>
      <c r="Q183"/>
      <c r="S183" s="75">
        <v>177</v>
      </c>
      <c r="T183" s="71">
        <f t="shared" si="13"/>
        <v>277</v>
      </c>
      <c r="U183" s="76">
        <f t="shared" si="14"/>
        <v>1.9822805394676157E-13</v>
      </c>
      <c r="W183" s="47">
        <v>177</v>
      </c>
      <c r="X183" s="77">
        <f t="shared" si="15"/>
        <v>0.45028520197415767</v>
      </c>
      <c r="Y183" s="79">
        <f t="shared" si="16"/>
        <v>11.931302703255305</v>
      </c>
      <c r="Z183" s="78">
        <f t="shared" si="17"/>
        <v>118.49791438671348</v>
      </c>
      <c r="AA183" s="54" t="s">
        <v>253</v>
      </c>
      <c r="AB183" s="67">
        <f t="shared" si="18"/>
        <v>0</v>
      </c>
    </row>
    <row r="184" spans="6:28" x14ac:dyDescent="0.35">
      <c r="F184" s="54" t="s">
        <v>254</v>
      </c>
      <c r="G184" s="111"/>
      <c r="H184" s="112"/>
      <c r="I184" s="113"/>
      <c r="K184"/>
      <c r="M184"/>
      <c r="N184"/>
      <c r="O184"/>
      <c r="P184"/>
      <c r="Q184"/>
      <c r="S184" s="75">
        <v>178</v>
      </c>
      <c r="T184" s="71">
        <f t="shared" si="13"/>
        <v>278</v>
      </c>
      <c r="U184" s="76">
        <f t="shared" si="14"/>
        <v>1.9878772456579274E-13</v>
      </c>
      <c r="W184" s="47">
        <v>178</v>
      </c>
      <c r="X184" s="77">
        <f t="shared" si="15"/>
        <v>0.44901746072766013</v>
      </c>
      <c r="Y184" s="79">
        <f t="shared" si="16"/>
        <v>11.897711093992887</v>
      </c>
      <c r="Z184" s="78">
        <f t="shared" si="17"/>
        <v>118.16429317723701</v>
      </c>
      <c r="AA184" s="54" t="s">
        <v>254</v>
      </c>
      <c r="AB184" s="67">
        <f t="shared" si="18"/>
        <v>0</v>
      </c>
    </row>
    <row r="185" spans="6:28" x14ac:dyDescent="0.35">
      <c r="F185" s="54" t="s">
        <v>255</v>
      </c>
      <c r="G185" s="111"/>
      <c r="H185" s="112"/>
      <c r="I185" s="113"/>
      <c r="K185"/>
      <c r="M185"/>
      <c r="N185"/>
      <c r="O185"/>
      <c r="P185"/>
      <c r="Q185"/>
      <c r="S185" s="75">
        <v>179</v>
      </c>
      <c r="T185" s="71">
        <f t="shared" ref="T185:T248" si="19">$B$14+S185</f>
        <v>279</v>
      </c>
      <c r="U185" s="76">
        <f t="shared" ref="U185:U248" si="20">($B$20*T185+$B$21*$B$24*(1-EXP(-T185/$B$24))+$B$22*$B$25*(1-EXP(-T185/$B$25))+$B$23*$B$26*(1-EXP(-T185/$B$26)))*$C$7</f>
        <v>1.9934691014310342E-13</v>
      </c>
      <c r="W185" s="47">
        <v>179</v>
      </c>
      <c r="X185" s="77">
        <f t="shared" si="15"/>
        <v>0.44775792734527997</v>
      </c>
      <c r="Y185" s="79">
        <f t="shared" si="16"/>
        <v>11.864336970250541</v>
      </c>
      <c r="Z185" s="78">
        <f t="shared" si="17"/>
        <v>117.83283196496947</v>
      </c>
      <c r="AA185" s="54" t="s">
        <v>255</v>
      </c>
      <c r="AB185" s="67">
        <f t="shared" si="18"/>
        <v>0</v>
      </c>
    </row>
    <row r="186" spans="6:28" x14ac:dyDescent="0.35">
      <c r="F186" s="54" t="s">
        <v>256</v>
      </c>
      <c r="G186" s="111"/>
      <c r="H186" s="112"/>
      <c r="I186" s="113"/>
      <c r="K186"/>
      <c r="M186"/>
      <c r="N186"/>
      <c r="O186"/>
      <c r="P186"/>
      <c r="Q186"/>
      <c r="S186" s="75">
        <v>180</v>
      </c>
      <c r="T186" s="71">
        <f t="shared" si="19"/>
        <v>280</v>
      </c>
      <c r="U186" s="76">
        <f t="shared" si="20"/>
        <v>1.9990561206698122E-13</v>
      </c>
      <c r="W186" s="47">
        <v>180</v>
      </c>
      <c r="X186" s="77">
        <f t="shared" si="15"/>
        <v>0.44650652067964058</v>
      </c>
      <c r="Y186" s="79">
        <f t="shared" si="16"/>
        <v>11.831178181848982</v>
      </c>
      <c r="Z186" s="78">
        <f t="shared" si="17"/>
        <v>117.5035093950121</v>
      </c>
      <c r="AA186" s="54" t="s">
        <v>256</v>
      </c>
      <c r="AB186" s="67">
        <f t="shared" si="18"/>
        <v>0</v>
      </c>
    </row>
    <row r="187" spans="6:28" x14ac:dyDescent="0.35">
      <c r="F187" s="54" t="s">
        <v>257</v>
      </c>
      <c r="G187" s="111"/>
      <c r="H187" s="112"/>
      <c r="I187" s="113"/>
      <c r="K187"/>
      <c r="M187"/>
      <c r="N187"/>
      <c r="O187"/>
      <c r="P187"/>
      <c r="Q187"/>
      <c r="S187" s="75">
        <v>181</v>
      </c>
      <c r="T187" s="71">
        <f t="shared" si="19"/>
        <v>281</v>
      </c>
      <c r="U187" s="76">
        <f t="shared" si="20"/>
        <v>2.0046383171787818E-13</v>
      </c>
      <c r="W187" s="47">
        <v>181</v>
      </c>
      <c r="X187" s="77">
        <f t="shared" si="15"/>
        <v>0.44526316065822896</v>
      </c>
      <c r="Y187" s="79">
        <f t="shared" si="16"/>
        <v>11.79823260708981</v>
      </c>
      <c r="Z187" s="78">
        <f t="shared" si="17"/>
        <v>117.17630439532935</v>
      </c>
      <c r="AA187" s="54" t="s">
        <v>257</v>
      </c>
      <c r="AB187" s="67">
        <f t="shared" si="18"/>
        <v>0</v>
      </c>
    </row>
    <row r="188" spans="6:28" x14ac:dyDescent="0.35">
      <c r="F188" s="54" t="s">
        <v>258</v>
      </c>
      <c r="G188" s="111"/>
      <c r="H188" s="112"/>
      <c r="I188" s="113"/>
      <c r="K188"/>
      <c r="M188"/>
      <c r="N188"/>
      <c r="O188"/>
      <c r="P188"/>
      <c r="Q188"/>
      <c r="S188" s="75">
        <v>182</v>
      </c>
      <c r="T188" s="71">
        <f t="shared" si="19"/>
        <v>282</v>
      </c>
      <c r="U188" s="76">
        <f t="shared" si="20"/>
        <v>2.010215704685473E-13</v>
      </c>
      <c r="W188" s="47">
        <v>182</v>
      </c>
      <c r="X188" s="77">
        <f t="shared" si="15"/>
        <v>0.44402776826543416</v>
      </c>
      <c r="Y188" s="79">
        <f t="shared" si="16"/>
        <v>11.765498152279591</v>
      </c>
      <c r="Z188" s="78">
        <f t="shared" si="17"/>
        <v>116.85119617202204</v>
      </c>
      <c r="AA188" s="54" t="s">
        <v>258</v>
      </c>
      <c r="AB188" s="67">
        <f t="shared" si="18"/>
        <v>0</v>
      </c>
    </row>
    <row r="189" spans="6:28" x14ac:dyDescent="0.35">
      <c r="F189" s="54" t="s">
        <v>259</v>
      </c>
      <c r="G189" s="111"/>
      <c r="H189" s="112"/>
      <c r="I189" s="113"/>
      <c r="K189"/>
      <c r="M189"/>
      <c r="N189"/>
      <c r="O189"/>
      <c r="P189"/>
      <c r="Q189"/>
      <c r="S189" s="75">
        <v>183</v>
      </c>
      <c r="T189" s="71">
        <f t="shared" si="19"/>
        <v>283</v>
      </c>
      <c r="U189" s="76">
        <f t="shared" si="20"/>
        <v>2.0157882968417537E-13</v>
      </c>
      <c r="W189" s="47">
        <v>183</v>
      </c>
      <c r="X189" s="77">
        <f t="shared" si="15"/>
        <v>0.44280026552495116</v>
      </c>
      <c r="Y189" s="79">
        <f t="shared" si="16"/>
        <v>11.732972751263596</v>
      </c>
      <c r="Z189" s="78">
        <f t="shared" si="17"/>
        <v>116.52816420469668</v>
      </c>
      <c r="AA189" s="54" t="s">
        <v>259</v>
      </c>
      <c r="AB189" s="67">
        <f t="shared" si="18"/>
        <v>0</v>
      </c>
    </row>
    <row r="190" spans="6:28" x14ac:dyDescent="0.35">
      <c r="F190" s="54" t="s">
        <v>260</v>
      </c>
      <c r="G190" s="111"/>
      <c r="H190" s="112"/>
      <c r="I190" s="113"/>
      <c r="K190"/>
      <c r="M190"/>
      <c r="N190"/>
      <c r="O190"/>
      <c r="P190"/>
      <c r="Q190"/>
      <c r="S190" s="75">
        <v>184</v>
      </c>
      <c r="T190" s="71">
        <f t="shared" si="19"/>
        <v>284</v>
      </c>
      <c r="U190" s="76">
        <f t="shared" si="20"/>
        <v>2.0213561072251274E-13</v>
      </c>
      <c r="W190" s="47">
        <v>184</v>
      </c>
      <c r="X190" s="77">
        <f t="shared" si="15"/>
        <v>0.44158057548253954</v>
      </c>
      <c r="Y190" s="79">
        <f t="shared" si="16"/>
        <v>11.700654364968958</v>
      </c>
      <c r="Z190" s="78">
        <f t="shared" si="17"/>
        <v>116.20718824192828</v>
      </c>
      <c r="AA190" s="54" t="s">
        <v>260</v>
      </c>
      <c r="AB190" s="67">
        <f t="shared" si="18"/>
        <v>0</v>
      </c>
    </row>
    <row r="191" spans="6:28" x14ac:dyDescent="0.35">
      <c r="F191" s="54" t="s">
        <v>261</v>
      </c>
      <c r="G191" s="111"/>
      <c r="H191" s="112"/>
      <c r="I191" s="113"/>
      <c r="K191"/>
      <c r="M191"/>
      <c r="N191"/>
      <c r="O191"/>
      <c r="P191"/>
      <c r="Q191"/>
      <c r="S191" s="75">
        <v>185</v>
      </c>
      <c r="T191" s="71">
        <f t="shared" si="19"/>
        <v>285</v>
      </c>
      <c r="U191" s="76">
        <f t="shared" si="20"/>
        <v>2.0269191493399931E-13</v>
      </c>
      <c r="W191" s="47">
        <v>185</v>
      </c>
      <c r="X191" s="77">
        <f t="shared" si="15"/>
        <v>0.4403686221891307</v>
      </c>
      <c r="Y191" s="79">
        <f t="shared" si="16"/>
        <v>11.668540980957067</v>
      </c>
      <c r="Z191" s="78">
        <f t="shared" si="17"/>
        <v>115.88824829681478</v>
      </c>
      <c r="AA191" s="54" t="s">
        <v>261</v>
      </c>
      <c r="AB191" s="67">
        <f t="shared" si="18"/>
        <v>0</v>
      </c>
    </row>
    <row r="192" spans="6:28" x14ac:dyDescent="0.35">
      <c r="F192" s="54" t="s">
        <v>262</v>
      </c>
      <c r="G192" s="111"/>
      <c r="H192" s="112"/>
      <c r="I192" s="113"/>
      <c r="K192"/>
      <c r="M192"/>
      <c r="N192"/>
      <c r="O192"/>
      <c r="P192"/>
      <c r="Q192"/>
      <c r="S192" s="75">
        <v>186</v>
      </c>
      <c r="T192" s="71">
        <f t="shared" si="19"/>
        <v>286</v>
      </c>
      <c r="U192" s="76">
        <f t="shared" si="20"/>
        <v>2.032477436618879E-13</v>
      </c>
      <c r="W192" s="47">
        <v>186</v>
      </c>
      <c r="X192" s="77">
        <f t="shared" si="15"/>
        <v>0.43916433068427335</v>
      </c>
      <c r="Y192" s="79">
        <f t="shared" si="16"/>
        <v>11.636630612984911</v>
      </c>
      <c r="Z192" s="78">
        <f t="shared" si="17"/>
        <v>115.57132464262057</v>
      </c>
      <c r="AA192" s="54" t="s">
        <v>262</v>
      </c>
      <c r="AB192" s="67">
        <f t="shared" si="18"/>
        <v>0</v>
      </c>
    </row>
    <row r="193" spans="6:28" x14ac:dyDescent="0.35">
      <c r="F193" s="54" t="s">
        <v>263</v>
      </c>
      <c r="G193" s="111"/>
      <c r="H193" s="112"/>
      <c r="I193" s="113"/>
      <c r="K193"/>
      <c r="M193"/>
      <c r="N193"/>
      <c r="O193"/>
      <c r="P193"/>
      <c r="Q193"/>
      <c r="S193" s="75">
        <v>187</v>
      </c>
      <c r="T193" s="71">
        <f t="shared" si="19"/>
        <v>287</v>
      </c>
      <c r="U193" s="76">
        <f t="shared" si="20"/>
        <v>2.0380309824236383E-13</v>
      </c>
      <c r="W193" s="47">
        <v>187</v>
      </c>
      <c r="X193" s="77">
        <f t="shared" si="15"/>
        <v>0.43796762697991104</v>
      </c>
      <c r="Y193" s="79">
        <f t="shared" si="16"/>
        <v>11.604921300575233</v>
      </c>
      <c r="Z193" s="78">
        <f t="shared" si="17"/>
        <v>115.25639780850726</v>
      </c>
      <c r="AA193" s="54" t="s">
        <v>263</v>
      </c>
      <c r="AB193" s="67">
        <f t="shared" si="18"/>
        <v>0</v>
      </c>
    </row>
    <row r="194" spans="6:28" x14ac:dyDescent="0.35">
      <c r="F194" s="54" t="s">
        <v>264</v>
      </c>
      <c r="G194" s="111"/>
      <c r="H194" s="112"/>
      <c r="I194" s="113"/>
      <c r="K194"/>
      <c r="M194"/>
      <c r="N194"/>
      <c r="O194"/>
      <c r="P194"/>
      <c r="Q194"/>
      <c r="S194" s="75">
        <v>188</v>
      </c>
      <c r="T194" s="71">
        <f t="shared" si="19"/>
        <v>288</v>
      </c>
      <c r="U194" s="76">
        <f t="shared" si="20"/>
        <v>2.0435798000466206E-13</v>
      </c>
      <c r="W194" s="47">
        <v>188</v>
      </c>
      <c r="X194" s="77">
        <f t="shared" si="15"/>
        <v>0.43677843804448191</v>
      </c>
      <c r="Y194" s="79">
        <f t="shared" si="16"/>
        <v>11.573411108595215</v>
      </c>
      <c r="Z194" s="78">
        <f t="shared" si="17"/>
        <v>114.94344857534949</v>
      </c>
      <c r="AA194" s="54" t="s">
        <v>264</v>
      </c>
      <c r="AB194" s="67">
        <f t="shared" si="18"/>
        <v>0</v>
      </c>
    </row>
    <row r="195" spans="6:28" x14ac:dyDescent="0.35">
      <c r="F195" s="54" t="s">
        <v>265</v>
      </c>
      <c r="G195" s="111"/>
      <c r="H195" s="112"/>
      <c r="I195" s="113"/>
      <c r="K195"/>
      <c r="M195"/>
      <c r="N195"/>
      <c r="O195"/>
      <c r="P195"/>
      <c r="Q195"/>
      <c r="S195" s="75">
        <v>189</v>
      </c>
      <c r="T195" s="71">
        <f t="shared" si="19"/>
        <v>289</v>
      </c>
      <c r="U195" s="76">
        <f t="shared" si="20"/>
        <v>2.0491239027118094E-13</v>
      </c>
      <c r="W195" s="47">
        <v>189</v>
      </c>
      <c r="X195" s="77">
        <f t="shared" si="15"/>
        <v>0.43559669178733529</v>
      </c>
      <c r="Y195" s="79">
        <f t="shared" si="16"/>
        <v>11.542098126843563</v>
      </c>
      <c r="Z195" s="78">
        <f t="shared" si="17"/>
        <v>114.63245797163381</v>
      </c>
      <c r="AA195" s="54" t="s">
        <v>265</v>
      </c>
      <c r="AB195" s="67">
        <f t="shared" si="18"/>
        <v>0</v>
      </c>
    </row>
    <row r="196" spans="6:28" x14ac:dyDescent="0.35">
      <c r="F196" s="54" t="s">
        <v>266</v>
      </c>
      <c r="G196" s="111"/>
      <c r="H196" s="112"/>
      <c r="I196" s="113"/>
      <c r="K196"/>
      <c r="M196"/>
      <c r="N196"/>
      <c r="O196"/>
      <c r="P196"/>
      <c r="Q196"/>
      <c r="S196" s="75">
        <v>190</v>
      </c>
      <c r="T196" s="71">
        <f t="shared" si="19"/>
        <v>290</v>
      </c>
      <c r="U196" s="76">
        <f t="shared" si="20"/>
        <v>2.0546633035759317E-13</v>
      </c>
      <c r="W196" s="47">
        <v>190</v>
      </c>
      <c r="X196" s="77">
        <f t="shared" si="15"/>
        <v>0.43442231704345574</v>
      </c>
      <c r="Y196" s="79">
        <f t="shared" si="16"/>
        <v>11.510980469645741</v>
      </c>
      <c r="Z196" s="78">
        <f t="shared" si="17"/>
        <v>114.32340726943876</v>
      </c>
      <c r="AA196" s="54" t="s">
        <v>266</v>
      </c>
      <c r="AB196" s="67">
        <f t="shared" si="18"/>
        <v>0</v>
      </c>
    </row>
    <row r="197" spans="6:28" x14ac:dyDescent="0.35">
      <c r="F197" s="54" t="s">
        <v>267</v>
      </c>
      <c r="G197" s="111"/>
      <c r="H197" s="112"/>
      <c r="I197" s="113"/>
      <c r="K197"/>
      <c r="M197"/>
      <c r="N197"/>
      <c r="O197"/>
      <c r="P197"/>
      <c r="Q197"/>
      <c r="S197" s="75">
        <v>191</v>
      </c>
      <c r="T197" s="71">
        <f t="shared" si="19"/>
        <v>291</v>
      </c>
      <c r="U197" s="76">
        <f t="shared" si="20"/>
        <v>2.0601980157295409E-13</v>
      </c>
      <c r="W197" s="47">
        <v>191</v>
      </c>
      <c r="X197" s="77">
        <f t="shared" si="15"/>
        <v>0.43325524355848882</v>
      </c>
      <c r="Y197" s="79">
        <f t="shared" si="16"/>
        <v>11.48005627545718</v>
      </c>
      <c r="Z197" s="78">
        <f t="shared" si="17"/>
        <v>114.01627798049412</v>
      </c>
      <c r="AA197" s="54" t="s">
        <v>267</v>
      </c>
      <c r="AB197" s="67">
        <f t="shared" si="18"/>
        <v>0</v>
      </c>
    </row>
    <row r="198" spans="6:28" x14ac:dyDescent="0.35">
      <c r="F198" s="54" t="s">
        <v>268</v>
      </c>
      <c r="G198" s="111"/>
      <c r="H198" s="112"/>
      <c r="I198" s="113"/>
      <c r="K198"/>
      <c r="M198"/>
      <c r="N198"/>
      <c r="O198"/>
      <c r="P198"/>
      <c r="Q198"/>
      <c r="S198" s="75">
        <v>192</v>
      </c>
      <c r="T198" s="71">
        <f t="shared" si="19"/>
        <v>292</v>
      </c>
      <c r="U198" s="76">
        <f t="shared" si="20"/>
        <v>2.0657280521980723E-13</v>
      </c>
      <c r="W198" s="47">
        <v>192</v>
      </c>
      <c r="X198" s="77">
        <f t="shared" si="15"/>
        <v>0.43209540197405977</v>
      </c>
      <c r="Y198" s="79">
        <f t="shared" si="16"/>
        <v>11.449323706474289</v>
      </c>
      <c r="Z198" s="78">
        <f t="shared" si="17"/>
        <v>113.71105185231745</v>
      </c>
      <c r="AA198" s="54" t="s">
        <v>268</v>
      </c>
      <c r="AB198" s="67">
        <f t="shared" si="18"/>
        <v>0</v>
      </c>
    </row>
    <row r="199" spans="6:28" x14ac:dyDescent="0.35">
      <c r="F199" s="54" t="s">
        <v>269</v>
      </c>
      <c r="G199" s="111"/>
      <c r="H199" s="112"/>
      <c r="I199" s="113"/>
      <c r="K199"/>
      <c r="M199"/>
      <c r="N199"/>
      <c r="O199"/>
      <c r="P199"/>
      <c r="Q199"/>
      <c r="S199" s="75">
        <v>193</v>
      </c>
      <c r="T199" s="71">
        <f t="shared" si="19"/>
        <v>293</v>
      </c>
      <c r="U199" s="76">
        <f t="shared" si="20"/>
        <v>2.0712534259428683E-13</v>
      </c>
      <c r="W199" s="47">
        <v>193</v>
      </c>
      <c r="X199" s="77">
        <f t="shared" ref="X199:X262" si="21">$O$6/$U199</f>
        <v>0.43094272381338145</v>
      </c>
      <c r="Y199" s="79">
        <f t="shared" ref="Y199:Y262" si="22">$P$6/$U199</f>
        <v>11.418780948253081</v>
      </c>
      <c r="Z199" s="78">
        <f t="shared" ref="Z199:Z262" si="23">$Q$6/$U199</f>
        <v>113.40771086442655</v>
      </c>
      <c r="AA199" s="54" t="s">
        <v>269</v>
      </c>
      <c r="AB199" s="67">
        <f t="shared" ref="AB199:AB262" si="24">G199*X199+H199*Y199+I199*Z199</f>
        <v>0</v>
      </c>
    </row>
    <row r="200" spans="6:28" x14ac:dyDescent="0.35">
      <c r="F200" s="54" t="s">
        <v>270</v>
      </c>
      <c r="G200" s="111"/>
      <c r="H200" s="112"/>
      <c r="I200" s="113"/>
      <c r="K200"/>
      <c r="M200"/>
      <c r="N200"/>
      <c r="O200"/>
      <c r="P200"/>
      <c r="Q200"/>
      <c r="S200" s="75">
        <v>194</v>
      </c>
      <c r="T200" s="71">
        <f t="shared" si="19"/>
        <v>294</v>
      </c>
      <c r="U200" s="76">
        <f t="shared" si="20"/>
        <v>2.0767741498621818E-13</v>
      </c>
      <c r="W200" s="47">
        <v>194</v>
      </c>
      <c r="X200" s="77">
        <f t="shared" si="21"/>
        <v>0.42979714146714099</v>
      </c>
      <c r="Y200" s="79">
        <f t="shared" si="22"/>
        <v>11.388426209335222</v>
      </c>
      <c r="Z200" s="78">
        <f t="shared" si="23"/>
        <v>113.10623722462543</v>
      </c>
      <c r="AA200" s="54" t="s">
        <v>270</v>
      </c>
      <c r="AB200" s="67">
        <f t="shared" si="24"/>
        <v>0</v>
      </c>
    </row>
    <row r="201" spans="6:28" x14ac:dyDescent="0.35">
      <c r="F201" s="54" t="s">
        <v>271</v>
      </c>
      <c r="G201" s="111"/>
      <c r="H201" s="112"/>
      <c r="I201" s="113"/>
      <c r="K201"/>
      <c r="M201"/>
      <c r="N201"/>
      <c r="O201"/>
      <c r="P201"/>
      <c r="Q201"/>
      <c r="S201" s="75">
        <v>195</v>
      </c>
      <c r="T201" s="71">
        <f t="shared" si="19"/>
        <v>295</v>
      </c>
      <c r="U201" s="76">
        <f t="shared" si="20"/>
        <v>2.0822902367921557E-13</v>
      </c>
      <c r="W201" s="47">
        <v>195</v>
      </c>
      <c r="X201" s="77">
        <f t="shared" si="21"/>
        <v>0.42865858817966107</v>
      </c>
      <c r="Y201" s="79">
        <f t="shared" si="22"/>
        <v>11.358257720881346</v>
      </c>
      <c r="Z201" s="78">
        <f t="shared" si="23"/>
        <v>112.80661336536245</v>
      </c>
      <c r="AA201" s="54" t="s">
        <v>271</v>
      </c>
      <c r="AB201" s="67">
        <f t="shared" si="24"/>
        <v>0</v>
      </c>
    </row>
    <row r="202" spans="6:28" x14ac:dyDescent="0.35">
      <c r="F202" s="54" t="s">
        <v>272</v>
      </c>
      <c r="G202" s="111"/>
      <c r="H202" s="112"/>
      <c r="I202" s="113"/>
      <c r="K202"/>
      <c r="M202"/>
      <c r="N202"/>
      <c r="O202"/>
      <c r="P202"/>
      <c r="Q202"/>
      <c r="S202" s="75">
        <v>196</v>
      </c>
      <c r="T202" s="71">
        <f t="shared" si="19"/>
        <v>296</v>
      </c>
      <c r="U202" s="76">
        <f t="shared" si="20"/>
        <v>2.08780169950777E-13</v>
      </c>
      <c r="W202" s="47">
        <v>196</v>
      </c>
      <c r="X202" s="77">
        <f t="shared" si="21"/>
        <v>0.42752699803533029</v>
      </c>
      <c r="Y202" s="79">
        <f t="shared" si="22"/>
        <v>11.328273736311482</v>
      </c>
      <c r="Z202" s="78">
        <f t="shared" si="23"/>
        <v>112.50882194015934</v>
      </c>
      <c r="AA202" s="54" t="s">
        <v>272</v>
      </c>
      <c r="AB202" s="67">
        <f t="shared" si="24"/>
        <v>0</v>
      </c>
    </row>
    <row r="203" spans="6:28" x14ac:dyDescent="0.35">
      <c r="F203" s="54" t="s">
        <v>273</v>
      </c>
      <c r="G203" s="111"/>
      <c r="H203" s="112"/>
      <c r="I203" s="113"/>
      <c r="K203"/>
      <c r="M203"/>
      <c r="N203"/>
      <c r="O203"/>
      <c r="P203"/>
      <c r="Q203"/>
      <c r="S203" s="75">
        <v>197</v>
      </c>
      <c r="T203" s="71">
        <f t="shared" si="19"/>
        <v>297</v>
      </c>
      <c r="U203" s="76">
        <f t="shared" si="20"/>
        <v>2.093308550723775E-13</v>
      </c>
      <c r="W203" s="47">
        <v>197</v>
      </c>
      <c r="X203" s="77">
        <f t="shared" si="21"/>
        <v>0.42640230594529327</v>
      </c>
      <c r="Y203" s="79">
        <f t="shared" si="22"/>
        <v>11.298472530952399</v>
      </c>
      <c r="Z203" s="78">
        <f t="shared" si="23"/>
        <v>112.2128458201085</v>
      </c>
      <c r="AA203" s="54" t="s">
        <v>273</v>
      </c>
      <c r="AB203" s="67">
        <f t="shared" si="24"/>
        <v>0</v>
      </c>
    </row>
    <row r="204" spans="6:28" x14ac:dyDescent="0.35">
      <c r="F204" s="54" t="s">
        <v>274</v>
      </c>
      <c r="G204" s="111"/>
      <c r="H204" s="112"/>
      <c r="I204" s="113"/>
      <c r="K204"/>
      <c r="M204"/>
      <c r="N204"/>
      <c r="O204"/>
      <c r="P204"/>
      <c r="Q204"/>
      <c r="S204" s="75">
        <v>198</v>
      </c>
      <c r="T204" s="71">
        <f t="shared" si="19"/>
        <v>298</v>
      </c>
      <c r="U204" s="76">
        <f t="shared" si="20"/>
        <v>2.0988108030955941E-13</v>
      </c>
      <c r="W204" s="47">
        <v>198</v>
      </c>
      <c r="X204" s="77">
        <f t="shared" si="21"/>
        <v>0.42528444763439827</v>
      </c>
      <c r="Y204" s="79">
        <f t="shared" si="22"/>
        <v>11.268852401691737</v>
      </c>
      <c r="Z204" s="78">
        <f t="shared" si="23"/>
        <v>111.91866809043815</v>
      </c>
      <c r="AA204" s="54" t="s">
        <v>274</v>
      </c>
      <c r="AB204" s="67">
        <f t="shared" si="24"/>
        <v>0</v>
      </c>
    </row>
    <row r="205" spans="6:28" x14ac:dyDescent="0.35">
      <c r="F205" s="54" t="s">
        <v>275</v>
      </c>
      <c r="G205" s="111"/>
      <c r="H205" s="112"/>
      <c r="I205" s="113"/>
      <c r="K205"/>
      <c r="M205"/>
      <c r="N205"/>
      <c r="O205"/>
      <c r="P205"/>
      <c r="Q205"/>
      <c r="S205" s="75">
        <v>199</v>
      </c>
      <c r="T205" s="71">
        <f t="shared" si="19"/>
        <v>299</v>
      </c>
      <c r="U205" s="76">
        <f t="shared" si="20"/>
        <v>2.1043084692202073E-13</v>
      </c>
      <c r="W205" s="47">
        <v>199</v>
      </c>
      <c r="X205" s="77">
        <f t="shared" si="21"/>
        <v>0.4241733596283937</v>
      </c>
      <c r="Y205" s="79">
        <f t="shared" si="22"/>
        <v>11.239411666638759</v>
      </c>
      <c r="Z205" s="78">
        <f t="shared" si="23"/>
        <v>111.62627204714292</v>
      </c>
      <c r="AA205" s="54" t="s">
        <v>275</v>
      </c>
      <c r="AB205" s="67">
        <f t="shared" si="24"/>
        <v>0</v>
      </c>
    </row>
    <row r="206" spans="6:28" x14ac:dyDescent="0.35">
      <c r="F206" s="54" t="s">
        <v>276</v>
      </c>
      <c r="G206" s="111"/>
      <c r="H206" s="112"/>
      <c r="I206" s="113"/>
      <c r="K206"/>
      <c r="M206"/>
      <c r="N206"/>
      <c r="O206"/>
      <c r="P206"/>
      <c r="Q206"/>
      <c r="S206" s="75">
        <v>200</v>
      </c>
      <c r="T206" s="71">
        <f t="shared" si="19"/>
        <v>300</v>
      </c>
      <c r="U206" s="76">
        <f t="shared" si="20"/>
        <v>2.1098015616370098E-13</v>
      </c>
      <c r="W206" s="47">
        <v>200</v>
      </c>
      <c r="X206" s="77">
        <f t="shared" si="21"/>
        <v>0.42306897924136977</v>
      </c>
      <c r="Y206" s="79">
        <f t="shared" si="22"/>
        <v>11.210148664791594</v>
      </c>
      <c r="Z206" s="78">
        <f t="shared" si="23"/>
        <v>111.335641193679</v>
      </c>
      <c r="AA206" s="54" t="s">
        <v>276</v>
      </c>
      <c r="AB206" s="67">
        <f t="shared" si="24"/>
        <v>0</v>
      </c>
    </row>
    <row r="207" spans="6:28" x14ac:dyDescent="0.35">
      <c r="F207" s="54" t="s">
        <v>277</v>
      </c>
      <c r="G207" s="111"/>
      <c r="H207" s="112"/>
      <c r="I207" s="113"/>
      <c r="K207"/>
      <c r="M207"/>
      <c r="N207"/>
      <c r="O207"/>
      <c r="P207"/>
      <c r="Q207"/>
      <c r="S207" s="75">
        <v>201</v>
      </c>
      <c r="T207" s="71">
        <f t="shared" si="19"/>
        <v>301</v>
      </c>
      <c r="U207" s="76">
        <f t="shared" si="20"/>
        <v>2.1152900928286553E-13</v>
      </c>
      <c r="W207" s="47">
        <v>201</v>
      </c>
      <c r="X207" s="77">
        <f t="shared" si="21"/>
        <v>0.42197124456343782</v>
      </c>
      <c r="Y207" s="79">
        <f t="shared" si="22"/>
        <v>11.181061755710763</v>
      </c>
      <c r="Z207" s="78">
        <f t="shared" si="23"/>
        <v>111.04675923772173</v>
      </c>
      <c r="AA207" s="54" t="s">
        <v>277</v>
      </c>
      <c r="AB207" s="67">
        <f t="shared" si="24"/>
        <v>0</v>
      </c>
    </row>
    <row r="208" spans="6:28" x14ac:dyDescent="0.35">
      <c r="F208" s="54" t="s">
        <v>278</v>
      </c>
      <c r="G208" s="111"/>
      <c r="H208" s="112"/>
      <c r="I208" s="113"/>
      <c r="K208"/>
      <c r="M208"/>
      <c r="N208"/>
      <c r="O208"/>
      <c r="P208"/>
      <c r="Q208"/>
      <c r="S208" s="75">
        <v>202</v>
      </c>
      <c r="T208" s="71">
        <f t="shared" si="19"/>
        <v>302</v>
      </c>
      <c r="U208" s="76">
        <f t="shared" si="20"/>
        <v>2.1207740752218705E-13</v>
      </c>
      <c r="W208" s="47">
        <v>202</v>
      </c>
      <c r="X208" s="77">
        <f t="shared" si="21"/>
        <v>0.42088009444864449</v>
      </c>
      <c r="Y208" s="79">
        <f t="shared" si="22"/>
        <v>11.152149319198941</v>
      </c>
      <c r="Z208" s="78">
        <f t="shared" si="23"/>
        <v>110.75961008798518</v>
      </c>
      <c r="AA208" s="54" t="s">
        <v>278</v>
      </c>
      <c r="AB208" s="67">
        <f t="shared" si="24"/>
        <v>0</v>
      </c>
    </row>
    <row r="209" spans="6:28" x14ac:dyDescent="0.35">
      <c r="F209" s="54" t="s">
        <v>279</v>
      </c>
      <c r="G209" s="111"/>
      <c r="H209" s="112"/>
      <c r="I209" s="113"/>
      <c r="K209"/>
      <c r="M209"/>
      <c r="N209"/>
      <c r="O209"/>
      <c r="P209"/>
      <c r="Q209"/>
      <c r="S209" s="75">
        <v>203</v>
      </c>
      <c r="T209" s="71">
        <f t="shared" si="19"/>
        <v>303</v>
      </c>
      <c r="U209" s="76">
        <f t="shared" si="20"/>
        <v>2.126253521188254E-13</v>
      </c>
      <c r="W209" s="47">
        <v>203</v>
      </c>
      <c r="X209" s="77">
        <f t="shared" si="21"/>
        <v>0.41979546850311339</v>
      </c>
      <c r="Y209" s="79">
        <f t="shared" si="22"/>
        <v>11.123409754986747</v>
      </c>
      <c r="Z209" s="78">
        <f t="shared" si="23"/>
        <v>110.47417785110139</v>
      </c>
      <c r="AA209" s="54" t="s">
        <v>279</v>
      </c>
      <c r="AB209" s="67">
        <f t="shared" si="24"/>
        <v>0</v>
      </c>
    </row>
    <row r="210" spans="6:28" x14ac:dyDescent="0.35">
      <c r="F210" s="54" t="s">
        <v>280</v>
      </c>
      <c r="G210" s="111"/>
      <c r="H210" s="112"/>
      <c r="I210" s="113"/>
      <c r="K210"/>
      <c r="M210"/>
      <c r="N210"/>
      <c r="O210"/>
      <c r="P210"/>
      <c r="Q210"/>
      <c r="S210" s="75">
        <v>204</v>
      </c>
      <c r="T210" s="71">
        <f t="shared" si="19"/>
        <v>304</v>
      </c>
      <c r="U210" s="76">
        <f t="shared" si="20"/>
        <v>2.1317284430450564E-13</v>
      </c>
      <c r="W210" s="47">
        <v>204</v>
      </c>
      <c r="X210" s="77">
        <f t="shared" si="21"/>
        <v>0.41871730707340932</v>
      </c>
      <c r="Y210" s="79">
        <f t="shared" si="22"/>
        <v>11.094841482424435</v>
      </c>
      <c r="Z210" s="78">
        <f t="shared" si="23"/>
        <v>110.19044682855834</v>
      </c>
      <c r="AA210" s="54" t="s">
        <v>280</v>
      </c>
      <c r="AB210" s="67">
        <f t="shared" si="24"/>
        <v>0</v>
      </c>
    </row>
    <row r="211" spans="6:28" x14ac:dyDescent="0.35">
      <c r="F211" s="54" t="s">
        <v>281</v>
      </c>
      <c r="G211" s="111"/>
      <c r="H211" s="112"/>
      <c r="I211" s="113"/>
      <c r="K211"/>
      <c r="M211"/>
      <c r="N211"/>
      <c r="O211"/>
      <c r="P211"/>
      <c r="Q211"/>
      <c r="S211" s="75">
        <v>205</v>
      </c>
      <c r="T211" s="71">
        <f t="shared" si="19"/>
        <v>305</v>
      </c>
      <c r="U211" s="76">
        <f t="shared" si="20"/>
        <v>2.137198853055938E-13</v>
      </c>
      <c r="W211" s="47">
        <v>205</v>
      </c>
      <c r="X211" s="77">
        <f t="shared" si="21"/>
        <v>0.41764555123512193</v>
      </c>
      <c r="Y211" s="79">
        <f t="shared" si="22"/>
        <v>11.066442940179376</v>
      </c>
      <c r="Z211" s="78">
        <f t="shared" si="23"/>
        <v>109.90840151369559</v>
      </c>
      <c r="AA211" s="54" t="s">
        <v>281</v>
      </c>
      <c r="AB211" s="67">
        <f t="shared" si="24"/>
        <v>0</v>
      </c>
    </row>
    <row r="212" spans="6:28" x14ac:dyDescent="0.35">
      <c r="F212" s="54" t="s">
        <v>282</v>
      </c>
      <c r="G212" s="111"/>
      <c r="H212" s="112"/>
      <c r="I212" s="113"/>
      <c r="K212"/>
      <c r="M212"/>
      <c r="N212"/>
      <c r="O212"/>
      <c r="P212"/>
      <c r="Q212"/>
      <c r="S212" s="75">
        <v>206</v>
      </c>
      <c r="T212" s="71">
        <f t="shared" si="19"/>
        <v>306</v>
      </c>
      <c r="U212" s="76">
        <f t="shared" si="20"/>
        <v>2.1426647634317081E-13</v>
      </c>
      <c r="W212" s="47">
        <v>206</v>
      </c>
      <c r="X212" s="77">
        <f t="shared" si="21"/>
        <v>0.41658014278166228</v>
      </c>
      <c r="Y212" s="79">
        <f t="shared" si="22"/>
        <v>11.038212585939213</v>
      </c>
      <c r="Z212" s="78">
        <f t="shared" si="23"/>
        <v>109.62802658875593</v>
      </c>
      <c r="AA212" s="54" t="s">
        <v>282</v>
      </c>
      <c r="AB212" s="67">
        <f t="shared" si="24"/>
        <v>0</v>
      </c>
    </row>
    <row r="213" spans="6:28" x14ac:dyDescent="0.35">
      <c r="F213" s="54" t="s">
        <v>283</v>
      </c>
      <c r="G213" s="111"/>
      <c r="H213" s="112"/>
      <c r="I213" s="113"/>
      <c r="K213"/>
      <c r="M213"/>
      <c r="N213"/>
      <c r="O213"/>
      <c r="P213"/>
      <c r="Q213"/>
      <c r="S213" s="75">
        <v>207</v>
      </c>
      <c r="T213" s="71">
        <f t="shared" si="19"/>
        <v>307</v>
      </c>
      <c r="U213" s="76">
        <f t="shared" si="20"/>
        <v>2.1481261863310502E-13</v>
      </c>
      <c r="W213" s="47">
        <v>207</v>
      </c>
      <c r="X213" s="77">
        <f t="shared" si="21"/>
        <v>0.4155210242132672</v>
      </c>
      <c r="Y213" s="79">
        <f t="shared" si="22"/>
        <v>11.010148896120498</v>
      </c>
      <c r="Z213" s="78">
        <f t="shared" si="23"/>
        <v>109.3493069219918</v>
      </c>
      <c r="AA213" s="54" t="s">
        <v>283</v>
      </c>
      <c r="AB213" s="67">
        <f t="shared" si="24"/>
        <v>0</v>
      </c>
    </row>
    <row r="214" spans="6:28" x14ac:dyDescent="0.35">
      <c r="F214" s="54" t="s">
        <v>284</v>
      </c>
      <c r="G214" s="111"/>
      <c r="H214" s="112"/>
      <c r="I214" s="113"/>
      <c r="K214"/>
      <c r="M214"/>
      <c r="N214"/>
      <c r="O214"/>
      <c r="P214"/>
      <c r="Q214"/>
      <c r="S214" s="75">
        <v>208</v>
      </c>
      <c r="T214" s="71">
        <f t="shared" si="19"/>
        <v>308</v>
      </c>
      <c r="U214" s="76">
        <f t="shared" si="20"/>
        <v>2.1535831338612232E-13</v>
      </c>
      <c r="W214" s="47">
        <v>208</v>
      </c>
      <c r="X214" s="77">
        <f t="shared" si="21"/>
        <v>0.41446813872620913</v>
      </c>
      <c r="Y214" s="79">
        <f t="shared" si="22"/>
        <v>10.982250365582789</v>
      </c>
      <c r="Z214" s="78">
        <f t="shared" si="23"/>
        <v>109.07222756482565</v>
      </c>
      <c r="AA214" s="54" t="s">
        <v>284</v>
      </c>
      <c r="AB214" s="67">
        <f t="shared" si="24"/>
        <v>0</v>
      </c>
    </row>
    <row r="215" spans="6:28" x14ac:dyDescent="0.35">
      <c r="F215" s="54" t="s">
        <v>285</v>
      </c>
      <c r="G215" s="111"/>
      <c r="H215" s="112"/>
      <c r="I215" s="113"/>
      <c r="K215"/>
      <c r="M215"/>
      <c r="N215"/>
      <c r="O215"/>
      <c r="P215"/>
      <c r="Q215"/>
      <c r="S215" s="75">
        <v>209</v>
      </c>
      <c r="T215" s="71">
        <f t="shared" si="19"/>
        <v>309</v>
      </c>
      <c r="U215" s="76">
        <f t="shared" si="20"/>
        <v>2.1590356180787511E-13</v>
      </c>
      <c r="W215" s="47">
        <v>209</v>
      </c>
      <c r="X215" s="77">
        <f t="shared" si="21"/>
        <v>0.4134214302022044</v>
      </c>
      <c r="Y215" s="79">
        <f t="shared" si="22"/>
        <v>10.954515507347997</v>
      </c>
      <c r="Z215" s="78">
        <f t="shared" si="23"/>
        <v>108.79677374906275</v>
      </c>
      <c r="AA215" s="54" t="s">
        <v>285</v>
      </c>
      <c r="AB215" s="67">
        <f t="shared" si="24"/>
        <v>0</v>
      </c>
    </row>
    <row r="216" spans="6:28" x14ac:dyDescent="0.35">
      <c r="F216" s="54" t="s">
        <v>286</v>
      </c>
      <c r="G216" s="111"/>
      <c r="H216" s="112"/>
      <c r="I216" s="113"/>
      <c r="K216"/>
      <c r="M216"/>
      <c r="N216"/>
      <c r="O216"/>
      <c r="P216"/>
      <c r="Q216"/>
      <c r="S216" s="75">
        <v>210</v>
      </c>
      <c r="T216" s="71">
        <f t="shared" si="19"/>
        <v>310</v>
      </c>
      <c r="U216" s="76">
        <f t="shared" si="20"/>
        <v>2.1644836509900928E-13</v>
      </c>
      <c r="W216" s="47">
        <v>210</v>
      </c>
      <c r="X216" s="77">
        <f t="shared" si="21"/>
        <v>0.41238084319801738</v>
      </c>
      <c r="Y216" s="79">
        <f t="shared" si="22"/>
        <v>10.926942852324922</v>
      </c>
      <c r="Z216" s="78">
        <f t="shared" si="23"/>
        <v>108.5229308841552</v>
      </c>
      <c r="AA216" s="54" t="s">
        <v>286</v>
      </c>
      <c r="AB216" s="67">
        <f t="shared" si="24"/>
        <v>0</v>
      </c>
    </row>
    <row r="217" spans="6:28" x14ac:dyDescent="0.35">
      <c r="F217" s="54" t="s">
        <v>287</v>
      </c>
      <c r="G217" s="111"/>
      <c r="H217" s="112"/>
      <c r="I217" s="113"/>
      <c r="K217"/>
      <c r="M217"/>
      <c r="N217"/>
      <c r="O217"/>
      <c r="P217"/>
      <c r="Q217"/>
      <c r="S217" s="75">
        <v>211</v>
      </c>
      <c r="T217" s="71">
        <f t="shared" si="19"/>
        <v>311</v>
      </c>
      <c r="U217" s="76">
        <f t="shared" si="20"/>
        <v>2.1699272445522952E-13</v>
      </c>
      <c r="W217" s="47">
        <v>211</v>
      </c>
      <c r="X217" s="77">
        <f t="shared" si="21"/>
        <v>0.41134632293525553</v>
      </c>
      <c r="Y217" s="79">
        <f t="shared" si="22"/>
        <v>10.899530949038855</v>
      </c>
      <c r="Z217" s="78">
        <f t="shared" si="23"/>
        <v>108.25068455451652</v>
      </c>
      <c r="AA217" s="54" t="s">
        <v>287</v>
      </c>
      <c r="AB217" s="67">
        <f t="shared" si="24"/>
        <v>0</v>
      </c>
    </row>
    <row r="218" spans="6:28" x14ac:dyDescent="0.35">
      <c r="F218" s="54" t="s">
        <v>288</v>
      </c>
      <c r="G218" s="111"/>
      <c r="H218" s="112"/>
      <c r="I218" s="113"/>
      <c r="K218"/>
      <c r="M218"/>
      <c r="N218"/>
      <c r="O218"/>
      <c r="P218"/>
      <c r="Q218"/>
      <c r="S218" s="75">
        <v>212</v>
      </c>
      <c r="T218" s="71">
        <f t="shared" si="19"/>
        <v>312</v>
      </c>
      <c r="U218" s="76">
        <f t="shared" si="20"/>
        <v>2.1753664106736329E-13</v>
      </c>
      <c r="W218" s="47">
        <v>212</v>
      </c>
      <c r="X218" s="77">
        <f t="shared" si="21"/>
        <v>0.41031781529035105</v>
      </c>
      <c r="Y218" s="79">
        <f t="shared" si="22"/>
        <v>10.872278363366116</v>
      </c>
      <c r="Z218" s="78">
        <f t="shared" si="23"/>
        <v>107.98002051688518</v>
      </c>
      <c r="AA218" s="54" t="s">
        <v>288</v>
      </c>
      <c r="AB218" s="67">
        <f t="shared" si="24"/>
        <v>0</v>
      </c>
    </row>
    <row r="219" spans="6:28" x14ac:dyDescent="0.35">
      <c r="F219" s="54" t="s">
        <v>289</v>
      </c>
      <c r="G219" s="111"/>
      <c r="H219" s="112"/>
      <c r="I219" s="113"/>
      <c r="K219"/>
      <c r="M219"/>
      <c r="N219"/>
      <c r="O219"/>
      <c r="P219"/>
      <c r="Q219"/>
      <c r="S219" s="75">
        <v>213</v>
      </c>
      <c r="T219" s="71">
        <f t="shared" si="19"/>
        <v>313</v>
      </c>
      <c r="U219" s="76">
        <f t="shared" si="20"/>
        <v>2.1808011612142295E-13</v>
      </c>
      <c r="W219" s="47">
        <v>213</v>
      </c>
      <c r="X219" s="77">
        <f t="shared" si="21"/>
        <v>0.40929526678472566</v>
      </c>
      <c r="Y219" s="79">
        <f t="shared" si="22"/>
        <v>10.845183678273449</v>
      </c>
      <c r="Z219" s="78">
        <f t="shared" si="23"/>
        <v>107.71092469773629</v>
      </c>
      <c r="AA219" s="54" t="s">
        <v>289</v>
      </c>
      <c r="AB219" s="67">
        <f t="shared" si="24"/>
        <v>0</v>
      </c>
    </row>
    <row r="220" spans="6:28" x14ac:dyDescent="0.35">
      <c r="F220" s="54" t="s">
        <v>290</v>
      </c>
      <c r="G220" s="111"/>
      <c r="H220" s="112"/>
      <c r="I220" s="113"/>
      <c r="K220"/>
      <c r="M220"/>
      <c r="N220"/>
      <c r="O220"/>
      <c r="P220"/>
      <c r="Q220"/>
      <c r="S220" s="75">
        <v>214</v>
      </c>
      <c r="T220" s="71">
        <f t="shared" si="19"/>
        <v>314</v>
      </c>
      <c r="U220" s="76">
        <f t="shared" si="20"/>
        <v>2.1862315079866672E-13</v>
      </c>
      <c r="W220" s="47">
        <v>214</v>
      </c>
      <c r="X220" s="77">
        <f t="shared" si="21"/>
        <v>0.40827862457513403</v>
      </c>
      <c r="Y220" s="79">
        <f t="shared" si="22"/>
        <v>10.81824549356215</v>
      </c>
      <c r="Z220" s="78">
        <f t="shared" si="23"/>
        <v>107.44338319074041</v>
      </c>
      <c r="AA220" s="54" t="s">
        <v>290</v>
      </c>
      <c r="AB220" s="67">
        <f t="shared" si="24"/>
        <v>0</v>
      </c>
    </row>
    <row r="221" spans="6:28" x14ac:dyDescent="0.35">
      <c r="F221" s="54" t="s">
        <v>291</v>
      </c>
      <c r="G221" s="111"/>
      <c r="H221" s="112"/>
      <c r="I221" s="113"/>
      <c r="K221"/>
      <c r="M221"/>
      <c r="N221"/>
      <c r="O221"/>
      <c r="P221"/>
      <c r="Q221"/>
      <c r="S221" s="75">
        <v>215</v>
      </c>
      <c r="T221" s="71">
        <f t="shared" si="19"/>
        <v>315</v>
      </c>
      <c r="U221" s="76">
        <f t="shared" si="20"/>
        <v>2.191657462756579E-13</v>
      </c>
      <c r="W221" s="47">
        <v>215</v>
      </c>
      <c r="X221" s="77">
        <f t="shared" si="21"/>
        <v>0.40726783644418213</v>
      </c>
      <c r="Y221" s="79">
        <f t="shared" si="22"/>
        <v>10.791462425616833</v>
      </c>
      <c r="Z221" s="78">
        <f t="shared" si="23"/>
        <v>107.17738225426834</v>
      </c>
      <c r="AA221" s="54" t="s">
        <v>291</v>
      </c>
      <c r="AB221" s="67">
        <f t="shared" si="24"/>
        <v>0</v>
      </c>
    </row>
    <row r="222" spans="6:28" x14ac:dyDescent="0.35">
      <c r="F222" s="54" t="s">
        <v>292</v>
      </c>
      <c r="G222" s="111"/>
      <c r="H222" s="112"/>
      <c r="I222" s="113"/>
      <c r="K222"/>
      <c r="M222"/>
      <c r="N222"/>
      <c r="O222"/>
      <c r="P222"/>
      <c r="Q222"/>
      <c r="S222" s="75">
        <v>216</v>
      </c>
      <c r="T222" s="71">
        <f t="shared" si="19"/>
        <v>316</v>
      </c>
      <c r="U222" s="76">
        <f t="shared" si="20"/>
        <v>2.1970790372432263E-13</v>
      </c>
      <c r="W222" s="47">
        <v>216</v>
      </c>
      <c r="X222" s="77">
        <f t="shared" si="21"/>
        <v>0.4062628507910177</v>
      </c>
      <c r="Y222" s="79">
        <f t="shared" si="22"/>
        <v>10.764833107158747</v>
      </c>
      <c r="Z222" s="78">
        <f t="shared" si="23"/>
        <v>106.91290830894114</v>
      </c>
      <c r="AA222" s="54" t="s">
        <v>292</v>
      </c>
      <c r="AB222" s="67">
        <f t="shared" si="24"/>
        <v>0</v>
      </c>
    </row>
    <row r="223" spans="6:28" x14ac:dyDescent="0.35">
      <c r="F223" s="54" t="s">
        <v>293</v>
      </c>
      <c r="G223" s="111"/>
      <c r="H223" s="112"/>
      <c r="I223" s="113"/>
      <c r="K223"/>
      <c r="M223"/>
      <c r="N223"/>
      <c r="O223"/>
      <c r="P223"/>
      <c r="Q223"/>
      <c r="S223" s="75">
        <v>217</v>
      </c>
      <c r="T223" s="71">
        <f t="shared" si="19"/>
        <v>317</v>
      </c>
      <c r="U223" s="76">
        <f t="shared" si="20"/>
        <v>2.2024962431200657E-13</v>
      </c>
      <c r="W223" s="47">
        <v>217</v>
      </c>
      <c r="X223" s="77">
        <f t="shared" si="21"/>
        <v>0.40526361662218707</v>
      </c>
      <c r="Y223" s="79">
        <f t="shared" si="22"/>
        <v>10.738356187003511</v>
      </c>
      <c r="Z223" s="78">
        <f t="shared" si="23"/>
        <v>106.64994793522412</v>
      </c>
      <c r="AA223" s="54" t="s">
        <v>293</v>
      </c>
      <c r="AB223" s="67">
        <f t="shared" si="24"/>
        <v>0</v>
      </c>
    </row>
    <row r="224" spans="6:28" x14ac:dyDescent="0.35">
      <c r="F224" s="54" t="s">
        <v>294</v>
      </c>
      <c r="G224" s="111"/>
      <c r="H224" s="112"/>
      <c r="I224" s="113"/>
      <c r="K224"/>
      <c r="M224"/>
      <c r="N224"/>
      <c r="O224"/>
      <c r="P224"/>
      <c r="Q224"/>
      <c r="S224" s="75">
        <v>218</v>
      </c>
      <c r="T224" s="71">
        <f t="shared" si="19"/>
        <v>318</v>
      </c>
      <c r="U224" s="76">
        <f t="shared" si="20"/>
        <v>2.207909092015298E-13</v>
      </c>
      <c r="W224" s="47">
        <v>218</v>
      </c>
      <c r="X224" s="77">
        <f t="shared" si="21"/>
        <v>0.40427008354265753</v>
      </c>
      <c r="Y224" s="79">
        <f t="shared" si="22"/>
        <v>10.712030329823232</v>
      </c>
      <c r="Z224" s="78">
        <f t="shared" si="23"/>
        <v>106.38848787106413</v>
      </c>
      <c r="AA224" s="54" t="s">
        <v>294</v>
      </c>
      <c r="AB224" s="67">
        <f t="shared" si="24"/>
        <v>0</v>
      </c>
    </row>
    <row r="225" spans="6:28" x14ac:dyDescent="0.35">
      <c r="F225" s="54" t="s">
        <v>295</v>
      </c>
      <c r="G225" s="111"/>
      <c r="H225" s="112"/>
      <c r="I225" s="113"/>
      <c r="K225"/>
      <c r="M225"/>
      <c r="N225"/>
      <c r="O225"/>
      <c r="P225"/>
      <c r="Q225"/>
      <c r="S225" s="75">
        <v>219</v>
      </c>
      <c r="T225" s="71">
        <f t="shared" si="19"/>
        <v>319</v>
      </c>
      <c r="U225" s="76">
        <f t="shared" si="20"/>
        <v>2.2133175955124113E-13</v>
      </c>
      <c r="W225" s="47">
        <v>219</v>
      </c>
      <c r="X225" s="77">
        <f t="shared" si="21"/>
        <v>0.40328220174699836</v>
      </c>
      <c r="Y225" s="79">
        <f t="shared" si="22"/>
        <v>10.68585421591283</v>
      </c>
      <c r="Z225" s="78">
        <f t="shared" si="23"/>
        <v>106.12851500956883</v>
      </c>
      <c r="AA225" s="54" t="s">
        <v>295</v>
      </c>
      <c r="AB225" s="67">
        <f t="shared" si="24"/>
        <v>0</v>
      </c>
    </row>
    <row r="226" spans="6:28" x14ac:dyDescent="0.35">
      <c r="F226" s="54" t="s">
        <v>296</v>
      </c>
      <c r="G226" s="111"/>
      <c r="H226" s="112"/>
      <c r="I226" s="113"/>
      <c r="K226"/>
      <c r="M226"/>
      <c r="N226"/>
      <c r="O226"/>
      <c r="P226"/>
      <c r="Q226"/>
      <c r="S226" s="75">
        <v>220</v>
      </c>
      <c r="T226" s="71">
        <f t="shared" si="19"/>
        <v>320</v>
      </c>
      <c r="U226" s="76">
        <f t="shared" si="20"/>
        <v>2.2187217651507001E-13</v>
      </c>
      <c r="W226" s="47">
        <v>220</v>
      </c>
      <c r="X226" s="77">
        <f t="shared" si="21"/>
        <v>0.40229992201072179</v>
      </c>
      <c r="Y226" s="79">
        <f t="shared" si="22"/>
        <v>10.659826540960584</v>
      </c>
      <c r="Z226" s="78">
        <f t="shared" si="23"/>
        <v>105.87001639672792</v>
      </c>
      <c r="AA226" s="54" t="s">
        <v>296</v>
      </c>
      <c r="AB226" s="67">
        <f t="shared" si="24"/>
        <v>0</v>
      </c>
    </row>
    <row r="227" spans="6:28" x14ac:dyDescent="0.35">
      <c r="F227" s="54" t="s">
        <v>297</v>
      </c>
      <c r="G227" s="111"/>
      <c r="H227" s="112"/>
      <c r="I227" s="113"/>
      <c r="K227"/>
      <c r="M227"/>
      <c r="N227"/>
      <c r="O227"/>
      <c r="P227"/>
      <c r="Q227"/>
      <c r="S227" s="75">
        <v>221</v>
      </c>
      <c r="T227" s="71">
        <f t="shared" si="19"/>
        <v>321</v>
      </c>
      <c r="U227" s="76">
        <f t="shared" si="20"/>
        <v>2.2241216124257828E-13</v>
      </c>
      <c r="W227" s="47">
        <v>221</v>
      </c>
      <c r="X227" s="77">
        <f t="shared" si="21"/>
        <v>0.4013231956817751</v>
      </c>
      <c r="Y227" s="79">
        <f t="shared" si="22"/>
        <v>10.633946015822715</v>
      </c>
      <c r="Z227" s="78">
        <f t="shared" si="23"/>
        <v>105.61297922917424</v>
      </c>
      <c r="AA227" s="54" t="s">
        <v>297</v>
      </c>
      <c r="AB227" s="67">
        <f t="shared" si="24"/>
        <v>0</v>
      </c>
    </row>
    <row r="228" spans="6:28" x14ac:dyDescent="0.35">
      <c r="F228" s="54" t="s">
        <v>298</v>
      </c>
      <c r="G228" s="111"/>
      <c r="H228" s="112"/>
      <c r="I228" s="113"/>
      <c r="K228"/>
      <c r="M228"/>
      <c r="N228"/>
      <c r="O228"/>
      <c r="P228"/>
      <c r="Q228"/>
      <c r="S228" s="75">
        <v>222</v>
      </c>
      <c r="T228" s="71">
        <f t="shared" si="19"/>
        <v>322</v>
      </c>
      <c r="U228" s="76">
        <f t="shared" si="20"/>
        <v>2.2295171487901019E-13</v>
      </c>
      <c r="W228" s="47">
        <v>222</v>
      </c>
      <c r="X228" s="77">
        <f t="shared" si="21"/>
        <v>0.40035197467218525</v>
      </c>
      <c r="Y228" s="79">
        <f t="shared" si="22"/>
        <v>10.608211366301981</v>
      </c>
      <c r="Z228" s="78">
        <f t="shared" si="23"/>
        <v>105.35739085198489</v>
      </c>
      <c r="AA228" s="54" t="s">
        <v>298</v>
      </c>
      <c r="AB228" s="67">
        <f t="shared" si="24"/>
        <v>0</v>
      </c>
    </row>
    <row r="229" spans="6:28" x14ac:dyDescent="0.35">
      <c r="F229" s="54" t="s">
        <v>299</v>
      </c>
      <c r="G229" s="111"/>
      <c r="H229" s="112"/>
      <c r="I229" s="113"/>
      <c r="K229"/>
      <c r="M229"/>
      <c r="N229"/>
      <c r="O229"/>
      <c r="P229"/>
      <c r="Q229"/>
      <c r="S229" s="75">
        <v>223</v>
      </c>
      <c r="T229" s="71">
        <f t="shared" si="19"/>
        <v>323</v>
      </c>
      <c r="U229" s="76">
        <f t="shared" si="20"/>
        <v>2.234908385653411E-13</v>
      </c>
      <c r="W229" s="47">
        <v>223</v>
      </c>
      <c r="X229" s="77">
        <f t="shared" si="21"/>
        <v>0.3993862114498507</v>
      </c>
      <c r="Y229" s="79">
        <f t="shared" si="22"/>
        <v>10.582621332930184</v>
      </c>
      <c r="Z229" s="78">
        <f t="shared" si="23"/>
        <v>105.10323875652116</v>
      </c>
      <c r="AA229" s="54" t="s">
        <v>299</v>
      </c>
      <c r="AB229" s="67">
        <f t="shared" si="24"/>
        <v>0</v>
      </c>
    </row>
    <row r="230" spans="6:28" x14ac:dyDescent="0.35">
      <c r="F230" s="54" t="s">
        <v>300</v>
      </c>
      <c r="G230" s="111"/>
      <c r="H230" s="112"/>
      <c r="I230" s="113"/>
      <c r="K230"/>
      <c r="M230"/>
      <c r="N230"/>
      <c r="O230"/>
      <c r="P230"/>
      <c r="Q230"/>
      <c r="S230" s="75">
        <v>224</v>
      </c>
      <c r="T230" s="71">
        <f t="shared" si="19"/>
        <v>324</v>
      </c>
      <c r="U230" s="76">
        <f t="shared" si="20"/>
        <v>2.2402953343832541E-13</v>
      </c>
      <c r="W230" s="47">
        <v>224</v>
      </c>
      <c r="X230" s="77">
        <f t="shared" si="21"/>
        <v>0.39842585903047695</v>
      </c>
      <c r="Y230" s="79">
        <f t="shared" si="22"/>
        <v>10.557174670754488</v>
      </c>
      <c r="Z230" s="78">
        <f t="shared" si="23"/>
        <v>104.85051057830634</v>
      </c>
      <c r="AA230" s="54" t="s">
        <v>300</v>
      </c>
      <c r="AB230" s="67">
        <f t="shared" si="24"/>
        <v>0</v>
      </c>
    </row>
    <row r="231" spans="6:28" x14ac:dyDescent="0.35">
      <c r="F231" s="54" t="s">
        <v>301</v>
      </c>
      <c r="G231" s="111"/>
      <c r="H231" s="112"/>
      <c r="I231" s="113"/>
      <c r="K231"/>
      <c r="M231"/>
      <c r="N231"/>
      <c r="O231"/>
      <c r="P231"/>
      <c r="Q231"/>
      <c r="S231" s="75">
        <v>225</v>
      </c>
      <c r="T231" s="71">
        <f t="shared" si="19"/>
        <v>325</v>
      </c>
      <c r="U231" s="76">
        <f t="shared" si="20"/>
        <v>2.2456780063054322E-13</v>
      </c>
      <c r="W231" s="47">
        <v>225</v>
      </c>
      <c r="X231" s="77">
        <f t="shared" si="21"/>
        <v>0.39747087096965455</v>
      </c>
      <c r="Y231" s="79">
        <f t="shared" si="22"/>
        <v>10.531870149127503</v>
      </c>
      <c r="Z231" s="78">
        <f t="shared" si="23"/>
        <v>104.59919409494086</v>
      </c>
      <c r="AA231" s="54" t="s">
        <v>301</v>
      </c>
      <c r="AB231" s="67">
        <f t="shared" si="24"/>
        <v>0</v>
      </c>
    </row>
    <row r="232" spans="6:28" x14ac:dyDescent="0.35">
      <c r="F232" s="54" t="s">
        <v>302</v>
      </c>
      <c r="G232" s="111"/>
      <c r="H232" s="112"/>
      <c r="I232" s="113"/>
      <c r="K232"/>
      <c r="M232"/>
      <c r="N232"/>
      <c r="O232"/>
      <c r="P232"/>
      <c r="Q232"/>
      <c r="S232" s="75">
        <v>226</v>
      </c>
      <c r="T232" s="71">
        <f t="shared" si="19"/>
        <v>326</v>
      </c>
      <c r="U232" s="76">
        <f t="shared" si="20"/>
        <v>2.2510564127044579E-13</v>
      </c>
      <c r="W232" s="47">
        <v>226</v>
      </c>
      <c r="X232" s="77">
        <f t="shared" si="21"/>
        <v>0.39652120135507518</v>
      </c>
      <c r="Y232" s="79">
        <f t="shared" si="22"/>
        <v>10.506706551501036</v>
      </c>
      <c r="Z232" s="78">
        <f t="shared" si="23"/>
        <v>104.34927722405389</v>
      </c>
      <c r="AA232" s="54" t="s">
        <v>302</v>
      </c>
      <c r="AB232" s="67">
        <f t="shared" si="24"/>
        <v>0</v>
      </c>
    </row>
    <row r="233" spans="6:28" x14ac:dyDescent="0.35">
      <c r="F233" s="54" t="s">
        <v>303</v>
      </c>
      <c r="G233" s="111"/>
      <c r="H233" s="112"/>
      <c r="I233" s="113"/>
      <c r="K233"/>
      <c r="M233"/>
      <c r="N233"/>
      <c r="O233"/>
      <c r="P233"/>
      <c r="Q233"/>
      <c r="S233" s="75">
        <v>227</v>
      </c>
      <c r="T233" s="71">
        <f t="shared" si="19"/>
        <v>327</v>
      </c>
      <c r="U233" s="76">
        <f t="shared" si="20"/>
        <v>2.256430564824001E-13</v>
      </c>
      <c r="W233" s="47">
        <v>227</v>
      </c>
      <c r="X233" s="77">
        <f t="shared" si="21"/>
        <v>0.39557680479888319</v>
      </c>
      <c r="Y233" s="79">
        <f t="shared" si="22"/>
        <v>10.481682675223428</v>
      </c>
      <c r="Z233" s="78">
        <f t="shared" si="23"/>
        <v>104.1007480212906</v>
      </c>
      <c r="AA233" s="54" t="s">
        <v>303</v>
      </c>
      <c r="AB233" s="67">
        <f t="shared" si="24"/>
        <v>0</v>
      </c>
    </row>
    <row r="234" spans="6:28" x14ac:dyDescent="0.35">
      <c r="F234" s="54" t="s">
        <v>304</v>
      </c>
      <c r="G234" s="111"/>
      <c r="H234" s="112"/>
      <c r="I234" s="113"/>
      <c r="K234"/>
      <c r="M234"/>
      <c r="N234"/>
      <c r="O234"/>
      <c r="P234"/>
      <c r="Q234"/>
      <c r="S234" s="75">
        <v>228</v>
      </c>
      <c r="T234" s="71">
        <f t="shared" si="19"/>
        <v>328</v>
      </c>
      <c r="U234" s="76">
        <f t="shared" si="20"/>
        <v>2.2618004738673228E-13</v>
      </c>
      <c r="W234" s="47">
        <v>228</v>
      </c>
      <c r="X234" s="77">
        <f t="shared" si="21"/>
        <v>0.39463763643016064</v>
      </c>
      <c r="Y234" s="79">
        <f t="shared" si="22"/>
        <v>10.456797331340432</v>
      </c>
      <c r="Z234" s="78">
        <f t="shared" si="23"/>
        <v>103.85359467833445</v>
      </c>
      <c r="AA234" s="54" t="s">
        <v>304</v>
      </c>
      <c r="AB234" s="67">
        <f t="shared" si="24"/>
        <v>0</v>
      </c>
    </row>
    <row r="235" spans="6:28" x14ac:dyDescent="0.35">
      <c r="F235" s="54" t="s">
        <v>305</v>
      </c>
      <c r="G235" s="111"/>
      <c r="H235" s="112"/>
      <c r="I235" s="113"/>
      <c r="K235"/>
      <c r="M235"/>
      <c r="N235"/>
      <c r="O235"/>
      <c r="P235"/>
      <c r="Q235"/>
      <c r="S235" s="75">
        <v>229</v>
      </c>
      <c r="T235" s="71">
        <f t="shared" si="19"/>
        <v>329</v>
      </c>
      <c r="U235" s="76">
        <f t="shared" si="20"/>
        <v>2.2671661509977008E-13</v>
      </c>
      <c r="W235" s="47">
        <v>229</v>
      </c>
      <c r="X235" s="77">
        <f t="shared" si="21"/>
        <v>0.39370365188754214</v>
      </c>
      <c r="Y235" s="79">
        <f t="shared" si="22"/>
        <v>10.43204934439952</v>
      </c>
      <c r="Z235" s="78">
        <f t="shared" si="23"/>
        <v>103.60780552096375</v>
      </c>
      <c r="AA235" s="54" t="s">
        <v>305</v>
      </c>
      <c r="AB235" s="67">
        <f t="shared" si="24"/>
        <v>0</v>
      </c>
    </row>
    <row r="236" spans="6:28" x14ac:dyDescent="0.35">
      <c r="F236" s="54" t="s">
        <v>306</v>
      </c>
      <c r="G236" s="111"/>
      <c r="H236" s="112"/>
      <c r="I236" s="113"/>
      <c r="K236"/>
      <c r="M236"/>
      <c r="N236"/>
      <c r="O236"/>
      <c r="P236"/>
      <c r="Q236"/>
      <c r="S236" s="75">
        <v>230</v>
      </c>
      <c r="T236" s="71">
        <f t="shared" si="19"/>
        <v>330</v>
      </c>
      <c r="U236" s="76">
        <f t="shared" si="20"/>
        <v>2.2725276073388422E-13</v>
      </c>
      <c r="W236" s="47">
        <v>230</v>
      </c>
      <c r="X236" s="77">
        <f t="shared" si="21"/>
        <v>0.39277480731195752</v>
      </c>
      <c r="Y236" s="79">
        <f t="shared" si="22"/>
        <v>10.407437552257585</v>
      </c>
      <c r="Z236" s="78">
        <f t="shared" si="23"/>
        <v>103.36336900714177</v>
      </c>
      <c r="AA236" s="54" t="s">
        <v>306</v>
      </c>
      <c r="AB236" s="67">
        <f t="shared" si="24"/>
        <v>0</v>
      </c>
    </row>
    <row r="237" spans="6:28" x14ac:dyDescent="0.35">
      <c r="F237" s="54" t="s">
        <v>307</v>
      </c>
      <c r="G237" s="111"/>
      <c r="H237" s="112"/>
      <c r="I237" s="113"/>
      <c r="K237"/>
      <c r="M237"/>
      <c r="N237"/>
      <c r="O237"/>
      <c r="P237"/>
      <c r="Q237"/>
      <c r="S237" s="75">
        <v>231</v>
      </c>
      <c r="T237" s="71">
        <f t="shared" si="19"/>
        <v>331</v>
      </c>
      <c r="U237" s="76">
        <f t="shared" si="20"/>
        <v>2.2778848539752919E-13</v>
      </c>
      <c r="W237" s="47">
        <v>231</v>
      </c>
      <c r="X237" s="77">
        <f t="shared" si="21"/>
        <v>0.39185105933949876</v>
      </c>
      <c r="Y237" s="79">
        <f t="shared" si="22"/>
        <v>10.382960805891942</v>
      </c>
      <c r="Z237" s="78">
        <f t="shared" si="23"/>
        <v>103.1202737251396</v>
      </c>
      <c r="AA237" s="54" t="s">
        <v>307</v>
      </c>
      <c r="AB237" s="67">
        <f t="shared" si="24"/>
        <v>0</v>
      </c>
    </row>
    <row r="238" spans="6:28" x14ac:dyDescent="0.35">
      <c r="F238" s="54" t="s">
        <v>308</v>
      </c>
      <c r="G238" s="111"/>
      <c r="H238" s="112"/>
      <c r="I238" s="113"/>
      <c r="K238"/>
      <c r="M238"/>
      <c r="N238"/>
      <c r="O238"/>
      <c r="P238"/>
      <c r="Q238"/>
      <c r="S238" s="75">
        <v>232</v>
      </c>
      <c r="T238" s="71">
        <f t="shared" si="19"/>
        <v>332</v>
      </c>
      <c r="U238" s="76">
        <f t="shared" si="20"/>
        <v>2.2832379019528255E-13</v>
      </c>
      <c r="W238" s="47">
        <v>232</v>
      </c>
      <c r="X238" s="77">
        <f t="shared" si="21"/>
        <v>0.39093236509441043</v>
      </c>
      <c r="Y238" s="79">
        <f t="shared" si="22"/>
        <v>10.358617969214585</v>
      </c>
      <c r="Z238" s="78">
        <f t="shared" si="23"/>
        <v>102.87850839169145</v>
      </c>
      <c r="AA238" s="54" t="s">
        <v>308</v>
      </c>
      <c r="AB238" s="67">
        <f t="shared" si="24"/>
        <v>0</v>
      </c>
    </row>
    <row r="239" spans="6:28" x14ac:dyDescent="0.35">
      <c r="F239" s="54" t="s">
        <v>309</v>
      </c>
      <c r="G239" s="111"/>
      <c r="H239" s="112"/>
      <c r="I239" s="113"/>
      <c r="K239"/>
      <c r="M239"/>
      <c r="N239"/>
      <c r="O239"/>
      <c r="P239"/>
      <c r="Q239"/>
      <c r="S239" s="75">
        <v>233</v>
      </c>
      <c r="T239" s="71">
        <f t="shared" si="19"/>
        <v>333</v>
      </c>
      <c r="U239" s="76">
        <f t="shared" si="20"/>
        <v>2.2885867622788403E-13</v>
      </c>
      <c r="W239" s="47">
        <v>233</v>
      </c>
      <c r="X239" s="77">
        <f t="shared" si="21"/>
        <v>0.39001868218219848</v>
      </c>
      <c r="Y239" s="79">
        <f t="shared" si="22"/>
        <v>10.334407918889596</v>
      </c>
      <c r="Z239" s="78">
        <f t="shared" si="23"/>
        <v>102.63806185018129</v>
      </c>
      <c r="AA239" s="54" t="s">
        <v>309</v>
      </c>
      <c r="AB239" s="67">
        <f t="shared" si="24"/>
        <v>0</v>
      </c>
    </row>
    <row r="240" spans="6:28" x14ac:dyDescent="0.35">
      <c r="F240" s="54" t="s">
        <v>310</v>
      </c>
      <c r="G240" s="111"/>
      <c r="H240" s="112"/>
      <c r="I240" s="113"/>
      <c r="K240"/>
      <c r="M240"/>
      <c r="N240"/>
      <c r="O240"/>
      <c r="P240"/>
      <c r="Q240"/>
      <c r="S240" s="75">
        <v>234</v>
      </c>
      <c r="T240" s="71">
        <f t="shared" si="19"/>
        <v>334</v>
      </c>
      <c r="U240" s="76">
        <f t="shared" si="20"/>
        <v>2.2939314459227266E-13</v>
      </c>
      <c r="W240" s="47">
        <v>234</v>
      </c>
      <c r="X240" s="77">
        <f t="shared" si="21"/>
        <v>0.38910996868285902</v>
      </c>
      <c r="Y240" s="79">
        <f t="shared" si="22"/>
        <v>10.310329544153719</v>
      </c>
      <c r="Z240" s="78">
        <f t="shared" si="23"/>
        <v>102.39892306886073</v>
      </c>
      <c r="AA240" s="54" t="s">
        <v>310</v>
      </c>
      <c r="AB240" s="67">
        <f t="shared" si="24"/>
        <v>0</v>
      </c>
    </row>
    <row r="241" spans="6:28" x14ac:dyDescent="0.35">
      <c r="F241" s="54" t="s">
        <v>311</v>
      </c>
      <c r="G241" s="111"/>
      <c r="H241" s="112"/>
      <c r="I241" s="113"/>
      <c r="K241"/>
      <c r="M241"/>
      <c r="N241"/>
      <c r="O241"/>
      <c r="P241"/>
      <c r="Q241"/>
      <c r="S241" s="75">
        <v>235</v>
      </c>
      <c r="T241" s="71">
        <f t="shared" si="19"/>
        <v>335</v>
      </c>
      <c r="U241" s="76">
        <f t="shared" si="20"/>
        <v>2.2992719638162464E-13</v>
      </c>
      <c r="W241" s="47">
        <v>235</v>
      </c>
      <c r="X241" s="77">
        <f t="shared" si="21"/>
        <v>0.3882061831442189</v>
      </c>
      <c r="Y241" s="79">
        <f t="shared" si="22"/>
        <v>10.286381746639915</v>
      </c>
      <c r="Z241" s="78">
        <f t="shared" si="23"/>
        <v>102.16108113909669</v>
      </c>
      <c r="AA241" s="54" t="s">
        <v>311</v>
      </c>
      <c r="AB241" s="67">
        <f t="shared" si="24"/>
        <v>0</v>
      </c>
    </row>
    <row r="242" spans="6:28" x14ac:dyDescent="0.35">
      <c r="F242" s="54" t="s">
        <v>312</v>
      </c>
      <c r="G242" s="111"/>
      <c r="H242" s="112"/>
      <c r="I242" s="113"/>
      <c r="K242"/>
      <c r="M242"/>
      <c r="N242"/>
      <c r="O242"/>
      <c r="P242"/>
      <c r="Q242"/>
      <c r="S242" s="75">
        <v>236</v>
      </c>
      <c r="T242" s="71">
        <f t="shared" si="19"/>
        <v>336</v>
      </c>
      <c r="U242" s="76">
        <f t="shared" si="20"/>
        <v>2.3046083268538872E-13</v>
      </c>
      <c r="W242" s="47">
        <v>236</v>
      </c>
      <c r="X242" s="77">
        <f t="shared" si="21"/>
        <v>0.38730728457539249</v>
      </c>
      <c r="Y242" s="79">
        <f t="shared" si="22"/>
        <v>10.262563440203971</v>
      </c>
      <c r="Z242" s="78">
        <f t="shared" si="23"/>
        <v>101.92452527364934</v>
      </c>
      <c r="AA242" s="54" t="s">
        <v>312</v>
      </c>
      <c r="AB242" s="67">
        <f t="shared" si="24"/>
        <v>0</v>
      </c>
    </row>
    <row r="243" spans="6:28" x14ac:dyDescent="0.35">
      <c r="F243" s="54" t="s">
        <v>313</v>
      </c>
      <c r="G243" s="111"/>
      <c r="H243" s="112"/>
      <c r="I243" s="113"/>
      <c r="K243"/>
      <c r="M243"/>
      <c r="N243"/>
      <c r="O243"/>
      <c r="P243"/>
      <c r="Q243"/>
      <c r="S243" s="75">
        <v>237</v>
      </c>
      <c r="T243" s="71">
        <f t="shared" si="19"/>
        <v>337</v>
      </c>
      <c r="U243" s="76">
        <f t="shared" si="20"/>
        <v>2.3099405458932176E-13</v>
      </c>
      <c r="W243" s="47">
        <v>237</v>
      </c>
      <c r="X243" s="77">
        <f t="shared" si="21"/>
        <v>0.38641323244034687</v>
      </c>
      <c r="Y243" s="79">
        <f t="shared" si="22"/>
        <v>10.238873550754011</v>
      </c>
      <c r="Z243" s="78">
        <f t="shared" si="23"/>
        <v>101.68924480497878</v>
      </c>
      <c r="AA243" s="54" t="s">
        <v>313</v>
      </c>
      <c r="AB243" s="67">
        <f t="shared" si="24"/>
        <v>0</v>
      </c>
    </row>
    <row r="244" spans="6:28" x14ac:dyDescent="0.35">
      <c r="F244" s="54" t="s">
        <v>314</v>
      </c>
      <c r="G244" s="111"/>
      <c r="H244" s="112"/>
      <c r="I244" s="113"/>
      <c r="K244"/>
      <c r="M244"/>
      <c r="N244"/>
      <c r="O244"/>
      <c r="P244"/>
      <c r="Q244"/>
      <c r="S244" s="75">
        <v>238</v>
      </c>
      <c r="T244" s="71">
        <f t="shared" si="19"/>
        <v>338</v>
      </c>
      <c r="U244" s="76">
        <f t="shared" si="20"/>
        <v>2.3152686317552371E-13</v>
      </c>
      <c r="W244" s="47">
        <v>238</v>
      </c>
      <c r="X244" s="77">
        <f t="shared" si="21"/>
        <v>0.38552398665157556</v>
      </c>
      <c r="Y244" s="79">
        <f t="shared" si="22"/>
        <v>10.215311016082852</v>
      </c>
      <c r="Z244" s="78">
        <f t="shared" si="23"/>
        <v>101.4552291835802</v>
      </c>
      <c r="AA244" s="54" t="s">
        <v>314</v>
      </c>
      <c r="AB244" s="67">
        <f t="shared" si="24"/>
        <v>0</v>
      </c>
    </row>
    <row r="245" spans="6:28" x14ac:dyDescent="0.35">
      <c r="F245" s="54" t="s">
        <v>315</v>
      </c>
      <c r="G245" s="111"/>
      <c r="H245" s="112"/>
      <c r="I245" s="113"/>
      <c r="K245"/>
      <c r="M245"/>
      <c r="N245"/>
      <c r="O245"/>
      <c r="P245"/>
      <c r="Q245"/>
      <c r="S245" s="75">
        <v>239</v>
      </c>
      <c r="T245" s="71">
        <f t="shared" si="19"/>
        <v>339</v>
      </c>
      <c r="U245" s="76">
        <f t="shared" si="20"/>
        <v>2.3205925952247054E-13</v>
      </c>
      <c r="W245" s="47">
        <v>239</v>
      </c>
      <c r="X245" s="77">
        <f t="shared" si="21"/>
        <v>0.38463950756388027</v>
      </c>
      <c r="Y245" s="79">
        <f t="shared" si="22"/>
        <v>10.191874785703252</v>
      </c>
      <c r="Z245" s="78">
        <f t="shared" si="23"/>
        <v>101.22246797634743</v>
      </c>
      <c r="AA245" s="54" t="s">
        <v>315</v>
      </c>
      <c r="AB245" s="67">
        <f t="shared" si="24"/>
        <v>0</v>
      </c>
    </row>
    <row r="246" spans="6:28" x14ac:dyDescent="0.35">
      <c r="F246" s="54" t="s">
        <v>316</v>
      </c>
      <c r="G246" s="111"/>
      <c r="H246" s="112"/>
      <c r="I246" s="113"/>
      <c r="K246"/>
      <c r="M246"/>
      <c r="N246"/>
      <c r="O246"/>
      <c r="P246"/>
      <c r="Q246"/>
      <c r="S246" s="75">
        <v>240</v>
      </c>
      <c r="T246" s="71">
        <f t="shared" si="19"/>
        <v>340</v>
      </c>
      <c r="U246" s="76">
        <f t="shared" si="20"/>
        <v>2.325912447050479E-13</v>
      </c>
      <c r="W246" s="47">
        <v>240</v>
      </c>
      <c r="X246" s="77">
        <f t="shared" si="21"/>
        <v>0.38375975596825457</v>
      </c>
      <c r="Y246" s="79">
        <f t="shared" si="22"/>
        <v>10.168563820685829</v>
      </c>
      <c r="Z246" s="78">
        <f t="shared" si="23"/>
        <v>100.99095086496341</v>
      </c>
      <c r="AA246" s="54" t="s">
        <v>316</v>
      </c>
      <c r="AB246" s="67">
        <f t="shared" si="24"/>
        <v>0</v>
      </c>
    </row>
    <row r="247" spans="6:28" x14ac:dyDescent="0.35">
      <c r="F247" s="54" t="s">
        <v>317</v>
      </c>
      <c r="G247" s="111"/>
      <c r="H247" s="112"/>
      <c r="I247" s="113"/>
      <c r="K247"/>
      <c r="M247"/>
      <c r="N247"/>
      <c r="O247"/>
      <c r="P247"/>
      <c r="Q247"/>
      <c r="S247" s="75">
        <v>241</v>
      </c>
      <c r="T247" s="71">
        <f t="shared" si="19"/>
        <v>341</v>
      </c>
      <c r="U247" s="76">
        <f t="shared" si="20"/>
        <v>2.3312281979458339E-13</v>
      </c>
      <c r="W247" s="47">
        <v>241</v>
      </c>
      <c r="X247" s="77">
        <f t="shared" si="21"/>
        <v>0.38288469308587053</v>
      </c>
      <c r="Y247" s="79">
        <f t="shared" si="22"/>
        <v>10.145377093499743</v>
      </c>
      <c r="Z247" s="78">
        <f t="shared" si="23"/>
        <v>100.76066764431765</v>
      </c>
      <c r="AA247" s="54" t="s">
        <v>317</v>
      </c>
      <c r="AB247" s="67">
        <f t="shared" si="24"/>
        <v>0</v>
      </c>
    </row>
    <row r="248" spans="6:28" x14ac:dyDescent="0.35">
      <c r="F248" s="54" t="s">
        <v>318</v>
      </c>
      <c r="G248" s="111"/>
      <c r="H248" s="112"/>
      <c r="I248" s="113"/>
      <c r="K248"/>
      <c r="M248"/>
      <c r="N248"/>
      <c r="O248"/>
      <c r="P248"/>
      <c r="Q248"/>
      <c r="S248" s="75">
        <v>242</v>
      </c>
      <c r="T248" s="71">
        <f t="shared" si="19"/>
        <v>342</v>
      </c>
      <c r="U248" s="76">
        <f t="shared" si="20"/>
        <v>2.3365398585887765E-13</v>
      </c>
      <c r="W248" s="47">
        <v>242</v>
      </c>
      <c r="X248" s="77">
        <f t="shared" si="21"/>
        <v>0.38201428056216646</v>
      </c>
      <c r="Y248" s="79">
        <f t="shared" si="22"/>
        <v>10.122313587856016</v>
      </c>
      <c r="Z248" s="78">
        <f t="shared" si="23"/>
        <v>100.5316082209504</v>
      </c>
      <c r="AA248" s="54" t="s">
        <v>318</v>
      </c>
      <c r="AB248" s="67">
        <f t="shared" si="24"/>
        <v>0</v>
      </c>
    </row>
    <row r="249" spans="6:28" x14ac:dyDescent="0.35">
      <c r="F249" s="54" t="s">
        <v>319</v>
      </c>
      <c r="G249" s="111"/>
      <c r="H249" s="112"/>
      <c r="I249" s="113"/>
      <c r="K249"/>
      <c r="M249"/>
      <c r="N249"/>
      <c r="O249"/>
      <c r="P249"/>
      <c r="Q249"/>
      <c r="S249" s="75">
        <v>243</v>
      </c>
      <c r="T249" s="71">
        <f t="shared" ref="T249:T312" si="25">$B$14+S249</f>
        <v>343</v>
      </c>
      <c r="U249" s="76">
        <f t="shared" ref="U249:U312" si="26">($B$20*T249+$B$21*$B$24*(1-EXP(-T249/$B$24))+$B$22*$B$25*(1-EXP(-T249/$B$25))+$B$23*$B$26*(1-EXP(-T249/$B$26)))*$C$7</f>
        <v>2.3418474396223587E-13</v>
      </c>
      <c r="W249" s="47">
        <v>243</v>
      </c>
      <c r="X249" s="77">
        <f t="shared" si="21"/>
        <v>0.38114848046103078</v>
      </c>
      <c r="Y249" s="79">
        <f t="shared" si="22"/>
        <v>10.099372298553439</v>
      </c>
      <c r="Z249" s="78">
        <f t="shared" si="23"/>
        <v>100.30376261152203</v>
      </c>
      <c r="AA249" s="54" t="s">
        <v>319</v>
      </c>
      <c r="AB249" s="67">
        <f t="shared" si="24"/>
        <v>0</v>
      </c>
    </row>
    <row r="250" spans="6:28" x14ac:dyDescent="0.35">
      <c r="F250" s="54" t="s">
        <v>320</v>
      </c>
      <c r="G250" s="111"/>
      <c r="H250" s="112"/>
      <c r="I250" s="113"/>
      <c r="K250"/>
      <c r="M250"/>
      <c r="N250"/>
      <c r="O250"/>
      <c r="P250"/>
      <c r="Q250"/>
      <c r="S250" s="75">
        <v>244</v>
      </c>
      <c r="T250" s="71">
        <f t="shared" si="25"/>
        <v>344</v>
      </c>
      <c r="U250" s="76">
        <f t="shared" si="26"/>
        <v>2.3471509516549761E-13</v>
      </c>
      <c r="W250" s="47">
        <v>244</v>
      </c>
      <c r="X250" s="77">
        <f t="shared" si="21"/>
        <v>0.38028725525908391</v>
      </c>
      <c r="Y250" s="79">
        <f t="shared" si="22"/>
        <v>10.076552231327046</v>
      </c>
      <c r="Z250" s="78">
        <f t="shared" si="23"/>
        <v>100.07712094130822</v>
      </c>
      <c r="AA250" s="54" t="s">
        <v>320</v>
      </c>
      <c r="AB250" s="67">
        <f t="shared" si="24"/>
        <v>0</v>
      </c>
    </row>
    <row r="251" spans="6:28" x14ac:dyDescent="0.35">
      <c r="F251" s="54" t="s">
        <v>321</v>
      </c>
      <c r="G251" s="111"/>
      <c r="H251" s="112"/>
      <c r="I251" s="113"/>
      <c r="K251"/>
      <c r="M251"/>
      <c r="N251"/>
      <c r="O251"/>
      <c r="P251"/>
      <c r="Q251"/>
      <c r="S251" s="75">
        <v>245</v>
      </c>
      <c r="T251" s="71">
        <f t="shared" si="25"/>
        <v>345</v>
      </c>
      <c r="U251" s="76">
        <f t="shared" si="26"/>
        <v>2.3524504052606654E-13</v>
      </c>
      <c r="W251" s="47">
        <v>245</v>
      </c>
      <c r="X251" s="77">
        <f t="shared" si="21"/>
        <v>0.37943056784005325</v>
      </c>
      <c r="Y251" s="79">
        <f t="shared" si="22"/>
        <v>10.053852402699071</v>
      </c>
      <c r="Z251" s="78">
        <f t="shared" si="23"/>
        <v>99.851673442719772</v>
      </c>
      <c r="AA251" s="54" t="s">
        <v>321</v>
      </c>
      <c r="AB251" s="67">
        <f t="shared" si="24"/>
        <v>0</v>
      </c>
    </row>
    <row r="252" spans="6:28" x14ac:dyDescent="0.35">
      <c r="F252" s="54" t="s">
        <v>322</v>
      </c>
      <c r="G252" s="111"/>
      <c r="H252" s="112"/>
      <c r="I252" s="113"/>
      <c r="K252"/>
      <c r="M252"/>
      <c r="N252"/>
      <c r="O252"/>
      <c r="P252"/>
      <c r="Q252"/>
      <c r="S252" s="75">
        <v>246</v>
      </c>
      <c r="T252" s="71">
        <f t="shared" si="25"/>
        <v>346</v>
      </c>
      <c r="U252" s="76">
        <f t="shared" si="26"/>
        <v>2.3577458109793931E-13</v>
      </c>
      <c r="W252" s="47">
        <v>246</v>
      </c>
      <c r="X252" s="77">
        <f t="shared" si="21"/>
        <v>0.37857838148924144</v>
      </c>
      <c r="Y252" s="79">
        <f t="shared" si="22"/>
        <v>10.031271839832382</v>
      </c>
      <c r="Z252" s="78">
        <f t="shared" si="23"/>
        <v>99.627410453846736</v>
      </c>
      <c r="AA252" s="54" t="s">
        <v>322</v>
      </c>
      <c r="AB252" s="67">
        <f t="shared" si="24"/>
        <v>0</v>
      </c>
    </row>
    <row r="253" spans="6:28" x14ac:dyDescent="0.35">
      <c r="F253" s="54" t="s">
        <v>323</v>
      </c>
      <c r="G253" s="111"/>
      <c r="H253" s="112"/>
      <c r="I253" s="113"/>
      <c r="K253"/>
      <c r="M253"/>
      <c r="N253"/>
      <c r="O253"/>
      <c r="P253"/>
      <c r="Q253"/>
      <c r="S253" s="75">
        <v>247</v>
      </c>
      <c r="T253" s="71">
        <f t="shared" si="25"/>
        <v>347</v>
      </c>
      <c r="U253" s="76">
        <f t="shared" si="26"/>
        <v>2.3630371793173393E-13</v>
      </c>
      <c r="W253" s="47">
        <v>247</v>
      </c>
      <c r="X253" s="77">
        <f t="shared" si="21"/>
        <v>0.37773065988808502</v>
      </c>
      <c r="Y253" s="79">
        <f t="shared" si="22"/>
        <v>10.008809580386275</v>
      </c>
      <c r="Z253" s="78">
        <f t="shared" si="23"/>
        <v>99.404322417026535</v>
      </c>
      <c r="AA253" s="54" t="s">
        <v>323</v>
      </c>
      <c r="AB253" s="67">
        <f t="shared" si="24"/>
        <v>0</v>
      </c>
    </row>
    <row r="254" spans="6:28" x14ac:dyDescent="0.35">
      <c r="F254" s="54" t="s">
        <v>324</v>
      </c>
      <c r="G254" s="111"/>
      <c r="H254" s="112"/>
      <c r="I254" s="113"/>
      <c r="K254"/>
      <c r="M254"/>
      <c r="N254"/>
      <c r="O254"/>
      <c r="P254"/>
      <c r="Q254"/>
      <c r="S254" s="75">
        <v>248</v>
      </c>
      <c r="T254" s="71">
        <f t="shared" si="25"/>
        <v>348</v>
      </c>
      <c r="U254" s="76">
        <f t="shared" si="26"/>
        <v>2.3683245207471752E-13</v>
      </c>
      <c r="W254" s="47">
        <v>248</v>
      </c>
      <c r="X254" s="77">
        <f t="shared" si="21"/>
        <v>0.37688736710880177</v>
      </c>
      <c r="Y254" s="79">
        <f t="shared" si="22"/>
        <v>9.9864646723746748</v>
      </c>
      <c r="Z254" s="78">
        <f t="shared" si="23"/>
        <v>99.18239987743533</v>
      </c>
      <c r="AA254" s="54" t="s">
        <v>324</v>
      </c>
      <c r="AB254" s="67">
        <f t="shared" si="24"/>
        <v>0</v>
      </c>
    </row>
    <row r="255" spans="6:28" x14ac:dyDescent="0.35">
      <c r="F255" s="54" t="s">
        <v>325</v>
      </c>
      <c r="G255" s="111"/>
      <c r="H255" s="112"/>
      <c r="I255" s="113"/>
      <c r="K255"/>
      <c r="M255"/>
      <c r="N255"/>
      <c r="O255"/>
      <c r="P255"/>
      <c r="Q255"/>
      <c r="S255" s="75">
        <v>249</v>
      </c>
      <c r="T255" s="71">
        <f t="shared" si="25"/>
        <v>349</v>
      </c>
      <c r="U255" s="76">
        <f t="shared" si="26"/>
        <v>2.3736078457083315E-13</v>
      </c>
      <c r="W255" s="47">
        <v>249</v>
      </c>
      <c r="X255" s="77">
        <f t="shared" si="21"/>
        <v>0.3760484676091263</v>
      </c>
      <c r="Y255" s="79">
        <f t="shared" si="22"/>
        <v>9.9642361740266168</v>
      </c>
      <c r="Z255" s="78">
        <f t="shared" si="23"/>
        <v>98.961633481702663</v>
      </c>
      <c r="AA255" s="54" t="s">
        <v>325</v>
      </c>
      <c r="AB255" s="67">
        <f t="shared" si="24"/>
        <v>0</v>
      </c>
    </row>
    <row r="256" spans="6:28" x14ac:dyDescent="0.35">
      <c r="F256" s="54" t="s">
        <v>326</v>
      </c>
      <c r="G256" s="111"/>
      <c r="H256" s="112"/>
      <c r="I256" s="113"/>
      <c r="K256"/>
      <c r="M256"/>
      <c r="N256"/>
      <c r="O256"/>
      <c r="P256"/>
      <c r="Q256"/>
      <c r="S256" s="75">
        <v>250</v>
      </c>
      <c r="T256" s="71">
        <f t="shared" si="25"/>
        <v>350</v>
      </c>
      <c r="U256" s="76">
        <f t="shared" si="26"/>
        <v>2.3788871646072674E-13</v>
      </c>
      <c r="W256" s="47">
        <v>250</v>
      </c>
      <c r="X256" s="77">
        <f t="shared" si="21"/>
        <v>0.37521392622712996</v>
      </c>
      <c r="Y256" s="79">
        <f t="shared" si="22"/>
        <v>9.9421231536490051</v>
      </c>
      <c r="Z256" s="78">
        <f t="shared" si="23"/>
        <v>98.742013976548122</v>
      </c>
      <c r="AA256" s="54" t="s">
        <v>326</v>
      </c>
      <c r="AB256" s="67">
        <f t="shared" si="24"/>
        <v>0</v>
      </c>
    </row>
    <row r="257" spans="6:28" x14ac:dyDescent="0.35">
      <c r="F257" s="54" t="s">
        <v>327</v>
      </c>
      <c r="G257" s="111"/>
      <c r="H257" s="112"/>
      <c r="I257" s="113"/>
      <c r="K257"/>
      <c r="M257"/>
      <c r="N257"/>
      <c r="O257"/>
      <c r="P257"/>
      <c r="Q257"/>
      <c r="S257" s="75">
        <v>251</v>
      </c>
      <c r="T257" s="71">
        <f t="shared" si="25"/>
        <v>351</v>
      </c>
      <c r="U257" s="76">
        <f t="shared" si="26"/>
        <v>2.384162487817731E-13</v>
      </c>
      <c r="W257" s="47">
        <v>251</v>
      </c>
      <c r="X257" s="77">
        <f t="shared" si="21"/>
        <v>0.37438370817612504</v>
      </c>
      <c r="Y257" s="79">
        <f t="shared" si="22"/>
        <v>9.9201246894915815</v>
      </c>
      <c r="Z257" s="78">
        <f t="shared" si="23"/>
        <v>98.523532207440525</v>
      </c>
      <c r="AA257" s="54" t="s">
        <v>327</v>
      </c>
      <c r="AB257" s="67">
        <f t="shared" si="24"/>
        <v>0</v>
      </c>
    </row>
    <row r="258" spans="6:28" x14ac:dyDescent="0.35">
      <c r="F258" s="54" t="s">
        <v>328</v>
      </c>
      <c r="G258" s="111"/>
      <c r="H258" s="112"/>
      <c r="I258" s="113"/>
      <c r="K258"/>
      <c r="M258"/>
      <c r="N258"/>
      <c r="O258"/>
      <c r="P258"/>
      <c r="Q258"/>
      <c r="S258" s="75">
        <v>252</v>
      </c>
      <c r="T258" s="71">
        <f t="shared" si="25"/>
        <v>352</v>
      </c>
      <c r="U258" s="76">
        <f t="shared" si="26"/>
        <v>2.3894338256810092E-13</v>
      </c>
      <c r="W258" s="47">
        <v>252</v>
      </c>
      <c r="X258" s="77">
        <f t="shared" si="21"/>
        <v>0.37355777903965237</v>
      </c>
      <c r="Y258" s="79">
        <f t="shared" si="22"/>
        <v>9.8982398696141143</v>
      </c>
      <c r="Z258" s="78">
        <f t="shared" si="23"/>
        <v>98.306179117278674</v>
      </c>
      <c r="AA258" s="54" t="s">
        <v>328</v>
      </c>
      <c r="AB258" s="67">
        <f t="shared" si="24"/>
        <v>0</v>
      </c>
    </row>
    <row r="259" spans="6:28" x14ac:dyDescent="0.35">
      <c r="F259" s="54" t="s">
        <v>329</v>
      </c>
      <c r="G259" s="111"/>
      <c r="H259" s="112"/>
      <c r="I259" s="113"/>
      <c r="K259"/>
      <c r="M259"/>
      <c r="N259"/>
      <c r="O259"/>
      <c r="P259"/>
      <c r="Q259"/>
      <c r="S259" s="75">
        <v>253</v>
      </c>
      <c r="T259" s="71">
        <f t="shared" si="25"/>
        <v>353</v>
      </c>
      <c r="U259" s="76">
        <f t="shared" si="26"/>
        <v>2.3947011885061812E-13</v>
      </c>
      <c r="W259" s="47">
        <v>253</v>
      </c>
      <c r="X259" s="77">
        <f t="shared" si="21"/>
        <v>0.37273610476654828</v>
      </c>
      <c r="Y259" s="79">
        <f t="shared" si="22"/>
        <v>9.8764677917556813</v>
      </c>
      <c r="Z259" s="78">
        <f t="shared" si="23"/>
        <v>98.089945745093289</v>
      </c>
      <c r="AA259" s="54" t="s">
        <v>329</v>
      </c>
      <c r="AB259" s="67">
        <f t="shared" si="24"/>
        <v>0</v>
      </c>
    </row>
    <row r="260" spans="6:28" x14ac:dyDescent="0.35">
      <c r="F260" s="54" t="s">
        <v>330</v>
      </c>
      <c r="G260" s="111"/>
      <c r="H260" s="112"/>
      <c r="I260" s="113"/>
      <c r="K260"/>
      <c r="M260"/>
      <c r="N260"/>
      <c r="O260"/>
      <c r="P260"/>
      <c r="Q260"/>
      <c r="S260" s="75">
        <v>254</v>
      </c>
      <c r="T260" s="71">
        <f t="shared" si="25"/>
        <v>354</v>
      </c>
      <c r="U260" s="76">
        <f t="shared" si="26"/>
        <v>2.3999645865703612E-13</v>
      </c>
      <c r="W260" s="47">
        <v>254</v>
      </c>
      <c r="X260" s="77">
        <f t="shared" si="21"/>
        <v>0.37191865166609156</v>
      </c>
      <c r="Y260" s="79">
        <f t="shared" si="22"/>
        <v>9.8548075632060801</v>
      </c>
      <c r="Z260" s="78">
        <f t="shared" si="23"/>
        <v>97.874823224769756</v>
      </c>
      <c r="AA260" s="54" t="s">
        <v>330</v>
      </c>
      <c r="AB260" s="67">
        <f t="shared" si="24"/>
        <v>0</v>
      </c>
    </row>
    <row r="261" spans="6:28" x14ac:dyDescent="0.35">
      <c r="F261" s="54" t="s">
        <v>331</v>
      </c>
      <c r="G261" s="111"/>
      <c r="H261" s="112"/>
      <c r="I261" s="113"/>
      <c r="K261"/>
      <c r="M261"/>
      <c r="N261"/>
      <c r="O261"/>
      <c r="P261"/>
      <c r="Q261"/>
      <c r="S261" s="75">
        <v>255</v>
      </c>
      <c r="T261" s="71">
        <f t="shared" si="25"/>
        <v>355</v>
      </c>
      <c r="U261" s="76">
        <f t="shared" si="26"/>
        <v>2.4052240301189385E-13</v>
      </c>
      <c r="W261" s="47">
        <v>255</v>
      </c>
      <c r="X261" s="77">
        <f t="shared" si="21"/>
        <v>0.37110538640322788</v>
      </c>
      <c r="Y261" s="79">
        <f t="shared" si="22"/>
        <v>9.8332583006792902</v>
      </c>
      <c r="Z261" s="78">
        <f t="shared" si="23"/>
        <v>97.660802783791453</v>
      </c>
      <c r="AA261" s="54" t="s">
        <v>331</v>
      </c>
      <c r="AB261" s="67">
        <f t="shared" si="24"/>
        <v>0</v>
      </c>
    </row>
    <row r="262" spans="6:28" x14ac:dyDescent="0.35">
      <c r="F262" s="54" t="s">
        <v>332</v>
      </c>
      <c r="G262" s="111"/>
      <c r="H262" s="112"/>
      <c r="I262" s="113"/>
      <c r="K262"/>
      <c r="M262"/>
      <c r="N262"/>
      <c r="O262"/>
      <c r="P262"/>
      <c r="Q262"/>
      <c r="S262" s="75">
        <v>256</v>
      </c>
      <c r="T262" s="71">
        <f t="shared" si="25"/>
        <v>356</v>
      </c>
      <c r="U262" s="76">
        <f t="shared" si="26"/>
        <v>2.4104795293658099E-13</v>
      </c>
      <c r="W262" s="47">
        <v>256</v>
      </c>
      <c r="X262" s="77">
        <f t="shared" si="21"/>
        <v>0.37029627599387077</v>
      </c>
      <c r="Y262" s="79">
        <f t="shared" si="22"/>
        <v>9.8118191301889652</v>
      </c>
      <c r="Z262" s="78">
        <f t="shared" si="23"/>
        <v>97.447875742003177</v>
      </c>
      <c r="AA262" s="54" t="s">
        <v>332</v>
      </c>
      <c r="AB262" s="67">
        <f t="shared" si="24"/>
        <v>0</v>
      </c>
    </row>
    <row r="263" spans="6:28" x14ac:dyDescent="0.35">
      <c r="F263" s="54" t="s">
        <v>333</v>
      </c>
      <c r="G263" s="111"/>
      <c r="H263" s="112"/>
      <c r="I263" s="113"/>
      <c r="K263"/>
      <c r="M263"/>
      <c r="N263"/>
      <c r="O263"/>
      <c r="P263"/>
      <c r="Q263"/>
      <c r="S263" s="75">
        <v>257</v>
      </c>
      <c r="T263" s="71">
        <f t="shared" si="25"/>
        <v>357</v>
      </c>
      <c r="U263" s="76">
        <f t="shared" si="26"/>
        <v>2.4157310944936101E-13</v>
      </c>
      <c r="W263" s="47">
        <v>257</v>
      </c>
      <c r="X263" s="77">
        <f t="shared" ref="X263:X326" si="27">$O$6/$U263</f>
        <v>0.3694912878002774</v>
      </c>
      <c r="Y263" s="79">
        <f t="shared" ref="Y263:Y326" si="28">$P$6/$U263</f>
        <v>9.7904891869258943</v>
      </c>
      <c r="Z263" s="78">
        <f t="shared" ref="Z263:Z326" si="29">$Q$6/$U263</f>
        <v>97.236033510394122</v>
      </c>
      <c r="AA263" s="54" t="s">
        <v>333</v>
      </c>
      <c r="AB263" s="67">
        <f t="shared" ref="AB263:AB326" si="30">G263*X263+H263*Y263+I263*Z263</f>
        <v>0</v>
      </c>
    </row>
    <row r="264" spans="6:28" x14ac:dyDescent="0.35">
      <c r="F264" s="54" t="s">
        <v>334</v>
      </c>
      <c r="G264" s="111"/>
      <c r="H264" s="112"/>
      <c r="I264" s="113"/>
      <c r="K264"/>
      <c r="M264"/>
      <c r="N264"/>
      <c r="O264"/>
      <c r="P264"/>
      <c r="Q264"/>
      <c r="S264" s="75">
        <v>258</v>
      </c>
      <c r="T264" s="71">
        <f t="shared" si="25"/>
        <v>358</v>
      </c>
      <c r="U264" s="76">
        <f t="shared" si="26"/>
        <v>2.4209787356539365E-13</v>
      </c>
      <c r="W264" s="47">
        <v>258</v>
      </c>
      <c r="X264" s="77">
        <f t="shared" si="27"/>
        <v>0.36869038952649763</v>
      </c>
      <c r="Y264" s="79">
        <f t="shared" si="28"/>
        <v>9.7692676151374229</v>
      </c>
      <c r="Z264" s="78">
        <f t="shared" si="29"/>
        <v>97.025267589900324</v>
      </c>
      <c r="AA264" s="54" t="s">
        <v>334</v>
      </c>
      <c r="AB264" s="67">
        <f t="shared" si="30"/>
        <v>0</v>
      </c>
    </row>
    <row r="265" spans="6:28" x14ac:dyDescent="0.35">
      <c r="F265" s="54" t="s">
        <v>335</v>
      </c>
      <c r="G265" s="111"/>
      <c r="H265" s="112"/>
      <c r="I265" s="113"/>
      <c r="K265"/>
      <c r="M265"/>
      <c r="N265"/>
      <c r="O265"/>
      <c r="P265"/>
      <c r="Q265"/>
      <c r="S265" s="75">
        <v>259</v>
      </c>
      <c r="T265" s="71">
        <f t="shared" si="25"/>
        <v>359</v>
      </c>
      <c r="U265" s="76">
        <f t="shared" si="26"/>
        <v>2.4262224629675725E-13</v>
      </c>
      <c r="W265" s="47">
        <v>259</v>
      </c>
      <c r="X265" s="77">
        <f t="shared" si="27"/>
        <v>0.36789354921389478</v>
      </c>
      <c r="Y265" s="79">
        <f t="shared" si="28"/>
        <v>9.7481535680087621</v>
      </c>
      <c r="Z265" s="78">
        <f t="shared" si="29"/>
        <v>96.815569570225847</v>
      </c>
      <c r="AA265" s="54" t="s">
        <v>335</v>
      </c>
      <c r="AB265" s="67">
        <f t="shared" si="30"/>
        <v>0</v>
      </c>
    </row>
    <row r="266" spans="6:28" x14ac:dyDescent="0.35">
      <c r="F266" s="54" t="s">
        <v>336</v>
      </c>
      <c r="G266" s="111"/>
      <c r="H266" s="112"/>
      <c r="I266" s="113"/>
      <c r="K266"/>
      <c r="M266"/>
      <c r="N266"/>
      <c r="O266"/>
      <c r="P266"/>
      <c r="Q266"/>
      <c r="S266" s="75">
        <v>260</v>
      </c>
      <c r="T266" s="71">
        <f t="shared" si="25"/>
        <v>360</v>
      </c>
      <c r="U266" s="76">
        <f t="shared" si="26"/>
        <v>2.4314622865246968E-13</v>
      </c>
      <c r="W266" s="47">
        <v>260</v>
      </c>
      <c r="X266" s="77">
        <f t="shared" si="27"/>
        <v>0.36710073523673853</v>
      </c>
      <c r="Y266" s="79">
        <f t="shared" si="28"/>
        <v>9.7271462075462125</v>
      </c>
      <c r="Z266" s="78">
        <f t="shared" si="29"/>
        <v>96.606931128683101</v>
      </c>
      <c r="AA266" s="54" t="s">
        <v>336</v>
      </c>
      <c r="AB266" s="67">
        <f t="shared" si="30"/>
        <v>0</v>
      </c>
    </row>
    <row r="267" spans="6:28" x14ac:dyDescent="0.35">
      <c r="F267" s="54" t="s">
        <v>337</v>
      </c>
      <c r="G267" s="111"/>
      <c r="H267" s="112"/>
      <c r="I267" s="113"/>
      <c r="K267"/>
      <c r="M267"/>
      <c r="N267"/>
      <c r="O267"/>
      <c r="P267"/>
      <c r="Q267"/>
      <c r="S267" s="75">
        <v>261</v>
      </c>
      <c r="T267" s="71">
        <f t="shared" si="25"/>
        <v>361</v>
      </c>
      <c r="U267" s="76">
        <f t="shared" si="26"/>
        <v>2.4366982163851011E-13</v>
      </c>
      <c r="W267" s="47">
        <v>261</v>
      </c>
      <c r="X267" s="77">
        <f t="shared" si="27"/>
        <v>0.36631191629786564</v>
      </c>
      <c r="Y267" s="79">
        <f t="shared" si="28"/>
        <v>9.706244704462188</v>
      </c>
      <c r="Z267" s="78">
        <f t="shared" si="29"/>
        <v>96.399344029050752</v>
      </c>
      <c r="AA267" s="54" t="s">
        <v>337</v>
      </c>
      <c r="AB267" s="67">
        <f t="shared" si="30"/>
        <v>0</v>
      </c>
    </row>
    <row r="268" spans="6:28" x14ac:dyDescent="0.35">
      <c r="F268" s="54" t="s">
        <v>338</v>
      </c>
      <c r="G268" s="111"/>
      <c r="H268" s="112"/>
      <c r="I268" s="113"/>
      <c r="K268"/>
      <c r="M268"/>
      <c r="N268"/>
      <c r="O268"/>
      <c r="P268"/>
      <c r="Q268"/>
      <c r="S268" s="75">
        <v>262</v>
      </c>
      <c r="T268" s="71">
        <f t="shared" si="25"/>
        <v>362</v>
      </c>
      <c r="U268" s="76">
        <f t="shared" si="26"/>
        <v>2.4419302625783952E-13</v>
      </c>
      <c r="W268" s="47">
        <v>262</v>
      </c>
      <c r="X268" s="77">
        <f t="shared" si="27"/>
        <v>0.36552706142440955</v>
      </c>
      <c r="Y268" s="79">
        <f t="shared" si="28"/>
        <v>9.6854482380620617</v>
      </c>
      <c r="Z268" s="78">
        <f t="shared" si="29"/>
        <v>96.192800120450073</v>
      </c>
      <c r="AA268" s="54" t="s">
        <v>338</v>
      </c>
      <c r="AB268" s="67">
        <f t="shared" si="30"/>
        <v>0</v>
      </c>
    </row>
    <row r="269" spans="6:28" x14ac:dyDescent="0.35">
      <c r="F269" s="54" t="s">
        <v>339</v>
      </c>
      <c r="G269" s="111"/>
      <c r="H269" s="112"/>
      <c r="I269" s="113"/>
      <c r="K269"/>
      <c r="M269"/>
      <c r="N269"/>
      <c r="O269"/>
      <c r="P269"/>
      <c r="Q269"/>
      <c r="S269" s="75">
        <v>263</v>
      </c>
      <c r="T269" s="71">
        <f t="shared" si="25"/>
        <v>363</v>
      </c>
      <c r="U269" s="76">
        <f t="shared" si="26"/>
        <v>2.4471584351042122E-13</v>
      </c>
      <c r="W269" s="47">
        <v>263</v>
      </c>
      <c r="X269" s="77">
        <f t="shared" si="27"/>
        <v>0.36474613996359684</v>
      </c>
      <c r="Y269" s="79">
        <f t="shared" si="28"/>
        <v>9.6647559961327811</v>
      </c>
      <c r="Z269" s="78">
        <f t="shared" si="29"/>
        <v>95.987291336238584</v>
      </c>
      <c r="AA269" s="54" t="s">
        <v>339</v>
      </c>
      <c r="AB269" s="67">
        <f t="shared" si="30"/>
        <v>0</v>
      </c>
    </row>
    <row r="270" spans="6:28" x14ac:dyDescent="0.35">
      <c r="F270" s="54" t="s">
        <v>340</v>
      </c>
      <c r="G270" s="111"/>
      <c r="H270" s="112"/>
      <c r="I270" s="113"/>
      <c r="K270"/>
      <c r="M270"/>
      <c r="N270"/>
      <c r="O270"/>
      <c r="P270"/>
      <c r="Q270"/>
      <c r="S270" s="75">
        <v>264</v>
      </c>
      <c r="T270" s="71">
        <f t="shared" si="25"/>
        <v>364</v>
      </c>
      <c r="U270" s="76">
        <f t="shared" si="26"/>
        <v>2.4523827439324039E-13</v>
      </c>
      <c r="W270" s="47">
        <v>264</v>
      </c>
      <c r="X270" s="77">
        <f t="shared" si="27"/>
        <v>0.36396912157860972</v>
      </c>
      <c r="Y270" s="79">
        <f t="shared" si="28"/>
        <v>9.6441671748332336</v>
      </c>
      <c r="Z270" s="78">
        <f t="shared" si="29"/>
        <v>95.782809692921361</v>
      </c>
      <c r="AA270" s="54" t="s">
        <v>340</v>
      </c>
      <c r="AB270" s="67">
        <f t="shared" si="30"/>
        <v>0</v>
      </c>
    </row>
    <row r="271" spans="6:28" x14ac:dyDescent="0.35">
      <c r="F271" s="54" t="s">
        <v>341</v>
      </c>
      <c r="G271" s="111"/>
      <c r="H271" s="112"/>
      <c r="I271" s="113"/>
      <c r="K271"/>
      <c r="M271"/>
      <c r="N271"/>
      <c r="O271"/>
      <c r="P271"/>
      <c r="Q271"/>
      <c r="S271" s="75">
        <v>265</v>
      </c>
      <c r="T271" s="71">
        <f t="shared" si="25"/>
        <v>365</v>
      </c>
      <c r="U271" s="76">
        <f t="shared" si="26"/>
        <v>2.4576031990032423E-13</v>
      </c>
      <c r="W271" s="47">
        <v>265</v>
      </c>
      <c r="X271" s="77">
        <f t="shared" si="27"/>
        <v>0.36319597624451172</v>
      </c>
      <c r="Y271" s="79">
        <f t="shared" si="28"/>
        <v>9.623680978586302</v>
      </c>
      <c r="Z271" s="78">
        <f t="shared" si="29"/>
        <v>95.579347289078711</v>
      </c>
      <c r="AA271" s="54" t="s">
        <v>341</v>
      </c>
      <c r="AB271" s="67">
        <f t="shared" si="30"/>
        <v>0</v>
      </c>
    </row>
    <row r="272" spans="6:28" x14ac:dyDescent="0.35">
      <c r="F272" s="54" t="s">
        <v>342</v>
      </c>
      <c r="G272" s="111"/>
      <c r="H272" s="112"/>
      <c r="I272" s="113"/>
      <c r="K272"/>
      <c r="M272"/>
      <c r="N272"/>
      <c r="O272"/>
      <c r="P272"/>
      <c r="Q272"/>
      <c r="S272" s="75">
        <v>266</v>
      </c>
      <c r="T272" s="71">
        <f t="shared" si="25"/>
        <v>366</v>
      </c>
      <c r="U272" s="76">
        <f t="shared" si="26"/>
        <v>2.4628198102276072E-13</v>
      </c>
      <c r="W272" s="47">
        <v>266</v>
      </c>
      <c r="X272" s="77">
        <f t="shared" si="27"/>
        <v>0.36242667424423824</v>
      </c>
      <c r="Y272" s="79">
        <f t="shared" si="28"/>
        <v>9.6032966199726033</v>
      </c>
      <c r="Z272" s="78">
        <f t="shared" si="29"/>
        <v>95.376896304311146</v>
      </c>
      <c r="AA272" s="54" t="s">
        <v>342</v>
      </c>
      <c r="AB272" s="67">
        <f t="shared" si="30"/>
        <v>0</v>
      </c>
    </row>
    <row r="273" spans="6:28" x14ac:dyDescent="0.35">
      <c r="F273" s="54" t="s">
        <v>343</v>
      </c>
      <c r="G273" s="111"/>
      <c r="H273" s="112"/>
      <c r="I273" s="113"/>
      <c r="K273"/>
      <c r="M273"/>
      <c r="N273"/>
      <c r="O273"/>
      <c r="P273"/>
      <c r="Q273"/>
      <c r="S273" s="75">
        <v>267</v>
      </c>
      <c r="T273" s="71">
        <f t="shared" si="25"/>
        <v>367</v>
      </c>
      <c r="U273" s="76">
        <f t="shared" si="26"/>
        <v>2.4680325874871763E-13</v>
      </c>
      <c r="W273" s="47">
        <v>267</v>
      </c>
      <c r="X273" s="77">
        <f t="shared" si="27"/>
        <v>0.36166118616464804</v>
      </c>
      <c r="Y273" s="79">
        <f t="shared" si="28"/>
        <v>9.5830133196258842</v>
      </c>
      <c r="Z273" s="78">
        <f t="shared" si="29"/>
        <v>95.175448998200167</v>
      </c>
      <c r="AA273" s="54" t="s">
        <v>343</v>
      </c>
      <c r="AB273" s="67">
        <f t="shared" si="30"/>
        <v>0</v>
      </c>
    </row>
    <row r="274" spans="6:28" x14ac:dyDescent="0.35">
      <c r="F274" s="54" t="s">
        <v>344</v>
      </c>
      <c r="G274" s="111"/>
      <c r="H274" s="112"/>
      <c r="I274" s="113"/>
      <c r="K274"/>
      <c r="M274"/>
      <c r="N274"/>
      <c r="O274"/>
      <c r="P274"/>
      <c r="Q274"/>
      <c r="S274" s="75">
        <v>268</v>
      </c>
      <c r="T274" s="71">
        <f t="shared" si="25"/>
        <v>368</v>
      </c>
      <c r="U274" s="76">
        <f t="shared" si="26"/>
        <v>2.4732415406346102E-13</v>
      </c>
      <c r="W274" s="47">
        <v>268</v>
      </c>
      <c r="X274" s="77">
        <f t="shared" si="27"/>
        <v>0.36089948289263618</v>
      </c>
      <c r="Y274" s="79">
        <f t="shared" si="28"/>
        <v>9.5628303061300191</v>
      </c>
      <c r="Z274" s="78">
        <f t="shared" si="29"/>
        <v>94.974997709285461</v>
      </c>
      <c r="AA274" s="54" t="s">
        <v>344</v>
      </c>
      <c r="AB274" s="67">
        <f t="shared" si="30"/>
        <v>0</v>
      </c>
    </row>
    <row r="275" spans="6:28" x14ac:dyDescent="0.35">
      <c r="F275" s="54" t="s">
        <v>345</v>
      </c>
      <c r="G275" s="111"/>
      <c r="H275" s="112"/>
      <c r="I275" s="113"/>
      <c r="K275"/>
      <c r="M275"/>
      <c r="N275"/>
      <c r="O275"/>
      <c r="P275"/>
      <c r="Q275"/>
      <c r="S275" s="75">
        <v>269</v>
      </c>
      <c r="T275" s="71">
        <f t="shared" si="25"/>
        <v>369</v>
      </c>
      <c r="U275" s="76">
        <f t="shared" si="26"/>
        <v>2.4784466794937323E-13</v>
      </c>
      <c r="W275" s="47">
        <v>269</v>
      </c>
      <c r="X275" s="77">
        <f t="shared" si="27"/>
        <v>0.36014153561130702</v>
      </c>
      <c r="Y275" s="79">
        <f t="shared" si="28"/>
        <v>9.5427468159175941</v>
      </c>
      <c r="Z275" s="78">
        <f t="shared" si="29"/>
        <v>94.775534854057668</v>
      </c>
      <c r="AA275" s="54" t="s">
        <v>345</v>
      </c>
      <c r="AB275" s="67">
        <f t="shared" si="30"/>
        <v>0</v>
      </c>
    </row>
    <row r="276" spans="6:28" x14ac:dyDescent="0.35">
      <c r="F276" s="54" t="s">
        <v>346</v>
      </c>
      <c r="G276" s="111"/>
      <c r="H276" s="112"/>
      <c r="I276" s="113"/>
      <c r="K276"/>
      <c r="M276"/>
      <c r="N276"/>
      <c r="O276"/>
      <c r="P276"/>
      <c r="Q276"/>
      <c r="S276" s="75">
        <v>270</v>
      </c>
      <c r="T276" s="71">
        <f t="shared" si="25"/>
        <v>370</v>
      </c>
      <c r="U276" s="76">
        <f t="shared" si="26"/>
        <v>2.4836480138597071E-13</v>
      </c>
      <c r="W276" s="47">
        <v>270</v>
      </c>
      <c r="X276" s="77">
        <f t="shared" si="27"/>
        <v>0.3593873157962057</v>
      </c>
      <c r="Y276" s="79">
        <f t="shared" si="28"/>
        <v>9.5227620931700674</v>
      </c>
      <c r="Z276" s="78">
        <f t="shared" si="29"/>
        <v>94.577052925966754</v>
      </c>
      <c r="AA276" s="54" t="s">
        <v>346</v>
      </c>
      <c r="AB276" s="67">
        <f t="shared" si="30"/>
        <v>0</v>
      </c>
    </row>
    <row r="277" spans="6:28" x14ac:dyDescent="0.35">
      <c r="F277" s="54" t="s">
        <v>347</v>
      </c>
      <c r="G277" s="111"/>
      <c r="H277" s="112"/>
      <c r="I277" s="113"/>
      <c r="K277"/>
      <c r="M277"/>
      <c r="N277"/>
      <c r="O277"/>
      <c r="P277"/>
      <c r="Q277"/>
      <c r="S277" s="75">
        <v>271</v>
      </c>
      <c r="T277" s="71">
        <f t="shared" si="25"/>
        <v>371</v>
      </c>
      <c r="U277" s="76">
        <f t="shared" si="26"/>
        <v>2.4888455534992177E-13</v>
      </c>
      <c r="W277" s="47">
        <v>271</v>
      </c>
      <c r="X277" s="77">
        <f t="shared" si="27"/>
        <v>0.35863679521160702</v>
      </c>
      <c r="Y277" s="79">
        <f t="shared" si="28"/>
        <v>9.5028753897194296</v>
      </c>
      <c r="Z277" s="78">
        <f t="shared" si="29"/>
        <v>94.379544494445284</v>
      </c>
      <c r="AA277" s="54" t="s">
        <v>347</v>
      </c>
      <c r="AB277" s="67">
        <f t="shared" si="30"/>
        <v>0</v>
      </c>
    </row>
    <row r="278" spans="6:28" x14ac:dyDescent="0.35">
      <c r="F278" s="54" t="s">
        <v>348</v>
      </c>
      <c r="G278" s="111"/>
      <c r="H278" s="112"/>
      <c r="I278" s="113"/>
      <c r="K278"/>
      <c r="M278"/>
      <c r="N278"/>
      <c r="O278"/>
      <c r="P278"/>
      <c r="Q278"/>
      <c r="S278" s="75">
        <v>272</v>
      </c>
      <c r="T278" s="71">
        <f t="shared" si="25"/>
        <v>372</v>
      </c>
      <c r="U278" s="76">
        <f t="shared" si="26"/>
        <v>2.4940393081506327E-13</v>
      </c>
      <c r="W278" s="47">
        <v>272</v>
      </c>
      <c r="X278" s="77">
        <f t="shared" si="27"/>
        <v>0.35788994590686207</v>
      </c>
      <c r="Y278" s="79">
        <f t="shared" si="28"/>
        <v>9.4830859649513926</v>
      </c>
      <c r="Z278" s="78">
        <f t="shared" si="29"/>
        <v>94.183002203947098</v>
      </c>
      <c r="AA278" s="54" t="s">
        <v>348</v>
      </c>
      <c r="AB278" s="67">
        <f t="shared" si="30"/>
        <v>0</v>
      </c>
    </row>
    <row r="279" spans="6:28" x14ac:dyDescent="0.35">
      <c r="F279" s="54" t="s">
        <v>349</v>
      </c>
      <c r="G279" s="111"/>
      <c r="H279" s="112"/>
      <c r="I279" s="113"/>
      <c r="K279"/>
      <c r="M279"/>
      <c r="N279"/>
      <c r="O279"/>
      <c r="P279"/>
      <c r="Q279"/>
      <c r="S279" s="75">
        <v>273</v>
      </c>
      <c r="T279" s="71">
        <f t="shared" si="25"/>
        <v>373</v>
      </c>
      <c r="U279" s="76">
        <f t="shared" si="26"/>
        <v>2.4992292875241784E-13</v>
      </c>
      <c r="W279" s="47">
        <v>273</v>
      </c>
      <c r="X279" s="77">
        <f t="shared" si="27"/>
        <v>0.35714674021279946</v>
      </c>
      <c r="Y279" s="79">
        <f t="shared" si="28"/>
        <v>9.4633930857100435</v>
      </c>
      <c r="Z279" s="78">
        <f t="shared" si="29"/>
        <v>93.987418773000144</v>
      </c>
      <c r="AA279" s="54" t="s">
        <v>349</v>
      </c>
      <c r="AB279" s="67">
        <f t="shared" si="30"/>
        <v>0</v>
      </c>
    </row>
    <row r="280" spans="6:28" x14ac:dyDescent="0.35">
      <c r="F280" s="54" t="s">
        <v>350</v>
      </c>
      <c r="G280" s="111"/>
      <c r="H280" s="112"/>
      <c r="I280" s="113"/>
      <c r="K280"/>
      <c r="M280"/>
      <c r="N280"/>
      <c r="O280"/>
      <c r="P280"/>
      <c r="Q280"/>
      <c r="S280" s="75">
        <v>274</v>
      </c>
      <c r="T280" s="71">
        <f t="shared" si="25"/>
        <v>374</v>
      </c>
      <c r="U280" s="76">
        <f t="shared" si="26"/>
        <v>2.5044155013021009E-13</v>
      </c>
      <c r="W280" s="47">
        <v>274</v>
      </c>
      <c r="X280" s="77">
        <f t="shared" si="27"/>
        <v>0.35640715073818202</v>
      </c>
      <c r="Y280" s="79">
        <f t="shared" si="28"/>
        <v>9.4437960262039464</v>
      </c>
      <c r="Z280" s="78">
        <f t="shared" si="29"/>
        <v>93.792786993274106</v>
      </c>
      <c r="AA280" s="54" t="s">
        <v>350</v>
      </c>
      <c r="AB280" s="67">
        <f t="shared" si="30"/>
        <v>0</v>
      </c>
    </row>
    <row r="281" spans="6:28" x14ac:dyDescent="0.35">
      <c r="F281" s="54" t="s">
        <v>351</v>
      </c>
      <c r="G281" s="111"/>
      <c r="H281" s="112"/>
      <c r="I281" s="113"/>
      <c r="K281"/>
      <c r="M281"/>
      <c r="N281"/>
      <c r="O281"/>
      <c r="P281"/>
      <c r="Q281"/>
      <c r="S281" s="75">
        <v>275</v>
      </c>
      <c r="T281" s="71">
        <f t="shared" si="25"/>
        <v>375</v>
      </c>
      <c r="U281" s="76">
        <f t="shared" si="26"/>
        <v>2.5095979591388308E-13</v>
      </c>
      <c r="W281" s="47">
        <v>275</v>
      </c>
      <c r="X281" s="77">
        <f t="shared" si="27"/>
        <v>0.35567115036621666</v>
      </c>
      <c r="Y281" s="79">
        <f t="shared" si="28"/>
        <v>9.4242940679136744</v>
      </c>
      <c r="Z281" s="78">
        <f t="shared" si="29"/>
        <v>93.599099728661869</v>
      </c>
      <c r="AA281" s="54" t="s">
        <v>351</v>
      </c>
      <c r="AB281" s="67">
        <f t="shared" si="30"/>
        <v>0</v>
      </c>
    </row>
    <row r="282" spans="6:28" x14ac:dyDescent="0.35">
      <c r="F282" s="54" t="s">
        <v>352</v>
      </c>
      <c r="G282" s="111"/>
      <c r="H282" s="112"/>
      <c r="I282" s="113"/>
      <c r="K282"/>
      <c r="M282"/>
      <c r="N282"/>
      <c r="O282"/>
      <c r="P282"/>
      <c r="Q282"/>
      <c r="S282" s="75">
        <v>276</v>
      </c>
      <c r="T282" s="71">
        <f t="shared" si="25"/>
        <v>376</v>
      </c>
      <c r="U282" s="76">
        <f t="shared" si="26"/>
        <v>2.5147766706611425E-13</v>
      </c>
      <c r="W282" s="47">
        <v>276</v>
      </c>
      <c r="X282" s="77">
        <f t="shared" si="27"/>
        <v>0.35493871225111712</v>
      </c>
      <c r="Y282" s="79">
        <f t="shared" si="28"/>
        <v>9.4048864995007193</v>
      </c>
      <c r="Z282" s="78">
        <f t="shared" si="29"/>
        <v>93.406349914375028</v>
      </c>
      <c r="AA282" s="54" t="s">
        <v>352</v>
      </c>
      <c r="AB282" s="67">
        <f t="shared" si="30"/>
        <v>0</v>
      </c>
    </row>
    <row r="283" spans="6:28" x14ac:dyDescent="0.35">
      <c r="F283" s="54" t="s">
        <v>353</v>
      </c>
      <c r="G283" s="111"/>
      <c r="H283" s="112"/>
      <c r="I283" s="113"/>
      <c r="K283"/>
      <c r="M283"/>
      <c r="N283"/>
      <c r="O283"/>
      <c r="P283"/>
      <c r="Q283"/>
      <c r="S283" s="75">
        <v>277</v>
      </c>
      <c r="T283" s="71">
        <f t="shared" si="25"/>
        <v>377</v>
      </c>
      <c r="U283" s="76">
        <f t="shared" si="26"/>
        <v>2.5199516454683108E-13</v>
      </c>
      <c r="W283" s="47">
        <v>277</v>
      </c>
      <c r="X283" s="77">
        <f t="shared" si="27"/>
        <v>0.35420980981471861</v>
      </c>
      <c r="Y283" s="79">
        <f t="shared" si="28"/>
        <v>9.385572616717802</v>
      </c>
      <c r="Z283" s="78">
        <f t="shared" si="29"/>
        <v>93.214530556052935</v>
      </c>
      <c r="AA283" s="54" t="s">
        <v>353</v>
      </c>
      <c r="AB283" s="67">
        <f t="shared" si="30"/>
        <v>0</v>
      </c>
    </row>
    <row r="284" spans="6:28" x14ac:dyDescent="0.35">
      <c r="F284" s="54" t="s">
        <v>354</v>
      </c>
      <c r="G284" s="111"/>
      <c r="H284" s="112"/>
      <c r="I284" s="113"/>
      <c r="K284"/>
      <c r="M284"/>
      <c r="N284"/>
      <c r="O284"/>
      <c r="P284"/>
      <c r="Q284"/>
      <c r="S284" s="75">
        <v>278</v>
      </c>
      <c r="T284" s="71">
        <f t="shared" si="25"/>
        <v>378</v>
      </c>
      <c r="U284" s="76">
        <f t="shared" si="26"/>
        <v>2.5251228931322616E-13</v>
      </c>
      <c r="W284" s="47">
        <v>278</v>
      </c>
      <c r="X284" s="77">
        <f t="shared" si="27"/>
        <v>0.3534844167431439</v>
      </c>
      <c r="Y284" s="79">
        <f t="shared" si="28"/>
        <v>9.366351722320525</v>
      </c>
      <c r="Z284" s="78">
        <f t="shared" si="29"/>
        <v>93.023634728885369</v>
      </c>
      <c r="AA284" s="54" t="s">
        <v>354</v>
      </c>
      <c r="AB284" s="67">
        <f t="shared" si="30"/>
        <v>0</v>
      </c>
    </row>
    <row r="285" spans="6:28" x14ac:dyDescent="0.35">
      <c r="F285" s="54" t="s">
        <v>355</v>
      </c>
      <c r="G285" s="111"/>
      <c r="H285" s="112"/>
      <c r="I285" s="113"/>
      <c r="K285"/>
      <c r="M285"/>
      <c r="N285"/>
      <c r="O285"/>
      <c r="P285"/>
      <c r="Q285"/>
      <c r="S285" s="75">
        <v>279</v>
      </c>
      <c r="T285" s="71">
        <f t="shared" si="25"/>
        <v>379</v>
      </c>
      <c r="U285" s="76">
        <f t="shared" si="26"/>
        <v>2.5302904231977295E-13</v>
      </c>
      <c r="W285" s="47">
        <v>279</v>
      </c>
      <c r="X285" s="77">
        <f t="shared" si="27"/>
        <v>0.35276250698351791</v>
      </c>
      <c r="Y285" s="79">
        <f t="shared" si="28"/>
        <v>9.3472231259803191</v>
      </c>
      <c r="Z285" s="78">
        <f t="shared" si="29"/>
        <v>92.833655576747915</v>
      </c>
      <c r="AA285" s="54" t="s">
        <v>355</v>
      </c>
      <c r="AB285" s="67">
        <f t="shared" si="30"/>
        <v>0</v>
      </c>
    </row>
    <row r="286" spans="6:28" x14ac:dyDescent="0.35">
      <c r="F286" s="54" t="s">
        <v>356</v>
      </c>
      <c r="G286" s="111"/>
      <c r="H286" s="112"/>
      <c r="I286" s="113"/>
      <c r="K286"/>
      <c r="M286"/>
      <c r="N286"/>
      <c r="O286"/>
      <c r="P286"/>
      <c r="Q286"/>
      <c r="S286" s="75">
        <v>280</v>
      </c>
      <c r="T286" s="71">
        <f t="shared" si="25"/>
        <v>380</v>
      </c>
      <c r="U286" s="76">
        <f t="shared" si="26"/>
        <v>2.5354542451823989E-13</v>
      </c>
      <c r="W286" s="47">
        <v>280</v>
      </c>
      <c r="X286" s="77">
        <f t="shared" si="27"/>
        <v>0.35204405474073353</v>
      </c>
      <c r="Y286" s="79">
        <f t="shared" si="28"/>
        <v>9.3281861441987477</v>
      </c>
      <c r="Z286" s="78">
        <f t="shared" si="29"/>
        <v>92.644586311350878</v>
      </c>
      <c r="AA286" s="54" t="s">
        <v>356</v>
      </c>
      <c r="AB286" s="67">
        <f t="shared" si="30"/>
        <v>0</v>
      </c>
    </row>
    <row r="287" spans="6:28" x14ac:dyDescent="0.35">
      <c r="F287" s="54" t="s">
        <v>357</v>
      </c>
      <c r="G287" s="111"/>
      <c r="H287" s="112"/>
      <c r="I287" s="113"/>
      <c r="K287"/>
      <c r="M287"/>
      <c r="N287"/>
      <c r="O287"/>
      <c r="P287"/>
      <c r="Q287"/>
      <c r="S287" s="75">
        <v>281</v>
      </c>
      <c r="T287" s="71">
        <f t="shared" si="25"/>
        <v>381</v>
      </c>
      <c r="U287" s="76">
        <f t="shared" si="26"/>
        <v>2.5406143685770582E-13</v>
      </c>
      <c r="W287" s="47">
        <v>281</v>
      </c>
      <c r="X287" s="77">
        <f t="shared" si="27"/>
        <v>0.35132903447426317</v>
      </c>
      <c r="Y287" s="79">
        <f t="shared" si="28"/>
        <v>9.3092401002230236</v>
      </c>
      <c r="Z287" s="78">
        <f t="shared" si="29"/>
        <v>92.456420211400214</v>
      </c>
      <c r="AA287" s="54" t="s">
        <v>357</v>
      </c>
      <c r="AB287" s="67">
        <f t="shared" si="30"/>
        <v>0</v>
      </c>
    </row>
    <row r="288" spans="6:28" x14ac:dyDescent="0.35">
      <c r="F288" s="54" t="s">
        <v>358</v>
      </c>
      <c r="G288" s="111"/>
      <c r="H288" s="112"/>
      <c r="I288" s="113"/>
      <c r="K288"/>
      <c r="M288"/>
      <c r="N288"/>
      <c r="O288"/>
      <c r="P288"/>
      <c r="Q288"/>
      <c r="S288" s="75">
        <v>282</v>
      </c>
      <c r="T288" s="71">
        <f t="shared" si="25"/>
        <v>382</v>
      </c>
      <c r="U288" s="76">
        <f t="shared" si="26"/>
        <v>2.5457708028457364E-13</v>
      </c>
      <c r="W288" s="47">
        <v>282</v>
      </c>
      <c r="X288" s="77">
        <f t="shared" si="27"/>
        <v>0.3506174208950204</v>
      </c>
      <c r="Y288" s="79">
        <f t="shared" si="28"/>
        <v>9.290384323962849</v>
      </c>
      <c r="Z288" s="78">
        <f t="shared" si="29"/>
        <v>92.26915062177163</v>
      </c>
      <c r="AA288" s="54" t="s">
        <v>358</v>
      </c>
      <c r="AB288" s="67">
        <f t="shared" si="30"/>
        <v>0</v>
      </c>
    </row>
    <row r="289" spans="6:28" x14ac:dyDescent="0.35">
      <c r="F289" s="54" t="s">
        <v>359</v>
      </c>
      <c r="G289" s="111"/>
      <c r="H289" s="112"/>
      <c r="I289" s="113"/>
      <c r="K289"/>
      <c r="M289"/>
      <c r="N289"/>
      <c r="O289"/>
      <c r="P289"/>
      <c r="Q289"/>
      <c r="S289" s="75">
        <v>283</v>
      </c>
      <c r="T289" s="71">
        <f t="shared" si="25"/>
        <v>383</v>
      </c>
      <c r="U289" s="76">
        <f t="shared" si="26"/>
        <v>2.550923557425848E-13</v>
      </c>
      <c r="W289" s="47">
        <v>283</v>
      </c>
      <c r="X289" s="77">
        <f t="shared" si="27"/>
        <v>0.3499091889622663</v>
      </c>
      <c r="Y289" s="79">
        <f t="shared" si="28"/>
        <v>9.2716181519084415</v>
      </c>
      <c r="Z289" s="78">
        <f t="shared" si="29"/>
        <v>92.08277095269635</v>
      </c>
      <c r="AA289" s="54" t="s">
        <v>359</v>
      </c>
      <c r="AB289" s="67">
        <f t="shared" si="30"/>
        <v>0</v>
      </c>
    </row>
    <row r="290" spans="6:28" x14ac:dyDescent="0.35">
      <c r="F290" s="54" t="s">
        <v>360</v>
      </c>
      <c r="G290" s="111"/>
      <c r="H290" s="112"/>
      <c r="I290" s="113"/>
      <c r="K290"/>
      <c r="M290"/>
      <c r="N290"/>
      <c r="O290"/>
      <c r="P290"/>
      <c r="Q290"/>
      <c r="S290" s="75">
        <v>284</v>
      </c>
      <c r="T290" s="71">
        <f t="shared" si="25"/>
        <v>384</v>
      </c>
      <c r="U290" s="76">
        <f t="shared" si="26"/>
        <v>2.5560726417283329E-13</v>
      </c>
      <c r="W290" s="47">
        <v>284</v>
      </c>
      <c r="X290" s="77">
        <f t="shared" si="27"/>
        <v>0.34920431388056183</v>
      </c>
      <c r="Y290" s="79">
        <f t="shared" si="28"/>
        <v>9.2529409270497833</v>
      </c>
      <c r="Z290" s="78">
        <f t="shared" si="29"/>
        <v>91.897274678959306</v>
      </c>
      <c r="AA290" s="54" t="s">
        <v>360</v>
      </c>
      <c r="AB290" s="67">
        <f t="shared" si="30"/>
        <v>0</v>
      </c>
    </row>
    <row r="291" spans="6:28" x14ac:dyDescent="0.35">
      <c r="F291" s="54" t="s">
        <v>361</v>
      </c>
      <c r="G291" s="111"/>
      <c r="H291" s="112"/>
      <c r="I291" s="113"/>
      <c r="K291"/>
      <c r="M291"/>
      <c r="N291"/>
      <c r="O291"/>
      <c r="P291"/>
      <c r="Q291"/>
      <c r="S291" s="75">
        <v>285</v>
      </c>
      <c r="T291" s="71">
        <f t="shared" si="25"/>
        <v>385</v>
      </c>
      <c r="U291" s="76">
        <f t="shared" si="26"/>
        <v>2.5612180651377904E-13</v>
      </c>
      <c r="W291" s="47">
        <v>285</v>
      </c>
      <c r="X291" s="77">
        <f t="shared" si="27"/>
        <v>0.34850277109676614</v>
      </c>
      <c r="Y291" s="79">
        <f t="shared" si="28"/>
        <v>9.2343519987970808</v>
      </c>
      <c r="Z291" s="78">
        <f t="shared" si="29"/>
        <v>91.712655339108977</v>
      </c>
      <c r="AA291" s="54" t="s">
        <v>361</v>
      </c>
      <c r="AB291" s="67">
        <f t="shared" si="30"/>
        <v>0</v>
      </c>
    </row>
    <row r="292" spans="6:28" x14ac:dyDescent="0.35">
      <c r="F292" s="54" t="s">
        <v>362</v>
      </c>
      <c r="G292" s="111"/>
      <c r="H292" s="112"/>
      <c r="I292" s="113"/>
      <c r="K292"/>
      <c r="M292"/>
      <c r="N292"/>
      <c r="O292"/>
      <c r="P292"/>
      <c r="Q292"/>
      <c r="S292" s="75">
        <v>286</v>
      </c>
      <c r="T292" s="71">
        <f t="shared" si="25"/>
        <v>386</v>
      </c>
      <c r="U292" s="76">
        <f t="shared" si="26"/>
        <v>2.5663598370126115E-13</v>
      </c>
      <c r="W292" s="47">
        <v>286</v>
      </c>
      <c r="X292" s="77">
        <f t="shared" si="27"/>
        <v>0.34780453629707864</v>
      </c>
      <c r="Y292" s="79">
        <f t="shared" si="28"/>
        <v>9.2158507229023954</v>
      </c>
      <c r="Z292" s="78">
        <f t="shared" si="29"/>
        <v>91.528906534679152</v>
      </c>
      <c r="AA292" s="54" t="s">
        <v>362</v>
      </c>
      <c r="AB292" s="67">
        <f t="shared" si="30"/>
        <v>0</v>
      </c>
    </row>
    <row r="293" spans="6:28" x14ac:dyDescent="0.35">
      <c r="F293" s="54" t="s">
        <v>363</v>
      </c>
      <c r="G293" s="111"/>
      <c r="H293" s="112"/>
      <c r="I293" s="113"/>
      <c r="K293"/>
      <c r="M293"/>
      <c r="N293"/>
      <c r="O293"/>
      <c r="P293"/>
      <c r="Q293"/>
      <c r="S293" s="75">
        <v>287</v>
      </c>
      <c r="T293" s="71">
        <f t="shared" si="25"/>
        <v>387</v>
      </c>
      <c r="U293" s="76">
        <f t="shared" si="26"/>
        <v>2.5714979666851201E-13</v>
      </c>
      <c r="W293" s="47">
        <v>287</v>
      </c>
      <c r="X293" s="77">
        <f t="shared" si="27"/>
        <v>0.34710958540412312</v>
      </c>
      <c r="Y293" s="79">
        <f t="shared" si="28"/>
        <v>9.1974364613823685</v>
      </c>
      <c r="Z293" s="78">
        <f t="shared" si="29"/>
        <v>91.346021929421482</v>
      </c>
      <c r="AA293" s="54" t="s">
        <v>363</v>
      </c>
      <c r="AB293" s="67">
        <f t="shared" si="30"/>
        <v>0</v>
      </c>
    </row>
    <row r="294" spans="6:28" x14ac:dyDescent="0.35">
      <c r="F294" s="54" t="s">
        <v>364</v>
      </c>
      <c r="G294" s="111"/>
      <c r="H294" s="112"/>
      <c r="I294" s="113"/>
      <c r="K294"/>
      <c r="M294"/>
      <c r="N294"/>
      <c r="O294"/>
      <c r="P294"/>
      <c r="Q294"/>
      <c r="S294" s="75">
        <v>288</v>
      </c>
      <c r="T294" s="71">
        <f t="shared" si="25"/>
        <v>388</v>
      </c>
      <c r="U294" s="76">
        <f t="shared" si="26"/>
        <v>2.5766324634616935E-13</v>
      </c>
      <c r="W294" s="47">
        <v>288</v>
      </c>
      <c r="X294" s="77">
        <f t="shared" si="27"/>
        <v>0.34641789457407712</v>
      </c>
      <c r="Y294" s="79">
        <f t="shared" si="28"/>
        <v>9.1791085824421721</v>
      </c>
      <c r="Z294" s="78">
        <f t="shared" si="29"/>
        <v>91.163995248550094</v>
      </c>
      <c r="AA294" s="54" t="s">
        <v>364</v>
      </c>
      <c r="AB294" s="67">
        <f t="shared" si="30"/>
        <v>0</v>
      </c>
    </row>
    <row r="295" spans="6:28" x14ac:dyDescent="0.35">
      <c r="F295" s="54" t="s">
        <v>365</v>
      </c>
      <c r="G295" s="111"/>
      <c r="H295" s="112"/>
      <c r="I295" s="113"/>
      <c r="K295"/>
      <c r="M295"/>
      <c r="N295"/>
      <c r="O295"/>
      <c r="P295"/>
      <c r="Q295"/>
      <c r="S295" s="75">
        <v>289</v>
      </c>
      <c r="T295" s="71">
        <f t="shared" si="25"/>
        <v>389</v>
      </c>
      <c r="U295" s="76">
        <f t="shared" si="26"/>
        <v>2.5817633366228951E-13</v>
      </c>
      <c r="W295" s="47">
        <v>289</v>
      </c>
      <c r="X295" s="77">
        <f t="shared" si="27"/>
        <v>0.34572944019384139</v>
      </c>
      <c r="Y295" s="79">
        <f t="shared" si="28"/>
        <v>9.1608664604004932</v>
      </c>
      <c r="Z295" s="78">
        <f t="shared" si="29"/>
        <v>90.982820277996609</v>
      </c>
      <c r="AA295" s="54" t="s">
        <v>365</v>
      </c>
      <c r="AB295" s="67">
        <f t="shared" si="30"/>
        <v>0</v>
      </c>
    </row>
    <row r="296" spans="6:28" x14ac:dyDescent="0.35">
      <c r="F296" s="54" t="s">
        <v>366</v>
      </c>
      <c r="G296" s="111"/>
      <c r="H296" s="112"/>
      <c r="I296" s="113"/>
      <c r="K296"/>
      <c r="M296"/>
      <c r="N296"/>
      <c r="O296"/>
      <c r="P296"/>
      <c r="Q296"/>
      <c r="S296" s="75">
        <v>290</v>
      </c>
      <c r="T296" s="71">
        <f t="shared" si="25"/>
        <v>390</v>
      </c>
      <c r="U296" s="76">
        <f t="shared" si="26"/>
        <v>2.5868905954235983E-13</v>
      </c>
      <c r="W296" s="47">
        <v>290</v>
      </c>
      <c r="X296" s="77">
        <f t="shared" si="27"/>
        <v>0.34504419887825116</v>
      </c>
      <c r="Y296" s="79">
        <f t="shared" si="28"/>
        <v>9.1427094756156517</v>
      </c>
      <c r="Z296" s="78">
        <f t="shared" si="29"/>
        <v>90.802490863676425</v>
      </c>
      <c r="AA296" s="54" t="s">
        <v>366</v>
      </c>
      <c r="AB296" s="67">
        <f t="shared" si="30"/>
        <v>0</v>
      </c>
    </row>
    <row r="297" spans="6:28" x14ac:dyDescent="0.35">
      <c r="F297" s="54" t="s">
        <v>367</v>
      </c>
      <c r="G297" s="111"/>
      <c r="H297" s="112"/>
      <c r="I297" s="113"/>
      <c r="K297"/>
      <c r="M297"/>
      <c r="N297"/>
      <c r="O297"/>
      <c r="P297"/>
      <c r="Q297"/>
      <c r="S297" s="75">
        <v>291</v>
      </c>
      <c r="T297" s="71">
        <f t="shared" si="25"/>
        <v>391</v>
      </c>
      <c r="U297" s="76">
        <f t="shared" si="26"/>
        <v>2.5920142490931155E-13</v>
      </c>
      <c r="W297" s="47">
        <v>291</v>
      </c>
      <c r="X297" s="77">
        <f t="shared" si="27"/>
        <v>0.34436214746732752</v>
      </c>
      <c r="Y297" s="79">
        <f t="shared" si="28"/>
        <v>9.1246370144127642</v>
      </c>
      <c r="Z297" s="78">
        <f t="shared" si="29"/>
        <v>90.623000910765185</v>
      </c>
      <c r="AA297" s="54" t="s">
        <v>367</v>
      </c>
      <c r="AB297" s="67">
        <f t="shared" si="30"/>
        <v>0</v>
      </c>
    </row>
    <row r="298" spans="6:28" x14ac:dyDescent="0.35">
      <c r="F298" s="54" t="s">
        <v>368</v>
      </c>
      <c r="G298" s="111"/>
      <c r="H298" s="112"/>
      <c r="I298" s="113"/>
      <c r="K298"/>
      <c r="M298"/>
      <c r="N298"/>
      <c r="O298"/>
      <c r="P298"/>
      <c r="Q298"/>
      <c r="S298" s="75">
        <v>292</v>
      </c>
      <c r="T298" s="71">
        <f t="shared" si="25"/>
        <v>392</v>
      </c>
      <c r="U298" s="76">
        <f t="shared" si="26"/>
        <v>2.5971343068353135E-13</v>
      </c>
      <c r="W298" s="47">
        <v>292</v>
      </c>
      <c r="X298" s="77">
        <f t="shared" si="27"/>
        <v>0.34368326302356977</v>
      </c>
      <c r="Y298" s="79">
        <f t="shared" si="28"/>
        <v>9.1066484690119989</v>
      </c>
      <c r="Z298" s="78">
        <f t="shared" si="29"/>
        <v>90.444344382986387</v>
      </c>
      <c r="AA298" s="54" t="s">
        <v>368</v>
      </c>
      <c r="AB298" s="67">
        <f t="shared" si="30"/>
        <v>0</v>
      </c>
    </row>
    <row r="299" spans="6:28" x14ac:dyDescent="0.35">
      <c r="F299" s="54" t="s">
        <v>369</v>
      </c>
      <c r="G299" s="111"/>
      <c r="H299" s="112"/>
      <c r="I299" s="113"/>
      <c r="K299"/>
      <c r="M299"/>
      <c r="N299"/>
      <c r="O299"/>
      <c r="P299"/>
      <c r="Q299"/>
      <c r="S299" s="75">
        <v>293</v>
      </c>
      <c r="T299" s="71">
        <f t="shared" si="25"/>
        <v>393</v>
      </c>
      <c r="U299" s="76">
        <f t="shared" si="26"/>
        <v>2.6022507778287371E-13</v>
      </c>
      <c r="W299" s="47">
        <v>293</v>
      </c>
      <c r="X299" s="77">
        <f t="shared" si="27"/>
        <v>0.34300752282928593</v>
      </c>
      <c r="Y299" s="79">
        <f t="shared" si="28"/>
        <v>9.0887432374578427</v>
      </c>
      <c r="Z299" s="78">
        <f t="shared" si="29"/>
        <v>90.266515301908782</v>
      </c>
      <c r="AA299" s="54" t="s">
        <v>369</v>
      </c>
      <c r="AB299" s="67">
        <f t="shared" si="30"/>
        <v>0</v>
      </c>
    </row>
    <row r="300" spans="6:28" x14ac:dyDescent="0.35">
      <c r="F300" s="54" t="s">
        <v>370</v>
      </c>
      <c r="G300" s="111"/>
      <c r="H300" s="112"/>
      <c r="I300" s="113"/>
      <c r="K300"/>
      <c r="M300"/>
      <c r="N300"/>
      <c r="O300"/>
      <c r="P300"/>
      <c r="Q300"/>
      <c r="S300" s="75">
        <v>294</v>
      </c>
      <c r="T300" s="71">
        <f t="shared" si="25"/>
        <v>394</v>
      </c>
      <c r="U300" s="76">
        <f t="shared" si="26"/>
        <v>2.6073636712267308E-13</v>
      </c>
      <c r="W300" s="47">
        <v>294</v>
      </c>
      <c r="X300" s="77">
        <f t="shared" si="27"/>
        <v>0.34233490438396147</v>
      </c>
      <c r="Y300" s="79">
        <f t="shared" si="28"/>
        <v>9.0709207235493814</v>
      </c>
      <c r="Z300" s="78">
        <f t="shared" si="29"/>
        <v>90.089507746253958</v>
      </c>
      <c r="AA300" s="54" t="s">
        <v>370</v>
      </c>
      <c r="AB300" s="67">
        <f t="shared" si="30"/>
        <v>0</v>
      </c>
    </row>
    <row r="301" spans="6:28" x14ac:dyDescent="0.35">
      <c r="F301" s="54" t="s">
        <v>371</v>
      </c>
      <c r="G301" s="111"/>
      <c r="H301" s="112"/>
      <c r="I301" s="113"/>
      <c r="K301"/>
      <c r="M301"/>
      <c r="N301"/>
      <c r="O301"/>
      <c r="P301"/>
      <c r="Q301"/>
      <c r="S301" s="75">
        <v>295</v>
      </c>
      <c r="T301" s="71">
        <f t="shared" si="25"/>
        <v>395</v>
      </c>
      <c r="U301" s="76">
        <f t="shared" si="26"/>
        <v>2.6124729961575489E-13</v>
      </c>
      <c r="W301" s="47">
        <v>295</v>
      </c>
      <c r="X301" s="77">
        <f t="shared" si="27"/>
        <v>0.34166538540166735</v>
      </c>
      <c r="Y301" s="79">
        <f t="shared" si="28"/>
        <v>9.0531803367716144</v>
      </c>
      <c r="Z301" s="78">
        <f t="shared" si="29"/>
        <v>89.91331585121425</v>
      </c>
      <c r="AA301" s="54" t="s">
        <v>371</v>
      </c>
      <c r="AB301" s="67">
        <f t="shared" si="30"/>
        <v>0</v>
      </c>
    </row>
    <row r="302" spans="6:28" x14ac:dyDescent="0.35">
      <c r="F302" s="54" t="s">
        <v>372</v>
      </c>
      <c r="G302" s="111"/>
      <c r="H302" s="112"/>
      <c r="I302" s="113"/>
      <c r="K302"/>
      <c r="M302"/>
      <c r="N302"/>
      <c r="O302"/>
      <c r="P302"/>
      <c r="Q302"/>
      <c r="S302" s="75">
        <v>296</v>
      </c>
      <c r="T302" s="71">
        <f t="shared" si="25"/>
        <v>396</v>
      </c>
      <c r="U302" s="76">
        <f t="shared" si="26"/>
        <v>2.6175787617244756E-13</v>
      </c>
      <c r="W302" s="47">
        <v>296</v>
      </c>
      <c r="X302" s="77">
        <f t="shared" si="27"/>
        <v>0.34099894380850387</v>
      </c>
      <c r="Y302" s="79">
        <f t="shared" si="28"/>
        <v>9.0355214922277298</v>
      </c>
      <c r="Z302" s="78">
        <f t="shared" si="29"/>
        <v>89.737933807779996</v>
      </c>
      <c r="AA302" s="54" t="s">
        <v>372</v>
      </c>
      <c r="AB302" s="67">
        <f t="shared" si="30"/>
        <v>0</v>
      </c>
    </row>
    <row r="303" spans="6:28" x14ac:dyDescent="0.35">
      <c r="F303" s="54" t="s">
        <v>373</v>
      </c>
      <c r="G303" s="111"/>
      <c r="H303" s="112"/>
      <c r="I303" s="113"/>
      <c r="K303"/>
      <c r="M303"/>
      <c r="N303"/>
      <c r="O303"/>
      <c r="P303"/>
      <c r="Q303"/>
      <c r="S303" s="75">
        <v>297</v>
      </c>
      <c r="T303" s="71">
        <f t="shared" si="25"/>
        <v>397</v>
      </c>
      <c r="U303" s="76">
        <f t="shared" si="26"/>
        <v>2.6226809770059367E-13</v>
      </c>
      <c r="W303" s="47">
        <v>297</v>
      </c>
      <c r="X303" s="77">
        <f t="shared" si="27"/>
        <v>0.34033555774008162</v>
      </c>
      <c r="Y303" s="79">
        <f t="shared" si="28"/>
        <v>9.0179436105723543</v>
      </c>
      <c r="Z303" s="78">
        <f t="shared" si="29"/>
        <v>89.563355862076705</v>
      </c>
      <c r="AA303" s="54" t="s">
        <v>373</v>
      </c>
      <c r="AB303" s="67">
        <f t="shared" si="30"/>
        <v>0</v>
      </c>
    </row>
    <row r="304" spans="6:28" x14ac:dyDescent="0.35">
      <c r="F304" s="54" t="s">
        <v>374</v>
      </c>
      <c r="G304" s="111"/>
      <c r="H304" s="112"/>
      <c r="I304" s="113"/>
      <c r="K304"/>
      <c r="M304"/>
      <c r="N304"/>
      <c r="O304"/>
      <c r="P304"/>
      <c r="Q304"/>
      <c r="S304" s="75">
        <v>298</v>
      </c>
      <c r="T304" s="71">
        <f t="shared" si="25"/>
        <v>398</v>
      </c>
      <c r="U304" s="76">
        <f t="shared" si="26"/>
        <v>2.6277796510556112E-13</v>
      </c>
      <c r="W304" s="47">
        <v>298</v>
      </c>
      <c r="X304" s="77">
        <f t="shared" si="27"/>
        <v>0.33967520553903852</v>
      </c>
      <c r="Y304" s="79">
        <f t="shared" si="28"/>
        <v>9.0004461179457618</v>
      </c>
      <c r="Z304" s="78">
        <f t="shared" si="29"/>
        <v>89.389576314711576</v>
      </c>
      <c r="AA304" s="54" t="s">
        <v>374</v>
      </c>
      <c r="AB304" s="67">
        <f t="shared" si="30"/>
        <v>0</v>
      </c>
    </row>
    <row r="305" spans="6:28" x14ac:dyDescent="0.35">
      <c r="F305" s="54" t="s">
        <v>375</v>
      </c>
      <c r="G305" s="111"/>
      <c r="H305" s="112"/>
      <c r="I305" s="113"/>
      <c r="K305"/>
      <c r="M305"/>
      <c r="N305"/>
      <c r="O305"/>
      <c r="P305"/>
      <c r="Q305"/>
      <c r="S305" s="75">
        <v>299</v>
      </c>
      <c r="T305" s="71">
        <f t="shared" si="25"/>
        <v>399</v>
      </c>
      <c r="U305" s="76">
        <f t="shared" si="26"/>
        <v>2.6328747929025407E-13</v>
      </c>
      <c r="W305" s="47">
        <v>299</v>
      </c>
      <c r="X305" s="77">
        <f t="shared" si="27"/>
        <v>0.33901786575259224</v>
      </c>
      <c r="Y305" s="79">
        <f t="shared" si="28"/>
        <v>8.9830284459090208</v>
      </c>
      <c r="Z305" s="78">
        <f t="shared" si="29"/>
        <v>89.216589520129418</v>
      </c>
      <c r="AA305" s="54" t="s">
        <v>375</v>
      </c>
      <c r="AB305" s="67">
        <f t="shared" si="30"/>
        <v>0</v>
      </c>
    </row>
    <row r="306" spans="6:28" x14ac:dyDescent="0.35">
      <c r="F306" s="54" t="s">
        <v>376</v>
      </c>
      <c r="G306" s="111"/>
      <c r="H306" s="112"/>
      <c r="I306" s="113"/>
      <c r="K306"/>
      <c r="M306"/>
      <c r="N306"/>
      <c r="O306"/>
      <c r="P306"/>
      <c r="Q306"/>
      <c r="S306" s="75">
        <v>300</v>
      </c>
      <c r="T306" s="71">
        <f t="shared" si="25"/>
        <v>400</v>
      </c>
      <c r="U306" s="76">
        <f t="shared" si="26"/>
        <v>2.637966411551241E-13</v>
      </c>
      <c r="W306" s="47">
        <v>300</v>
      </c>
      <c r="X306" s="77">
        <f t="shared" si="27"/>
        <v>0.33836351713012686</v>
      </c>
      <c r="Y306" s="79">
        <f t="shared" si="28"/>
        <v>8.9656900313800438</v>
      </c>
      <c r="Z306" s="78">
        <f t="shared" si="29"/>
        <v>89.044389885977523</v>
      </c>
      <c r="AA306" s="54" t="s">
        <v>376</v>
      </c>
      <c r="AB306" s="67">
        <f t="shared" si="30"/>
        <v>0</v>
      </c>
    </row>
    <row r="307" spans="6:28" x14ac:dyDescent="0.35">
      <c r="F307" s="54" t="s">
        <v>377</v>
      </c>
      <c r="G307" s="111"/>
      <c r="H307" s="112"/>
      <c r="I307" s="113"/>
      <c r="K307"/>
      <c r="M307"/>
      <c r="N307"/>
      <c r="O307"/>
      <c r="P307"/>
      <c r="Q307"/>
      <c r="S307" s="75">
        <v>301</v>
      </c>
      <c r="T307" s="71">
        <f t="shared" si="25"/>
        <v>401</v>
      </c>
      <c r="U307" s="76">
        <f t="shared" si="26"/>
        <v>2.643054515981804E-13</v>
      </c>
      <c r="W307" s="47">
        <v>301</v>
      </c>
      <c r="X307" s="77">
        <f t="shared" si="27"/>
        <v>0.33771213862081484</v>
      </c>
      <c r="Y307" s="79">
        <f t="shared" si="28"/>
        <v>8.9484303165705761</v>
      </c>
      <c r="Z307" s="78">
        <f t="shared" si="29"/>
        <v>88.872971872479852</v>
      </c>
      <c r="AA307" s="54" t="s">
        <v>377</v>
      </c>
      <c r="AB307" s="67">
        <f t="shared" si="30"/>
        <v>0</v>
      </c>
    </row>
    <row r="308" spans="6:28" x14ac:dyDescent="0.35">
      <c r="F308" s="54" t="s">
        <v>378</v>
      </c>
      <c r="G308" s="111"/>
      <c r="H308" s="112"/>
      <c r="I308" s="113"/>
      <c r="K308"/>
      <c r="M308"/>
      <c r="N308"/>
      <c r="O308"/>
      <c r="P308"/>
      <c r="Q308"/>
      <c r="S308" s="75">
        <v>302</v>
      </c>
      <c r="T308" s="71">
        <f t="shared" si="25"/>
        <v>402</v>
      </c>
      <c r="U308" s="76">
        <f t="shared" si="26"/>
        <v>2.6481391151500096E-13</v>
      </c>
      <c r="W308" s="47">
        <v>302</v>
      </c>
      <c r="X308" s="77">
        <f t="shared" si="27"/>
        <v>0.337063709371271</v>
      </c>
      <c r="Y308" s="79">
        <f t="shared" si="28"/>
        <v>8.9312487489240429</v>
      </c>
      <c r="Z308" s="78">
        <f t="shared" si="29"/>
        <v>88.702329991819752</v>
      </c>
      <c r="AA308" s="54" t="s">
        <v>378</v>
      </c>
      <c r="AB308" s="67">
        <f t="shared" si="30"/>
        <v>0</v>
      </c>
    </row>
    <row r="309" spans="6:28" x14ac:dyDescent="0.35">
      <c r="F309" s="54" t="s">
        <v>379</v>
      </c>
      <c r="G309" s="111"/>
      <c r="H309" s="112"/>
      <c r="I309" s="113"/>
      <c r="K309"/>
      <c r="M309"/>
      <c r="N309"/>
      <c r="O309"/>
      <c r="P309"/>
      <c r="Q309"/>
      <c r="S309" s="75">
        <v>303</v>
      </c>
      <c r="T309" s="71">
        <f t="shared" si="25"/>
        <v>403</v>
      </c>
      <c r="U309" s="76">
        <f t="shared" si="26"/>
        <v>2.6532202179874235E-13</v>
      </c>
      <c r="W309" s="47">
        <v>303</v>
      </c>
      <c r="X309" s="77">
        <f t="shared" si="27"/>
        <v>0.33641820872324157</v>
      </c>
      <c r="Y309" s="79">
        <f t="shared" si="28"/>
        <v>8.9141447810543006</v>
      </c>
      <c r="Z309" s="78">
        <f t="shared" si="29"/>
        <v>88.532458807531654</v>
      </c>
      <c r="AA309" s="54" t="s">
        <v>379</v>
      </c>
      <c r="AB309" s="67">
        <f t="shared" si="30"/>
        <v>0</v>
      </c>
    </row>
    <row r="310" spans="6:28" x14ac:dyDescent="0.35">
      <c r="F310" s="54" t="s">
        <v>380</v>
      </c>
      <c r="G310" s="111"/>
      <c r="H310" s="112"/>
      <c r="I310" s="113"/>
      <c r="K310"/>
      <c r="M310"/>
      <c r="N310"/>
      <c r="O310"/>
      <c r="P310"/>
      <c r="Q310"/>
      <c r="S310" s="75">
        <v>304</v>
      </c>
      <c r="T310" s="71">
        <f t="shared" si="25"/>
        <v>404</v>
      </c>
      <c r="U310" s="76">
        <f t="shared" si="26"/>
        <v>2.6582978334015047E-13</v>
      </c>
      <c r="W310" s="47">
        <v>304</v>
      </c>
      <c r="X310" s="77">
        <f t="shared" si="27"/>
        <v>0.33577561621132396</v>
      </c>
      <c r="Y310" s="79">
        <f t="shared" si="28"/>
        <v>8.8971178706852267</v>
      </c>
      <c r="Z310" s="78">
        <f t="shared" si="29"/>
        <v>88.363352933901083</v>
      </c>
      <c r="AA310" s="54" t="s">
        <v>380</v>
      </c>
      <c r="AB310" s="67">
        <f t="shared" si="30"/>
        <v>0</v>
      </c>
    </row>
    <row r="311" spans="6:28" x14ac:dyDescent="0.35">
      <c r="F311" s="54" t="s">
        <v>381</v>
      </c>
      <c r="G311" s="111"/>
      <c r="H311" s="112"/>
      <c r="I311" s="113"/>
      <c r="K311"/>
      <c r="M311"/>
      <c r="N311"/>
      <c r="O311"/>
      <c r="P311"/>
      <c r="Q311"/>
      <c r="S311" s="75">
        <v>305</v>
      </c>
      <c r="T311" s="71">
        <f t="shared" si="25"/>
        <v>405</v>
      </c>
      <c r="U311" s="76">
        <f t="shared" si="26"/>
        <v>2.6633719702757035E-13</v>
      </c>
      <c r="W311" s="47">
        <v>305</v>
      </c>
      <c r="X311" s="77">
        <f t="shared" si="27"/>
        <v>0.33513591156071959</v>
      </c>
      <c r="Y311" s="79">
        <f t="shared" si="28"/>
        <v>8.8801674805911741</v>
      </c>
      <c r="Z311" s="78">
        <f t="shared" si="29"/>
        <v>88.195007035373308</v>
      </c>
      <c r="AA311" s="54" t="s">
        <v>381</v>
      </c>
      <c r="AB311" s="67">
        <f t="shared" si="30"/>
        <v>0</v>
      </c>
    </row>
    <row r="312" spans="6:28" x14ac:dyDescent="0.35">
      <c r="F312" s="54" t="s">
        <v>382</v>
      </c>
      <c r="G312" s="111"/>
      <c r="H312" s="112"/>
      <c r="I312" s="113"/>
      <c r="K312"/>
      <c r="M312"/>
      <c r="N312"/>
      <c r="O312"/>
      <c r="P312"/>
      <c r="Q312"/>
      <c r="S312" s="75">
        <v>306</v>
      </c>
      <c r="T312" s="71">
        <f t="shared" si="25"/>
        <v>406</v>
      </c>
      <c r="U312" s="76">
        <f t="shared" si="26"/>
        <v>2.6684426374695633E-13</v>
      </c>
      <c r="W312" s="47">
        <v>306</v>
      </c>
      <c r="X312" s="77">
        <f t="shared" si="27"/>
        <v>0.33449907468501788</v>
      </c>
      <c r="Y312" s="79">
        <f t="shared" si="28"/>
        <v>8.8632930785382555</v>
      </c>
      <c r="Z312" s="78">
        <f t="shared" si="29"/>
        <v>88.027415825970138</v>
      </c>
      <c r="AA312" s="54" t="s">
        <v>382</v>
      </c>
      <c r="AB312" s="67">
        <f t="shared" si="30"/>
        <v>0</v>
      </c>
    </row>
    <row r="313" spans="6:28" x14ac:dyDescent="0.35">
      <c r="F313" s="54" t="s">
        <v>383</v>
      </c>
      <c r="G313" s="111"/>
      <c r="H313" s="112"/>
      <c r="I313" s="113"/>
      <c r="K313"/>
      <c r="M313"/>
      <c r="N313"/>
      <c r="O313"/>
      <c r="P313"/>
      <c r="Q313"/>
      <c r="S313" s="75">
        <v>307</v>
      </c>
      <c r="T313" s="71">
        <f t="shared" ref="T313:T376" si="31">$B$14+S313</f>
        <v>407</v>
      </c>
      <c r="U313" s="76">
        <f t="shared" ref="U313:U376" si="32">($B$20*T313+$B$21*$B$24*(1-EXP(-T313/$B$24))+$B$22*$B$25*(1-EXP(-T313/$B$25))+$B$23*$B$26*(1-EXP(-T313/$B$26)))*$C$7</f>
        <v>2.6735098438188193E-13</v>
      </c>
      <c r="W313" s="47">
        <v>307</v>
      </c>
      <c r="X313" s="77">
        <f t="shared" si="27"/>
        <v>0.33386508568401124</v>
      </c>
      <c r="Y313" s="79">
        <f t="shared" si="28"/>
        <v>8.8464941372264345</v>
      </c>
      <c r="Z313" s="78">
        <f t="shared" si="29"/>
        <v>87.860574068714882</v>
      </c>
      <c r="AA313" s="54" t="s">
        <v>383</v>
      </c>
      <c r="AB313" s="67">
        <f t="shared" si="30"/>
        <v>0</v>
      </c>
    </row>
    <row r="314" spans="6:28" x14ac:dyDescent="0.35">
      <c r="F314" s="54" t="s">
        <v>384</v>
      </c>
      <c r="G314" s="111"/>
      <c r="H314" s="112"/>
      <c r="I314" s="113"/>
      <c r="K314"/>
      <c r="M314"/>
      <c r="N314"/>
      <c r="O314"/>
      <c r="P314"/>
      <c r="Q314"/>
      <c r="S314" s="75">
        <v>308</v>
      </c>
      <c r="T314" s="71">
        <f t="shared" si="31"/>
        <v>408</v>
      </c>
      <c r="U314" s="76">
        <f t="shared" si="32"/>
        <v>2.6785735981354964E-13</v>
      </c>
      <c r="W314" s="47">
        <v>308</v>
      </c>
      <c r="X314" s="77">
        <f t="shared" si="27"/>
        <v>0.33323392484154007</v>
      </c>
      <c r="Y314" s="79">
        <f t="shared" si="28"/>
        <v>8.8297701342324455</v>
      </c>
      <c r="Z314" s="78">
        <f t="shared" si="29"/>
        <v>87.694476575065323</v>
      </c>
      <c r="AA314" s="54" t="s">
        <v>384</v>
      </c>
      <c r="AB314" s="67">
        <f t="shared" si="30"/>
        <v>0</v>
      </c>
    </row>
    <row r="315" spans="6:28" x14ac:dyDescent="0.35">
      <c r="F315" s="54" t="s">
        <v>385</v>
      </c>
      <c r="G315" s="111"/>
      <c r="H315" s="112"/>
      <c r="I315" s="113"/>
      <c r="K315"/>
      <c r="M315"/>
      <c r="N315"/>
      <c r="O315"/>
      <c r="P315"/>
      <c r="Q315"/>
      <c r="S315" s="75">
        <v>309</v>
      </c>
      <c r="T315" s="71">
        <f t="shared" si="31"/>
        <v>409</v>
      </c>
      <c r="U315" s="76">
        <f t="shared" si="32"/>
        <v>2.6836339092080004E-13</v>
      </c>
      <c r="W315" s="47">
        <v>309</v>
      </c>
      <c r="X315" s="77">
        <f t="shared" si="27"/>
        <v>0.33260557262336915</v>
      </c>
      <c r="Y315" s="79">
        <f t="shared" si="28"/>
        <v>8.813120551953503</v>
      </c>
      <c r="Z315" s="78">
        <f t="shared" si="29"/>
        <v>87.529118204354759</v>
      </c>
      <c r="AA315" s="54" t="s">
        <v>385</v>
      </c>
      <c r="AB315" s="67">
        <f t="shared" si="30"/>
        <v>0</v>
      </c>
    </row>
    <row r="316" spans="6:28" x14ac:dyDescent="0.35">
      <c r="F316" s="54" t="s">
        <v>386</v>
      </c>
      <c r="G316" s="111"/>
      <c r="H316" s="112"/>
      <c r="I316" s="113"/>
      <c r="K316"/>
      <c r="M316"/>
      <c r="N316"/>
      <c r="O316"/>
      <c r="P316"/>
      <c r="Q316"/>
      <c r="S316" s="75">
        <v>310</v>
      </c>
      <c r="T316" s="71">
        <f t="shared" si="31"/>
        <v>410</v>
      </c>
      <c r="U316" s="76">
        <f t="shared" si="32"/>
        <v>2.6886907858012212E-13</v>
      </c>
      <c r="W316" s="47">
        <v>310</v>
      </c>
      <c r="X316" s="77">
        <f t="shared" si="27"/>
        <v>0.33198000967509106</v>
      </c>
      <c r="Y316" s="79">
        <f t="shared" si="28"/>
        <v>8.7965448775517601</v>
      </c>
      <c r="Z316" s="78">
        <f t="shared" si="29"/>
        <v>87.364493863240369</v>
      </c>
      <c r="AA316" s="54" t="s">
        <v>386</v>
      </c>
      <c r="AB316" s="67">
        <f t="shared" si="30"/>
        <v>0</v>
      </c>
    </row>
    <row r="317" spans="6:28" x14ac:dyDescent="0.35">
      <c r="F317" s="54" t="s">
        <v>387</v>
      </c>
      <c r="G317" s="111"/>
      <c r="H317" s="112"/>
      <c r="I317" s="113"/>
      <c r="K317"/>
      <c r="M317"/>
      <c r="N317"/>
      <c r="O317"/>
      <c r="P317"/>
      <c r="Q317"/>
      <c r="S317" s="75">
        <v>311</v>
      </c>
      <c r="T317" s="71">
        <f t="shared" si="31"/>
        <v>411</v>
      </c>
      <c r="U317" s="76">
        <f t="shared" si="32"/>
        <v>2.6937442366566197E-13</v>
      </c>
      <c r="W317" s="47">
        <v>311</v>
      </c>
      <c r="X317" s="77">
        <f t="shared" si="27"/>
        <v>0.33135721682006114</v>
      </c>
      <c r="Y317" s="79">
        <f t="shared" si="28"/>
        <v>8.7800426028995862</v>
      </c>
      <c r="Z317" s="78">
        <f t="shared" si="29"/>
        <v>87.200598505159675</v>
      </c>
      <c r="AA317" s="54" t="s">
        <v>387</v>
      </c>
      <c r="AB317" s="67">
        <f t="shared" si="30"/>
        <v>0</v>
      </c>
    </row>
    <row r="318" spans="6:28" x14ac:dyDescent="0.35">
      <c r="F318" s="54" t="s">
        <v>388</v>
      </c>
      <c r="G318" s="111"/>
      <c r="H318" s="112"/>
      <c r="I318" s="113"/>
      <c r="K318"/>
      <c r="M318"/>
      <c r="N318"/>
      <c r="O318"/>
      <c r="P318"/>
      <c r="Q318"/>
      <c r="S318" s="75">
        <v>312</v>
      </c>
      <c r="T318" s="71">
        <f t="shared" si="31"/>
        <v>412</v>
      </c>
      <c r="U318" s="76">
        <f t="shared" si="32"/>
        <v>2.6987942704923251E-13</v>
      </c>
      <c r="W318" s="47">
        <v>312</v>
      </c>
      <c r="X318" s="77">
        <f t="shared" si="27"/>
        <v>0.330737175057359</v>
      </c>
      <c r="Y318" s="79">
        <f t="shared" si="28"/>
        <v>8.7636132245255585</v>
      </c>
      <c r="Z318" s="78">
        <f t="shared" si="29"/>
        <v>87.037427129794153</v>
      </c>
      <c r="AA318" s="54" t="s">
        <v>388</v>
      </c>
      <c r="AB318" s="67">
        <f t="shared" si="30"/>
        <v>0</v>
      </c>
    </row>
    <row r="319" spans="6:28" x14ac:dyDescent="0.35">
      <c r="F319" s="54" t="s">
        <v>389</v>
      </c>
      <c r="G319" s="111"/>
      <c r="H319" s="112"/>
      <c r="I319" s="113"/>
      <c r="K319"/>
      <c r="M319"/>
      <c r="N319"/>
      <c r="O319"/>
      <c r="P319"/>
      <c r="Q319"/>
      <c r="S319" s="75">
        <v>313</v>
      </c>
      <c r="T319" s="71">
        <f t="shared" si="31"/>
        <v>413</v>
      </c>
      <c r="U319" s="76">
        <f t="shared" si="32"/>
        <v>2.7038408960032213E-13</v>
      </c>
      <c r="W319" s="47">
        <v>313</v>
      </c>
      <c r="X319" s="77">
        <f t="shared" si="27"/>
        <v>0.33011986555977968</v>
      </c>
      <c r="Y319" s="79">
        <f t="shared" si="28"/>
        <v>8.7472562435612229</v>
      </c>
      <c r="Z319" s="78">
        <f t="shared" si="29"/>
        <v>86.874974782540562</v>
      </c>
      <c r="AA319" s="54" t="s">
        <v>389</v>
      </c>
      <c r="AB319" s="67">
        <f t="shared" si="30"/>
        <v>0</v>
      </c>
    </row>
    <row r="320" spans="6:28" x14ac:dyDescent="0.35">
      <c r="F320" s="54" t="s">
        <v>390</v>
      </c>
      <c r="G320" s="111"/>
      <c r="H320" s="112"/>
      <c r="I320" s="113"/>
      <c r="K320"/>
      <c r="M320"/>
      <c r="N320"/>
      <c r="O320"/>
      <c r="P320"/>
      <c r="Q320"/>
      <c r="S320" s="75">
        <v>314</v>
      </c>
      <c r="T320" s="71">
        <f t="shared" si="31"/>
        <v>414</v>
      </c>
      <c r="U320" s="76">
        <f t="shared" si="32"/>
        <v>2.7088841218610405E-13</v>
      </c>
      <c r="W320" s="47">
        <v>314</v>
      </c>
      <c r="X320" s="77">
        <f t="shared" si="27"/>
        <v>0.32950526967185106</v>
      </c>
      <c r="Y320" s="79">
        <f t="shared" si="28"/>
        <v>8.7309711656885707</v>
      </c>
      <c r="Z320" s="78">
        <f t="shared" si="29"/>
        <v>86.713236553989205</v>
      </c>
      <c r="AA320" s="54" t="s">
        <v>390</v>
      </c>
      <c r="AB320" s="67">
        <f t="shared" si="30"/>
        <v>0</v>
      </c>
    </row>
    <row r="321" spans="6:28" x14ac:dyDescent="0.35">
      <c r="F321" s="54" t="s">
        <v>391</v>
      </c>
      <c r="G321" s="111"/>
      <c r="H321" s="112"/>
      <c r="I321" s="113"/>
      <c r="K321"/>
      <c r="M321"/>
      <c r="N321"/>
      <c r="O321"/>
      <c r="P321"/>
      <c r="Q321"/>
      <c r="S321" s="75">
        <v>315</v>
      </c>
      <c r="T321" s="71">
        <f t="shared" si="31"/>
        <v>415</v>
      </c>
      <c r="U321" s="76">
        <f t="shared" si="32"/>
        <v>2.7139239567144533E-13</v>
      </c>
      <c r="W321" s="47">
        <v>315</v>
      </c>
      <c r="X321" s="77">
        <f t="shared" si="27"/>
        <v>0.32889336890787912</v>
      </c>
      <c r="Y321" s="79">
        <f t="shared" si="28"/>
        <v>8.7147575010882363</v>
      </c>
      <c r="Z321" s="78">
        <f t="shared" si="29"/>
        <v>86.552207579409497</v>
      </c>
      <c r="AA321" s="54" t="s">
        <v>391</v>
      </c>
      <c r="AB321" s="67">
        <f t="shared" si="30"/>
        <v>0</v>
      </c>
    </row>
    <row r="322" spans="6:28" x14ac:dyDescent="0.35">
      <c r="F322" s="54" t="s">
        <v>392</v>
      </c>
      <c r="G322" s="111"/>
      <c r="H322" s="112"/>
      <c r="I322" s="113"/>
      <c r="K322"/>
      <c r="M322"/>
      <c r="N322"/>
      <c r="O322"/>
      <c r="P322"/>
      <c r="Q322"/>
      <c r="S322" s="75">
        <v>316</v>
      </c>
      <c r="T322" s="71">
        <f t="shared" si="31"/>
        <v>416</v>
      </c>
      <c r="U322" s="76">
        <f t="shared" si="32"/>
        <v>2.7189604091891561E-13</v>
      </c>
      <c r="W322" s="47">
        <v>316</v>
      </c>
      <c r="X322" s="77">
        <f t="shared" si="27"/>
        <v>0.32828414495001962</v>
      </c>
      <c r="Y322" s="79">
        <f t="shared" si="28"/>
        <v>8.6986147643884113</v>
      </c>
      <c r="Z322" s="78">
        <f t="shared" si="29"/>
        <v>86.391883038242568</v>
      </c>
      <c r="AA322" s="54" t="s">
        <v>392</v>
      </c>
      <c r="AB322" s="67">
        <f t="shared" si="30"/>
        <v>0</v>
      </c>
    </row>
    <row r="323" spans="6:28" x14ac:dyDescent="0.35">
      <c r="F323" s="54" t="s">
        <v>393</v>
      </c>
      <c r="G323" s="111"/>
      <c r="H323" s="112"/>
      <c r="I323" s="113"/>
      <c r="K323"/>
      <c r="M323"/>
      <c r="N323"/>
      <c r="O323"/>
      <c r="P323"/>
      <c r="Q323"/>
      <c r="S323" s="75">
        <v>317</v>
      </c>
      <c r="T323" s="71">
        <f t="shared" si="31"/>
        <v>417</v>
      </c>
      <c r="U323" s="76">
        <f t="shared" si="32"/>
        <v>2.723993487887955E-13</v>
      </c>
      <c r="W323" s="47">
        <v>317</v>
      </c>
      <c r="X323" s="77">
        <f t="shared" si="27"/>
        <v>0.327677579646377</v>
      </c>
      <c r="Y323" s="79">
        <f t="shared" si="28"/>
        <v>8.6825424746144559</v>
      </c>
      <c r="Z323" s="78">
        <f t="shared" si="29"/>
        <v>86.232258153600853</v>
      </c>
      <c r="AA323" s="54" t="s">
        <v>393</v>
      </c>
      <c r="AB323" s="67">
        <f t="shared" si="30"/>
        <v>0</v>
      </c>
    </row>
    <row r="324" spans="6:28" x14ac:dyDescent="0.35">
      <c r="F324" s="54" t="s">
        <v>394</v>
      </c>
      <c r="G324" s="111"/>
      <c r="H324" s="112"/>
      <c r="I324" s="113"/>
      <c r="K324"/>
      <c r="M324"/>
      <c r="N324"/>
      <c r="O324"/>
      <c r="P324"/>
      <c r="Q324"/>
      <c r="S324" s="75">
        <v>318</v>
      </c>
      <c r="T324" s="71">
        <f t="shared" si="31"/>
        <v>418</v>
      </c>
      <c r="U324" s="76">
        <f t="shared" si="32"/>
        <v>2.7290232013908566E-13</v>
      </c>
      <c r="W324" s="47">
        <v>318</v>
      </c>
      <c r="X324" s="77">
        <f t="shared" si="27"/>
        <v>0.32707365500912744</v>
      </c>
      <c r="Y324" s="79">
        <f t="shared" si="28"/>
        <v>8.6665401551391845</v>
      </c>
      <c r="Z324" s="78">
        <f t="shared" si="29"/>
        <v>86.07332819177428</v>
      </c>
      <c r="AA324" s="54" t="s">
        <v>394</v>
      </c>
      <c r="AB324" s="67">
        <f t="shared" si="30"/>
        <v>0</v>
      </c>
    </row>
    <row r="325" spans="6:28" x14ac:dyDescent="0.35">
      <c r="F325" s="54" t="s">
        <v>395</v>
      </c>
      <c r="G325" s="111"/>
      <c r="H325" s="112"/>
      <c r="I325" s="113"/>
      <c r="K325"/>
      <c r="M325"/>
      <c r="N325"/>
      <c r="O325"/>
      <c r="P325"/>
      <c r="Q325"/>
      <c r="S325" s="75">
        <v>319</v>
      </c>
      <c r="T325" s="71">
        <f t="shared" si="31"/>
        <v>419</v>
      </c>
      <c r="U325" s="76">
        <f t="shared" si="32"/>
        <v>2.7340495582551504E-13</v>
      </c>
      <c r="W325" s="47">
        <v>319</v>
      </c>
      <c r="X325" s="77">
        <f t="shared" si="27"/>
        <v>0.32647235321266915</v>
      </c>
      <c r="Y325" s="79">
        <f t="shared" si="28"/>
        <v>8.6506073336338343</v>
      </c>
      <c r="Z325" s="78">
        <f t="shared" si="29"/>
        <v>85.915088461743409</v>
      </c>
      <c r="AA325" s="54" t="s">
        <v>395</v>
      </c>
      <c r="AB325" s="67">
        <f t="shared" si="30"/>
        <v>0</v>
      </c>
    </row>
    <row r="326" spans="6:28" x14ac:dyDescent="0.35">
      <c r="F326" s="54" t="s">
        <v>396</v>
      </c>
      <c r="G326" s="111"/>
      <c r="H326" s="112"/>
      <c r="I326" s="113"/>
      <c r="K326"/>
      <c r="M326"/>
      <c r="N326"/>
      <c r="O326"/>
      <c r="P326"/>
      <c r="Q326"/>
      <c r="S326" s="75">
        <v>320</v>
      </c>
      <c r="T326" s="71">
        <f t="shared" si="31"/>
        <v>420</v>
      </c>
      <c r="U326" s="76">
        <f t="shared" si="32"/>
        <v>2.7390725670154956E-13</v>
      </c>
      <c r="W326" s="47">
        <v>320</v>
      </c>
      <c r="X326" s="77">
        <f t="shared" si="27"/>
        <v>0.32587365659179629</v>
      </c>
      <c r="Y326" s="79">
        <f t="shared" si="28"/>
        <v>8.6347435420196899</v>
      </c>
      <c r="Z326" s="78">
        <f t="shared" si="29"/>
        <v>85.757534314698887</v>
      </c>
      <c r="AA326" s="54" t="s">
        <v>396</v>
      </c>
      <c r="AB326" s="67">
        <f t="shared" si="30"/>
        <v>0</v>
      </c>
    </row>
    <row r="327" spans="6:28" x14ac:dyDescent="0.35">
      <c r="F327" s="54" t="s">
        <v>397</v>
      </c>
      <c r="G327" s="111"/>
      <c r="H327" s="112"/>
      <c r="I327" s="113"/>
      <c r="K327"/>
      <c r="M327"/>
      <c r="N327"/>
      <c r="O327"/>
      <c r="P327"/>
      <c r="Q327"/>
      <c r="S327" s="75">
        <v>321</v>
      </c>
      <c r="T327" s="71">
        <f t="shared" si="31"/>
        <v>421</v>
      </c>
      <c r="U327" s="76">
        <f t="shared" si="32"/>
        <v>2.7440922361840001E-13</v>
      </c>
      <c r="W327" s="47">
        <v>321</v>
      </c>
      <c r="X327" s="77">
        <f t="shared" ref="X327:X390" si="33">$O$6/$U327</f>
        <v>0.32527754763989886</v>
      </c>
      <c r="Y327" s="79">
        <f t="shared" ref="Y327:Y390" si="34">$P$6/$U327</f>
        <v>8.6189483164203882</v>
      </c>
      <c r="Z327" s="78">
        <f t="shared" ref="Z327:Z390" si="35">$Q$6/$U327</f>
        <v>85.600661143567777</v>
      </c>
      <c r="AA327" s="54" t="s">
        <v>397</v>
      </c>
      <c r="AB327" s="67">
        <f t="shared" ref="AB327:AB390" si="36">G327*X327+H327*Y327+I327*Z327</f>
        <v>0</v>
      </c>
    </row>
    <row r="328" spans="6:28" x14ac:dyDescent="0.35">
      <c r="F328" s="54" t="s">
        <v>398</v>
      </c>
      <c r="G328" s="111"/>
      <c r="H328" s="112"/>
      <c r="I328" s="113"/>
      <c r="K328"/>
      <c r="M328"/>
      <c r="N328"/>
      <c r="O328"/>
      <c r="P328"/>
      <c r="Q328"/>
      <c r="S328" s="75">
        <v>322</v>
      </c>
      <c r="T328" s="71">
        <f t="shared" si="31"/>
        <v>422</v>
      </c>
      <c r="U328" s="76">
        <f t="shared" si="32"/>
        <v>2.7491085742503074E-13</v>
      </c>
      <c r="W328" s="47">
        <v>322</v>
      </c>
      <c r="X328" s="77">
        <f t="shared" si="33"/>
        <v>0.32468400900718547</v>
      </c>
      <c r="Y328" s="79">
        <f t="shared" si="34"/>
        <v>8.60322119711482</v>
      </c>
      <c r="Z328" s="78">
        <f t="shared" si="35"/>
        <v>85.444464382545831</v>
      </c>
      <c r="AA328" s="54" t="s">
        <v>398</v>
      </c>
      <c r="AB328" s="67">
        <f t="shared" si="36"/>
        <v>0</v>
      </c>
    </row>
    <row r="329" spans="6:28" x14ac:dyDescent="0.35">
      <c r="F329" s="54" t="s">
        <v>399</v>
      </c>
      <c r="G329" s="111"/>
      <c r="H329" s="112"/>
      <c r="I329" s="113"/>
      <c r="K329"/>
      <c r="M329"/>
      <c r="N329"/>
      <c r="O329"/>
      <c r="P329"/>
      <c r="Q329"/>
      <c r="S329" s="75">
        <v>323</v>
      </c>
      <c r="T329" s="71">
        <f t="shared" si="31"/>
        <v>423</v>
      </c>
      <c r="U329" s="76">
        <f t="shared" si="32"/>
        <v>2.7541215896816746E-13</v>
      </c>
      <c r="W329" s="47">
        <v>323</v>
      </c>
      <c r="X329" s="77">
        <f t="shared" si="33"/>
        <v>0.32409302349893154</v>
      </c>
      <c r="Y329" s="79">
        <f t="shared" si="34"/>
        <v>8.5875617284907104</v>
      </c>
      <c r="Z329" s="78">
        <f t="shared" si="35"/>
        <v>85.288939506636439</v>
      </c>
      <c r="AA329" s="54" t="s">
        <v>399</v>
      </c>
      <c r="AB329" s="67">
        <f t="shared" si="36"/>
        <v>0</v>
      </c>
    </row>
    <row r="330" spans="6:28" x14ac:dyDescent="0.35">
      <c r="F330" s="54" t="s">
        <v>400</v>
      </c>
      <c r="G330" s="111"/>
      <c r="H330" s="112"/>
      <c r="I330" s="113"/>
      <c r="K330"/>
      <c r="M330"/>
      <c r="N330"/>
      <c r="O330"/>
      <c r="P330"/>
      <c r="Q330"/>
      <c r="S330" s="75">
        <v>324</v>
      </c>
      <c r="T330" s="71">
        <f t="shared" si="31"/>
        <v>424</v>
      </c>
      <c r="U330" s="76">
        <f t="shared" si="32"/>
        <v>2.7591312909230571E-13</v>
      </c>
      <c r="W330" s="47">
        <v>324</v>
      </c>
      <c r="X330" s="77">
        <f t="shared" si="33"/>
        <v>0.32350457407374927</v>
      </c>
      <c r="Y330" s="79">
        <f t="shared" si="34"/>
        <v>8.5719694589987885</v>
      </c>
      <c r="Z330" s="78">
        <f t="shared" si="35"/>
        <v>85.134082031195447</v>
      </c>
      <c r="AA330" s="54" t="s">
        <v>400</v>
      </c>
      <c r="AB330" s="67">
        <f t="shared" si="36"/>
        <v>0</v>
      </c>
    </row>
    <row r="331" spans="6:28" x14ac:dyDescent="0.35">
      <c r="F331" s="54" t="s">
        <v>401</v>
      </c>
      <c r="G331" s="111"/>
      <c r="H331" s="112"/>
      <c r="I331" s="113"/>
      <c r="K331"/>
      <c r="M331"/>
      <c r="N331"/>
      <c r="O331"/>
      <c r="P331"/>
      <c r="Q331"/>
      <c r="S331" s="75">
        <v>325</v>
      </c>
      <c r="T331" s="71">
        <f t="shared" si="31"/>
        <v>425</v>
      </c>
      <c r="U331" s="76">
        <f t="shared" si="32"/>
        <v>2.7641376863971824E-13</v>
      </c>
      <c r="W331" s="47">
        <v>325</v>
      </c>
      <c r="X331" s="77">
        <f t="shared" si="33"/>
        <v>0.32291864384188279</v>
      </c>
      <c r="Y331" s="79">
        <f t="shared" si="34"/>
        <v>8.5564439411075988</v>
      </c>
      <c r="Z331" s="78">
        <f t="shared" si="35"/>
        <v>84.979887511482389</v>
      </c>
      <c r="AA331" s="54" t="s">
        <v>401</v>
      </c>
      <c r="AB331" s="67">
        <f t="shared" si="36"/>
        <v>0</v>
      </c>
    </row>
    <row r="332" spans="6:28" x14ac:dyDescent="0.35">
      <c r="F332" s="54" t="s">
        <v>402</v>
      </c>
      <c r="G332" s="111"/>
      <c r="H332" s="112"/>
      <c r="I332" s="113"/>
      <c r="K332"/>
      <c r="M332"/>
      <c r="N332"/>
      <c r="O332"/>
      <c r="P332"/>
      <c r="Q332"/>
      <c r="S332" s="75">
        <v>326</v>
      </c>
      <c r="T332" s="71">
        <f t="shared" si="31"/>
        <v>426</v>
      </c>
      <c r="U332" s="76">
        <f t="shared" si="32"/>
        <v>2.7691407845046357E-13</v>
      </c>
      <c r="W332" s="47">
        <v>326</v>
      </c>
      <c r="X332" s="77">
        <f t="shared" si="33"/>
        <v>0.32233521606352383</v>
      </c>
      <c r="Y332" s="79">
        <f t="shared" si="34"/>
        <v>8.5409847312588862</v>
      </c>
      <c r="Z332" s="78">
        <f t="shared" si="35"/>
        <v>84.826351542217338</v>
      </c>
      <c r="AA332" s="54" t="s">
        <v>402</v>
      </c>
      <c r="AB332" s="67">
        <f t="shared" si="36"/>
        <v>0</v>
      </c>
    </row>
    <row r="333" spans="6:28" x14ac:dyDescent="0.35">
      <c r="F333" s="54" t="s">
        <v>403</v>
      </c>
      <c r="G333" s="111"/>
      <c r="H333" s="112"/>
      <c r="I333" s="113"/>
      <c r="K333"/>
      <c r="M333"/>
      <c r="N333"/>
      <c r="O333"/>
      <c r="P333"/>
      <c r="Q333"/>
      <c r="S333" s="75">
        <v>327</v>
      </c>
      <c r="T333" s="71">
        <f t="shared" si="31"/>
        <v>427</v>
      </c>
      <c r="U333" s="76">
        <f t="shared" si="32"/>
        <v>2.7741405936239332E-13</v>
      </c>
      <c r="W333" s="47">
        <v>327</v>
      </c>
      <c r="X333" s="77">
        <f t="shared" si="33"/>
        <v>0.32175427414715185</v>
      </c>
      <c r="Y333" s="79">
        <f t="shared" si="34"/>
        <v>8.5255913898236049</v>
      </c>
      <c r="Z333" s="78">
        <f t="shared" si="35"/>
        <v>84.673469757144048</v>
      </c>
      <c r="AA333" s="54" t="s">
        <v>403</v>
      </c>
      <c r="AB333" s="67">
        <f t="shared" si="36"/>
        <v>0</v>
      </c>
    </row>
    <row r="334" spans="6:28" x14ac:dyDescent="0.35">
      <c r="F334" s="54" t="s">
        <v>404</v>
      </c>
      <c r="G334" s="111"/>
      <c r="H334" s="112"/>
      <c r="I334" s="113"/>
      <c r="K334"/>
      <c r="M334"/>
      <c r="N334"/>
      <c r="O334"/>
      <c r="P334"/>
      <c r="Q334"/>
      <c r="S334" s="75">
        <v>328</v>
      </c>
      <c r="T334" s="71">
        <f t="shared" si="31"/>
        <v>428</v>
      </c>
      <c r="U334" s="76">
        <f t="shared" si="32"/>
        <v>2.7791371221115998E-13</v>
      </c>
      <c r="W334" s="47">
        <v>328</v>
      </c>
      <c r="X334" s="77">
        <f t="shared" si="33"/>
        <v>0.32117580164789528</v>
      </c>
      <c r="Y334" s="79">
        <f t="shared" si="34"/>
        <v>8.5102634810584945</v>
      </c>
      <c r="Z334" s="78">
        <f t="shared" si="35"/>
        <v>84.521237828598643</v>
      </c>
      <c r="AA334" s="54" t="s">
        <v>404</v>
      </c>
      <c r="AB334" s="67">
        <f t="shared" si="36"/>
        <v>0</v>
      </c>
    </row>
    <row r="335" spans="6:28" x14ac:dyDescent="0.35">
      <c r="F335" s="54" t="s">
        <v>405</v>
      </c>
      <c r="G335" s="111"/>
      <c r="H335" s="112"/>
      <c r="I335" s="113"/>
      <c r="K335"/>
      <c r="M335"/>
      <c r="N335"/>
      <c r="O335"/>
      <c r="P335"/>
      <c r="Q335"/>
      <c r="S335" s="75">
        <v>329</v>
      </c>
      <c r="T335" s="71">
        <f t="shared" si="31"/>
        <v>429</v>
      </c>
      <c r="U335" s="76">
        <f t="shared" si="32"/>
        <v>2.7841303783022496E-13</v>
      </c>
      <c r="W335" s="47">
        <v>329</v>
      </c>
      <c r="X335" s="77">
        <f t="shared" si="33"/>
        <v>0.32059978226591385</v>
      </c>
      <c r="Y335" s="79">
        <f t="shared" si="34"/>
        <v>8.4950005730632263</v>
      </c>
      <c r="Z335" s="78">
        <f t="shared" si="35"/>
        <v>84.369651467084068</v>
      </c>
      <c r="AA335" s="54" t="s">
        <v>405</v>
      </c>
      <c r="AB335" s="67">
        <f t="shared" si="36"/>
        <v>0</v>
      </c>
    </row>
    <row r="336" spans="6:28" x14ac:dyDescent="0.35">
      <c r="F336" s="54" t="s">
        <v>406</v>
      </c>
      <c r="G336" s="111"/>
      <c r="H336" s="112"/>
      <c r="I336" s="113"/>
      <c r="K336"/>
      <c r="M336"/>
      <c r="N336"/>
      <c r="O336"/>
      <c r="P336"/>
      <c r="Q336"/>
      <c r="S336" s="75">
        <v>330</v>
      </c>
      <c r="T336" s="71">
        <f t="shared" si="31"/>
        <v>430</v>
      </c>
      <c r="U336" s="76">
        <f t="shared" si="32"/>
        <v>2.789120370508658E-13</v>
      </c>
      <c r="W336" s="47">
        <v>330</v>
      </c>
      <c r="X336" s="77">
        <f t="shared" si="33"/>
        <v>0.32002619984480402</v>
      </c>
      <c r="Y336" s="79">
        <f t="shared" si="34"/>
        <v>8.4798022377381397</v>
      </c>
      <c r="Z336" s="78">
        <f t="shared" si="35"/>
        <v>84.218706420850239</v>
      </c>
      <c r="AA336" s="54" t="s">
        <v>406</v>
      </c>
      <c r="AB336" s="67">
        <f t="shared" si="36"/>
        <v>0</v>
      </c>
    </row>
    <row r="337" spans="6:28" x14ac:dyDescent="0.35">
      <c r="F337" s="54" t="s">
        <v>407</v>
      </c>
      <c r="G337" s="111"/>
      <c r="H337" s="112"/>
      <c r="I337" s="113"/>
      <c r="K337"/>
      <c r="M337"/>
      <c r="N337"/>
      <c r="O337"/>
      <c r="P337"/>
      <c r="Q337"/>
      <c r="S337" s="75">
        <v>331</v>
      </c>
      <c r="T337" s="71">
        <f t="shared" si="31"/>
        <v>431</v>
      </c>
      <c r="U337" s="76">
        <f t="shared" si="32"/>
        <v>2.7941071070218375E-13</v>
      </c>
      <c r="W337" s="47">
        <v>331</v>
      </c>
      <c r="X337" s="77">
        <f t="shared" si="33"/>
        <v>0.31945503837002392</v>
      </c>
      <c r="Y337" s="79">
        <f t="shared" si="34"/>
        <v>8.4646680507425156</v>
      </c>
      <c r="Z337" s="78">
        <f t="shared" si="35"/>
        <v>84.068398475479739</v>
      </c>
      <c r="AA337" s="54" t="s">
        <v>407</v>
      </c>
      <c r="AB337" s="67">
        <f t="shared" si="36"/>
        <v>0</v>
      </c>
    </row>
    <row r="338" spans="6:28" x14ac:dyDescent="0.35">
      <c r="F338" s="54" t="s">
        <v>408</v>
      </c>
      <c r="G338" s="111"/>
      <c r="H338" s="112"/>
      <c r="I338" s="113"/>
      <c r="K338"/>
      <c r="M338"/>
      <c r="N338"/>
      <c r="O338"/>
      <c r="P338"/>
      <c r="Q338"/>
      <c r="S338" s="75">
        <v>332</v>
      </c>
      <c r="T338" s="71">
        <f t="shared" si="31"/>
        <v>432</v>
      </c>
      <c r="U338" s="76">
        <f t="shared" si="32"/>
        <v>2.7990905961111112E-13</v>
      </c>
      <c r="W338" s="47">
        <v>332</v>
      </c>
      <c r="X338" s="77">
        <f t="shared" si="33"/>
        <v>0.31888628196733998</v>
      </c>
      <c r="Y338" s="79">
        <f t="shared" si="34"/>
        <v>8.4495975914534149</v>
      </c>
      <c r="Z338" s="78">
        <f t="shared" si="35"/>
        <v>83.91872345347889</v>
      </c>
      <c r="AA338" s="54" t="s">
        <v>408</v>
      </c>
      <c r="AB338" s="67">
        <f t="shared" si="36"/>
        <v>0</v>
      </c>
    </row>
    <row r="339" spans="6:28" x14ac:dyDescent="0.35">
      <c r="F339" s="54" t="s">
        <v>409</v>
      </c>
      <c r="G339" s="111"/>
      <c r="H339" s="112"/>
      <c r="I339" s="113"/>
      <c r="K339"/>
      <c r="M339"/>
      <c r="N339"/>
      <c r="O339"/>
      <c r="P339"/>
      <c r="Q339"/>
      <c r="S339" s="75">
        <v>333</v>
      </c>
      <c r="T339" s="71">
        <f t="shared" si="31"/>
        <v>433</v>
      </c>
      <c r="U339" s="76">
        <f t="shared" si="32"/>
        <v>2.8040708460241903E-13</v>
      </c>
      <c r="W339" s="47">
        <v>333</v>
      </c>
      <c r="X339" s="77">
        <f t="shared" si="33"/>
        <v>0.31831991490129324</v>
      </c>
      <c r="Y339" s="79">
        <f t="shared" si="34"/>
        <v>8.4345904429250336</v>
      </c>
      <c r="Z339" s="78">
        <f t="shared" si="35"/>
        <v>83.76967721387426</v>
      </c>
      <c r="AA339" s="54" t="s">
        <v>409</v>
      </c>
      <c r="AB339" s="67">
        <f t="shared" si="36"/>
        <v>0</v>
      </c>
    </row>
    <row r="340" spans="6:28" x14ac:dyDescent="0.35">
      <c r="F340" s="54" t="s">
        <v>410</v>
      </c>
      <c r="G340" s="111"/>
      <c r="H340" s="112"/>
      <c r="I340" s="113"/>
      <c r="K340"/>
      <c r="M340"/>
      <c r="N340"/>
      <c r="O340"/>
      <c r="P340"/>
      <c r="Q340"/>
      <c r="S340" s="75">
        <v>334</v>
      </c>
      <c r="T340" s="71">
        <f t="shared" si="31"/>
        <v>434</v>
      </c>
      <c r="U340" s="76">
        <f t="shared" si="32"/>
        <v>2.8090478649872415E-13</v>
      </c>
      <c r="W340" s="47">
        <v>334</v>
      </c>
      <c r="X340" s="77">
        <f t="shared" si="33"/>
        <v>0.31775592157368654</v>
      </c>
      <c r="Y340" s="79">
        <f t="shared" si="34"/>
        <v>8.4196461918486278</v>
      </c>
      <c r="Z340" s="78">
        <f t="shared" si="35"/>
        <v>83.621255651814465</v>
      </c>
      <c r="AA340" s="54" t="s">
        <v>410</v>
      </c>
      <c r="AB340" s="67">
        <f t="shared" si="36"/>
        <v>0</v>
      </c>
    </row>
    <row r="341" spans="6:28" x14ac:dyDescent="0.35">
      <c r="F341" s="54" t="s">
        <v>411</v>
      </c>
      <c r="G341" s="111"/>
      <c r="H341" s="112"/>
      <c r="I341" s="113"/>
      <c r="K341"/>
      <c r="M341"/>
      <c r="N341"/>
      <c r="O341"/>
      <c r="P341"/>
      <c r="Q341"/>
      <c r="S341" s="75">
        <v>335</v>
      </c>
      <c r="T341" s="71">
        <f t="shared" si="31"/>
        <v>435</v>
      </c>
      <c r="U341" s="76">
        <f t="shared" si="32"/>
        <v>2.8140216612049636E-13</v>
      </c>
      <c r="W341" s="47">
        <v>335</v>
      </c>
      <c r="X341" s="77">
        <f t="shared" si="33"/>
        <v>0.31719428652209097</v>
      </c>
      <c r="Y341" s="79">
        <f t="shared" si="34"/>
        <v>8.4047644285129319</v>
      </c>
      <c r="Z341" s="78">
        <f t="shared" si="35"/>
        <v>83.47345469817715</v>
      </c>
      <c r="AA341" s="54" t="s">
        <v>411</v>
      </c>
      <c r="AB341" s="67">
        <f t="shared" si="36"/>
        <v>0</v>
      </c>
    </row>
    <row r="342" spans="6:28" x14ac:dyDescent="0.35">
      <c r="F342" s="54" t="s">
        <v>412</v>
      </c>
      <c r="G342" s="111"/>
      <c r="H342" s="112"/>
      <c r="I342" s="113"/>
      <c r="K342"/>
      <c r="M342"/>
      <c r="N342"/>
      <c r="O342"/>
      <c r="P342"/>
      <c r="Q342"/>
      <c r="S342" s="75">
        <v>336</v>
      </c>
      <c r="T342" s="71">
        <f t="shared" si="31"/>
        <v>436</v>
      </c>
      <c r="U342" s="76">
        <f t="shared" si="32"/>
        <v>2.8189922428606578E-13</v>
      </c>
      <c r="W342" s="47">
        <v>336</v>
      </c>
      <c r="X342" s="77">
        <f t="shared" si="33"/>
        <v>0.31663499441837173</v>
      </c>
      <c r="Y342" s="79">
        <f t="shared" si="34"/>
        <v>8.3899447467651012</v>
      </c>
      <c r="Z342" s="78">
        <f t="shared" si="35"/>
        <v>83.326270319181077</v>
      </c>
      <c r="AA342" s="54" t="s">
        <v>412</v>
      </c>
      <c r="AB342" s="67">
        <f t="shared" si="36"/>
        <v>0</v>
      </c>
    </row>
    <row r="343" spans="6:28" x14ac:dyDescent="0.35">
      <c r="F343" s="54" t="s">
        <v>413</v>
      </c>
      <c r="G343" s="111"/>
      <c r="H343" s="112"/>
      <c r="I343" s="113"/>
      <c r="K343"/>
      <c r="M343"/>
      <c r="N343"/>
      <c r="O343"/>
      <c r="P343"/>
      <c r="Q343"/>
      <c r="S343" s="75">
        <v>337</v>
      </c>
      <c r="T343" s="71">
        <f t="shared" si="31"/>
        <v>437</v>
      </c>
      <c r="U343" s="76">
        <f t="shared" si="32"/>
        <v>2.8239596181162965E-13</v>
      </c>
      <c r="W343" s="47">
        <v>337</v>
      </c>
      <c r="X343" s="77">
        <f t="shared" si="33"/>
        <v>0.31607803006723406</v>
      </c>
      <c r="Y343" s="79">
        <f t="shared" si="34"/>
        <v>8.375186743972181</v>
      </c>
      <c r="Z343" s="78">
        <f t="shared" si="35"/>
        <v>83.179698516003427</v>
      </c>
      <c r="AA343" s="54" t="s">
        <v>413</v>
      </c>
      <c r="AB343" s="67">
        <f t="shared" si="36"/>
        <v>0</v>
      </c>
    </row>
    <row r="344" spans="6:28" x14ac:dyDescent="0.35">
      <c r="F344" s="54" t="s">
        <v>414</v>
      </c>
      <c r="G344" s="111"/>
      <c r="H344" s="112"/>
      <c r="I344" s="113"/>
      <c r="K344"/>
      <c r="M344"/>
      <c r="N344"/>
      <c r="O344"/>
      <c r="P344"/>
      <c r="Q344"/>
      <c r="S344" s="75">
        <v>338</v>
      </c>
      <c r="T344" s="71">
        <f t="shared" si="31"/>
        <v>438</v>
      </c>
      <c r="U344" s="76">
        <f t="shared" si="32"/>
        <v>2.8289237951125977E-13</v>
      </c>
      <c r="W344" s="47">
        <v>338</v>
      </c>
      <c r="X344" s="77">
        <f t="shared" si="33"/>
        <v>0.31552337840478678</v>
      </c>
      <c r="Y344" s="79">
        <f t="shared" si="34"/>
        <v>8.3604900209830415</v>
      </c>
      <c r="Z344" s="78">
        <f t="shared" si="35"/>
        <v>83.033735324401803</v>
      </c>
      <c r="AA344" s="54" t="s">
        <v>414</v>
      </c>
      <c r="AB344" s="67">
        <f t="shared" si="36"/>
        <v>0</v>
      </c>
    </row>
    <row r="345" spans="6:28" x14ac:dyDescent="0.35">
      <c r="F345" s="54" t="s">
        <v>415</v>
      </c>
      <c r="G345" s="111"/>
      <c r="H345" s="112"/>
      <c r="I345" s="113"/>
      <c r="K345"/>
      <c r="M345"/>
      <c r="N345"/>
      <c r="O345"/>
      <c r="P345"/>
      <c r="Q345"/>
      <c r="S345" s="75">
        <v>339</v>
      </c>
      <c r="T345" s="71">
        <f t="shared" si="31"/>
        <v>439</v>
      </c>
      <c r="U345" s="76">
        <f t="shared" si="32"/>
        <v>2.8338847819690923E-13</v>
      </c>
      <c r="W345" s="47">
        <v>339</v>
      </c>
      <c r="X345" s="77">
        <f t="shared" si="33"/>
        <v>0.31497102449712533</v>
      </c>
      <c r="Y345" s="79">
        <f t="shared" si="34"/>
        <v>8.345854182090843</v>
      </c>
      <c r="Z345" s="78">
        <f t="shared" si="35"/>
        <v>82.888376814341356</v>
      </c>
      <c r="AA345" s="54" t="s">
        <v>415</v>
      </c>
      <c r="AB345" s="67">
        <f t="shared" si="36"/>
        <v>0</v>
      </c>
    </row>
    <row r="346" spans="6:28" x14ac:dyDescent="0.35">
      <c r="F346" s="54" t="s">
        <v>416</v>
      </c>
      <c r="G346" s="111"/>
      <c r="H346" s="112"/>
      <c r="I346" s="113"/>
      <c r="K346"/>
      <c r="M346"/>
      <c r="N346"/>
      <c r="O346"/>
      <c r="P346"/>
      <c r="Q346"/>
      <c r="S346" s="75">
        <v>340</v>
      </c>
      <c r="T346" s="71">
        <f t="shared" si="31"/>
        <v>440</v>
      </c>
      <c r="U346" s="76">
        <f t="shared" si="32"/>
        <v>2.8388425867841909E-13</v>
      </c>
      <c r="W346" s="47">
        <v>340</v>
      </c>
      <c r="X346" s="77">
        <f t="shared" si="33"/>
        <v>0.3144209535389334</v>
      </c>
      <c r="Y346" s="79">
        <f t="shared" si="34"/>
        <v>8.3312788349959721</v>
      </c>
      <c r="Z346" s="78">
        <f t="shared" si="35"/>
        <v>82.743619089626733</v>
      </c>
      <c r="AA346" s="54" t="s">
        <v>416</v>
      </c>
      <c r="AB346" s="67">
        <f t="shared" si="36"/>
        <v>0</v>
      </c>
    </row>
    <row r="347" spans="6:28" x14ac:dyDescent="0.35">
      <c r="F347" s="54" t="s">
        <v>417</v>
      </c>
      <c r="G347" s="111"/>
      <c r="H347" s="112"/>
      <c r="I347" s="113"/>
      <c r="K347"/>
      <c r="M347"/>
      <c r="N347"/>
      <c r="O347"/>
      <c r="P347"/>
      <c r="Q347"/>
      <c r="S347" s="75">
        <v>341</v>
      </c>
      <c r="T347" s="71">
        <f t="shared" si="31"/>
        <v>441</v>
      </c>
      <c r="U347" s="76">
        <f t="shared" si="32"/>
        <v>2.8437972176352579E-13</v>
      </c>
      <c r="W347" s="47">
        <v>341</v>
      </c>
      <c r="X347" s="77">
        <f t="shared" si="33"/>
        <v>0.31387315085210143</v>
      </c>
      <c r="Y347" s="79">
        <f t="shared" si="34"/>
        <v>8.3167635907694386</v>
      </c>
      <c r="Z347" s="78">
        <f t="shared" si="35"/>
        <v>82.599458287538567</v>
      </c>
      <c r="AA347" s="54" t="s">
        <v>417</v>
      </c>
      <c r="AB347" s="67">
        <f t="shared" si="36"/>
        <v>0</v>
      </c>
    </row>
    <row r="348" spans="6:28" x14ac:dyDescent="0.35">
      <c r="F348" s="54" t="s">
        <v>418</v>
      </c>
      <c r="G348" s="111"/>
      <c r="H348" s="112"/>
      <c r="I348" s="113"/>
      <c r="K348"/>
      <c r="M348"/>
      <c r="N348"/>
      <c r="O348"/>
      <c r="P348"/>
      <c r="Q348"/>
      <c r="S348" s="75">
        <v>342</v>
      </c>
      <c r="T348" s="71">
        <f t="shared" si="31"/>
        <v>442</v>
      </c>
      <c r="U348" s="76">
        <f t="shared" si="32"/>
        <v>2.8487486825786748E-13</v>
      </c>
      <c r="W348" s="47">
        <v>342</v>
      </c>
      <c r="X348" s="77">
        <f t="shared" si="33"/>
        <v>0.31332760188436404</v>
      </c>
      <c r="Y348" s="79">
        <f t="shared" si="34"/>
        <v>8.3023080638167759</v>
      </c>
      <c r="Z348" s="78">
        <f t="shared" si="35"/>
        <v>82.455890578474893</v>
      </c>
      <c r="AA348" s="54" t="s">
        <v>418</v>
      </c>
      <c r="AB348" s="67">
        <f t="shared" si="36"/>
        <v>0</v>
      </c>
    </row>
    <row r="349" spans="6:28" x14ac:dyDescent="0.35">
      <c r="F349" s="54" t="s">
        <v>419</v>
      </c>
      <c r="G349" s="111"/>
      <c r="H349" s="112"/>
      <c r="I349" s="113"/>
      <c r="K349"/>
      <c r="M349"/>
      <c r="N349"/>
      <c r="O349"/>
      <c r="P349"/>
      <c r="Q349"/>
      <c r="S349" s="75">
        <v>343</v>
      </c>
      <c r="T349" s="71">
        <f t="shared" si="31"/>
        <v>443</v>
      </c>
      <c r="U349" s="76">
        <f t="shared" si="32"/>
        <v>2.8536969896499107E-13</v>
      </c>
      <c r="W349" s="47">
        <v>343</v>
      </c>
      <c r="X349" s="77">
        <f t="shared" si="33"/>
        <v>0.31278429220795445</v>
      </c>
      <c r="Y349" s="79">
        <f t="shared" si="34"/>
        <v>8.2879118718423772</v>
      </c>
      <c r="Z349" s="78">
        <f t="shared" si="35"/>
        <v>82.312912165597027</v>
      </c>
      <c r="AA349" s="54" t="s">
        <v>419</v>
      </c>
      <c r="AB349" s="67">
        <f t="shared" si="36"/>
        <v>0</v>
      </c>
    </row>
    <row r="350" spans="6:28" x14ac:dyDescent="0.35">
      <c r="F350" s="54" t="s">
        <v>420</v>
      </c>
      <c r="G350" s="111"/>
      <c r="H350" s="112"/>
      <c r="I350" s="113"/>
      <c r="K350"/>
      <c r="M350"/>
      <c r="N350"/>
      <c r="O350"/>
      <c r="P350"/>
      <c r="Q350"/>
      <c r="S350" s="75">
        <v>344</v>
      </c>
      <c r="T350" s="71">
        <f t="shared" si="31"/>
        <v>444</v>
      </c>
      <c r="U350" s="76">
        <f t="shared" si="32"/>
        <v>2.8586421468635853E-13</v>
      </c>
      <c r="W350" s="47">
        <v>344</v>
      </c>
      <c r="X350" s="77">
        <f t="shared" si="33"/>
        <v>0.31224320751827639</v>
      </c>
      <c r="Y350" s="79">
        <f t="shared" si="34"/>
        <v>8.2735746358143167</v>
      </c>
      <c r="Z350" s="78">
        <f t="shared" si="35"/>
        <v>82.170519284480065</v>
      </c>
      <c r="AA350" s="54" t="s">
        <v>420</v>
      </c>
      <c r="AB350" s="67">
        <f t="shared" si="36"/>
        <v>0</v>
      </c>
    </row>
    <row r="351" spans="6:28" x14ac:dyDescent="0.35">
      <c r="F351" s="54" t="s">
        <v>421</v>
      </c>
      <c r="G351" s="111"/>
      <c r="H351" s="112"/>
      <c r="I351" s="113"/>
      <c r="K351"/>
      <c r="M351"/>
      <c r="N351"/>
      <c r="O351"/>
      <c r="P351"/>
      <c r="Q351"/>
      <c r="S351" s="75">
        <v>345</v>
      </c>
      <c r="T351" s="71">
        <f t="shared" si="31"/>
        <v>445</v>
      </c>
      <c r="U351" s="76">
        <f t="shared" si="32"/>
        <v>2.8635841622135385E-13</v>
      </c>
      <c r="W351" s="47">
        <v>345</v>
      </c>
      <c r="X351" s="77">
        <f t="shared" si="33"/>
        <v>0.31170433363259281</v>
      </c>
      <c r="Y351" s="79">
        <f t="shared" si="34"/>
        <v>8.2592959799295986</v>
      </c>
      <c r="Z351" s="78">
        <f t="shared" si="35"/>
        <v>82.028708202767831</v>
      </c>
      <c r="AA351" s="54" t="s">
        <v>421</v>
      </c>
      <c r="AB351" s="67">
        <f t="shared" si="36"/>
        <v>0</v>
      </c>
    </row>
    <row r="352" spans="6:28" x14ac:dyDescent="0.35">
      <c r="F352" s="54" t="s">
        <v>422</v>
      </c>
      <c r="G352" s="111"/>
      <c r="H352" s="112"/>
      <c r="I352" s="113"/>
      <c r="K352"/>
      <c r="M352"/>
      <c r="N352"/>
      <c r="O352"/>
      <c r="P352"/>
      <c r="Q352"/>
      <c r="S352" s="75">
        <v>346</v>
      </c>
      <c r="T352" s="71">
        <f t="shared" si="31"/>
        <v>446</v>
      </c>
      <c r="U352" s="76">
        <f t="shared" si="32"/>
        <v>2.8685230436728942E-13</v>
      </c>
      <c r="W352" s="47">
        <v>346</v>
      </c>
      <c r="X352" s="77">
        <f t="shared" si="33"/>
        <v>0.31116765648873146</v>
      </c>
      <c r="Y352" s="79">
        <f t="shared" si="34"/>
        <v>8.2450755315798538</v>
      </c>
      <c r="Z352" s="78">
        <f t="shared" si="35"/>
        <v>81.887475219832183</v>
      </c>
      <c r="AA352" s="54" t="s">
        <v>422</v>
      </c>
      <c r="AB352" s="67">
        <f t="shared" si="36"/>
        <v>0</v>
      </c>
    </row>
    <row r="353" spans="6:28" x14ac:dyDescent="0.35">
      <c r="F353" s="54" t="s">
        <v>423</v>
      </c>
      <c r="G353" s="111"/>
      <c r="H353" s="112"/>
      <c r="I353" s="113"/>
      <c r="K353"/>
      <c r="M353"/>
      <c r="N353"/>
      <c r="O353"/>
      <c r="P353"/>
      <c r="Q353"/>
      <c r="S353" s="75">
        <v>347</v>
      </c>
      <c r="T353" s="71">
        <f t="shared" si="31"/>
        <v>447</v>
      </c>
      <c r="U353" s="76">
        <f t="shared" si="32"/>
        <v>2.8734587991941286E-13</v>
      </c>
      <c r="W353" s="47">
        <v>347</v>
      </c>
      <c r="X353" s="77">
        <f t="shared" si="33"/>
        <v>0.3106331621438066</v>
      </c>
      <c r="Y353" s="79">
        <f t="shared" si="34"/>
        <v>8.2309129213174739</v>
      </c>
      <c r="Z353" s="78">
        <f t="shared" si="35"/>
        <v>81.746816666436686</v>
      </c>
      <c r="AA353" s="54" t="s">
        <v>423</v>
      </c>
      <c r="AB353" s="67">
        <f t="shared" si="36"/>
        <v>0</v>
      </c>
    </row>
    <row r="354" spans="6:28" x14ac:dyDescent="0.35">
      <c r="F354" s="54" t="s">
        <v>424</v>
      </c>
      <c r="G354" s="111"/>
      <c r="H354" s="112"/>
      <c r="I354" s="113"/>
      <c r="K354"/>
      <c r="M354"/>
      <c r="N354"/>
      <c r="O354"/>
      <c r="P354"/>
      <c r="Q354"/>
      <c r="S354" s="75">
        <v>348</v>
      </c>
      <c r="T354" s="71">
        <f t="shared" si="31"/>
        <v>448</v>
      </c>
      <c r="U354" s="76">
        <f t="shared" si="32"/>
        <v>2.878391436709131E-13</v>
      </c>
      <c r="W354" s="47">
        <v>348</v>
      </c>
      <c r="X354" s="77">
        <f t="shared" si="33"/>
        <v>0.31010083677295774</v>
      </c>
      <c r="Y354" s="79">
        <f t="shared" si="34"/>
        <v>8.2168077828221957</v>
      </c>
      <c r="Z354" s="78">
        <f t="shared" si="35"/>
        <v>81.606728904404605</v>
      </c>
      <c r="AA354" s="54" t="s">
        <v>424</v>
      </c>
      <c r="AB354" s="67">
        <f t="shared" si="36"/>
        <v>0</v>
      </c>
    </row>
    <row r="355" spans="6:28" x14ac:dyDescent="0.35">
      <c r="F355" s="54" t="s">
        <v>425</v>
      </c>
      <c r="G355" s="111"/>
      <c r="H355" s="112"/>
      <c r="I355" s="113"/>
      <c r="K355"/>
      <c r="M355"/>
      <c r="N355"/>
      <c r="O355"/>
      <c r="P355"/>
      <c r="Q355"/>
      <c r="S355" s="75">
        <v>349</v>
      </c>
      <c r="T355" s="71">
        <f t="shared" si="31"/>
        <v>449</v>
      </c>
      <c r="U355" s="76">
        <f t="shared" si="32"/>
        <v>2.8833209641292693E-13</v>
      </c>
      <c r="W355" s="47">
        <v>349</v>
      </c>
      <c r="X355" s="77">
        <f t="shared" si="33"/>
        <v>0.30957066666810379</v>
      </c>
      <c r="Y355" s="79">
        <f t="shared" si="34"/>
        <v>8.2027597528680758</v>
      </c>
      <c r="Z355" s="78">
        <f t="shared" si="35"/>
        <v>81.467208326291114</v>
      </c>
      <c r="AA355" s="54" t="s">
        <v>425</v>
      </c>
      <c r="AB355" s="67">
        <f t="shared" si="36"/>
        <v>0</v>
      </c>
    </row>
    <row r="356" spans="6:28" x14ac:dyDescent="0.35">
      <c r="F356" s="54" t="s">
        <v>426</v>
      </c>
      <c r="G356" s="111"/>
      <c r="H356" s="112"/>
      <c r="I356" s="113"/>
      <c r="K356"/>
      <c r="M356"/>
      <c r="N356"/>
      <c r="O356"/>
      <c r="P356"/>
      <c r="Q356"/>
      <c r="S356" s="75">
        <v>350</v>
      </c>
      <c r="T356" s="71">
        <f t="shared" si="31"/>
        <v>450</v>
      </c>
      <c r="U356" s="76">
        <f t="shared" si="32"/>
        <v>2.8882473893454548E-13</v>
      </c>
      <c r="W356" s="47">
        <v>350</v>
      </c>
      <c r="X356" s="77">
        <f t="shared" si="33"/>
        <v>0.3090426382367128</v>
      </c>
      <c r="Y356" s="79">
        <f t="shared" si="34"/>
        <v>8.1887684712909117</v>
      </c>
      <c r="Z356" s="78">
        <f t="shared" si="35"/>
        <v>81.328251355059564</v>
      </c>
      <c r="AA356" s="54" t="s">
        <v>426</v>
      </c>
      <c r="AB356" s="67">
        <f t="shared" si="36"/>
        <v>0</v>
      </c>
    </row>
    <row r="357" spans="6:28" x14ac:dyDescent="0.35">
      <c r="F357" s="54" t="s">
        <v>427</v>
      </c>
      <c r="G357" s="111"/>
      <c r="H357" s="112"/>
      <c r="I357" s="113"/>
      <c r="K357"/>
      <c r="M357"/>
      <c r="N357"/>
      <c r="O357"/>
      <c r="P357"/>
      <c r="Q357"/>
      <c r="S357" s="75">
        <v>351</v>
      </c>
      <c r="T357" s="71">
        <f t="shared" si="31"/>
        <v>451</v>
      </c>
      <c r="U357" s="76">
        <f t="shared" si="32"/>
        <v>2.8931707202282037E-13</v>
      </c>
      <c r="W357" s="47">
        <v>351</v>
      </c>
      <c r="X357" s="77">
        <f t="shared" si="33"/>
        <v>0.30851673800058815</v>
      </c>
      <c r="Y357" s="79">
        <f t="shared" si="34"/>
        <v>8.1748335809560597</v>
      </c>
      <c r="Z357" s="78">
        <f t="shared" si="35"/>
        <v>81.189854443761931</v>
      </c>
      <c r="AA357" s="54" t="s">
        <v>427</v>
      </c>
      <c r="AB357" s="67">
        <f t="shared" si="36"/>
        <v>0</v>
      </c>
    </row>
    <row r="358" spans="6:28" x14ac:dyDescent="0.35">
      <c r="F358" s="54" t="s">
        <v>428</v>
      </c>
      <c r="G358" s="111"/>
      <c r="H358" s="112"/>
      <c r="I358" s="113"/>
      <c r="K358"/>
      <c r="M358"/>
      <c r="N358"/>
      <c r="O358"/>
      <c r="P358"/>
      <c r="Q358"/>
      <c r="S358" s="75">
        <v>352</v>
      </c>
      <c r="T358" s="71">
        <f t="shared" si="31"/>
        <v>452</v>
      </c>
      <c r="U358" s="76">
        <f t="shared" si="32"/>
        <v>2.8980909646277031E-13</v>
      </c>
      <c r="W358" s="47">
        <v>352</v>
      </c>
      <c r="X358" s="77">
        <f t="shared" si="33"/>
        <v>0.30799295259466863</v>
      </c>
      <c r="Y358" s="79">
        <f t="shared" si="34"/>
        <v>8.1609547277266525</v>
      </c>
      <c r="Z358" s="78">
        <f t="shared" si="35"/>
        <v>81.052014075223184</v>
      </c>
      <c r="AA358" s="54" t="s">
        <v>428</v>
      </c>
      <c r="AB358" s="67">
        <f t="shared" si="36"/>
        <v>0</v>
      </c>
    </row>
    <row r="359" spans="6:28" x14ac:dyDescent="0.35">
      <c r="F359" s="54" t="s">
        <v>429</v>
      </c>
      <c r="G359" s="111"/>
      <c r="H359" s="112"/>
      <c r="I359" s="113"/>
      <c r="K359"/>
      <c r="M359"/>
      <c r="N359"/>
      <c r="O359"/>
      <c r="P359"/>
      <c r="Q359"/>
      <c r="S359" s="75">
        <v>353</v>
      </c>
      <c r="T359" s="71">
        <f t="shared" si="31"/>
        <v>453</v>
      </c>
      <c r="U359" s="76">
        <f t="shared" si="32"/>
        <v>2.9030081303738694E-13</v>
      </c>
      <c r="W359" s="47">
        <v>353</v>
      </c>
      <c r="X359" s="77">
        <f t="shared" si="33"/>
        <v>0.30747126876584513</v>
      </c>
      <c r="Y359" s="79">
        <f t="shared" si="34"/>
        <v>8.147131560432241</v>
      </c>
      <c r="Z359" s="78">
        <f t="shared" si="35"/>
        <v>80.914726761729796</v>
      </c>
      <c r="AA359" s="54" t="s">
        <v>429</v>
      </c>
      <c r="AB359" s="67">
        <f t="shared" si="36"/>
        <v>0</v>
      </c>
    </row>
    <row r="360" spans="6:28" x14ac:dyDescent="0.35">
      <c r="F360" s="54" t="s">
        <v>430</v>
      </c>
      <c r="G360" s="111"/>
      <c r="H360" s="112"/>
      <c r="I360" s="113"/>
      <c r="K360"/>
      <c r="M360"/>
      <c r="N360"/>
      <c r="O360"/>
      <c r="P360"/>
      <c r="Q360"/>
      <c r="S360" s="75">
        <v>354</v>
      </c>
      <c r="T360" s="71">
        <f t="shared" si="31"/>
        <v>454</v>
      </c>
      <c r="U360" s="76">
        <f t="shared" si="32"/>
        <v>2.907922225276411E-13</v>
      </c>
      <c r="W360" s="47">
        <v>354</v>
      </c>
      <c r="X360" s="77">
        <f t="shared" si="33"/>
        <v>0.30695167337179136</v>
      </c>
      <c r="Y360" s="79">
        <f t="shared" si="34"/>
        <v>8.1333637308378144</v>
      </c>
      <c r="Z360" s="78">
        <f t="shared" si="35"/>
        <v>80.777989044722062</v>
      </c>
      <c r="AA360" s="54" t="s">
        <v>430</v>
      </c>
      <c r="AB360" s="67">
        <f t="shared" si="36"/>
        <v>0</v>
      </c>
    </row>
    <row r="361" spans="6:28" x14ac:dyDescent="0.35">
      <c r="F361" s="54" t="s">
        <v>431</v>
      </c>
      <c r="G361" s="111"/>
      <c r="H361" s="112"/>
      <c r="I361" s="113"/>
      <c r="K361"/>
      <c r="M361"/>
      <c r="N361"/>
      <c r="O361"/>
      <c r="P361"/>
      <c r="Q361"/>
      <c r="S361" s="75">
        <v>355</v>
      </c>
      <c r="T361" s="71">
        <f t="shared" si="31"/>
        <v>455</v>
      </c>
      <c r="U361" s="76">
        <f t="shared" si="32"/>
        <v>2.9128332571248922E-13</v>
      </c>
      <c r="W361" s="47">
        <v>355</v>
      </c>
      <c r="X361" s="77">
        <f t="shared" si="33"/>
        <v>0.30643415337980889</v>
      </c>
      <c r="Y361" s="79">
        <f t="shared" si="34"/>
        <v>8.1196508936131888</v>
      </c>
      <c r="Z361" s="78">
        <f t="shared" si="35"/>
        <v>80.641797494490149</v>
      </c>
      <c r="AA361" s="54" t="s">
        <v>431</v>
      </c>
      <c r="AB361" s="67">
        <f t="shared" si="36"/>
        <v>0</v>
      </c>
    </row>
    <row r="362" spans="6:28" x14ac:dyDescent="0.35">
      <c r="F362" s="54" t="s">
        <v>432</v>
      </c>
      <c r="G362" s="111"/>
      <c r="H362" s="112"/>
      <c r="I362" s="113"/>
      <c r="K362"/>
      <c r="M362"/>
      <c r="N362"/>
      <c r="O362"/>
      <c r="P362"/>
      <c r="Q362"/>
      <c r="S362" s="75">
        <v>356</v>
      </c>
      <c r="T362" s="71">
        <f t="shared" si="31"/>
        <v>456</v>
      </c>
      <c r="U362" s="76">
        <f t="shared" si="32"/>
        <v>2.9177412336887923E-13</v>
      </c>
      <c r="W362" s="47">
        <v>356</v>
      </c>
      <c r="X362" s="77">
        <f t="shared" si="33"/>
        <v>0.30591869586568754</v>
      </c>
      <c r="Y362" s="79">
        <f t="shared" si="34"/>
        <v>8.1059927063028212</v>
      </c>
      <c r="Z362" s="78">
        <f t="shared" si="35"/>
        <v>80.506148709874196</v>
      </c>
      <c r="AA362" s="54" t="s">
        <v>432</v>
      </c>
      <c r="AB362" s="67">
        <f t="shared" si="36"/>
        <v>0</v>
      </c>
    </row>
    <row r="363" spans="6:28" x14ac:dyDescent="0.35">
      <c r="F363" s="54" t="s">
        <v>433</v>
      </c>
      <c r="G363" s="111"/>
      <c r="H363" s="112"/>
      <c r="I363" s="113"/>
      <c r="K363"/>
      <c r="M363"/>
      <c r="N363"/>
      <c r="O363"/>
      <c r="P363"/>
      <c r="Q363"/>
      <c r="S363" s="75">
        <v>357</v>
      </c>
      <c r="T363" s="71">
        <f t="shared" si="31"/>
        <v>457</v>
      </c>
      <c r="U363" s="76">
        <f t="shared" si="32"/>
        <v>2.9226461627175669E-13</v>
      </c>
      <c r="W363" s="47">
        <v>357</v>
      </c>
      <c r="X363" s="77">
        <f t="shared" si="33"/>
        <v>0.3054052880125791</v>
      </c>
      <c r="Y363" s="79">
        <f t="shared" si="34"/>
        <v>8.0923888292959614</v>
      </c>
      <c r="Z363" s="78">
        <f t="shared" si="35"/>
        <v>80.371039317967956</v>
      </c>
      <c r="AA363" s="54" t="s">
        <v>433</v>
      </c>
      <c r="AB363" s="67">
        <f t="shared" si="36"/>
        <v>0</v>
      </c>
    </row>
    <row r="364" spans="6:28" x14ac:dyDescent="0.35">
      <c r="F364" s="54" t="s">
        <v>434</v>
      </c>
      <c r="G364" s="111"/>
      <c r="H364" s="112"/>
      <c r="I364" s="113"/>
      <c r="K364"/>
      <c r="M364"/>
      <c r="N364"/>
      <c r="O364"/>
      <c r="P364"/>
      <c r="Q364"/>
      <c r="S364" s="75">
        <v>358</v>
      </c>
      <c r="T364" s="71">
        <f t="shared" si="31"/>
        <v>458</v>
      </c>
      <c r="U364" s="76">
        <f t="shared" si="32"/>
        <v>2.9275480519407046E-13</v>
      </c>
      <c r="W364" s="47">
        <v>358</v>
      </c>
      <c r="X364" s="77">
        <f t="shared" si="33"/>
        <v>0.30489391710988606</v>
      </c>
      <c r="Y364" s="79">
        <f t="shared" si="34"/>
        <v>8.0788389257972071</v>
      </c>
      <c r="Z364" s="78">
        <f t="shared" si="35"/>
        <v>80.23646597382627</v>
      </c>
      <c r="AA364" s="54" t="s">
        <v>434</v>
      </c>
      <c r="AB364" s="67">
        <f t="shared" si="36"/>
        <v>0</v>
      </c>
    </row>
    <row r="365" spans="6:28" x14ac:dyDescent="0.35">
      <c r="F365" s="54" t="s">
        <v>435</v>
      </c>
      <c r="G365" s="111"/>
      <c r="H365" s="112"/>
      <c r="I365" s="113"/>
      <c r="K365"/>
      <c r="M365"/>
      <c r="N365"/>
      <c r="O365"/>
      <c r="P365"/>
      <c r="Q365"/>
      <c r="S365" s="75">
        <v>359</v>
      </c>
      <c r="T365" s="71">
        <f t="shared" si="31"/>
        <v>459</v>
      </c>
      <c r="U365" s="76">
        <f t="shared" si="32"/>
        <v>2.932446909067793E-13</v>
      </c>
      <c r="W365" s="47">
        <v>359</v>
      </c>
      <c r="X365" s="77">
        <f t="shared" si="33"/>
        <v>0.30438457055216289</v>
      </c>
      <c r="Y365" s="79">
        <f t="shared" si="34"/>
        <v>8.0653426617973842</v>
      </c>
      <c r="Z365" s="78">
        <f t="shared" si="35"/>
        <v>80.102425360176014</v>
      </c>
      <c r="AA365" s="54" t="s">
        <v>435</v>
      </c>
      <c r="AB365" s="67">
        <f t="shared" si="36"/>
        <v>0</v>
      </c>
    </row>
    <row r="366" spans="6:28" x14ac:dyDescent="0.35">
      <c r="F366" s="54" t="s">
        <v>436</v>
      </c>
      <c r="G366" s="111"/>
      <c r="H366" s="112"/>
      <c r="I366" s="113"/>
      <c r="K366"/>
      <c r="M366"/>
      <c r="N366"/>
      <c r="O366"/>
      <c r="P366"/>
      <c r="Q366"/>
      <c r="S366" s="75">
        <v>360</v>
      </c>
      <c r="T366" s="71">
        <f t="shared" si="31"/>
        <v>460</v>
      </c>
      <c r="U366" s="76">
        <f t="shared" si="32"/>
        <v>2.9373427417885739E-13</v>
      </c>
      <c r="W366" s="47">
        <v>360</v>
      </c>
      <c r="X366" s="77">
        <f t="shared" si="33"/>
        <v>0.30387723583803189</v>
      </c>
      <c r="Y366" s="79">
        <f t="shared" si="34"/>
        <v>8.0518997060448356</v>
      </c>
      <c r="Z366" s="78">
        <f t="shared" si="35"/>
        <v>79.968914187130721</v>
      </c>
      <c r="AA366" s="54" t="s">
        <v>436</v>
      </c>
      <c r="AB366" s="67">
        <f t="shared" si="36"/>
        <v>0</v>
      </c>
    </row>
    <row r="367" spans="6:28" x14ac:dyDescent="0.35">
      <c r="F367" s="54" t="s">
        <v>437</v>
      </c>
      <c r="G367" s="111"/>
      <c r="H367" s="112"/>
      <c r="I367" s="113"/>
      <c r="K367"/>
      <c r="M367"/>
      <c r="N367"/>
      <c r="O367"/>
      <c r="P367"/>
      <c r="Q367"/>
      <c r="S367" s="75">
        <v>361</v>
      </c>
      <c r="T367" s="71">
        <f t="shared" si="31"/>
        <v>461</v>
      </c>
      <c r="U367" s="76">
        <f t="shared" si="32"/>
        <v>2.9422355577730027E-13</v>
      </c>
      <c r="W367" s="47">
        <v>361</v>
      </c>
      <c r="X367" s="77">
        <f t="shared" si="33"/>
        <v>0.30337190056911217</v>
      </c>
      <c r="Y367" s="79">
        <f t="shared" si="34"/>
        <v>8.0385097300170241</v>
      </c>
      <c r="Z367" s="78">
        <f t="shared" si="35"/>
        <v>79.835929191908804</v>
      </c>
      <c r="AA367" s="54" t="s">
        <v>437</v>
      </c>
      <c r="AB367" s="67">
        <f t="shared" si="36"/>
        <v>0</v>
      </c>
    </row>
    <row r="368" spans="6:28" x14ac:dyDescent="0.35">
      <c r="F368" s="54" t="s">
        <v>438</v>
      </c>
      <c r="G368" s="111"/>
      <c r="H368" s="112"/>
      <c r="I368" s="113"/>
      <c r="K368"/>
      <c r="M368"/>
      <c r="N368"/>
      <c r="O368"/>
      <c r="P368"/>
      <c r="Q368"/>
      <c r="S368" s="75">
        <v>362</v>
      </c>
      <c r="T368" s="71">
        <f t="shared" si="31"/>
        <v>462</v>
      </c>
      <c r="U368" s="76">
        <f t="shared" si="32"/>
        <v>2.9471253646713072E-13</v>
      </c>
      <c r="W368" s="47">
        <v>362</v>
      </c>
      <c r="X368" s="77">
        <f t="shared" si="33"/>
        <v>0.30286855244896183</v>
      </c>
      <c r="Y368" s="79">
        <f t="shared" si="34"/>
        <v>8.0251724078925175</v>
      </c>
      <c r="Z368" s="78">
        <f t="shared" si="35"/>
        <v>79.703467138555098</v>
      </c>
      <c r="AA368" s="54" t="s">
        <v>438</v>
      </c>
      <c r="AB368" s="67">
        <f t="shared" si="36"/>
        <v>0</v>
      </c>
    </row>
    <row r="369" spans="6:28" x14ac:dyDescent="0.35">
      <c r="F369" s="54" t="s">
        <v>439</v>
      </c>
      <c r="G369" s="111"/>
      <c r="H369" s="112"/>
      <c r="I369" s="113"/>
      <c r="K369"/>
      <c r="M369"/>
      <c r="N369"/>
      <c r="O369"/>
      <c r="P369"/>
      <c r="Q369"/>
      <c r="S369" s="75">
        <v>363</v>
      </c>
      <c r="T369" s="71">
        <f t="shared" si="31"/>
        <v>463</v>
      </c>
      <c r="U369" s="76">
        <f t="shared" si="32"/>
        <v>2.9520121701140448E-13</v>
      </c>
      <c r="W369" s="47">
        <v>363</v>
      </c>
      <c r="X369" s="77">
        <f t="shared" si="33"/>
        <v>0.30236717928203333</v>
      </c>
      <c r="Y369" s="79">
        <f t="shared" si="34"/>
        <v>8.0118874165232974</v>
      </c>
      <c r="Z369" s="78">
        <f t="shared" si="35"/>
        <v>79.571524817665988</v>
      </c>
      <c r="AA369" s="54" t="s">
        <v>439</v>
      </c>
      <c r="AB369" s="67">
        <f t="shared" si="36"/>
        <v>0</v>
      </c>
    </row>
    <row r="370" spans="6:28" x14ac:dyDescent="0.35">
      <c r="F370" s="54" t="s">
        <v>440</v>
      </c>
      <c r="G370" s="111"/>
      <c r="H370" s="112"/>
      <c r="I370" s="113"/>
      <c r="K370"/>
      <c r="M370"/>
      <c r="N370"/>
      <c r="O370"/>
      <c r="P370"/>
      <c r="Q370"/>
      <c r="S370" s="75">
        <v>364</v>
      </c>
      <c r="T370" s="71">
        <f t="shared" si="31"/>
        <v>464</v>
      </c>
      <c r="U370" s="76">
        <f t="shared" si="32"/>
        <v>2.956895981712165E-13</v>
      </c>
      <c r="W370" s="47">
        <v>364</v>
      </c>
      <c r="X370" s="77">
        <f t="shared" si="33"/>
        <v>0.30186776897264078</v>
      </c>
      <c r="Y370" s="79">
        <f t="shared" si="34"/>
        <v>7.9986544354074072</v>
      </c>
      <c r="Z370" s="78">
        <f t="shared" si="35"/>
        <v>79.440099046117666</v>
      </c>
      <c r="AA370" s="54" t="s">
        <v>440</v>
      </c>
      <c r="AB370" s="67">
        <f t="shared" si="36"/>
        <v>0</v>
      </c>
    </row>
    <row r="371" spans="6:28" x14ac:dyDescent="0.35">
      <c r="F371" s="54" t="s">
        <v>441</v>
      </c>
      <c r="G371" s="111"/>
      <c r="H371" s="112"/>
      <c r="I371" s="113"/>
      <c r="K371"/>
      <c r="M371"/>
      <c r="N371"/>
      <c r="O371"/>
      <c r="P371"/>
      <c r="Q371"/>
      <c r="S371" s="75">
        <v>365</v>
      </c>
      <c r="T371" s="71">
        <f t="shared" si="31"/>
        <v>465</v>
      </c>
      <c r="U371" s="76">
        <f t="shared" si="32"/>
        <v>2.961776807057059E-13</v>
      </c>
      <c r="W371" s="47">
        <v>365</v>
      </c>
      <c r="X371" s="77">
        <f t="shared" si="33"/>
        <v>0.30137030952394167</v>
      </c>
      <c r="Y371" s="79">
        <f t="shared" si="34"/>
        <v>7.9854731466619606</v>
      </c>
      <c r="Z371" s="78">
        <f t="shared" si="35"/>
        <v>79.309186666798155</v>
      </c>
      <c r="AA371" s="54" t="s">
        <v>441</v>
      </c>
      <c r="AB371" s="67">
        <f t="shared" si="36"/>
        <v>0</v>
      </c>
    </row>
    <row r="372" spans="6:28" x14ac:dyDescent="0.35">
      <c r="F372" s="54" t="s">
        <v>442</v>
      </c>
      <c r="G372" s="111"/>
      <c r="H372" s="112"/>
      <c r="I372" s="113"/>
      <c r="K372"/>
      <c r="M372"/>
      <c r="N372"/>
      <c r="O372"/>
      <c r="P372"/>
      <c r="Q372"/>
      <c r="S372" s="75">
        <v>366</v>
      </c>
      <c r="T372" s="71">
        <f t="shared" si="31"/>
        <v>466</v>
      </c>
      <c r="U372" s="76">
        <f t="shared" si="32"/>
        <v>2.9666546537206251E-13</v>
      </c>
      <c r="W372" s="47">
        <v>366</v>
      </c>
      <c r="X372" s="77">
        <f t="shared" si="33"/>
        <v>0.30087478903692927</v>
      </c>
      <c r="Y372" s="79">
        <f t="shared" si="34"/>
        <v>7.9723432349964449</v>
      </c>
      <c r="Z372" s="78">
        <f t="shared" si="35"/>
        <v>79.178784548342065</v>
      </c>
      <c r="AA372" s="54" t="s">
        <v>442</v>
      </c>
      <c r="AB372" s="67">
        <f t="shared" si="36"/>
        <v>0</v>
      </c>
    </row>
    <row r="373" spans="6:28" x14ac:dyDescent="0.35">
      <c r="F373" s="54" t="s">
        <v>443</v>
      </c>
      <c r="G373" s="111"/>
      <c r="H373" s="112"/>
      <c r="I373" s="113"/>
      <c r="K373"/>
      <c r="M373"/>
      <c r="N373"/>
      <c r="O373"/>
      <c r="P373"/>
      <c r="Q373"/>
      <c r="S373" s="75">
        <v>367</v>
      </c>
      <c r="T373" s="71">
        <f t="shared" si="31"/>
        <v>467</v>
      </c>
      <c r="U373" s="76">
        <f t="shared" si="32"/>
        <v>2.9715295292553173E-13</v>
      </c>
      <c r="W373" s="47">
        <v>367</v>
      </c>
      <c r="X373" s="77">
        <f t="shared" si="33"/>
        <v>0.30038119570943866</v>
      </c>
      <c r="Y373" s="79">
        <f t="shared" si="34"/>
        <v>7.9592643876863889</v>
      </c>
      <c r="Z373" s="78">
        <f t="shared" si="35"/>
        <v>79.04888958486913</v>
      </c>
      <c r="AA373" s="54" t="s">
        <v>443</v>
      </c>
      <c r="AB373" s="67">
        <f t="shared" si="36"/>
        <v>0</v>
      </c>
    </row>
    <row r="374" spans="6:28" x14ac:dyDescent="0.35">
      <c r="F374" s="54" t="s">
        <v>444</v>
      </c>
      <c r="G374" s="111"/>
      <c r="H374" s="112"/>
      <c r="I374" s="113"/>
      <c r="K374"/>
      <c r="M374"/>
      <c r="N374"/>
      <c r="O374"/>
      <c r="P374"/>
      <c r="Q374"/>
      <c r="S374" s="75">
        <v>368</v>
      </c>
      <c r="T374" s="71">
        <f t="shared" si="31"/>
        <v>468</v>
      </c>
      <c r="U374" s="76">
        <f t="shared" si="32"/>
        <v>2.9764014411942103E-13</v>
      </c>
      <c r="W374" s="47">
        <v>368</v>
      </c>
      <c r="X374" s="77">
        <f t="shared" si="33"/>
        <v>0.29988951783516354</v>
      </c>
      <c r="Y374" s="79">
        <f t="shared" si="34"/>
        <v>7.9462362945473073</v>
      </c>
      <c r="Z374" s="78">
        <f t="shared" si="35"/>
        <v>78.919498695725423</v>
      </c>
      <c r="AA374" s="54" t="s">
        <v>444</v>
      </c>
      <c r="AB374" s="67">
        <f t="shared" si="36"/>
        <v>0</v>
      </c>
    </row>
    <row r="375" spans="6:28" x14ac:dyDescent="0.35">
      <c r="F375" s="54" t="s">
        <v>445</v>
      </c>
      <c r="G375" s="111"/>
      <c r="H375" s="112"/>
      <c r="I375" s="113"/>
      <c r="K375"/>
      <c r="M375"/>
      <c r="N375"/>
      <c r="O375"/>
      <c r="P375"/>
      <c r="Q375"/>
      <c r="S375" s="75">
        <v>369</v>
      </c>
      <c r="T375" s="71">
        <f t="shared" si="31"/>
        <v>469</v>
      </c>
      <c r="U375" s="76">
        <f t="shared" si="32"/>
        <v>2.9812703970510475E-13</v>
      </c>
      <c r="W375" s="47">
        <v>369</v>
      </c>
      <c r="X375" s="77">
        <f t="shared" si="33"/>
        <v>0.29939974380268669</v>
      </c>
      <c r="Y375" s="79">
        <f t="shared" si="34"/>
        <v>7.9332586479090086</v>
      </c>
      <c r="Z375" s="78">
        <f t="shared" si="35"/>
        <v>78.790608825228162</v>
      </c>
      <c r="AA375" s="54" t="s">
        <v>445</v>
      </c>
      <c r="AB375" s="67">
        <f t="shared" si="36"/>
        <v>0</v>
      </c>
    </row>
    <row r="376" spans="6:28" x14ac:dyDescent="0.35">
      <c r="F376" s="54" t="s">
        <v>446</v>
      </c>
      <c r="G376" s="111"/>
      <c r="H376" s="112"/>
      <c r="I376" s="113"/>
      <c r="K376"/>
      <c r="M376"/>
      <c r="N376"/>
      <c r="O376"/>
      <c r="P376"/>
      <c r="Q376"/>
      <c r="S376" s="75">
        <v>370</v>
      </c>
      <c r="T376" s="71">
        <f t="shared" si="31"/>
        <v>470</v>
      </c>
      <c r="U376" s="76">
        <f t="shared" si="32"/>
        <v>2.9861364043203019E-13</v>
      </c>
      <c r="W376" s="47">
        <v>370</v>
      </c>
      <c r="X376" s="77">
        <f t="shared" si="33"/>
        <v>0.29891186209452059</v>
      </c>
      <c r="Y376" s="79">
        <f t="shared" si="34"/>
        <v>7.9203311425901797</v>
      </c>
      <c r="Z376" s="78">
        <f t="shared" si="35"/>
        <v>78.662216942413352</v>
      </c>
      <c r="AA376" s="54" t="s">
        <v>446</v>
      </c>
      <c r="AB376" s="67">
        <f t="shared" si="36"/>
        <v>0</v>
      </c>
    </row>
    <row r="377" spans="6:28" x14ac:dyDescent="0.35">
      <c r="F377" s="54" t="s">
        <v>447</v>
      </c>
      <c r="G377" s="111"/>
      <c r="H377" s="112"/>
      <c r="I377" s="113"/>
      <c r="K377"/>
      <c r="M377"/>
      <c r="N377"/>
      <c r="O377"/>
      <c r="P377"/>
      <c r="Q377"/>
      <c r="S377" s="75">
        <v>371</v>
      </c>
      <c r="T377" s="71">
        <f t="shared" ref="T377:T406" si="37">$B$14+S377</f>
        <v>471</v>
      </c>
      <c r="U377" s="76">
        <f t="shared" ref="U377:U406" si="38">($B$20*T377+$B$21*$B$24*(1-EXP(-T377/$B$24))+$B$22*$B$25*(1-EXP(-T377/$B$25))+$B$23*$B$26*(1-EXP(-T377/$B$26)))*$C$7</f>
        <v>2.990999470477231E-13</v>
      </c>
      <c r="W377" s="47">
        <v>371</v>
      </c>
      <c r="X377" s="77">
        <f t="shared" si="33"/>
        <v>0.2984258612861605</v>
      </c>
      <c r="Y377" s="79">
        <f t="shared" si="34"/>
        <v>7.9074534758732886</v>
      </c>
      <c r="Z377" s="78">
        <f t="shared" si="35"/>
        <v>78.534320040786469</v>
      </c>
      <c r="AA377" s="54" t="s">
        <v>447</v>
      </c>
      <c r="AB377" s="67">
        <f t="shared" si="36"/>
        <v>0</v>
      </c>
    </row>
    <row r="378" spans="6:28" x14ac:dyDescent="0.35">
      <c r="F378" s="54" t="s">
        <v>448</v>
      </c>
      <c r="G378" s="111"/>
      <c r="H378" s="112"/>
      <c r="I378" s="113"/>
      <c r="K378"/>
      <c r="M378"/>
      <c r="N378"/>
      <c r="O378"/>
      <c r="P378"/>
      <c r="Q378"/>
      <c r="S378" s="75">
        <v>372</v>
      </c>
      <c r="T378" s="71">
        <f t="shared" si="37"/>
        <v>472</v>
      </c>
      <c r="U378" s="76">
        <f t="shared" si="38"/>
        <v>2.995859602977928E-13</v>
      </c>
      <c r="W378" s="47">
        <v>372</v>
      </c>
      <c r="X378" s="77">
        <f t="shared" si="33"/>
        <v>0.29794173004514918</v>
      </c>
      <c r="Y378" s="79">
        <f t="shared" si="34"/>
        <v>7.8946253474798089</v>
      </c>
      <c r="Z378" s="78">
        <f t="shared" si="35"/>
        <v>78.406915138076428</v>
      </c>
      <c r="AA378" s="54" t="s">
        <v>448</v>
      </c>
      <c r="AB378" s="67">
        <f t="shared" si="36"/>
        <v>0</v>
      </c>
    </row>
    <row r="379" spans="6:28" x14ac:dyDescent="0.35">
      <c r="F379" s="54" t="s">
        <v>449</v>
      </c>
      <c r="G379" s="111"/>
      <c r="H379" s="112"/>
      <c r="I379" s="113"/>
      <c r="K379"/>
      <c r="M379"/>
      <c r="N379"/>
      <c r="O379"/>
      <c r="P379"/>
      <c r="Q379"/>
      <c r="S379" s="75">
        <v>373</v>
      </c>
      <c r="T379" s="71">
        <f t="shared" si="37"/>
        <v>473</v>
      </c>
      <c r="U379" s="76">
        <f t="shared" si="38"/>
        <v>3.0007168092593823E-13</v>
      </c>
      <c r="W379" s="47">
        <v>373</v>
      </c>
      <c r="X379" s="77">
        <f t="shared" si="33"/>
        <v>0.29745945713015198</v>
      </c>
      <c r="Y379" s="79">
        <f t="shared" si="34"/>
        <v>7.881846459545705</v>
      </c>
      <c r="Z379" s="78">
        <f t="shared" si="35"/>
        <v>78.279999275992083</v>
      </c>
      <c r="AA379" s="54" t="s">
        <v>449</v>
      </c>
      <c r="AB379" s="67">
        <f t="shared" si="36"/>
        <v>0</v>
      </c>
    </row>
    <row r="380" spans="6:28" x14ac:dyDescent="0.35">
      <c r="F380" s="54" t="s">
        <v>450</v>
      </c>
      <c r="G380" s="111"/>
      <c r="H380" s="112"/>
      <c r="I380" s="113"/>
      <c r="K380"/>
      <c r="M380"/>
      <c r="N380"/>
      <c r="O380"/>
      <c r="P380"/>
      <c r="Q380"/>
      <c r="S380" s="75">
        <v>374</v>
      </c>
      <c r="T380" s="71">
        <f t="shared" si="37"/>
        <v>474</v>
      </c>
      <c r="U380" s="76">
        <f t="shared" si="38"/>
        <v>3.0055710967395302E-13</v>
      </c>
      <c r="W380" s="47">
        <v>374</v>
      </c>
      <c r="X380" s="77">
        <f t="shared" si="33"/>
        <v>0.29697903139004389</v>
      </c>
      <c r="Y380" s="79">
        <f t="shared" si="34"/>
        <v>7.8691165165972494</v>
      </c>
      <c r="Z380" s="78">
        <f t="shared" si="35"/>
        <v>78.153569519982099</v>
      </c>
      <c r="AA380" s="54" t="s">
        <v>450</v>
      </c>
      <c r="AB380" s="67">
        <f t="shared" si="36"/>
        <v>0</v>
      </c>
    </row>
    <row r="381" spans="6:28" x14ac:dyDescent="0.35">
      <c r="F381" s="54" t="s">
        <v>451</v>
      </c>
      <c r="G381" s="111"/>
      <c r="H381" s="112"/>
      <c r="I381" s="113"/>
      <c r="K381"/>
      <c r="M381"/>
      <c r="N381"/>
      <c r="O381"/>
      <c r="P381"/>
      <c r="Q381"/>
      <c r="S381" s="75">
        <v>375</v>
      </c>
      <c r="T381" s="71">
        <f t="shared" si="37"/>
        <v>475</v>
      </c>
      <c r="U381" s="76">
        <f t="shared" si="38"/>
        <v>3.0104224728173096E-13</v>
      </c>
      <c r="W381" s="47">
        <v>375</v>
      </c>
      <c r="X381" s="77">
        <f t="shared" si="33"/>
        <v>0.29650044176300744</v>
      </c>
      <c r="Y381" s="79">
        <f t="shared" si="34"/>
        <v>7.8564352255271119</v>
      </c>
      <c r="Z381" s="78">
        <f t="shared" si="35"/>
        <v>78.027622958997426</v>
      </c>
      <c r="AA381" s="54" t="s">
        <v>451</v>
      </c>
      <c r="AB381" s="67">
        <f t="shared" si="36"/>
        <v>0</v>
      </c>
    </row>
    <row r="382" spans="6:28" x14ac:dyDescent="0.35">
      <c r="F382" s="54" t="s">
        <v>452</v>
      </c>
      <c r="G382" s="111"/>
      <c r="H382" s="112"/>
      <c r="I382" s="113"/>
      <c r="K382"/>
      <c r="M382"/>
      <c r="N382"/>
      <c r="O382"/>
      <c r="P382"/>
      <c r="Q382"/>
      <c r="S382" s="75">
        <v>376</v>
      </c>
      <c r="T382" s="71">
        <f t="shared" si="37"/>
        <v>476</v>
      </c>
      <c r="U382" s="76">
        <f t="shared" si="38"/>
        <v>3.0152709448727139E-13</v>
      </c>
      <c r="W382" s="47">
        <v>376</v>
      </c>
      <c r="X382" s="77">
        <f t="shared" si="33"/>
        <v>0.29602367727564111</v>
      </c>
      <c r="Y382" s="79">
        <f t="shared" si="34"/>
        <v>7.8438022955707396</v>
      </c>
      <c r="Z382" s="78">
        <f t="shared" si="35"/>
        <v>77.902156705256743</v>
      </c>
      <c r="AA382" s="54" t="s">
        <v>452</v>
      </c>
      <c r="AB382" s="67">
        <f t="shared" si="36"/>
        <v>0</v>
      </c>
    </row>
    <row r="383" spans="6:28" x14ac:dyDescent="0.35">
      <c r="F383" s="54" t="s">
        <v>453</v>
      </c>
      <c r="G383" s="111"/>
      <c r="H383" s="112"/>
      <c r="I383" s="113"/>
      <c r="K383"/>
      <c r="M383"/>
      <c r="N383"/>
      <c r="O383"/>
      <c r="P383"/>
      <c r="Q383"/>
      <c r="S383" s="75">
        <v>377</v>
      </c>
      <c r="T383" s="71">
        <f t="shared" si="37"/>
        <v>477</v>
      </c>
      <c r="U383" s="76">
        <f t="shared" si="38"/>
        <v>3.0201165202668478E-13</v>
      </c>
      <c r="W383" s="47">
        <v>377</v>
      </c>
      <c r="X383" s="77">
        <f t="shared" si="33"/>
        <v>0.29554872704207819</v>
      </c>
      <c r="Y383" s="79">
        <f t="shared" si="34"/>
        <v>7.8312174382830113</v>
      </c>
      <c r="Z383" s="78">
        <f t="shared" si="35"/>
        <v>77.777167894014582</v>
      </c>
      <c r="AA383" s="54" t="s">
        <v>453</v>
      </c>
      <c r="AB383" s="67">
        <f t="shared" si="36"/>
        <v>0</v>
      </c>
    </row>
    <row r="384" spans="6:28" x14ac:dyDescent="0.35">
      <c r="F384" s="54" t="s">
        <v>454</v>
      </c>
      <c r="G384" s="111"/>
      <c r="H384" s="112"/>
      <c r="I384" s="113"/>
      <c r="K384"/>
      <c r="M384"/>
      <c r="N384"/>
      <c r="O384"/>
      <c r="P384"/>
      <c r="Q384"/>
      <c r="S384" s="75">
        <v>378</v>
      </c>
      <c r="T384" s="71">
        <f t="shared" si="37"/>
        <v>478</v>
      </c>
      <c r="U384" s="76">
        <f t="shared" si="38"/>
        <v>3.0249592063419757E-13</v>
      </c>
      <c r="W384" s="47">
        <v>378</v>
      </c>
      <c r="X384" s="77">
        <f t="shared" si="33"/>
        <v>0.29507558026311742</v>
      </c>
      <c r="Y384" s="79">
        <f t="shared" si="34"/>
        <v>7.8186803675151939</v>
      </c>
      <c r="Z384" s="78">
        <f t="shared" si="35"/>
        <v>77.652653683332488</v>
      </c>
      <c r="AA384" s="54" t="s">
        <v>454</v>
      </c>
      <c r="AB384" s="67">
        <f t="shared" si="36"/>
        <v>0</v>
      </c>
    </row>
    <row r="385" spans="6:28" x14ac:dyDescent="0.35">
      <c r="F385" s="54" t="s">
        <v>455</v>
      </c>
      <c r="G385" s="111"/>
      <c r="H385" s="112"/>
      <c r="I385" s="113"/>
      <c r="K385"/>
      <c r="M385"/>
      <c r="N385"/>
      <c r="O385"/>
      <c r="P385"/>
      <c r="Q385"/>
      <c r="S385" s="75">
        <v>379</v>
      </c>
      <c r="T385" s="71">
        <f t="shared" si="37"/>
        <v>479</v>
      </c>
      <c r="U385" s="76">
        <f t="shared" si="38"/>
        <v>3.0297990104215824E-13</v>
      </c>
      <c r="W385" s="47">
        <v>379</v>
      </c>
      <c r="X385" s="77">
        <f t="shared" si="33"/>
        <v>0.29460422622536192</v>
      </c>
      <c r="Y385" s="79">
        <f t="shared" si="34"/>
        <v>7.8061907993921338</v>
      </c>
      <c r="Z385" s="78">
        <f t="shared" si="35"/>
        <v>77.528611253852461</v>
      </c>
      <c r="AA385" s="54" t="s">
        <v>455</v>
      </c>
      <c r="AB385" s="67">
        <f t="shared" si="36"/>
        <v>0</v>
      </c>
    </row>
    <row r="386" spans="6:28" x14ac:dyDescent="0.35">
      <c r="F386" s="54" t="s">
        <v>456</v>
      </c>
      <c r="G386" s="111"/>
      <c r="H386" s="112"/>
      <c r="I386" s="113"/>
      <c r="K386"/>
      <c r="M386"/>
      <c r="N386"/>
      <c r="O386"/>
      <c r="P386"/>
      <c r="Q386"/>
      <c r="S386" s="75">
        <v>380</v>
      </c>
      <c r="T386" s="71">
        <f t="shared" si="37"/>
        <v>480</v>
      </c>
      <c r="U386" s="76">
        <f t="shared" si="38"/>
        <v>3.0346359398104169E-13</v>
      </c>
      <c r="W386" s="47">
        <v>380</v>
      </c>
      <c r="X386" s="77">
        <f t="shared" si="33"/>
        <v>0.29413465430037072</v>
      </c>
      <c r="Y386" s="79">
        <f t="shared" si="34"/>
        <v>7.79374845228977</v>
      </c>
      <c r="Z386" s="78">
        <f t="shared" si="35"/>
        <v>77.405037808573638</v>
      </c>
      <c r="AA386" s="54" t="s">
        <v>456</v>
      </c>
      <c r="AB386" s="67">
        <f t="shared" si="36"/>
        <v>0</v>
      </c>
    </row>
    <row r="387" spans="6:28" x14ac:dyDescent="0.35">
      <c r="F387" s="54" t="s">
        <v>457</v>
      </c>
      <c r="G387" s="111"/>
      <c r="H387" s="112"/>
      <c r="I387" s="113"/>
      <c r="K387"/>
      <c r="M387"/>
      <c r="N387"/>
      <c r="O387"/>
      <c r="P387"/>
      <c r="Q387"/>
      <c r="S387" s="75">
        <v>381</v>
      </c>
      <c r="T387" s="71">
        <f t="shared" si="37"/>
        <v>481</v>
      </c>
      <c r="U387" s="76">
        <f t="shared" si="38"/>
        <v>3.0394700017945509E-13</v>
      </c>
      <c r="W387" s="47">
        <v>381</v>
      </c>
      <c r="X387" s="77">
        <f t="shared" si="33"/>
        <v>0.29366685394381831</v>
      </c>
      <c r="Y387" s="79">
        <f t="shared" si="34"/>
        <v>7.7813530468128693</v>
      </c>
      <c r="Z387" s="78">
        <f t="shared" si="35"/>
        <v>77.281930572631211</v>
      </c>
      <c r="AA387" s="54" t="s">
        <v>457</v>
      </c>
      <c r="AB387" s="67">
        <f t="shared" si="36"/>
        <v>0</v>
      </c>
    </row>
    <row r="388" spans="6:28" x14ac:dyDescent="0.35">
      <c r="F388" s="54" t="s">
        <v>458</v>
      </c>
      <c r="G388" s="111"/>
      <c r="H388" s="112"/>
      <c r="I388" s="113"/>
      <c r="K388"/>
      <c r="M388"/>
      <c r="N388"/>
      <c r="O388"/>
      <c r="P388"/>
      <c r="Q388"/>
      <c r="S388" s="75">
        <v>382</v>
      </c>
      <c r="T388" s="71">
        <f t="shared" si="37"/>
        <v>482</v>
      </c>
      <c r="U388" s="76">
        <f t="shared" si="38"/>
        <v>3.0443012036414296E-13</v>
      </c>
      <c r="W388" s="47">
        <v>382</v>
      </c>
      <c r="X388" s="77">
        <f t="shared" si="33"/>
        <v>0.29320081469466541</v>
      </c>
      <c r="Y388" s="79">
        <f t="shared" si="34"/>
        <v>7.7690043057730502</v>
      </c>
      <c r="Z388" s="78">
        <f t="shared" si="35"/>
        <v>77.159286793078039</v>
      </c>
      <c r="AA388" s="54" t="s">
        <v>458</v>
      </c>
      <c r="AB388" s="67">
        <f t="shared" si="36"/>
        <v>0</v>
      </c>
    </row>
    <row r="389" spans="6:28" x14ac:dyDescent="0.35">
      <c r="F389" s="54" t="s">
        <v>459</v>
      </c>
      <c r="G389" s="111"/>
      <c r="H389" s="112"/>
      <c r="I389" s="113"/>
      <c r="K389"/>
      <c r="M389"/>
      <c r="N389"/>
      <c r="O389"/>
      <c r="P389"/>
      <c r="Q389"/>
      <c r="S389" s="75">
        <v>383</v>
      </c>
      <c r="T389" s="71">
        <f t="shared" si="37"/>
        <v>483</v>
      </c>
      <c r="U389" s="76">
        <f t="shared" si="38"/>
        <v>3.0491295525999224E-13</v>
      </c>
      <c r="W389" s="47">
        <v>383</v>
      </c>
      <c r="X389" s="77">
        <f t="shared" si="33"/>
        <v>0.29273652617433898</v>
      </c>
      <c r="Y389" s="79">
        <f t="shared" si="34"/>
        <v>7.7567019541670588</v>
      </c>
      <c r="Z389" s="78">
        <f t="shared" si="35"/>
        <v>77.037103738669032</v>
      </c>
      <c r="AA389" s="54" t="s">
        <v>459</v>
      </c>
      <c r="AB389" s="67">
        <f t="shared" si="36"/>
        <v>0</v>
      </c>
    </row>
    <row r="390" spans="6:28" x14ac:dyDescent="0.35">
      <c r="F390" s="54" t="s">
        <v>460</v>
      </c>
      <c r="G390" s="111"/>
      <c r="H390" s="112"/>
      <c r="I390" s="113"/>
      <c r="K390"/>
      <c r="M390"/>
      <c r="N390"/>
      <c r="O390"/>
      <c r="P390"/>
      <c r="Q390"/>
      <c r="S390" s="75">
        <v>384</v>
      </c>
      <c r="T390" s="71">
        <f t="shared" si="37"/>
        <v>484</v>
      </c>
      <c r="U390" s="76">
        <f t="shared" si="38"/>
        <v>3.0539550559003763E-13</v>
      </c>
      <c r="W390" s="47">
        <v>384</v>
      </c>
      <c r="X390" s="77">
        <f t="shared" si="33"/>
        <v>0.29227397808592209</v>
      </c>
      <c r="Y390" s="79">
        <f t="shared" si="34"/>
        <v>7.7444457191552978</v>
      </c>
      <c r="Z390" s="78">
        <f t="shared" si="35"/>
        <v>76.915378699647874</v>
      </c>
      <c r="AA390" s="54" t="s">
        <v>460</v>
      </c>
      <c r="AB390" s="67">
        <f t="shared" si="36"/>
        <v>0</v>
      </c>
    </row>
    <row r="391" spans="6:28" x14ac:dyDescent="0.35">
      <c r="F391" s="54" t="s">
        <v>461</v>
      </c>
      <c r="G391" s="111"/>
      <c r="H391" s="112"/>
      <c r="I391" s="113"/>
      <c r="K391"/>
      <c r="M391"/>
      <c r="N391"/>
      <c r="O391"/>
      <c r="P391"/>
      <c r="Q391"/>
      <c r="S391" s="75">
        <v>385</v>
      </c>
      <c r="T391" s="71">
        <f t="shared" si="37"/>
        <v>485</v>
      </c>
      <c r="U391" s="76">
        <f t="shared" si="38"/>
        <v>3.0587777207546663E-13</v>
      </c>
      <c r="W391" s="47">
        <v>385</v>
      </c>
      <c r="X391" s="77">
        <f t="shared" ref="X391:X454" si="39">$O$6/$U391</f>
        <v>0.29181316021335346</v>
      </c>
      <c r="Y391" s="79">
        <f t="shared" ref="Y391:Y454" si="40">$P$6/$U391</f>
        <v>7.7322353300406181</v>
      </c>
      <c r="Z391" s="78">
        <f t="shared" ref="Z391:Z454" si="41">$Q$6/$U391</f>
        <v>76.794108987536305</v>
      </c>
      <c r="AA391" s="54" t="s">
        <v>461</v>
      </c>
      <c r="AB391" s="67">
        <f t="shared" ref="AB391:AB406" si="42">G391*X391+H391*Y391+I391*Z391</f>
        <v>0</v>
      </c>
    </row>
    <row r="392" spans="6:28" x14ac:dyDescent="0.35">
      <c r="F392" s="54" t="s">
        <v>462</v>
      </c>
      <c r="G392" s="111"/>
      <c r="H392" s="112"/>
      <c r="I392" s="113"/>
      <c r="K392"/>
      <c r="M392"/>
      <c r="N392"/>
      <c r="O392"/>
      <c r="P392"/>
      <c r="Q392"/>
      <c r="S392" s="75">
        <v>386</v>
      </c>
      <c r="T392" s="71">
        <f t="shared" si="37"/>
        <v>486</v>
      </c>
      <c r="U392" s="76">
        <f t="shared" si="38"/>
        <v>3.0635975543562461E-13</v>
      </c>
      <c r="W392" s="47">
        <v>386</v>
      </c>
      <c r="X392" s="77">
        <f t="shared" si="39"/>
        <v>0.29135406242063605</v>
      </c>
      <c r="Y392" s="79">
        <f t="shared" si="40"/>
        <v>7.7200705182473524</v>
      </c>
      <c r="Z392" s="78">
        <f t="shared" si="41"/>
        <v>76.673291934925984</v>
      </c>
      <c r="AA392" s="54" t="s">
        <v>462</v>
      </c>
      <c r="AB392" s="67">
        <f t="shared" si="42"/>
        <v>0</v>
      </c>
    </row>
    <row r="393" spans="6:28" x14ac:dyDescent="0.35">
      <c r="F393" s="54" t="s">
        <v>463</v>
      </c>
      <c r="G393" s="111"/>
      <c r="H393" s="112"/>
      <c r="I393" s="113"/>
      <c r="K393"/>
      <c r="M393"/>
      <c r="N393"/>
      <c r="O393"/>
      <c r="P393"/>
      <c r="Q393"/>
      <c r="S393" s="75">
        <v>387</v>
      </c>
      <c r="T393" s="71">
        <f t="shared" si="37"/>
        <v>487</v>
      </c>
      <c r="U393" s="76">
        <f t="shared" si="38"/>
        <v>3.0684145638802013E-13</v>
      </c>
      <c r="W393" s="47">
        <v>387</v>
      </c>
      <c r="X393" s="77">
        <f t="shared" si="39"/>
        <v>0.29089667465105495</v>
      </c>
      <c r="Y393" s="79">
        <f t="shared" si="40"/>
        <v>7.7079510173005907</v>
      </c>
      <c r="Z393" s="78">
        <f t="shared" si="41"/>
        <v>76.552924895272611</v>
      </c>
      <c r="AA393" s="54" t="s">
        <v>463</v>
      </c>
      <c r="AB393" s="67">
        <f t="shared" si="42"/>
        <v>0</v>
      </c>
    </row>
    <row r="394" spans="6:28" x14ac:dyDescent="0.35">
      <c r="F394" s="54" t="s">
        <v>464</v>
      </c>
      <c r="G394" s="111"/>
      <c r="H394" s="112"/>
      <c r="I394" s="113"/>
      <c r="K394"/>
      <c r="M394"/>
      <c r="N394"/>
      <c r="O394"/>
      <c r="P394"/>
      <c r="Q394"/>
      <c r="S394" s="75">
        <v>388</v>
      </c>
      <c r="T394" s="71">
        <f t="shared" si="37"/>
        <v>488</v>
      </c>
      <c r="U394" s="76">
        <f t="shared" si="38"/>
        <v>3.0732287564832965E-13</v>
      </c>
      <c r="W394" s="47">
        <v>388</v>
      </c>
      <c r="X394" s="77">
        <f t="shared" si="39"/>
        <v>0.29044098692640519</v>
      </c>
      <c r="Y394" s="79">
        <f t="shared" si="40"/>
        <v>7.6958765628057124</v>
      </c>
      <c r="Z394" s="78">
        <f t="shared" si="41"/>
        <v>76.433005242692687</v>
      </c>
      <c r="AA394" s="54" t="s">
        <v>464</v>
      </c>
      <c r="AB394" s="67">
        <f t="shared" si="42"/>
        <v>0</v>
      </c>
    </row>
    <row r="395" spans="6:28" x14ac:dyDescent="0.35">
      <c r="F395" s="54" t="s">
        <v>465</v>
      </c>
      <c r="G395" s="111"/>
      <c r="H395" s="112"/>
      <c r="I395" s="113"/>
      <c r="K395"/>
      <c r="M395"/>
      <c r="N395"/>
      <c r="O395"/>
      <c r="P395"/>
      <c r="Q395"/>
      <c r="S395" s="75">
        <v>389</v>
      </c>
      <c r="T395" s="71">
        <f t="shared" si="37"/>
        <v>489</v>
      </c>
      <c r="U395" s="76">
        <f t="shared" si="38"/>
        <v>3.0780401393040289E-13</v>
      </c>
      <c r="W395" s="47">
        <v>389</v>
      </c>
      <c r="X395" s="77">
        <f t="shared" si="39"/>
        <v>0.28998698934622735</v>
      </c>
      <c r="Y395" s="79">
        <f t="shared" si="40"/>
        <v>7.683846892428142</v>
      </c>
      <c r="Z395" s="78">
        <f t="shared" si="41"/>
        <v>76.313530371762383</v>
      </c>
      <c r="AA395" s="54" t="s">
        <v>465</v>
      </c>
      <c r="AB395" s="67">
        <f t="shared" si="42"/>
        <v>0</v>
      </c>
    </row>
    <row r="396" spans="6:28" x14ac:dyDescent="0.35">
      <c r="F396" s="54" t="s">
        <v>466</v>
      </c>
      <c r="G396" s="111"/>
      <c r="H396" s="112"/>
      <c r="I396" s="113"/>
      <c r="K396"/>
      <c r="M396"/>
      <c r="N396"/>
      <c r="O396"/>
      <c r="P396"/>
      <c r="Q396"/>
      <c r="S396" s="75">
        <v>390</v>
      </c>
      <c r="T396" s="71">
        <f t="shared" si="37"/>
        <v>490</v>
      </c>
      <c r="U396" s="76">
        <f t="shared" si="38"/>
        <v>3.082848719462677E-13</v>
      </c>
      <c r="W396" s="47">
        <v>390</v>
      </c>
      <c r="X396" s="77">
        <f t="shared" si="39"/>
        <v>0.28953467208705308</v>
      </c>
      <c r="Y396" s="79">
        <f t="shared" si="40"/>
        <v>7.6718617458733478</v>
      </c>
      <c r="Z396" s="78">
        <f t="shared" si="41"/>
        <v>76.194497697318994</v>
      </c>
      <c r="AA396" s="54" t="s">
        <v>466</v>
      </c>
      <c r="AB396" s="67">
        <f t="shared" si="42"/>
        <v>0</v>
      </c>
    </row>
    <row r="397" spans="6:28" x14ac:dyDescent="0.35">
      <c r="F397" s="54" t="s">
        <v>467</v>
      </c>
      <c r="G397" s="111"/>
      <c r="H397" s="112"/>
      <c r="I397" s="113"/>
      <c r="K397"/>
      <c r="M397"/>
      <c r="N397"/>
      <c r="O397"/>
      <c r="P397"/>
      <c r="Q397"/>
      <c r="S397" s="75">
        <v>391</v>
      </c>
      <c r="T397" s="71">
        <f t="shared" si="37"/>
        <v>491</v>
      </c>
      <c r="U397" s="76">
        <f t="shared" si="38"/>
        <v>3.0876545040613503E-13</v>
      </c>
      <c r="W397" s="47">
        <v>391</v>
      </c>
      <c r="X397" s="77">
        <f t="shared" si="39"/>
        <v>0.28908402540165878</v>
      </c>
      <c r="Y397" s="79">
        <f t="shared" si="40"/>
        <v>7.659920864867078</v>
      </c>
      <c r="Z397" s="78">
        <f t="shared" si="41"/>
        <v>76.075904654264534</v>
      </c>
      <c r="AA397" s="54" t="s">
        <v>467</v>
      </c>
      <c r="AB397" s="67">
        <f t="shared" si="42"/>
        <v>0</v>
      </c>
    </row>
    <row r="398" spans="6:28" x14ac:dyDescent="0.35">
      <c r="F398" s="54" t="s">
        <v>468</v>
      </c>
      <c r="G398" s="111"/>
      <c r="H398" s="112"/>
      <c r="I398" s="113"/>
      <c r="K398"/>
      <c r="M398"/>
      <c r="N398"/>
      <c r="O398"/>
      <c r="P398"/>
      <c r="Q398"/>
      <c r="S398" s="75">
        <v>392</v>
      </c>
      <c r="T398" s="71">
        <f t="shared" si="37"/>
        <v>492</v>
      </c>
      <c r="U398" s="76">
        <f t="shared" si="38"/>
        <v>3.09245750018404E-13</v>
      </c>
      <c r="W398" s="47">
        <v>392</v>
      </c>
      <c r="X398" s="77">
        <f t="shared" si="39"/>
        <v>0.28863503961832854</v>
      </c>
      <c r="Y398" s="79">
        <f t="shared" si="40"/>
        <v>7.6480239931358165</v>
      </c>
      <c r="Z398" s="78">
        <f t="shared" si="41"/>
        <v>75.957748697371741</v>
      </c>
      <c r="AA398" s="54" t="s">
        <v>468</v>
      </c>
      <c r="AB398" s="67">
        <f t="shared" si="42"/>
        <v>0</v>
      </c>
    </row>
    <row r="399" spans="6:28" x14ac:dyDescent="0.35">
      <c r="F399" s="54" t="s">
        <v>469</v>
      </c>
      <c r="G399" s="111"/>
      <c r="H399" s="112"/>
      <c r="I399" s="113"/>
      <c r="K399"/>
      <c r="M399"/>
      <c r="N399"/>
      <c r="O399"/>
      <c r="P399"/>
      <c r="Q399"/>
      <c r="S399" s="75">
        <v>393</v>
      </c>
      <c r="T399" s="71">
        <f t="shared" si="37"/>
        <v>493</v>
      </c>
      <c r="U399" s="76">
        <f t="shared" si="38"/>
        <v>3.0972577148966688E-13</v>
      </c>
      <c r="W399" s="47">
        <v>393</v>
      </c>
      <c r="X399" s="77">
        <f t="shared" si="39"/>
        <v>0.28818770514012471</v>
      </c>
      <c r="Y399" s="79">
        <f t="shared" si="40"/>
        <v>7.6361708763874692</v>
      </c>
      <c r="Z399" s="78">
        <f t="shared" si="41"/>
        <v>75.840027301092178</v>
      </c>
      <c r="AA399" s="54" t="s">
        <v>469</v>
      </c>
      <c r="AB399" s="67">
        <f t="shared" si="42"/>
        <v>0</v>
      </c>
    </row>
    <row r="400" spans="6:28" x14ac:dyDescent="0.35">
      <c r="F400" s="54" t="s">
        <v>470</v>
      </c>
      <c r="G400" s="111"/>
      <c r="H400" s="112"/>
      <c r="I400" s="113"/>
      <c r="K400"/>
      <c r="M400"/>
      <c r="N400"/>
      <c r="O400"/>
      <c r="P400"/>
      <c r="Q400"/>
      <c r="S400" s="75">
        <v>394</v>
      </c>
      <c r="T400" s="71">
        <f t="shared" si="37"/>
        <v>494</v>
      </c>
      <c r="U400" s="76">
        <f t="shared" si="38"/>
        <v>3.1020551552471388E-13</v>
      </c>
      <c r="W400" s="47">
        <v>394</v>
      </c>
      <c r="X400" s="77">
        <f t="shared" si="39"/>
        <v>0.28774201244416797</v>
      </c>
      <c r="Y400" s="79">
        <f t="shared" si="40"/>
        <v>7.624361262292279</v>
      </c>
      <c r="Z400" s="78">
        <f t="shared" si="41"/>
        <v>75.722737959366711</v>
      </c>
      <c r="AA400" s="54" t="s">
        <v>470</v>
      </c>
      <c r="AB400" s="67">
        <f t="shared" si="42"/>
        <v>0</v>
      </c>
    </row>
    <row r="401" spans="6:28" x14ac:dyDescent="0.35">
      <c r="F401" s="54" t="s">
        <v>471</v>
      </c>
      <c r="G401" s="111"/>
      <c r="H401" s="112"/>
      <c r="I401" s="113"/>
      <c r="K401"/>
      <c r="M401"/>
      <c r="N401"/>
      <c r="O401"/>
      <c r="P401"/>
      <c r="Q401"/>
      <c r="S401" s="75">
        <v>395</v>
      </c>
      <c r="T401" s="71">
        <f t="shared" si="37"/>
        <v>495</v>
      </c>
      <c r="U401" s="76">
        <f t="shared" si="38"/>
        <v>3.1068498282653803E-13</v>
      </c>
      <c r="W401" s="47">
        <v>395</v>
      </c>
      <c r="X401" s="77">
        <f t="shared" si="39"/>
        <v>0.28729795208092512</v>
      </c>
      <c r="Y401" s="79">
        <f t="shared" si="40"/>
        <v>7.6125949004639546</v>
      </c>
      <c r="Z401" s="78">
        <f t="shared" si="41"/>
        <v>75.605878185438129</v>
      </c>
      <c r="AA401" s="54" t="s">
        <v>471</v>
      </c>
      <c r="AB401" s="67">
        <f t="shared" si="42"/>
        <v>0</v>
      </c>
    </row>
    <row r="402" spans="6:28" x14ac:dyDescent="0.35">
      <c r="F402" s="54" t="s">
        <v>472</v>
      </c>
      <c r="G402" s="111"/>
      <c r="H402" s="112"/>
      <c r="I402" s="113"/>
      <c r="K402"/>
      <c r="M402"/>
      <c r="N402"/>
      <c r="O402"/>
      <c r="P402"/>
      <c r="Q402"/>
      <c r="S402" s="75">
        <v>396</v>
      </c>
      <c r="T402" s="71">
        <f t="shared" si="37"/>
        <v>496</v>
      </c>
      <c r="U402" s="76">
        <f t="shared" si="38"/>
        <v>3.1116417409634032E-13</v>
      </c>
      <c r="W402" s="47">
        <v>396</v>
      </c>
      <c r="X402" s="77">
        <f t="shared" si="39"/>
        <v>0.28685551467350484</v>
      </c>
      <c r="Y402" s="79">
        <f t="shared" si="40"/>
        <v>7.6008715424410145</v>
      </c>
      <c r="Z402" s="78">
        <f t="shared" si="41"/>
        <v>75.489445511665807</v>
      </c>
      <c r="AA402" s="54" t="s">
        <v>472</v>
      </c>
      <c r="AB402" s="67">
        <f t="shared" si="42"/>
        <v>0</v>
      </c>
    </row>
    <row r="403" spans="6:28" x14ac:dyDescent="0.35">
      <c r="F403" s="54" t="s">
        <v>473</v>
      </c>
      <c r="G403" s="111"/>
      <c r="H403" s="112"/>
      <c r="I403" s="113"/>
      <c r="K403"/>
      <c r="M403"/>
      <c r="N403"/>
      <c r="O403"/>
      <c r="P403"/>
      <c r="Q403"/>
      <c r="S403" s="75">
        <v>397</v>
      </c>
      <c r="T403" s="71">
        <f t="shared" si="37"/>
        <v>497</v>
      </c>
      <c r="U403" s="76">
        <f t="shared" si="38"/>
        <v>3.116430900335342E-13</v>
      </c>
      <c r="W403" s="47">
        <v>397</v>
      </c>
      <c r="X403" s="77">
        <f t="shared" si="39"/>
        <v>0.28641469091696231</v>
      </c>
      <c r="Y403" s="79">
        <f t="shared" si="40"/>
        <v>7.5891909416683596</v>
      </c>
      <c r="Z403" s="78">
        <f t="shared" si="41"/>
        <v>75.373437489342649</v>
      </c>
      <c r="AA403" s="54" t="s">
        <v>473</v>
      </c>
      <c r="AB403" s="67">
        <f t="shared" si="42"/>
        <v>0</v>
      </c>
    </row>
    <row r="404" spans="6:28" x14ac:dyDescent="0.35">
      <c r="F404" s="54" t="s">
        <v>474</v>
      </c>
      <c r="G404" s="111"/>
      <c r="H404" s="112"/>
      <c r="I404" s="113"/>
      <c r="K404"/>
      <c r="M404"/>
      <c r="N404"/>
      <c r="O404"/>
      <c r="P404"/>
      <c r="Q404"/>
      <c r="S404" s="75">
        <v>398</v>
      </c>
      <c r="T404" s="71">
        <f t="shared" si="37"/>
        <v>498</v>
      </c>
      <c r="U404" s="76">
        <f t="shared" si="38"/>
        <v>3.1212173133575085E-13</v>
      </c>
      <c r="W404" s="47">
        <v>398</v>
      </c>
      <c r="X404" s="77">
        <f t="shared" si="39"/>
        <v>0.28597547157761105</v>
      </c>
      <c r="Y404" s="79">
        <f t="shared" si="40"/>
        <v>7.5775528534790322</v>
      </c>
      <c r="Z404" s="78">
        <f t="shared" si="41"/>
        <v>75.25785168851408</v>
      </c>
      <c r="AA404" s="54" t="s">
        <v>474</v>
      </c>
      <c r="AB404" s="67">
        <f t="shared" si="42"/>
        <v>0</v>
      </c>
    </row>
    <row r="405" spans="6:28" x14ac:dyDescent="0.35">
      <c r="F405" s="54" t="s">
        <v>475</v>
      </c>
      <c r="G405" s="111"/>
      <c r="H405" s="112"/>
      <c r="I405" s="113"/>
      <c r="K405"/>
      <c r="M405"/>
      <c r="N405"/>
      <c r="O405"/>
      <c r="P405"/>
      <c r="Q405"/>
      <c r="S405" s="75">
        <v>399</v>
      </c>
      <c r="T405" s="71">
        <f t="shared" si="37"/>
        <v>499</v>
      </c>
      <c r="U405" s="76">
        <f t="shared" si="38"/>
        <v>3.1260009869884359E-13</v>
      </c>
      <c r="W405" s="47">
        <v>399</v>
      </c>
      <c r="X405" s="77">
        <f t="shared" si="39"/>
        <v>0.28553784749234296</v>
      </c>
      <c r="Y405" s="79">
        <f t="shared" si="40"/>
        <v>7.5659570350762149</v>
      </c>
      <c r="Z405" s="78">
        <f t="shared" si="41"/>
        <v>75.142685697799067</v>
      </c>
      <c r="AA405" s="54" t="s">
        <v>475</v>
      </c>
      <c r="AB405" s="67">
        <f t="shared" si="42"/>
        <v>0</v>
      </c>
    </row>
    <row r="406" spans="6:28" x14ac:dyDescent="0.35">
      <c r="F406" s="54" t="s">
        <v>476</v>
      </c>
      <c r="G406" s="111"/>
      <c r="H406" s="112"/>
      <c r="I406" s="113"/>
      <c r="K406"/>
      <c r="M406"/>
      <c r="N406"/>
      <c r="O406"/>
      <c r="P406"/>
      <c r="Q406"/>
      <c r="S406" s="75">
        <v>400</v>
      </c>
      <c r="T406" s="71">
        <f t="shared" si="37"/>
        <v>500</v>
      </c>
      <c r="U406" s="76">
        <f t="shared" si="38"/>
        <v>3.13078192816893E-13</v>
      </c>
      <c r="W406" s="47">
        <v>400</v>
      </c>
      <c r="X406" s="77">
        <f t="shared" si="39"/>
        <v>0.28510180956795639</v>
      </c>
      <c r="Y406" s="79">
        <f t="shared" si="40"/>
        <v>7.5544032455154069</v>
      </c>
      <c r="Z406" s="78">
        <f t="shared" si="41"/>
        <v>75.027937124213295</v>
      </c>
      <c r="AA406" s="54" t="s">
        <v>476</v>
      </c>
      <c r="AB406" s="67">
        <f t="shared" si="42"/>
        <v>0</v>
      </c>
    </row>
    <row r="407" spans="6:28" x14ac:dyDescent="0.35">
      <c r="F407" s="54" t="s">
        <v>477</v>
      </c>
      <c r="G407" s="111"/>
      <c r="H407" s="112"/>
      <c r="I407" s="113"/>
      <c r="K407"/>
      <c r="M407"/>
      <c r="N407"/>
      <c r="O407"/>
      <c r="P407"/>
      <c r="Q407"/>
      <c r="S407" s="75">
        <v>401</v>
      </c>
      <c r="T407" s="71">
        <f t="shared" ref="T407:T470" si="43">$B$14+S407</f>
        <v>501</v>
      </c>
      <c r="U407" s="76">
        <f t="shared" ref="U407:U470" si="44">($B$20*T407+$B$21*$B$24*(1-EXP(-T407/$B$24))+$B$22*$B$25*(1-EXP(-T407/$B$25))+$B$23*$B$26*(1-EXP(-T407/$B$26)))*$C$7</f>
        <v>3.1355601438221152E-13</v>
      </c>
      <c r="W407" s="47">
        <v>401</v>
      </c>
      <c r="X407" s="77">
        <f t="shared" si="39"/>
        <v>0.28466734878049132</v>
      </c>
      <c r="Y407" s="79">
        <f t="shared" si="40"/>
        <v>7.5428912456868229</v>
      </c>
      <c r="Z407" s="78">
        <f t="shared" si="41"/>
        <v>74.913603592994178</v>
      </c>
      <c r="AA407" s="54" t="s">
        <v>477</v>
      </c>
      <c r="AB407" s="67">
        <f t="shared" ref="AB407:AB470" si="45">G407*X407+H407*Y407+I407*Z407</f>
        <v>0</v>
      </c>
    </row>
    <row r="408" spans="6:28" x14ac:dyDescent="0.35">
      <c r="F408" s="54" t="s">
        <v>478</v>
      </c>
      <c r="G408" s="111"/>
      <c r="H408" s="112"/>
      <c r="I408" s="113"/>
      <c r="K408"/>
      <c r="M408"/>
      <c r="N408"/>
      <c r="O408"/>
      <c r="P408"/>
      <c r="Q408"/>
      <c r="S408" s="75">
        <v>402</v>
      </c>
      <c r="T408" s="71">
        <f t="shared" si="43"/>
        <v>502</v>
      </c>
      <c r="U408" s="76">
        <f t="shared" si="44"/>
        <v>3.1403356408534805E-13</v>
      </c>
      <c r="W408" s="47">
        <v>402</v>
      </c>
      <c r="X408" s="77">
        <f t="shared" si="39"/>
        <v>0.28423445617457282</v>
      </c>
      <c r="Y408" s="79">
        <f t="shared" si="40"/>
        <v>7.5314207982979893</v>
      </c>
      <c r="Z408" s="78">
        <f t="shared" si="41"/>
        <v>74.799682747428122</v>
      </c>
      <c r="AA408" s="54" t="s">
        <v>478</v>
      </c>
      <c r="AB408" s="67">
        <f t="shared" si="45"/>
        <v>0</v>
      </c>
    </row>
    <row r="409" spans="6:28" x14ac:dyDescent="0.35">
      <c r="F409" s="54" t="s">
        <v>479</v>
      </c>
      <c r="G409" s="111"/>
      <c r="H409" s="112"/>
      <c r="I409" s="113"/>
      <c r="K409"/>
      <c r="M409"/>
      <c r="N409"/>
      <c r="O409"/>
      <c r="P409"/>
      <c r="Q409"/>
      <c r="S409" s="75">
        <v>403</v>
      </c>
      <c r="T409" s="71">
        <f t="shared" si="43"/>
        <v>503</v>
      </c>
      <c r="U409" s="76">
        <f t="shared" si="44"/>
        <v>3.1451084261509323E-13</v>
      </c>
      <c r="W409" s="47">
        <v>403</v>
      </c>
      <c r="X409" s="77">
        <f t="shared" si="39"/>
        <v>0.28380312286276088</v>
      </c>
      <c r="Y409" s="79">
        <f t="shared" si="40"/>
        <v>7.5199916678565213</v>
      </c>
      <c r="Z409" s="78">
        <f t="shared" si="41"/>
        <v>74.686172248679469</v>
      </c>
      <c r="AA409" s="54" t="s">
        <v>479</v>
      </c>
      <c r="AB409" s="67">
        <f t="shared" si="45"/>
        <v>0</v>
      </c>
    </row>
    <row r="410" spans="6:28" x14ac:dyDescent="0.35">
      <c r="F410" s="54" t="s">
        <v>480</v>
      </c>
      <c r="G410" s="111"/>
      <c r="H410" s="112"/>
      <c r="I410" s="113"/>
      <c r="K410"/>
      <c r="M410"/>
      <c r="N410"/>
      <c r="O410"/>
      <c r="P410"/>
      <c r="Q410"/>
      <c r="S410" s="75">
        <v>404</v>
      </c>
      <c r="T410" s="71">
        <f t="shared" si="43"/>
        <v>504</v>
      </c>
      <c r="U410" s="76">
        <f t="shared" si="44"/>
        <v>3.149878506584836E-13</v>
      </c>
      <c r="W410" s="47">
        <v>404</v>
      </c>
      <c r="X410" s="77">
        <f t="shared" si="39"/>
        <v>0.2833733400249091</v>
      </c>
      <c r="Y410" s="79">
        <f t="shared" si="40"/>
        <v>7.5086036206531217</v>
      </c>
      <c r="Z410" s="78">
        <f t="shared" si="41"/>
        <v>74.573069775621605</v>
      </c>
      <c r="AA410" s="54" t="s">
        <v>480</v>
      </c>
      <c r="AB410" s="67">
        <f t="shared" si="45"/>
        <v>0</v>
      </c>
    </row>
    <row r="411" spans="6:28" x14ac:dyDescent="0.35">
      <c r="F411" s="54" t="s">
        <v>481</v>
      </c>
      <c r="G411" s="111"/>
      <c r="H411" s="112"/>
      <c r="I411" s="113"/>
      <c r="K411"/>
      <c r="M411"/>
      <c r="N411"/>
      <c r="O411"/>
      <c r="P411"/>
      <c r="Q411"/>
      <c r="S411" s="75">
        <v>405</v>
      </c>
      <c r="T411" s="71">
        <f t="shared" si="43"/>
        <v>505</v>
      </c>
      <c r="U411" s="76">
        <f t="shared" si="44"/>
        <v>3.1546458890080661E-13</v>
      </c>
      <c r="W411" s="47">
        <v>405</v>
      </c>
      <c r="X411" s="77">
        <f t="shared" si="39"/>
        <v>0.28294509890752917</v>
      </c>
      <c r="Y411" s="79">
        <f t="shared" si="40"/>
        <v>7.4972564247447533</v>
      </c>
      <c r="Z411" s="78">
        <f t="shared" si="41"/>
        <v>74.460373024669821</v>
      </c>
      <c r="AA411" s="54" t="s">
        <v>481</v>
      </c>
      <c r="AB411" s="67">
        <f t="shared" si="45"/>
        <v>0</v>
      </c>
    </row>
    <row r="412" spans="6:28" x14ac:dyDescent="0.35">
      <c r="F412" s="54" t="s">
        <v>482</v>
      </c>
      <c r="G412" s="111"/>
      <c r="H412" s="112"/>
      <c r="I412" s="113"/>
      <c r="K412"/>
      <c r="M412"/>
      <c r="N412"/>
      <c r="O412"/>
      <c r="P412"/>
      <c r="Q412"/>
      <c r="S412" s="75">
        <v>406</v>
      </c>
      <c r="T412" s="71">
        <f t="shared" si="43"/>
        <v>506</v>
      </c>
      <c r="U412" s="76">
        <f t="shared" si="44"/>
        <v>3.159410580256052E-13</v>
      </c>
      <c r="W412" s="47">
        <v>406</v>
      </c>
      <c r="X412" s="77">
        <f t="shared" si="39"/>
        <v>0.28251839082316366</v>
      </c>
      <c r="Y412" s="79">
        <f t="shared" si="40"/>
        <v>7.4859498499380077</v>
      </c>
      <c r="Z412" s="78">
        <f t="shared" si="41"/>
        <v>74.348079709616201</v>
      </c>
      <c r="AA412" s="54" t="s">
        <v>482</v>
      </c>
      <c r="AB412" s="67">
        <f t="shared" si="45"/>
        <v>0</v>
      </c>
    </row>
    <row r="413" spans="6:28" x14ac:dyDescent="0.35">
      <c r="F413" s="54" t="s">
        <v>483</v>
      </c>
      <c r="G413" s="111"/>
      <c r="H413" s="112"/>
      <c r="I413" s="113"/>
      <c r="K413"/>
      <c r="M413"/>
      <c r="N413"/>
      <c r="O413"/>
      <c r="P413"/>
      <c r="Q413"/>
      <c r="S413" s="75">
        <v>407</v>
      </c>
      <c r="T413" s="71">
        <f t="shared" si="43"/>
        <v>507</v>
      </c>
      <c r="U413" s="76">
        <f t="shared" si="44"/>
        <v>3.1641725871468244E-13</v>
      </c>
      <c r="W413" s="47">
        <v>407</v>
      </c>
      <c r="X413" s="77">
        <f t="shared" si="39"/>
        <v>0.28209320714976521</v>
      </c>
      <c r="Y413" s="79">
        <f t="shared" si="40"/>
        <v>7.4746836677726645</v>
      </c>
      <c r="Z413" s="78">
        <f t="shared" si="41"/>
        <v>74.236187561466295</v>
      </c>
      <c r="AA413" s="54" t="s">
        <v>483</v>
      </c>
      <c r="AB413" s="67">
        <f t="shared" si="45"/>
        <v>0</v>
      </c>
    </row>
    <row r="414" spans="6:28" x14ac:dyDescent="0.35">
      <c r="F414" s="54" t="s">
        <v>484</v>
      </c>
      <c r="G414" s="111"/>
      <c r="H414" s="112"/>
      <c r="I414" s="113"/>
      <c r="K414"/>
      <c r="M414"/>
      <c r="N414"/>
      <c r="O414"/>
      <c r="P414"/>
      <c r="Q414"/>
      <c r="S414" s="75">
        <v>408</v>
      </c>
      <c r="T414" s="71">
        <f t="shared" si="43"/>
        <v>508</v>
      </c>
      <c r="U414" s="76">
        <f t="shared" si="44"/>
        <v>3.1689319164810635E-13</v>
      </c>
      <c r="W414" s="47">
        <v>408</v>
      </c>
      <c r="X414" s="77">
        <f t="shared" si="39"/>
        <v>0.28166953933008282</v>
      </c>
      <c r="Y414" s="79">
        <f t="shared" si="40"/>
        <v>7.4634576515054256</v>
      </c>
      <c r="Z414" s="78">
        <f t="shared" si="41"/>
        <v>74.124694328277599</v>
      </c>
      <c r="AA414" s="54" t="s">
        <v>484</v>
      </c>
      <c r="AB414" s="67">
        <f t="shared" si="45"/>
        <v>0</v>
      </c>
    </row>
    <row r="415" spans="6:28" x14ac:dyDescent="0.35">
      <c r="F415" s="54" t="s">
        <v>485</v>
      </c>
      <c r="G415" s="111"/>
      <c r="H415" s="112"/>
      <c r="I415" s="113"/>
      <c r="K415"/>
      <c r="M415"/>
      <c r="N415"/>
      <c r="O415"/>
      <c r="P415"/>
      <c r="Q415"/>
      <c r="S415" s="75">
        <v>409</v>
      </c>
      <c r="T415" s="71">
        <f t="shared" si="43"/>
        <v>509</v>
      </c>
      <c r="U415" s="76">
        <f t="shared" si="44"/>
        <v>3.1736885750421421E-13</v>
      </c>
      <c r="W415" s="47">
        <v>409</v>
      </c>
      <c r="X415" s="77">
        <f t="shared" si="39"/>
        <v>0.2812473788710555</v>
      </c>
      <c r="Y415" s="79">
        <f t="shared" si="40"/>
        <v>7.4522715760938496</v>
      </c>
      <c r="Z415" s="78">
        <f t="shared" si="41"/>
        <v>74.013597774999909</v>
      </c>
      <c r="AA415" s="54" t="s">
        <v>485</v>
      </c>
      <c r="AB415" s="67">
        <f t="shared" si="45"/>
        <v>0</v>
      </c>
    </row>
    <row r="416" spans="6:28" x14ac:dyDescent="0.35">
      <c r="F416" s="54" t="s">
        <v>486</v>
      </c>
      <c r="G416" s="111"/>
      <c r="H416" s="112"/>
      <c r="I416" s="113"/>
      <c r="K416"/>
      <c r="M416"/>
      <c r="N416"/>
      <c r="O416"/>
      <c r="P416"/>
      <c r="Q416"/>
      <c r="S416" s="75">
        <v>410</v>
      </c>
      <c r="T416" s="71">
        <f t="shared" si="43"/>
        <v>510</v>
      </c>
      <c r="U416" s="76">
        <f t="shared" si="44"/>
        <v>3.1784425695961759E-13</v>
      </c>
      <c r="W416" s="47">
        <v>410</v>
      </c>
      <c r="X416" s="77">
        <f t="shared" si="39"/>
        <v>0.28082671734321196</v>
      </c>
      <c r="Y416" s="79">
        <f t="shared" si="40"/>
        <v>7.4411252181804413</v>
      </c>
      <c r="Z416" s="78">
        <f t="shared" si="41"/>
        <v>73.902895683317482</v>
      </c>
      <c r="AA416" s="54" t="s">
        <v>486</v>
      </c>
      <c r="AB416" s="67">
        <f t="shared" si="45"/>
        <v>0</v>
      </c>
    </row>
    <row r="417" spans="6:28" x14ac:dyDescent="0.35">
      <c r="F417" s="54" t="s">
        <v>487</v>
      </c>
      <c r="G417" s="111"/>
      <c r="H417" s="112"/>
      <c r="I417" s="113"/>
      <c r="K417"/>
      <c r="M417"/>
      <c r="N417"/>
      <c r="O417"/>
      <c r="P417"/>
      <c r="Q417"/>
      <c r="S417" s="75">
        <v>411</v>
      </c>
      <c r="T417" s="71">
        <f t="shared" si="43"/>
        <v>511</v>
      </c>
      <c r="U417" s="76">
        <f t="shared" si="44"/>
        <v>3.1831939068920651E-13</v>
      </c>
      <c r="W417" s="47">
        <v>411</v>
      </c>
      <c r="X417" s="77">
        <f t="shared" si="39"/>
        <v>0.28040754638007775</v>
      </c>
      <c r="Y417" s="79">
        <f t="shared" si="40"/>
        <v>7.4300183560769506</v>
      </c>
      <c r="Z417" s="78">
        <f t="shared" si="41"/>
        <v>73.792585851492873</v>
      </c>
      <c r="AA417" s="54" t="s">
        <v>487</v>
      </c>
      <c r="AB417" s="67">
        <f t="shared" si="45"/>
        <v>0</v>
      </c>
    </row>
    <row r="418" spans="6:28" x14ac:dyDescent="0.35">
      <c r="F418" s="54" t="s">
        <v>488</v>
      </c>
      <c r="G418" s="111"/>
      <c r="H418" s="112"/>
      <c r="I418" s="113"/>
      <c r="K418"/>
      <c r="M418"/>
      <c r="N418"/>
      <c r="O418"/>
      <c r="P418"/>
      <c r="Q418"/>
      <c r="S418" s="75">
        <v>412</v>
      </c>
      <c r="T418" s="71">
        <f t="shared" si="43"/>
        <v>512</v>
      </c>
      <c r="U418" s="76">
        <f t="shared" si="44"/>
        <v>3.1879425936615429E-13</v>
      </c>
      <c r="W418" s="47">
        <v>412</v>
      </c>
      <c r="X418" s="77">
        <f t="shared" si="39"/>
        <v>0.27998985767758844</v>
      </c>
      <c r="Y418" s="79">
        <f t="shared" si="40"/>
        <v>7.4189507697488182</v>
      </c>
      <c r="Z418" s="78">
        <f t="shared" si="41"/>
        <v>73.682666094212664</v>
      </c>
      <c r="AA418" s="54" t="s">
        <v>488</v>
      </c>
      <c r="AB418" s="67">
        <f t="shared" si="45"/>
        <v>0</v>
      </c>
    </row>
    <row r="419" spans="6:28" x14ac:dyDescent="0.35">
      <c r="F419" s="54" t="s">
        <v>489</v>
      </c>
      <c r="G419" s="111"/>
      <c r="H419" s="112"/>
      <c r="I419" s="113"/>
      <c r="K419"/>
      <c r="M419"/>
      <c r="N419"/>
      <c r="O419"/>
      <c r="P419"/>
      <c r="Q419"/>
      <c r="S419" s="75">
        <v>413</v>
      </c>
      <c r="T419" s="71">
        <f t="shared" si="43"/>
        <v>513</v>
      </c>
      <c r="U419" s="76">
        <f t="shared" si="44"/>
        <v>3.1926886366192195E-13</v>
      </c>
      <c r="W419" s="47">
        <v>413</v>
      </c>
      <c r="X419" s="77">
        <f t="shared" si="39"/>
        <v>0.27957364299350995</v>
      </c>
      <c r="Y419" s="79">
        <f t="shared" si="40"/>
        <v>7.4079222407998122</v>
      </c>
      <c r="Z419" s="78">
        <f t="shared" si="41"/>
        <v>73.573134242434719</v>
      </c>
      <c r="AA419" s="54" t="s">
        <v>489</v>
      </c>
      <c r="AB419" s="67">
        <f t="shared" si="45"/>
        <v>0</v>
      </c>
    </row>
    <row r="420" spans="6:28" x14ac:dyDescent="0.35">
      <c r="F420" s="54" t="s">
        <v>490</v>
      </c>
      <c r="G420" s="111"/>
      <c r="H420" s="112"/>
      <c r="I420" s="113"/>
      <c r="K420"/>
      <c r="M420"/>
      <c r="N420"/>
      <c r="O420"/>
      <c r="P420"/>
      <c r="Q420"/>
      <c r="S420" s="75">
        <v>414</v>
      </c>
      <c r="T420" s="71">
        <f t="shared" si="43"/>
        <v>514</v>
      </c>
      <c r="U420" s="76">
        <f t="shared" si="44"/>
        <v>3.197432042462631E-13</v>
      </c>
      <c r="W420" s="47">
        <v>414</v>
      </c>
      <c r="X420" s="77">
        <f t="shared" si="39"/>
        <v>0.27915889414686429</v>
      </c>
      <c r="Y420" s="79">
        <f t="shared" si="40"/>
        <v>7.3969325524568248</v>
      </c>
      <c r="Z420" s="78">
        <f t="shared" si="41"/>
        <v>73.463988143237302</v>
      </c>
      <c r="AA420" s="54" t="s">
        <v>490</v>
      </c>
      <c r="AB420" s="67">
        <f t="shared" si="45"/>
        <v>0</v>
      </c>
    </row>
    <row r="421" spans="6:28" x14ac:dyDescent="0.35">
      <c r="F421" s="54" t="s">
        <v>491</v>
      </c>
      <c r="G421" s="111"/>
      <c r="H421" s="112"/>
      <c r="I421" s="113"/>
      <c r="K421"/>
      <c r="M421"/>
      <c r="N421"/>
      <c r="O421"/>
      <c r="P421"/>
      <c r="Q421"/>
      <c r="S421" s="75">
        <v>415</v>
      </c>
      <c r="T421" s="71">
        <f t="shared" si="43"/>
        <v>515</v>
      </c>
      <c r="U421" s="76">
        <f t="shared" si="44"/>
        <v>3.2021728178722783E-13</v>
      </c>
      <c r="W421" s="47">
        <v>415</v>
      </c>
      <c r="X421" s="77">
        <f t="shared" si="39"/>
        <v>0.27874560301736329</v>
      </c>
      <c r="Y421" s="79">
        <f t="shared" si="40"/>
        <v>7.3859814895548519</v>
      </c>
      <c r="Z421" s="78">
        <f t="shared" si="41"/>
        <v>73.355225659669813</v>
      </c>
      <c r="AA421" s="54" t="s">
        <v>491</v>
      </c>
      <c r="AB421" s="67">
        <f t="shared" si="45"/>
        <v>0</v>
      </c>
    </row>
    <row r="422" spans="6:28" x14ac:dyDescent="0.35">
      <c r="F422" s="54" t="s">
        <v>492</v>
      </c>
      <c r="G422" s="111"/>
      <c r="H422" s="112"/>
      <c r="I422" s="113"/>
      <c r="K422"/>
      <c r="M422"/>
      <c r="N422"/>
      <c r="O422"/>
      <c r="P422"/>
      <c r="Q422"/>
      <c r="S422" s="75">
        <v>416</v>
      </c>
      <c r="T422" s="71">
        <f t="shared" si="43"/>
        <v>516</v>
      </c>
      <c r="U422" s="76">
        <f t="shared" si="44"/>
        <v>3.2069109695116781E-13</v>
      </c>
      <c r="W422" s="47">
        <v>416</v>
      </c>
      <c r="X422" s="77">
        <f t="shared" si="39"/>
        <v>0.27833376154484701</v>
      </c>
      <c r="Y422" s="79">
        <f t="shared" si="40"/>
        <v>7.3750688385221226</v>
      </c>
      <c r="Z422" s="78">
        <f t="shared" si="41"/>
        <v>73.246844670605171</v>
      </c>
      <c r="AA422" s="54" t="s">
        <v>492</v>
      </c>
      <c r="AB422" s="67">
        <f t="shared" si="45"/>
        <v>0</v>
      </c>
    </row>
    <row r="423" spans="6:28" x14ac:dyDescent="0.35">
      <c r="F423" s="54" t="s">
        <v>493</v>
      </c>
      <c r="G423" s="111"/>
      <c r="H423" s="112"/>
      <c r="I423" s="113"/>
      <c r="K423"/>
      <c r="M423"/>
      <c r="N423"/>
      <c r="O423"/>
      <c r="P423"/>
      <c r="Q423"/>
      <c r="S423" s="75">
        <v>417</v>
      </c>
      <c r="T423" s="71">
        <f t="shared" si="43"/>
        <v>517</v>
      </c>
      <c r="U423" s="76">
        <f t="shared" si="44"/>
        <v>3.2116465040274055E-13</v>
      </c>
      <c r="W423" s="47">
        <v>417</v>
      </c>
      <c r="X423" s="77">
        <f t="shared" si="39"/>
        <v>0.27792336172872933</v>
      </c>
      <c r="Y423" s="79">
        <f t="shared" si="40"/>
        <v>7.3641943873654059</v>
      </c>
      <c r="Z423" s="78">
        <f t="shared" si="41"/>
        <v>73.138843070593836</v>
      </c>
      <c r="AA423" s="54" t="s">
        <v>493</v>
      </c>
      <c r="AB423" s="67">
        <f t="shared" si="45"/>
        <v>0</v>
      </c>
    </row>
    <row r="424" spans="6:28" x14ac:dyDescent="0.35">
      <c r="F424" s="54" t="s">
        <v>494</v>
      </c>
      <c r="G424" s="111"/>
      <c r="H424" s="112"/>
      <c r="I424" s="113"/>
      <c r="K424"/>
      <c r="M424"/>
      <c r="N424"/>
      <c r="O424"/>
      <c r="P424"/>
      <c r="Q424"/>
      <c r="S424" s="75">
        <v>418</v>
      </c>
      <c r="T424" s="71">
        <f t="shared" si="43"/>
        <v>518</v>
      </c>
      <c r="U424" s="76">
        <f t="shared" si="44"/>
        <v>3.2163794280491364E-13</v>
      </c>
      <c r="W424" s="47">
        <v>418</v>
      </c>
      <c r="X424" s="77">
        <f t="shared" si="39"/>
        <v>0.27751439562744945</v>
      </c>
      <c r="Y424" s="79">
        <f t="shared" si="40"/>
        <v>7.3533579256554766</v>
      </c>
      <c r="Z424" s="78">
        <f t="shared" si="41"/>
        <v>73.031218769719487</v>
      </c>
      <c r="AA424" s="54" t="s">
        <v>494</v>
      </c>
      <c r="AB424" s="67">
        <f t="shared" si="45"/>
        <v>0</v>
      </c>
    </row>
    <row r="425" spans="6:28" x14ac:dyDescent="0.35">
      <c r="F425" s="54" t="s">
        <v>495</v>
      </c>
      <c r="G425" s="111"/>
      <c r="H425" s="112"/>
      <c r="I425" s="113"/>
      <c r="K425"/>
      <c r="M425"/>
      <c r="N425"/>
      <c r="O425"/>
      <c r="P425"/>
      <c r="Q425"/>
      <c r="S425" s="75">
        <v>419</v>
      </c>
      <c r="T425" s="71">
        <f t="shared" si="43"/>
        <v>519</v>
      </c>
      <c r="U425" s="76">
        <f t="shared" si="44"/>
        <v>3.2211097481896981E-13</v>
      </c>
      <c r="W425" s="47">
        <v>419</v>
      </c>
      <c r="X425" s="77">
        <f t="shared" si="39"/>
        <v>0.27710685535792895</v>
      </c>
      <c r="Y425" s="79">
        <f t="shared" si="40"/>
        <v>7.3425592445127323</v>
      </c>
      <c r="Z425" s="78">
        <f t="shared" si="41"/>
        <v>72.923969693456158</v>
      </c>
      <c r="AA425" s="54" t="s">
        <v>495</v>
      </c>
      <c r="AB425" s="67">
        <f t="shared" si="45"/>
        <v>0</v>
      </c>
    </row>
    <row r="426" spans="6:28" x14ac:dyDescent="0.35">
      <c r="F426" s="54" t="s">
        <v>496</v>
      </c>
      <c r="G426" s="111"/>
      <c r="H426" s="112"/>
      <c r="I426" s="113"/>
      <c r="K426"/>
      <c r="M426"/>
      <c r="N426"/>
      <c r="O426"/>
      <c r="P426"/>
      <c r="Q426"/>
      <c r="S426" s="75">
        <v>420</v>
      </c>
      <c r="T426" s="71">
        <f t="shared" si="43"/>
        <v>520</v>
      </c>
      <c r="U426" s="76">
        <f t="shared" si="44"/>
        <v>3.2258374710451068E-13</v>
      </c>
      <c r="W426" s="47">
        <v>420</v>
      </c>
      <c r="X426" s="77">
        <f t="shared" si="39"/>
        <v>0.2767007330950359</v>
      </c>
      <c r="Y426" s="79">
        <f t="shared" si="40"/>
        <v>7.3317981365929867</v>
      </c>
      <c r="Z426" s="78">
        <f t="shared" si="41"/>
        <v>72.817093782527138</v>
      </c>
      <c r="AA426" s="54" t="s">
        <v>496</v>
      </c>
      <c r="AB426" s="67">
        <f t="shared" si="45"/>
        <v>0</v>
      </c>
    </row>
    <row r="427" spans="6:28" x14ac:dyDescent="0.35">
      <c r="F427" s="54" t="s">
        <v>497</v>
      </c>
      <c r="G427" s="111"/>
      <c r="H427" s="112"/>
      <c r="I427" s="113"/>
      <c r="K427"/>
      <c r="M427"/>
      <c r="N427"/>
      <c r="O427"/>
      <c r="P427"/>
      <c r="Q427"/>
      <c r="S427" s="75">
        <v>421</v>
      </c>
      <c r="T427" s="71">
        <f t="shared" si="43"/>
        <v>521</v>
      </c>
      <c r="U427" s="76">
        <f t="shared" si="44"/>
        <v>3.2305626031946169E-13</v>
      </c>
      <c r="W427" s="47">
        <v>421</v>
      </c>
      <c r="X427" s="77">
        <f t="shared" si="39"/>
        <v>0.27629602107105361</v>
      </c>
      <c r="Y427" s="79">
        <f t="shared" si="40"/>
        <v>7.3210743960734019</v>
      </c>
      <c r="Z427" s="78">
        <f t="shared" si="41"/>
        <v>72.71058899276531</v>
      </c>
      <c r="AA427" s="54" t="s">
        <v>497</v>
      </c>
      <c r="AB427" s="67">
        <f t="shared" si="45"/>
        <v>0</v>
      </c>
    </row>
    <row r="428" spans="6:28" x14ac:dyDescent="0.35">
      <c r="F428" s="54" t="s">
        <v>498</v>
      </c>
      <c r="G428" s="111"/>
      <c r="H428" s="112"/>
      <c r="I428" s="113"/>
      <c r="K428"/>
      <c r="M428"/>
      <c r="N428"/>
      <c r="O428"/>
      <c r="P428"/>
      <c r="Q428"/>
      <c r="S428" s="75">
        <v>422</v>
      </c>
      <c r="T428" s="71">
        <f t="shared" si="43"/>
        <v>522</v>
      </c>
      <c r="U428" s="76">
        <f t="shared" si="44"/>
        <v>3.2352851512007615E-13</v>
      </c>
      <c r="W428" s="47">
        <v>422</v>
      </c>
      <c r="X428" s="77">
        <f t="shared" si="39"/>
        <v>0.27589271157515627</v>
      </c>
      <c r="Y428" s="79">
        <f t="shared" si="40"/>
        <v>7.3103878186385876</v>
      </c>
      <c r="Z428" s="78">
        <f t="shared" si="41"/>
        <v>72.604453294974974</v>
      </c>
      <c r="AA428" s="54" t="s">
        <v>498</v>
      </c>
      <c r="AB428" s="67">
        <f t="shared" si="45"/>
        <v>0</v>
      </c>
    </row>
    <row r="429" spans="6:28" x14ac:dyDescent="0.35">
      <c r="F429" s="54" t="s">
        <v>499</v>
      </c>
      <c r="G429" s="111"/>
      <c r="H429" s="112"/>
      <c r="I429" s="113"/>
      <c r="K429"/>
      <c r="M429"/>
      <c r="N429"/>
      <c r="O429"/>
      <c r="P429"/>
      <c r="Q429"/>
      <c r="S429" s="75">
        <v>423</v>
      </c>
      <c r="T429" s="71">
        <f t="shared" si="43"/>
        <v>523</v>
      </c>
      <c r="U429" s="76">
        <f t="shared" si="44"/>
        <v>3.2400051216094004E-13</v>
      </c>
      <c r="W429" s="47">
        <v>423</v>
      </c>
      <c r="X429" s="77">
        <f t="shared" si="39"/>
        <v>0.27549079695288958</v>
      </c>
      <c r="Y429" s="79">
        <f t="shared" si="40"/>
        <v>7.2997382014668375</v>
      </c>
      <c r="Z429" s="78">
        <f t="shared" si="41"/>
        <v>72.4986846747953</v>
      </c>
      <c r="AA429" s="54" t="s">
        <v>499</v>
      </c>
      <c r="AB429" s="67">
        <f t="shared" si="45"/>
        <v>0</v>
      </c>
    </row>
    <row r="430" spans="6:28" x14ac:dyDescent="0.35">
      <c r="F430" s="54" t="s">
        <v>500</v>
      </c>
      <c r="G430" s="111"/>
      <c r="H430" s="112"/>
      <c r="I430" s="113"/>
      <c r="K430"/>
      <c r="M430"/>
      <c r="N430"/>
      <c r="O430"/>
      <c r="P430"/>
      <c r="Q430"/>
      <c r="S430" s="75">
        <v>424</v>
      </c>
      <c r="T430" s="71">
        <f t="shared" si="43"/>
        <v>524</v>
      </c>
      <c r="U430" s="76">
        <f t="shared" si="44"/>
        <v>3.2447225209497593E-13</v>
      </c>
      <c r="W430" s="47">
        <v>424</v>
      </c>
      <c r="X430" s="77">
        <f t="shared" si="39"/>
        <v>0.27509026960565741</v>
      </c>
      <c r="Y430" s="79">
        <f t="shared" si="40"/>
        <v>7.289125343216539</v>
      </c>
      <c r="Z430" s="78">
        <f t="shared" si="41"/>
        <v>72.393281132565235</v>
      </c>
      <c r="AA430" s="54" t="s">
        <v>500</v>
      </c>
      <c r="AB430" s="67">
        <f t="shared" si="45"/>
        <v>0</v>
      </c>
    </row>
    <row r="431" spans="6:28" x14ac:dyDescent="0.35">
      <c r="F431" s="54" t="s">
        <v>501</v>
      </c>
      <c r="G431" s="111"/>
      <c r="H431" s="112"/>
      <c r="I431" s="113"/>
      <c r="K431"/>
      <c r="M431"/>
      <c r="N431"/>
      <c r="O431"/>
      <c r="P431"/>
      <c r="Q431"/>
      <c r="S431" s="75">
        <v>425</v>
      </c>
      <c r="T431" s="71">
        <f t="shared" si="43"/>
        <v>525</v>
      </c>
      <c r="U431" s="76">
        <f t="shared" si="44"/>
        <v>3.249437355734477E-13</v>
      </c>
      <c r="W431" s="47">
        <v>425</v>
      </c>
      <c r="X431" s="77">
        <f t="shared" si="39"/>
        <v>0.274691121990214</v>
      </c>
      <c r="Y431" s="79">
        <f t="shared" si="40"/>
        <v>7.2785490440127045</v>
      </c>
      <c r="Z431" s="78">
        <f t="shared" si="41"/>
        <v>72.288240683189812</v>
      </c>
      <c r="AA431" s="54" t="s">
        <v>501</v>
      </c>
      <c r="AB431" s="67">
        <f t="shared" si="45"/>
        <v>0</v>
      </c>
    </row>
    <row r="432" spans="6:28" x14ac:dyDescent="0.35">
      <c r="F432" s="54" t="s">
        <v>502</v>
      </c>
      <c r="G432" s="111"/>
      <c r="H432" s="112"/>
      <c r="I432" s="113"/>
      <c r="K432"/>
      <c r="M432"/>
      <c r="N432"/>
      <c r="O432"/>
      <c r="P432"/>
      <c r="Q432"/>
      <c r="S432" s="75">
        <v>426</v>
      </c>
      <c r="T432" s="71">
        <f t="shared" si="43"/>
        <v>526</v>
      </c>
      <c r="U432" s="76">
        <f t="shared" si="44"/>
        <v>3.2541496324596465E-13</v>
      </c>
      <c r="W432" s="47">
        <v>426</v>
      </c>
      <c r="X432" s="77">
        <f t="shared" si="39"/>
        <v>0.27429334661816179</v>
      </c>
      <c r="Y432" s="79">
        <f t="shared" si="40"/>
        <v>7.2680091054336717</v>
      </c>
      <c r="Z432" s="78">
        <f t="shared" si="41"/>
        <v>72.183561356007985</v>
      </c>
      <c r="AA432" s="54" t="s">
        <v>502</v>
      </c>
      <c r="AB432" s="67">
        <f t="shared" si="45"/>
        <v>0</v>
      </c>
    </row>
    <row r="433" spans="6:28" x14ac:dyDescent="0.35">
      <c r="F433" s="54" t="s">
        <v>503</v>
      </c>
      <c r="G433" s="111"/>
      <c r="H433" s="112"/>
      <c r="I433" s="113"/>
      <c r="K433"/>
      <c r="M433"/>
      <c r="N433"/>
      <c r="O433"/>
      <c r="P433"/>
      <c r="Q433"/>
      <c r="S433" s="75">
        <v>427</v>
      </c>
      <c r="T433" s="71">
        <f t="shared" si="43"/>
        <v>527</v>
      </c>
      <c r="U433" s="76">
        <f t="shared" si="44"/>
        <v>3.2588593576048604E-13</v>
      </c>
      <c r="W433" s="47">
        <v>427</v>
      </c>
      <c r="X433" s="77">
        <f t="shared" si="39"/>
        <v>0.2738969360554544</v>
      </c>
      <c r="Y433" s="79">
        <f t="shared" si="40"/>
        <v>7.257505330497934</v>
      </c>
      <c r="Z433" s="78">
        <f t="shared" si="41"/>
        <v>72.079241194661918</v>
      </c>
      <c r="AA433" s="54" t="s">
        <v>503</v>
      </c>
      <c r="AB433" s="67">
        <f t="shared" si="45"/>
        <v>0</v>
      </c>
    </row>
    <row r="434" spans="6:28" x14ac:dyDescent="0.35">
      <c r="F434" s="54" t="s">
        <v>504</v>
      </c>
      <c r="G434" s="111"/>
      <c r="H434" s="112"/>
      <c r="I434" s="113"/>
      <c r="K434"/>
      <c r="M434"/>
      <c r="N434"/>
      <c r="O434"/>
      <c r="P434"/>
      <c r="Q434"/>
      <c r="S434" s="75">
        <v>428</v>
      </c>
      <c r="T434" s="71">
        <f t="shared" si="43"/>
        <v>528</v>
      </c>
      <c r="U434" s="76">
        <f t="shared" si="44"/>
        <v>3.2635665376332526E-13</v>
      </c>
      <c r="W434" s="47">
        <v>428</v>
      </c>
      <c r="X434" s="77">
        <f t="shared" si="39"/>
        <v>0.27350188292190525</v>
      </c>
      <c r="Y434" s="79">
        <f t="shared" si="40"/>
        <v>7.2470375236511204</v>
      </c>
      <c r="Z434" s="78">
        <f t="shared" si="41"/>
        <v>71.975278256967613</v>
      </c>
      <c r="AA434" s="54" t="s">
        <v>504</v>
      </c>
      <c r="AB434" s="67">
        <f t="shared" si="45"/>
        <v>0</v>
      </c>
    </row>
    <row r="435" spans="6:28" x14ac:dyDescent="0.35">
      <c r="F435" s="54" t="s">
        <v>505</v>
      </c>
      <c r="G435" s="111"/>
      <c r="H435" s="112"/>
      <c r="I435" s="113"/>
      <c r="K435"/>
      <c r="M435"/>
      <c r="N435"/>
      <c r="O435"/>
      <c r="P435"/>
      <c r="Q435"/>
      <c r="S435" s="75">
        <v>429</v>
      </c>
      <c r="T435" s="71">
        <f t="shared" si="43"/>
        <v>529</v>
      </c>
      <c r="U435" s="76">
        <f t="shared" si="44"/>
        <v>3.268271178991542E-13</v>
      </c>
      <c r="W435" s="47">
        <v>429</v>
      </c>
      <c r="X435" s="77">
        <f t="shared" si="39"/>
        <v>0.27310817989070163</v>
      </c>
      <c r="Y435" s="79">
        <f t="shared" si="40"/>
        <v>7.2366054907531145</v>
      </c>
      <c r="Z435" s="78">
        <f t="shared" si="41"/>
        <v>71.871670614787021</v>
      </c>
      <c r="AA435" s="54" t="s">
        <v>505</v>
      </c>
      <c r="AB435" s="67">
        <f t="shared" si="45"/>
        <v>0</v>
      </c>
    </row>
    <row r="436" spans="6:28" x14ac:dyDescent="0.35">
      <c r="F436" s="54" t="s">
        <v>506</v>
      </c>
      <c r="G436" s="111"/>
      <c r="H436" s="112"/>
      <c r="I436" s="113"/>
      <c r="K436"/>
      <c r="M436"/>
      <c r="N436"/>
      <c r="O436"/>
      <c r="P436"/>
      <c r="Q436"/>
      <c r="S436" s="75">
        <v>430</v>
      </c>
      <c r="T436" s="71">
        <f t="shared" si="43"/>
        <v>530</v>
      </c>
      <c r="U436" s="76">
        <f t="shared" si="44"/>
        <v>3.2729732881100743E-13</v>
      </c>
      <c r="W436" s="47">
        <v>430</v>
      </c>
      <c r="X436" s="77">
        <f t="shared" si="39"/>
        <v>0.27271581968792363</v>
      </c>
      <c r="Y436" s="79">
        <f t="shared" si="40"/>
        <v>7.2262090390653162</v>
      </c>
      <c r="Z436" s="78">
        <f t="shared" si="41"/>
        <v>71.768416353901472</v>
      </c>
      <c r="AA436" s="54" t="s">
        <v>506</v>
      </c>
      <c r="AB436" s="67">
        <f t="shared" si="45"/>
        <v>0</v>
      </c>
    </row>
    <row r="437" spans="6:28" x14ac:dyDescent="0.35">
      <c r="F437" s="54" t="s">
        <v>507</v>
      </c>
      <c r="G437" s="111"/>
      <c r="H437" s="112"/>
      <c r="I437" s="113"/>
      <c r="K437"/>
      <c r="M437"/>
      <c r="N437"/>
      <c r="O437"/>
      <c r="P437"/>
      <c r="Q437"/>
      <c r="S437" s="75">
        <v>431</v>
      </c>
      <c r="T437" s="71">
        <f t="shared" si="43"/>
        <v>531</v>
      </c>
      <c r="U437" s="76">
        <f t="shared" si="44"/>
        <v>3.2776728714028672E-13</v>
      </c>
      <c r="W437" s="47">
        <v>431</v>
      </c>
      <c r="X437" s="77">
        <f t="shared" si="39"/>
        <v>0.27232479509206853</v>
      </c>
      <c r="Y437" s="79">
        <f t="shared" si="40"/>
        <v>7.2158479772380302</v>
      </c>
      <c r="Z437" s="78">
        <f t="shared" si="41"/>
        <v>71.6655135738865</v>
      </c>
      <c r="AA437" s="54" t="s">
        <v>507</v>
      </c>
      <c r="AB437" s="67">
        <f t="shared" si="45"/>
        <v>0</v>
      </c>
    </row>
    <row r="438" spans="6:28" x14ac:dyDescent="0.35">
      <c r="F438" s="54" t="s">
        <v>508</v>
      </c>
      <c r="G438" s="111"/>
      <c r="H438" s="112"/>
      <c r="I438" s="113"/>
      <c r="K438"/>
      <c r="M438"/>
      <c r="N438"/>
      <c r="O438"/>
      <c r="P438"/>
      <c r="Q438"/>
      <c r="S438" s="75">
        <v>432</v>
      </c>
      <c r="T438" s="71">
        <f t="shared" si="43"/>
        <v>532</v>
      </c>
      <c r="U438" s="76">
        <f t="shared" si="44"/>
        <v>3.2823699352676484E-13</v>
      </c>
      <c r="W438" s="47">
        <v>432</v>
      </c>
      <c r="X438" s="77">
        <f t="shared" si="39"/>
        <v>0.27193509893358031</v>
      </c>
      <c r="Y438" s="79">
        <f t="shared" si="40"/>
        <v>7.2055221152980131</v>
      </c>
      <c r="Z438" s="78">
        <f t="shared" si="41"/>
        <v>71.562960387988085</v>
      </c>
      <c r="AA438" s="54" t="s">
        <v>508</v>
      </c>
      <c r="AB438" s="67">
        <f t="shared" si="45"/>
        <v>0</v>
      </c>
    </row>
    <row r="439" spans="6:28" x14ac:dyDescent="0.35">
      <c r="F439" s="54" t="s">
        <v>509</v>
      </c>
      <c r="G439" s="111"/>
      <c r="H439" s="112"/>
      <c r="I439" s="113"/>
      <c r="K439"/>
      <c r="M439"/>
      <c r="N439"/>
      <c r="O439"/>
      <c r="P439"/>
      <c r="Q439"/>
      <c r="S439" s="75">
        <v>433</v>
      </c>
      <c r="T439" s="71">
        <f t="shared" si="43"/>
        <v>533</v>
      </c>
      <c r="U439" s="76">
        <f t="shared" si="44"/>
        <v>3.2870644860859057E-13</v>
      </c>
      <c r="W439" s="47">
        <v>433</v>
      </c>
      <c r="X439" s="77">
        <f t="shared" si="39"/>
        <v>0.27154672409438402</v>
      </c>
      <c r="Y439" s="79">
        <f t="shared" si="40"/>
        <v>7.1952312646361136</v>
      </c>
      <c r="Z439" s="78">
        <f t="shared" si="41"/>
        <v>71.460754922999968</v>
      </c>
      <c r="AA439" s="54" t="s">
        <v>509</v>
      </c>
      <c r="AB439" s="67">
        <f t="shared" si="45"/>
        <v>0</v>
      </c>
    </row>
    <row r="440" spans="6:28" x14ac:dyDescent="0.35">
      <c r="F440" s="54" t="s">
        <v>510</v>
      </c>
      <c r="G440" s="111"/>
      <c r="H440" s="112"/>
      <c r="I440" s="113"/>
      <c r="K440"/>
      <c r="M440"/>
      <c r="N440"/>
      <c r="O440"/>
      <c r="P440"/>
      <c r="Q440"/>
      <c r="S440" s="75">
        <v>434</v>
      </c>
      <c r="T440" s="71">
        <f t="shared" si="43"/>
        <v>534</v>
      </c>
      <c r="U440" s="76">
        <f t="shared" si="44"/>
        <v>3.2917565302229201E-13</v>
      </c>
      <c r="W440" s="47">
        <v>434</v>
      </c>
      <c r="X440" s="77">
        <f t="shared" si="39"/>
        <v>0.27115966350742554</v>
      </c>
      <c r="Y440" s="79">
        <f t="shared" si="40"/>
        <v>7.1849752379950989</v>
      </c>
      <c r="Z440" s="78">
        <f t="shared" si="41"/>
        <v>71.35889531914269</v>
      </c>
      <c r="AA440" s="54" t="s">
        <v>510</v>
      </c>
      <c r="AB440" s="67">
        <f t="shared" si="45"/>
        <v>0</v>
      </c>
    </row>
    <row r="441" spans="6:28" x14ac:dyDescent="0.35">
      <c r="F441" s="54" t="s">
        <v>511</v>
      </c>
      <c r="G441" s="111"/>
      <c r="H441" s="112"/>
      <c r="I441" s="113"/>
      <c r="K441"/>
      <c r="M441"/>
      <c r="N441"/>
      <c r="O441"/>
      <c r="P441"/>
      <c r="Q441"/>
      <c r="S441" s="75">
        <v>435</v>
      </c>
      <c r="T441" s="71">
        <f t="shared" si="43"/>
        <v>535</v>
      </c>
      <c r="U441" s="76">
        <f t="shared" si="44"/>
        <v>3.2964460740278138E-13</v>
      </c>
      <c r="W441" s="47">
        <v>435</v>
      </c>
      <c r="X441" s="77">
        <f t="shared" si="39"/>
        <v>0.27077391015621582</v>
      </c>
      <c r="Y441" s="79">
        <f t="shared" si="40"/>
        <v>7.1747538494575691</v>
      </c>
      <c r="Z441" s="78">
        <f t="shared" si="41"/>
        <v>71.257379729943608</v>
      </c>
      <c r="AA441" s="54" t="s">
        <v>511</v>
      </c>
      <c r="AB441" s="67">
        <f t="shared" si="45"/>
        <v>0</v>
      </c>
    </row>
    <row r="442" spans="6:28" x14ac:dyDescent="0.35">
      <c r="F442" s="54" t="s">
        <v>512</v>
      </c>
      <c r="G442" s="111"/>
      <c r="H442" s="112"/>
      <c r="I442" s="113"/>
      <c r="K442"/>
      <c r="M442"/>
      <c r="N442"/>
      <c r="O442"/>
      <c r="P442"/>
      <c r="Q442"/>
      <c r="S442" s="75">
        <v>436</v>
      </c>
      <c r="T442" s="71">
        <f t="shared" si="43"/>
        <v>536</v>
      </c>
      <c r="U442" s="76">
        <f t="shared" si="44"/>
        <v>3.3011331238335929E-13</v>
      </c>
      <c r="W442" s="47">
        <v>436</v>
      </c>
      <c r="X442" s="77">
        <f t="shared" si="39"/>
        <v>0.27038945707438011</v>
      </c>
      <c r="Y442" s="79">
        <f t="shared" si="40"/>
        <v>7.1645669144340092</v>
      </c>
      <c r="Z442" s="78">
        <f t="shared" si="41"/>
        <v>71.156206322118209</v>
      </c>
      <c r="AA442" s="54" t="s">
        <v>512</v>
      </c>
      <c r="AB442" s="67">
        <f t="shared" si="45"/>
        <v>0</v>
      </c>
    </row>
    <row r="443" spans="6:28" x14ac:dyDescent="0.35">
      <c r="F443" s="54" t="s">
        <v>513</v>
      </c>
      <c r="G443" s="111"/>
      <c r="H443" s="112"/>
      <c r="I443" s="113"/>
      <c r="K443"/>
      <c r="M443"/>
      <c r="N443"/>
      <c r="O443"/>
      <c r="P443"/>
      <c r="Q443"/>
      <c r="S443" s="75">
        <v>437</v>
      </c>
      <c r="T443" s="71">
        <f t="shared" si="43"/>
        <v>537</v>
      </c>
      <c r="U443" s="76">
        <f t="shared" si="44"/>
        <v>3.3058176859571855E-13</v>
      </c>
      <c r="W443" s="47">
        <v>437</v>
      </c>
      <c r="X443" s="77">
        <f t="shared" si="39"/>
        <v>0.27000629734521236</v>
      </c>
      <c r="Y443" s="79">
        <f t="shared" si="40"/>
        <v>7.1544142496509897</v>
      </c>
      <c r="Z443" s="78">
        <f t="shared" si="41"/>
        <v>71.055373275452894</v>
      </c>
      <c r="AA443" s="54" t="s">
        <v>513</v>
      </c>
      <c r="AB443" s="67">
        <f t="shared" si="45"/>
        <v>0</v>
      </c>
    </row>
    <row r="444" spans="6:28" x14ac:dyDescent="0.35">
      <c r="F444" s="54" t="s">
        <v>514</v>
      </c>
      <c r="G444" s="111"/>
      <c r="H444" s="112"/>
      <c r="I444" s="113"/>
      <c r="K444"/>
      <c r="M444"/>
      <c r="N444"/>
      <c r="O444"/>
      <c r="P444"/>
      <c r="Q444"/>
      <c r="S444" s="75">
        <v>438</v>
      </c>
      <c r="T444" s="71">
        <f t="shared" si="43"/>
        <v>538</v>
      </c>
      <c r="U444" s="76">
        <f t="shared" si="44"/>
        <v>3.3104997666994869E-13</v>
      </c>
      <c r="W444" s="47">
        <v>438</v>
      </c>
      <c r="X444" s="77">
        <f t="shared" si="39"/>
        <v>0.26962442410123366</v>
      </c>
      <c r="Y444" s="79">
        <f t="shared" si="40"/>
        <v>7.1442956731394638</v>
      </c>
      <c r="Z444" s="78">
        <f t="shared" si="41"/>
        <v>70.954878782688823</v>
      </c>
      <c r="AA444" s="54" t="s">
        <v>514</v>
      </c>
      <c r="AB444" s="67">
        <f t="shared" si="45"/>
        <v>0</v>
      </c>
    </row>
    <row r="445" spans="6:28" x14ac:dyDescent="0.35">
      <c r="F445" s="54" t="s">
        <v>515</v>
      </c>
      <c r="G445" s="111"/>
      <c r="H445" s="112"/>
      <c r="I445" s="113"/>
      <c r="K445"/>
      <c r="M445"/>
      <c r="N445"/>
      <c r="O445"/>
      <c r="P445"/>
      <c r="Q445"/>
      <c r="S445" s="75">
        <v>439</v>
      </c>
      <c r="T445" s="71">
        <f t="shared" si="43"/>
        <v>539</v>
      </c>
      <c r="U445" s="76">
        <f t="shared" si="44"/>
        <v>3.3151793723453975E-13</v>
      </c>
      <c r="W445" s="47">
        <v>439</v>
      </c>
      <c r="X445" s="77">
        <f t="shared" si="39"/>
        <v>0.2692438305237565</v>
      </c>
      <c r="Y445" s="79">
        <f t="shared" si="40"/>
        <v>7.1342110042232152</v>
      </c>
      <c r="Z445" s="78">
        <f t="shared" si="41"/>
        <v>70.854721049407118</v>
      </c>
      <c r="AA445" s="54" t="s">
        <v>515</v>
      </c>
      <c r="AB445" s="67">
        <f t="shared" si="45"/>
        <v>0</v>
      </c>
    </row>
    <row r="446" spans="6:28" x14ac:dyDescent="0.35">
      <c r="F446" s="54" t="s">
        <v>516</v>
      </c>
      <c r="G446" s="111"/>
      <c r="H446" s="112"/>
      <c r="I446" s="113"/>
      <c r="K446"/>
      <c r="M446"/>
      <c r="N446"/>
      <c r="O446"/>
      <c r="P446"/>
      <c r="Q446"/>
      <c r="S446" s="75">
        <v>440</v>
      </c>
      <c r="T446" s="71">
        <f t="shared" si="43"/>
        <v>540</v>
      </c>
      <c r="U446" s="76">
        <f t="shared" si="44"/>
        <v>3.3198565091638672E-13</v>
      </c>
      <c r="W446" s="47">
        <v>440</v>
      </c>
      <c r="X446" s="77">
        <f t="shared" si="39"/>
        <v>0.26886450984245219</v>
      </c>
      <c r="Y446" s="79">
        <f t="shared" si="40"/>
        <v>7.1241600635074107</v>
      </c>
      <c r="Z446" s="78">
        <f t="shared" si="41"/>
        <v>70.75489829391519</v>
      </c>
      <c r="AA446" s="54" t="s">
        <v>516</v>
      </c>
      <c r="AB446" s="67">
        <f t="shared" si="45"/>
        <v>0</v>
      </c>
    </row>
    <row r="447" spans="6:28" x14ac:dyDescent="0.35">
      <c r="F447" s="54" t="s">
        <v>517</v>
      </c>
      <c r="G447" s="111"/>
      <c r="H447" s="112"/>
      <c r="I447" s="113"/>
      <c r="K447"/>
      <c r="M447"/>
      <c r="N447"/>
      <c r="O447"/>
      <c r="P447"/>
      <c r="Q447"/>
      <c r="S447" s="75">
        <v>441</v>
      </c>
      <c r="T447" s="71">
        <f t="shared" si="43"/>
        <v>541</v>
      </c>
      <c r="U447" s="76">
        <f t="shared" si="44"/>
        <v>3.3245311834079369E-13</v>
      </c>
      <c r="W447" s="47">
        <v>441</v>
      </c>
      <c r="X447" s="77">
        <f t="shared" si="39"/>
        <v>0.26848645533492416</v>
      </c>
      <c r="Y447" s="79">
        <f t="shared" si="40"/>
        <v>7.1141426728672759</v>
      </c>
      <c r="Z447" s="78">
        <f t="shared" si="41"/>
        <v>70.65540874713426</v>
      </c>
      <c r="AA447" s="54" t="s">
        <v>517</v>
      </c>
      <c r="AB447" s="67">
        <f t="shared" si="45"/>
        <v>0</v>
      </c>
    </row>
    <row r="448" spans="6:28" x14ac:dyDescent="0.35">
      <c r="F448" s="54" t="s">
        <v>518</v>
      </c>
      <c r="G448" s="111"/>
      <c r="H448" s="112"/>
      <c r="I448" s="113"/>
      <c r="K448"/>
      <c r="M448"/>
      <c r="N448"/>
      <c r="O448"/>
      <c r="P448"/>
      <c r="Q448"/>
      <c r="S448" s="75">
        <v>442</v>
      </c>
      <c r="T448" s="71">
        <f t="shared" si="43"/>
        <v>542</v>
      </c>
      <c r="U448" s="76">
        <f t="shared" si="44"/>
        <v>3.3292034013147787E-13</v>
      </c>
      <c r="W448" s="47">
        <v>442</v>
      </c>
      <c r="X448" s="77">
        <f t="shared" si="39"/>
        <v>0.26810966032628486</v>
      </c>
      <c r="Y448" s="79">
        <f t="shared" si="40"/>
        <v>7.1041586554368985</v>
      </c>
      <c r="Z448" s="78">
        <f t="shared" si="41"/>
        <v>70.556250652488188</v>
      </c>
      <c r="AA448" s="54" t="s">
        <v>518</v>
      </c>
      <c r="AB448" s="67">
        <f t="shared" si="45"/>
        <v>0</v>
      </c>
    </row>
    <row r="449" spans="6:28" x14ac:dyDescent="0.35">
      <c r="F449" s="54" t="s">
        <v>519</v>
      </c>
      <c r="G449" s="111"/>
      <c r="H449" s="112"/>
      <c r="I449" s="113"/>
      <c r="K449"/>
      <c r="M449"/>
      <c r="N449"/>
      <c r="O449"/>
      <c r="P449"/>
      <c r="Q449"/>
      <c r="S449" s="75">
        <v>443</v>
      </c>
      <c r="T449" s="71">
        <f t="shared" si="43"/>
        <v>543</v>
      </c>
      <c r="U449" s="76">
        <f t="shared" si="44"/>
        <v>3.333873169105736E-13</v>
      </c>
      <c r="W449" s="47">
        <v>443</v>
      </c>
      <c r="X449" s="77">
        <f t="shared" si="39"/>
        <v>0.26773411818873799</v>
      </c>
      <c r="Y449" s="79">
        <f t="shared" si="40"/>
        <v>7.0942078355981497</v>
      </c>
      <c r="Z449" s="78">
        <f t="shared" si="41"/>
        <v>70.457422265793411</v>
      </c>
      <c r="AA449" s="54" t="s">
        <v>519</v>
      </c>
      <c r="AB449" s="67">
        <f t="shared" si="45"/>
        <v>0</v>
      </c>
    </row>
    <row r="450" spans="6:28" x14ac:dyDescent="0.35">
      <c r="F450" s="54" t="s">
        <v>520</v>
      </c>
      <c r="G450" s="111"/>
      <c r="H450" s="112"/>
      <c r="I450" s="113"/>
      <c r="K450"/>
      <c r="M450"/>
      <c r="N450"/>
      <c r="O450"/>
      <c r="P450"/>
      <c r="Q450"/>
      <c r="S450" s="75">
        <v>444</v>
      </c>
      <c r="T450" s="71">
        <f t="shared" si="43"/>
        <v>544</v>
      </c>
      <c r="U450" s="76">
        <f t="shared" si="44"/>
        <v>3.3385404929863677E-13</v>
      </c>
      <c r="W450" s="47">
        <v>444</v>
      </c>
      <c r="X450" s="77">
        <f t="shared" si="39"/>
        <v>0.26735982234116407</v>
      </c>
      <c r="Y450" s="79">
        <f t="shared" si="40"/>
        <v>7.0842900389697094</v>
      </c>
      <c r="Z450" s="78">
        <f t="shared" si="41"/>
        <v>70.358921855149973</v>
      </c>
      <c r="AA450" s="54" t="s">
        <v>520</v>
      </c>
      <c r="AB450" s="67">
        <f t="shared" si="45"/>
        <v>0</v>
      </c>
    </row>
    <row r="451" spans="6:28" x14ac:dyDescent="0.35">
      <c r="F451" s="54" t="s">
        <v>521</v>
      </c>
      <c r="G451" s="111"/>
      <c r="H451" s="112"/>
      <c r="I451" s="113"/>
      <c r="K451"/>
      <c r="M451"/>
      <c r="N451"/>
      <c r="O451"/>
      <c r="P451"/>
      <c r="Q451"/>
      <c r="S451" s="75">
        <v>445</v>
      </c>
      <c r="T451" s="71">
        <f t="shared" si="43"/>
        <v>545</v>
      </c>
      <c r="U451" s="76">
        <f t="shared" si="44"/>
        <v>3.3432053791464851E-13</v>
      </c>
      <c r="W451" s="47">
        <v>445</v>
      </c>
      <c r="X451" s="77">
        <f t="shared" si="39"/>
        <v>0.26698676624871154</v>
      </c>
      <c r="Y451" s="79">
        <f t="shared" si="40"/>
        <v>7.0744050923962254</v>
      </c>
      <c r="Z451" s="78">
        <f t="shared" si="41"/>
        <v>70.260747700833846</v>
      </c>
      <c r="AA451" s="54" t="s">
        <v>521</v>
      </c>
      <c r="AB451" s="67">
        <f t="shared" si="45"/>
        <v>0</v>
      </c>
    </row>
    <row r="452" spans="6:28" x14ac:dyDescent="0.35">
      <c r="F452" s="54" t="s">
        <v>522</v>
      </c>
      <c r="G452" s="111"/>
      <c r="H452" s="112"/>
      <c r="I452" s="113"/>
      <c r="K452"/>
      <c r="M452"/>
      <c r="N452"/>
      <c r="O452"/>
      <c r="P452"/>
      <c r="Q452"/>
      <c r="S452" s="75">
        <v>446</v>
      </c>
      <c r="T452" s="71">
        <f t="shared" si="43"/>
        <v>546</v>
      </c>
      <c r="U452" s="76">
        <f t="shared" si="44"/>
        <v>3.3478678337601951E-13</v>
      </c>
      <c r="W452" s="47">
        <v>446</v>
      </c>
      <c r="X452" s="77">
        <f t="shared" si="39"/>
        <v>0.26661494342239112</v>
      </c>
      <c r="Y452" s="79">
        <f t="shared" si="40"/>
        <v>7.0645528239375714</v>
      </c>
      <c r="Z452" s="78">
        <f t="shared" si="41"/>
        <v>70.162898095190201</v>
      </c>
      <c r="AA452" s="54" t="s">
        <v>522</v>
      </c>
      <c r="AB452" s="67">
        <f t="shared" si="45"/>
        <v>0</v>
      </c>
    </row>
    <row r="453" spans="6:28" x14ac:dyDescent="0.35">
      <c r="F453" s="54" t="s">
        <v>523</v>
      </c>
      <c r="G453" s="111"/>
      <c r="H453" s="112"/>
      <c r="I453" s="113"/>
      <c r="K453"/>
      <c r="M453"/>
      <c r="N453"/>
      <c r="O453"/>
      <c r="P453"/>
      <c r="Q453"/>
      <c r="S453" s="75">
        <v>447</v>
      </c>
      <c r="T453" s="71">
        <f t="shared" si="43"/>
        <v>547</v>
      </c>
      <c r="U453" s="76">
        <f t="shared" si="44"/>
        <v>3.3525278629859408E-13</v>
      </c>
      <c r="W453" s="47">
        <v>447</v>
      </c>
      <c r="X453" s="77">
        <f t="shared" si="39"/>
        <v>0.2662443474186752</v>
      </c>
      <c r="Y453" s="79">
        <f t="shared" si="40"/>
        <v>7.054733062858225</v>
      </c>
      <c r="Z453" s="78">
        <f t="shared" si="41"/>
        <v>70.065371342527982</v>
      </c>
      <c r="AA453" s="54" t="s">
        <v>523</v>
      </c>
      <c r="AB453" s="67">
        <f t="shared" si="45"/>
        <v>0</v>
      </c>
    </row>
    <row r="454" spans="6:28" x14ac:dyDescent="0.35">
      <c r="F454" s="54" t="s">
        <v>524</v>
      </c>
      <c r="G454" s="111"/>
      <c r="H454" s="112"/>
      <c r="I454" s="113"/>
      <c r="K454"/>
      <c r="M454"/>
      <c r="N454"/>
      <c r="O454"/>
      <c r="P454"/>
      <c r="Q454"/>
      <c r="S454" s="75">
        <v>448</v>
      </c>
      <c r="T454" s="71">
        <f t="shared" si="43"/>
        <v>548</v>
      </c>
      <c r="U454" s="76">
        <f t="shared" si="44"/>
        <v>3.3571854729665403E-13</v>
      </c>
      <c r="W454" s="47">
        <v>448</v>
      </c>
      <c r="X454" s="77">
        <f t="shared" si="39"/>
        <v>0.26587497183910092</v>
      </c>
      <c r="Y454" s="79">
        <f t="shared" si="40"/>
        <v>7.0449456396167562</v>
      </c>
      <c r="Z454" s="78">
        <f t="shared" si="41"/>
        <v>69.968165759015491</v>
      </c>
      <c r="AA454" s="54" t="s">
        <v>524</v>
      </c>
      <c r="AB454" s="67">
        <f t="shared" si="45"/>
        <v>0</v>
      </c>
    </row>
    <row r="455" spans="6:28" x14ac:dyDescent="0.35">
      <c r="F455" s="54" t="s">
        <v>525</v>
      </c>
      <c r="G455" s="111"/>
      <c r="H455" s="112"/>
      <c r="I455" s="113"/>
      <c r="K455"/>
      <c r="M455"/>
      <c r="N455"/>
      <c r="O455"/>
      <c r="P455"/>
      <c r="Q455"/>
      <c r="S455" s="75">
        <v>449</v>
      </c>
      <c r="T455" s="71">
        <f t="shared" si="43"/>
        <v>549</v>
      </c>
      <c r="U455" s="76">
        <f t="shared" si="44"/>
        <v>3.3618406698292286E-13</v>
      </c>
      <c r="W455" s="47">
        <v>449</v>
      </c>
      <c r="X455" s="77">
        <f t="shared" ref="X455:X506" si="46">$O$6/$U455</f>
        <v>0.26550681032987761</v>
      </c>
      <c r="Y455" s="79">
        <f t="shared" ref="Y455:Y506" si="47">$P$6/$U455</f>
        <v>7.0351903858554241</v>
      </c>
      <c r="Z455" s="78">
        <f t="shared" ref="Z455:Z506" si="48">$Q$6/$U455</f>
        <v>69.871279672577032</v>
      </c>
      <c r="AA455" s="54" t="s">
        <v>525</v>
      </c>
      <c r="AB455" s="67">
        <f t="shared" si="45"/>
        <v>0</v>
      </c>
    </row>
    <row r="456" spans="6:28" x14ac:dyDescent="0.35">
      <c r="F456" s="54" t="s">
        <v>526</v>
      </c>
      <c r="G456" s="111"/>
      <c r="H456" s="112"/>
      <c r="I456" s="113"/>
      <c r="K456"/>
      <c r="M456"/>
      <c r="N456"/>
      <c r="O456"/>
      <c r="P456"/>
      <c r="Q456"/>
      <c r="S456" s="75">
        <v>450</v>
      </c>
      <c r="T456" s="71">
        <f t="shared" si="43"/>
        <v>550</v>
      </c>
      <c r="U456" s="76">
        <f t="shared" si="44"/>
        <v>3.366493459685699E-13</v>
      </c>
      <c r="W456" s="47">
        <v>450</v>
      </c>
      <c r="X456" s="77">
        <f t="shared" si="46"/>
        <v>0.26513985658149808</v>
      </c>
      <c r="Y456" s="79">
        <f t="shared" si="47"/>
        <v>7.025467134389876</v>
      </c>
      <c r="Z456" s="78">
        <f t="shared" si="48"/>
        <v>69.774711422790645</v>
      </c>
      <c r="AA456" s="54" t="s">
        <v>526</v>
      </c>
      <c r="AB456" s="67">
        <f t="shared" si="45"/>
        <v>0</v>
      </c>
    </row>
    <row r="457" spans="6:28" x14ac:dyDescent="0.35">
      <c r="F457" s="54" t="s">
        <v>527</v>
      </c>
      <c r="G457" s="111"/>
      <c r="H457" s="112"/>
      <c r="I457" s="113"/>
      <c r="K457"/>
      <c r="M457"/>
      <c r="N457"/>
      <c r="O457"/>
      <c r="P457"/>
      <c r="Q457"/>
      <c r="S457" s="75">
        <v>451</v>
      </c>
      <c r="T457" s="71">
        <f t="shared" si="43"/>
        <v>551</v>
      </c>
      <c r="U457" s="76">
        <f t="shared" si="44"/>
        <v>3.3711438486321389E-13</v>
      </c>
      <c r="W457" s="47">
        <v>451</v>
      </c>
      <c r="X457" s="77">
        <f t="shared" si="46"/>
        <v>0.26477410432835485</v>
      </c>
      <c r="Y457" s="79">
        <f t="shared" si="47"/>
        <v>7.0157757191989756</v>
      </c>
      <c r="Z457" s="78">
        <f t="shared" si="48"/>
        <v>69.678459360787045</v>
      </c>
      <c r="AA457" s="54" t="s">
        <v>527</v>
      </c>
      <c r="AB457" s="67">
        <f t="shared" si="45"/>
        <v>0</v>
      </c>
    </row>
    <row r="458" spans="6:28" x14ac:dyDescent="0.35">
      <c r="F458" s="54" t="s">
        <v>528</v>
      </c>
      <c r="G458" s="111"/>
      <c r="H458" s="112"/>
      <c r="I458" s="113"/>
      <c r="K458"/>
      <c r="M458"/>
      <c r="N458"/>
      <c r="O458"/>
      <c r="P458"/>
      <c r="Q458"/>
      <c r="S458" s="75">
        <v>452</v>
      </c>
      <c r="T458" s="71">
        <f t="shared" si="43"/>
        <v>552</v>
      </c>
      <c r="U458" s="76">
        <f t="shared" si="44"/>
        <v>3.3757918427492735E-13</v>
      </c>
      <c r="W458" s="47">
        <v>452</v>
      </c>
      <c r="X458" s="77">
        <f t="shared" si="46"/>
        <v>0.26440954734835886</v>
      </c>
      <c r="Y458" s="79">
        <f t="shared" si="47"/>
        <v>7.0061159754147102</v>
      </c>
      <c r="Z458" s="78">
        <f t="shared" si="48"/>
        <v>69.58252184914943</v>
      </c>
      <c r="AA458" s="54" t="s">
        <v>528</v>
      </c>
      <c r="AB458" s="67">
        <f t="shared" si="45"/>
        <v>0</v>
      </c>
    </row>
    <row r="459" spans="6:28" x14ac:dyDescent="0.35">
      <c r="F459" s="54" t="s">
        <v>529</v>
      </c>
      <c r="G459" s="111"/>
      <c r="H459" s="112"/>
      <c r="I459" s="113"/>
      <c r="K459"/>
      <c r="M459"/>
      <c r="N459"/>
      <c r="O459"/>
      <c r="P459"/>
      <c r="Q459"/>
      <c r="S459" s="75">
        <v>453</v>
      </c>
      <c r="T459" s="71">
        <f t="shared" si="43"/>
        <v>553</v>
      </c>
      <c r="U459" s="76">
        <f t="shared" si="44"/>
        <v>3.3804374481024055E-13</v>
      </c>
      <c r="W459" s="47">
        <v>453</v>
      </c>
      <c r="X459" s="77">
        <f t="shared" si="46"/>
        <v>0.26404617946256342</v>
      </c>
      <c r="Y459" s="79">
        <f t="shared" si="47"/>
        <v>6.9964877393122133</v>
      </c>
      <c r="Z459" s="78">
        <f t="shared" si="48"/>
        <v>69.486897261814349</v>
      </c>
      <c r="AA459" s="54" t="s">
        <v>529</v>
      </c>
      <c r="AB459" s="67">
        <f t="shared" si="45"/>
        <v>0</v>
      </c>
    </row>
    <row r="460" spans="6:28" x14ac:dyDescent="0.35">
      <c r="F460" s="54" t="s">
        <v>530</v>
      </c>
      <c r="G460" s="111"/>
      <c r="H460" s="112"/>
      <c r="I460" s="113"/>
      <c r="K460"/>
      <c r="M460"/>
      <c r="N460"/>
      <c r="O460"/>
      <c r="P460"/>
      <c r="Q460"/>
      <c r="S460" s="75">
        <v>454</v>
      </c>
      <c r="T460" s="71">
        <f t="shared" si="43"/>
        <v>554</v>
      </c>
      <c r="U460" s="76">
        <f t="shared" si="44"/>
        <v>3.3850806707414524E-13</v>
      </c>
      <c r="W460" s="47">
        <v>454</v>
      </c>
      <c r="X460" s="77">
        <f t="shared" si="46"/>
        <v>0.26368399453479152</v>
      </c>
      <c r="Y460" s="79">
        <f t="shared" si="47"/>
        <v>6.9868908482999021</v>
      </c>
      <c r="Z460" s="78">
        <f t="shared" si="48"/>
        <v>69.39158398397376</v>
      </c>
      <c r="AA460" s="54" t="s">
        <v>530</v>
      </c>
      <c r="AB460" s="67">
        <f t="shared" si="45"/>
        <v>0</v>
      </c>
    </row>
    <row r="461" spans="6:28" x14ac:dyDescent="0.35">
      <c r="F461" s="54" t="s">
        <v>531</v>
      </c>
      <c r="G461" s="111"/>
      <c r="H461" s="112"/>
      <c r="I461" s="113"/>
      <c r="K461"/>
      <c r="M461"/>
      <c r="N461"/>
      <c r="O461"/>
      <c r="P461"/>
      <c r="Q461"/>
      <c r="S461" s="75">
        <v>455</v>
      </c>
      <c r="T461" s="71">
        <f t="shared" si="43"/>
        <v>555</v>
      </c>
      <c r="U461" s="76">
        <f t="shared" si="44"/>
        <v>3.3897215167009891E-13</v>
      </c>
      <c r="W461" s="47">
        <v>455</v>
      </c>
      <c r="X461" s="77">
        <f t="shared" si="46"/>
        <v>0.26332298647126712</v>
      </c>
      <c r="Y461" s="79">
        <f t="shared" si="47"/>
        <v>6.9773251409096932</v>
      </c>
      <c r="Z461" s="78">
        <f t="shared" si="48"/>
        <v>69.296580411977885</v>
      </c>
      <c r="AA461" s="54" t="s">
        <v>531</v>
      </c>
      <c r="AB461" s="67">
        <f t="shared" si="45"/>
        <v>0</v>
      </c>
    </row>
    <row r="462" spans="6:28" x14ac:dyDescent="0.35">
      <c r="F462" s="54" t="s">
        <v>532</v>
      </c>
      <c r="G462" s="111"/>
      <c r="H462" s="112"/>
      <c r="I462" s="113"/>
      <c r="K462"/>
      <c r="M462"/>
      <c r="N462"/>
      <c r="O462"/>
      <c r="P462"/>
      <c r="Q462"/>
      <c r="S462" s="75">
        <v>456</v>
      </c>
      <c r="T462" s="71">
        <f t="shared" si="43"/>
        <v>556</v>
      </c>
      <c r="U462" s="76">
        <f t="shared" si="44"/>
        <v>3.3943599920002838E-13</v>
      </c>
      <c r="W462" s="47">
        <v>456</v>
      </c>
      <c r="X462" s="77">
        <f t="shared" si="46"/>
        <v>0.2629631492202501</v>
      </c>
      <c r="Y462" s="79">
        <f t="shared" si="47"/>
        <v>6.9677904567873457</v>
      </c>
      <c r="Z462" s="78">
        <f t="shared" si="48"/>
        <v>69.201884953239244</v>
      </c>
      <c r="AA462" s="54" t="s">
        <v>532</v>
      </c>
      <c r="AB462" s="67">
        <f t="shared" si="45"/>
        <v>0</v>
      </c>
    </row>
    <row r="463" spans="6:28" x14ac:dyDescent="0.35">
      <c r="F463" s="54" t="s">
        <v>533</v>
      </c>
      <c r="G463" s="111"/>
      <c r="H463" s="112"/>
      <c r="I463" s="113"/>
      <c r="K463"/>
      <c r="M463"/>
      <c r="N463"/>
      <c r="O463"/>
      <c r="P463"/>
      <c r="Q463"/>
      <c r="S463" s="75">
        <v>457</v>
      </c>
      <c r="T463" s="71">
        <f t="shared" si="43"/>
        <v>557</v>
      </c>
      <c r="U463" s="76">
        <f t="shared" si="44"/>
        <v>3.3989961026433424E-13</v>
      </c>
      <c r="W463" s="47">
        <v>457</v>
      </c>
      <c r="X463" s="77">
        <f t="shared" si="46"/>
        <v>0.26260447677167503</v>
      </c>
      <c r="Y463" s="79">
        <f t="shared" si="47"/>
        <v>6.9582866366828764</v>
      </c>
      <c r="Z463" s="78">
        <f t="shared" si="48"/>
        <v>69.107496026137525</v>
      </c>
      <c r="AA463" s="54" t="s">
        <v>533</v>
      </c>
      <c r="AB463" s="67">
        <f t="shared" si="45"/>
        <v>0</v>
      </c>
    </row>
    <row r="464" spans="6:28" x14ac:dyDescent="0.35">
      <c r="F464" s="54" t="s">
        <v>534</v>
      </c>
      <c r="G464" s="111"/>
      <c r="H464" s="112"/>
      <c r="I464" s="113"/>
      <c r="K464"/>
      <c r="M464"/>
      <c r="N464"/>
      <c r="O464"/>
      <c r="P464"/>
      <c r="Q464"/>
      <c r="S464" s="75">
        <v>458</v>
      </c>
      <c r="T464" s="71">
        <f t="shared" si="43"/>
        <v>558</v>
      </c>
      <c r="U464" s="76">
        <f t="shared" si="44"/>
        <v>3.403629854618944E-13</v>
      </c>
      <c r="W464" s="47">
        <v>458</v>
      </c>
      <c r="X464" s="77">
        <f t="shared" si="46"/>
        <v>0.2622469631567938</v>
      </c>
      <c r="Y464" s="79">
        <f t="shared" si="47"/>
        <v>6.9488135224410978</v>
      </c>
      <c r="Z464" s="78">
        <f t="shared" si="48"/>
        <v>69.013412059925571</v>
      </c>
      <c r="AA464" s="54" t="s">
        <v>534</v>
      </c>
      <c r="AB464" s="67">
        <f t="shared" si="45"/>
        <v>0</v>
      </c>
    </row>
    <row r="465" spans="6:28" x14ac:dyDescent="0.35">
      <c r="F465" s="54" t="s">
        <v>535</v>
      </c>
      <c r="G465" s="111"/>
      <c r="H465" s="112"/>
      <c r="I465" s="113"/>
      <c r="K465"/>
      <c r="M465"/>
      <c r="N465"/>
      <c r="O465"/>
      <c r="P465"/>
      <c r="Q465"/>
      <c r="S465" s="75">
        <v>459</v>
      </c>
      <c r="T465" s="71">
        <f t="shared" si="43"/>
        <v>559</v>
      </c>
      <c r="U465" s="76">
        <f t="shared" si="44"/>
        <v>3.4082612539006792E-13</v>
      </c>
      <c r="W465" s="47">
        <v>459</v>
      </c>
      <c r="X465" s="77">
        <f t="shared" si="46"/>
        <v>0.26189060244782186</v>
      </c>
      <c r="Y465" s="79">
        <f t="shared" si="47"/>
        <v>6.9393709569922457</v>
      </c>
      <c r="Z465" s="78">
        <f t="shared" si="48"/>
        <v>68.919631494636263</v>
      </c>
      <c r="AA465" s="54" t="s">
        <v>535</v>
      </c>
      <c r="AB465" s="67">
        <f t="shared" si="45"/>
        <v>0</v>
      </c>
    </row>
    <row r="466" spans="6:28" x14ac:dyDescent="0.35">
      <c r="F466" s="54" t="s">
        <v>536</v>
      </c>
      <c r="G466" s="111"/>
      <c r="H466" s="112"/>
      <c r="I466" s="113"/>
      <c r="K466"/>
      <c r="M466"/>
      <c r="N466"/>
      <c r="O466"/>
      <c r="P466"/>
      <c r="Q466"/>
      <c r="S466" s="75">
        <v>460</v>
      </c>
      <c r="T466" s="71">
        <f t="shared" si="43"/>
        <v>560</v>
      </c>
      <c r="U466" s="76">
        <f t="shared" si="44"/>
        <v>3.4128903064469923E-13</v>
      </c>
      <c r="W466" s="47">
        <v>460</v>
      </c>
      <c r="X466" s="77">
        <f t="shared" si="46"/>
        <v>0.26153538875758797</v>
      </c>
      <c r="Y466" s="79">
        <f t="shared" si="47"/>
        <v>6.9299587843426895</v>
      </c>
      <c r="Z466" s="78">
        <f t="shared" si="48"/>
        <v>68.82615278099037</v>
      </c>
      <c r="AA466" s="54" t="s">
        <v>536</v>
      </c>
      <c r="AB466" s="67">
        <f t="shared" si="45"/>
        <v>0</v>
      </c>
    </row>
    <row r="467" spans="6:28" x14ac:dyDescent="0.35">
      <c r="F467" s="54" t="s">
        <v>537</v>
      </c>
      <c r="G467" s="111"/>
      <c r="H467" s="112"/>
      <c r="I467" s="113"/>
      <c r="K467"/>
      <c r="M467"/>
      <c r="N467"/>
      <c r="O467"/>
      <c r="P467"/>
      <c r="Q467"/>
      <c r="S467" s="75">
        <v>461</v>
      </c>
      <c r="T467" s="71">
        <f t="shared" si="43"/>
        <v>561</v>
      </c>
      <c r="U467" s="76">
        <f t="shared" si="44"/>
        <v>3.4175170182012193E-13</v>
      </c>
      <c r="W467" s="47">
        <v>461</v>
      </c>
      <c r="X467" s="77">
        <f t="shared" si="46"/>
        <v>0.26118131623918744</v>
      </c>
      <c r="Y467" s="79">
        <f t="shared" si="47"/>
        <v>6.9205768495657551</v>
      </c>
      <c r="Z467" s="78">
        <f t="shared" si="48"/>
        <v>68.732974380305293</v>
      </c>
      <c r="AA467" s="54" t="s">
        <v>537</v>
      </c>
      <c r="AB467" s="67">
        <f t="shared" si="45"/>
        <v>0</v>
      </c>
    </row>
    <row r="468" spans="6:28" x14ac:dyDescent="0.35">
      <c r="F468" s="54" t="s">
        <v>538</v>
      </c>
      <c r="G468" s="111"/>
      <c r="H468" s="112"/>
      <c r="I468" s="113"/>
      <c r="K468"/>
      <c r="M468"/>
      <c r="N468"/>
      <c r="O468"/>
      <c r="P468"/>
      <c r="Q468"/>
      <c r="S468" s="75">
        <v>462</v>
      </c>
      <c r="T468" s="71">
        <f t="shared" si="43"/>
        <v>562</v>
      </c>
      <c r="U468" s="76">
        <f t="shared" si="44"/>
        <v>3.4221413950916246E-13</v>
      </c>
      <c r="W468" s="47">
        <v>462</v>
      </c>
      <c r="X468" s="77">
        <f t="shared" si="46"/>
        <v>0.26082837908563955</v>
      </c>
      <c r="Y468" s="79">
        <f t="shared" si="47"/>
        <v>6.9112249987926369</v>
      </c>
      <c r="Z468" s="78">
        <f t="shared" si="48"/>
        <v>68.64009476440485</v>
      </c>
      <c r="AA468" s="54" t="s">
        <v>538</v>
      </c>
      <c r="AB468" s="67">
        <f t="shared" si="45"/>
        <v>0</v>
      </c>
    </row>
    <row r="469" spans="6:28" x14ac:dyDescent="0.35">
      <c r="F469" s="54" t="s">
        <v>539</v>
      </c>
      <c r="G469" s="111"/>
      <c r="H469" s="112"/>
      <c r="I469" s="113"/>
      <c r="K469"/>
      <c r="M469"/>
      <c r="N469"/>
      <c r="O469"/>
      <c r="P469"/>
      <c r="Q469"/>
      <c r="S469" s="75">
        <v>463</v>
      </c>
      <c r="T469" s="71">
        <f t="shared" si="43"/>
        <v>563</v>
      </c>
      <c r="U469" s="76">
        <f t="shared" si="44"/>
        <v>3.4267634430314434E-13</v>
      </c>
      <c r="W469" s="47">
        <v>463</v>
      </c>
      <c r="X469" s="77">
        <f t="shared" si="46"/>
        <v>0.26047657152954734</v>
      </c>
      <c r="Y469" s="79">
        <f t="shared" si="47"/>
        <v>6.9019030792033949</v>
      </c>
      <c r="Z469" s="78">
        <f t="shared" si="48"/>
        <v>68.547512415529866</v>
      </c>
      <c r="AA469" s="54" t="s">
        <v>539</v>
      </c>
      <c r="AB469" s="67">
        <f t="shared" si="45"/>
        <v>0</v>
      </c>
    </row>
    <row r="470" spans="6:28" x14ac:dyDescent="0.35">
      <c r="F470" s="54" t="s">
        <v>540</v>
      </c>
      <c r="G470" s="111"/>
      <c r="H470" s="112"/>
      <c r="I470" s="113"/>
      <c r="K470"/>
      <c r="M470"/>
      <c r="N470"/>
      <c r="O470"/>
      <c r="P470"/>
      <c r="Q470"/>
      <c r="S470" s="75">
        <v>464</v>
      </c>
      <c r="T470" s="71">
        <f t="shared" si="43"/>
        <v>564</v>
      </c>
      <c r="U470" s="76">
        <f t="shared" si="44"/>
        <v>3.4313831679189166E-13</v>
      </c>
      <c r="W470" s="47">
        <v>464</v>
      </c>
      <c r="X470" s="77">
        <f t="shared" si="46"/>
        <v>0.26012588784276203</v>
      </c>
      <c r="Y470" s="79">
        <f t="shared" si="47"/>
        <v>6.8926109390180539</v>
      </c>
      <c r="Z470" s="78">
        <f t="shared" si="48"/>
        <v>68.455225826249759</v>
      </c>
      <c r="AA470" s="54" t="s">
        <v>540</v>
      </c>
      <c r="AB470" s="67">
        <f t="shared" si="45"/>
        <v>0</v>
      </c>
    </row>
    <row r="471" spans="6:28" x14ac:dyDescent="0.35">
      <c r="F471" s="54" t="s">
        <v>541</v>
      </c>
      <c r="G471" s="111"/>
      <c r="H471" s="112"/>
      <c r="I471" s="113"/>
      <c r="K471"/>
      <c r="M471"/>
      <c r="N471"/>
      <c r="O471"/>
      <c r="P471"/>
      <c r="Q471"/>
      <c r="S471" s="75">
        <v>465</v>
      </c>
      <c r="T471" s="71">
        <f t="shared" ref="T471:T505" si="49">$B$14+S471</f>
        <v>565</v>
      </c>
      <c r="U471" s="76">
        <f t="shared" ref="U471:U505" si="50">($B$20*T471+$B$21*$B$24*(1-EXP(-T471/$B$24))+$B$22*$B$25*(1-EXP(-T471/$B$25))+$B$23*$B$26*(1-EXP(-T471/$B$26)))*$C$7</f>
        <v>3.4360005756373316E-13</v>
      </c>
      <c r="W471" s="47">
        <v>465</v>
      </c>
      <c r="X471" s="77">
        <f t="shared" si="46"/>
        <v>0.25977632233605025</v>
      </c>
      <c r="Y471" s="79">
        <f t="shared" si="47"/>
        <v>6.8833484274877836</v>
      </c>
      <c r="Z471" s="78">
        <f t="shared" si="48"/>
        <v>68.363233499374971</v>
      </c>
      <c r="AA471" s="54" t="s">
        <v>541</v>
      </c>
      <c r="AB471" s="67">
        <f t="shared" ref="AB471:AB505" si="51">G471*X471+H471*Y471+I471*Z471</f>
        <v>0</v>
      </c>
    </row>
    <row r="472" spans="6:28" x14ac:dyDescent="0.35">
      <c r="F472" s="54" t="s">
        <v>542</v>
      </c>
      <c r="G472" s="111"/>
      <c r="H472" s="112"/>
      <c r="I472" s="113"/>
      <c r="K472"/>
      <c r="M472"/>
      <c r="N472"/>
      <c r="O472"/>
      <c r="P472"/>
      <c r="Q472"/>
      <c r="S472" s="75">
        <v>466</v>
      </c>
      <c r="T472" s="71">
        <f t="shared" si="49"/>
        <v>566</v>
      </c>
      <c r="U472" s="76">
        <f t="shared" si="50"/>
        <v>3.4406156720550597E-13</v>
      </c>
      <c r="W472" s="47">
        <v>466</v>
      </c>
      <c r="X472" s="77">
        <f t="shared" si="46"/>
        <v>0.25942786935876444</v>
      </c>
      <c r="Y472" s="79">
        <f t="shared" si="47"/>
        <v>6.8741153948861804</v>
      </c>
      <c r="Z472" s="78">
        <f t="shared" si="48"/>
        <v>68.271533947870338</v>
      </c>
      <c r="AA472" s="54" t="s">
        <v>542</v>
      </c>
      <c r="AB472" s="67">
        <f t="shared" si="51"/>
        <v>0</v>
      </c>
    </row>
    <row r="473" spans="6:28" x14ac:dyDescent="0.35">
      <c r="F473" s="54" t="s">
        <v>543</v>
      </c>
      <c r="G473" s="111"/>
      <c r="H473" s="112"/>
      <c r="I473" s="113"/>
      <c r="K473"/>
      <c r="M473"/>
      <c r="N473"/>
      <c r="O473"/>
      <c r="P473"/>
      <c r="Q473"/>
      <c r="S473" s="75">
        <v>467</v>
      </c>
      <c r="T473" s="71">
        <f t="shared" si="49"/>
        <v>567</v>
      </c>
      <c r="U473" s="76">
        <f t="shared" si="50"/>
        <v>3.4452284630255942E-13</v>
      </c>
      <c r="W473" s="47">
        <v>467</v>
      </c>
      <c r="X473" s="77">
        <f t="shared" si="46"/>
        <v>0.25908052329851738</v>
      </c>
      <c r="Y473" s="79">
        <f t="shared" si="47"/>
        <v>6.8649116925006215</v>
      </c>
      <c r="Z473" s="78">
        <f t="shared" si="48"/>
        <v>68.180125694769259</v>
      </c>
      <c r="AA473" s="54" t="s">
        <v>543</v>
      </c>
      <c r="AB473" s="67">
        <f t="shared" si="51"/>
        <v>0</v>
      </c>
    </row>
    <row r="474" spans="6:28" x14ac:dyDescent="0.35">
      <c r="F474" s="54" t="s">
        <v>544</v>
      </c>
      <c r="G474" s="111"/>
      <c r="H474" s="112"/>
      <c r="I474" s="113"/>
      <c r="K474"/>
      <c r="M474"/>
      <c r="N474"/>
      <c r="O474"/>
      <c r="P474"/>
      <c r="Q474"/>
      <c r="S474" s="75">
        <v>468</v>
      </c>
      <c r="T474" s="71">
        <f t="shared" si="49"/>
        <v>568</v>
      </c>
      <c r="U474" s="76">
        <f t="shared" si="50"/>
        <v>3.4498389543875903E-13</v>
      </c>
      <c r="W474" s="47">
        <v>468</v>
      </c>
      <c r="X474" s="77">
        <f t="shared" si="46"/>
        <v>0.25873427858085885</v>
      </c>
      <c r="Y474" s="79">
        <f t="shared" si="47"/>
        <v>6.8557371726237193</v>
      </c>
      <c r="Z474" s="78">
        <f t="shared" si="48"/>
        <v>68.089007273088811</v>
      </c>
      <c r="AA474" s="54" t="s">
        <v>544</v>
      </c>
      <c r="AB474" s="67">
        <f t="shared" si="51"/>
        <v>0</v>
      </c>
    </row>
    <row r="475" spans="6:28" x14ac:dyDescent="0.35">
      <c r="F475" s="54" t="s">
        <v>545</v>
      </c>
      <c r="G475" s="111"/>
      <c r="H475" s="112"/>
      <c r="I475" s="113"/>
      <c r="K475"/>
      <c r="M475"/>
      <c r="N475"/>
      <c r="O475"/>
      <c r="P475"/>
      <c r="Q475"/>
      <c r="S475" s="75">
        <v>469</v>
      </c>
      <c r="T475" s="71">
        <f t="shared" si="49"/>
        <v>569</v>
      </c>
      <c r="U475" s="76">
        <f t="shared" si="50"/>
        <v>3.4544471519648993E-13</v>
      </c>
      <c r="W475" s="47">
        <v>469</v>
      </c>
      <c r="X475" s="77">
        <f t="shared" si="46"/>
        <v>0.258389129668957</v>
      </c>
      <c r="Y475" s="79">
        <f t="shared" si="47"/>
        <v>6.8465916885448612</v>
      </c>
      <c r="Z475" s="78">
        <f t="shared" si="48"/>
        <v>67.998177225745707</v>
      </c>
      <c r="AA475" s="54" t="s">
        <v>545</v>
      </c>
      <c r="AB475" s="67">
        <f t="shared" si="51"/>
        <v>0</v>
      </c>
    </row>
    <row r="476" spans="6:28" x14ac:dyDescent="0.35">
      <c r="F476" s="54" t="s">
        <v>546</v>
      </c>
      <c r="G476" s="111"/>
      <c r="H476" s="112"/>
      <c r="I476" s="113"/>
      <c r="K476"/>
      <c r="M476"/>
      <c r="N476"/>
      <c r="O476"/>
      <c r="P476"/>
      <c r="Q476"/>
      <c r="S476" s="75">
        <v>470</v>
      </c>
      <c r="T476" s="71">
        <f t="shared" si="49"/>
        <v>570</v>
      </c>
      <c r="U476" s="76">
        <f t="shared" si="50"/>
        <v>3.4590530615666122E-13</v>
      </c>
      <c r="W476" s="47">
        <v>470</v>
      </c>
      <c r="X476" s="77">
        <f t="shared" si="46"/>
        <v>0.25804507106328139</v>
      </c>
      <c r="Y476" s="79">
        <f t="shared" si="47"/>
        <v>6.837475094541821</v>
      </c>
      <c r="Z476" s="78">
        <f t="shared" si="48"/>
        <v>67.907634105473022</v>
      </c>
      <c r="AA476" s="54" t="s">
        <v>546</v>
      </c>
      <c r="AB476" s="67">
        <f t="shared" si="51"/>
        <v>0</v>
      </c>
    </row>
    <row r="477" spans="6:28" x14ac:dyDescent="0.35">
      <c r="F477" s="54" t="s">
        <v>547</v>
      </c>
      <c r="G477" s="111"/>
      <c r="H477" s="112"/>
      <c r="I477" s="113"/>
      <c r="K477"/>
      <c r="M477"/>
      <c r="N477"/>
      <c r="O477"/>
      <c r="P477"/>
      <c r="Q477"/>
      <c r="S477" s="75">
        <v>471</v>
      </c>
      <c r="T477" s="71">
        <f t="shared" si="49"/>
        <v>571</v>
      </c>
      <c r="U477" s="76">
        <f t="shared" si="50"/>
        <v>3.4636566889870908E-13</v>
      </c>
      <c r="W477" s="47">
        <v>471</v>
      </c>
      <c r="X477" s="77">
        <f t="shared" si="46"/>
        <v>0.25770209730129068</v>
      </c>
      <c r="Y477" s="79">
        <f t="shared" si="47"/>
        <v>6.8283872458724781</v>
      </c>
      <c r="Z477" s="78">
        <f t="shared" si="48"/>
        <v>67.817376474737912</v>
      </c>
      <c r="AA477" s="54" t="s">
        <v>547</v>
      </c>
      <c r="AB477" s="67">
        <f t="shared" si="51"/>
        <v>0</v>
      </c>
    </row>
    <row r="478" spans="6:28" x14ac:dyDescent="0.35">
      <c r="F478" s="54" t="s">
        <v>548</v>
      </c>
      <c r="G478" s="111"/>
      <c r="H478" s="112"/>
      <c r="I478" s="113"/>
      <c r="K478"/>
      <c r="M478"/>
      <c r="N478"/>
      <c r="O478"/>
      <c r="P478"/>
      <c r="Q478"/>
      <c r="S478" s="75">
        <v>472</v>
      </c>
      <c r="T478" s="71">
        <f t="shared" si="49"/>
        <v>572</v>
      </c>
      <c r="U478" s="76">
        <f t="shared" si="50"/>
        <v>3.4682580400060117E-13</v>
      </c>
      <c r="W478" s="47">
        <v>472</v>
      </c>
      <c r="X478" s="77">
        <f t="shared" si="46"/>
        <v>0.25736020295712209</v>
      </c>
      <c r="Y478" s="79">
        <f t="shared" si="47"/>
        <v>6.8193279987665942</v>
      </c>
      <c r="Z478" s="78">
        <f t="shared" si="48"/>
        <v>67.727402905659972</v>
      </c>
      <c r="AA478" s="54" t="s">
        <v>548</v>
      </c>
      <c r="AB478" s="67">
        <f t="shared" si="51"/>
        <v>0</v>
      </c>
    </row>
    <row r="479" spans="6:28" x14ac:dyDescent="0.35">
      <c r="F479" s="54" t="s">
        <v>549</v>
      </c>
      <c r="G479" s="111"/>
      <c r="H479" s="112"/>
      <c r="I479" s="113"/>
      <c r="K479"/>
      <c r="M479"/>
      <c r="N479"/>
      <c r="O479"/>
      <c r="P479"/>
      <c r="Q479"/>
      <c r="S479" s="75">
        <v>473</v>
      </c>
      <c r="T479" s="71">
        <f t="shared" si="49"/>
        <v>573</v>
      </c>
      <c r="U479" s="76">
        <f t="shared" si="50"/>
        <v>3.4728571203884002E-13</v>
      </c>
      <c r="W479" s="47">
        <v>473</v>
      </c>
      <c r="X479" s="77">
        <f t="shared" si="46"/>
        <v>0.25701938264128504</v>
      </c>
      <c r="Y479" s="79">
        <f t="shared" si="47"/>
        <v>6.8102972104176942</v>
      </c>
      <c r="Z479" s="78">
        <f t="shared" si="48"/>
        <v>67.637711979930586</v>
      </c>
      <c r="AA479" s="54" t="s">
        <v>549</v>
      </c>
      <c r="AB479" s="67">
        <f t="shared" si="51"/>
        <v>0</v>
      </c>
    </row>
    <row r="480" spans="6:28" x14ac:dyDescent="0.35">
      <c r="F480" s="54" t="s">
        <v>550</v>
      </c>
      <c r="G480" s="111"/>
      <c r="H480" s="112"/>
      <c r="I480" s="113"/>
      <c r="K480"/>
      <c r="M480"/>
      <c r="N480"/>
      <c r="O480"/>
      <c r="P480"/>
      <c r="Q480"/>
      <c r="S480" s="75">
        <v>474</v>
      </c>
      <c r="T480" s="71">
        <f t="shared" si="49"/>
        <v>574</v>
      </c>
      <c r="U480" s="76">
        <f t="shared" si="50"/>
        <v>3.4774539358846676E-13</v>
      </c>
      <c r="W480" s="47">
        <v>474</v>
      </c>
      <c r="X480" s="77">
        <f t="shared" si="46"/>
        <v>0.25667963100035757</v>
      </c>
      <c r="Y480" s="79">
        <f t="shared" si="47"/>
        <v>6.8012947389750149</v>
      </c>
      <c r="Z480" s="78">
        <f t="shared" si="48"/>
        <v>67.548302288732955</v>
      </c>
      <c r="AA480" s="54" t="s">
        <v>550</v>
      </c>
      <c r="AB480" s="67">
        <f t="shared" si="51"/>
        <v>0</v>
      </c>
    </row>
    <row r="481" spans="6:28" x14ac:dyDescent="0.35">
      <c r="F481" s="54" t="s">
        <v>551</v>
      </c>
      <c r="G481" s="111"/>
      <c r="H481" s="112"/>
      <c r="I481" s="113"/>
      <c r="K481"/>
      <c r="M481"/>
      <c r="N481"/>
      <c r="O481"/>
      <c r="P481"/>
      <c r="Q481"/>
      <c r="S481" s="75">
        <v>475</v>
      </c>
      <c r="T481" s="71">
        <f t="shared" si="49"/>
        <v>575</v>
      </c>
      <c r="U481" s="76">
        <f t="shared" si="50"/>
        <v>3.482048492230651E-13</v>
      </c>
      <c r="W481" s="47">
        <v>475</v>
      </c>
      <c r="X481" s="77">
        <f t="shared" si="46"/>
        <v>0.25634094271668528</v>
      </c>
      <c r="Y481" s="79">
        <f t="shared" si="47"/>
        <v>6.7923204435355382</v>
      </c>
      <c r="Z481" s="78">
        <f t="shared" si="48"/>
        <v>67.45917243266301</v>
      </c>
      <c r="AA481" s="54" t="s">
        <v>551</v>
      </c>
      <c r="AB481" s="67">
        <f t="shared" si="51"/>
        <v>0</v>
      </c>
    </row>
    <row r="482" spans="6:28" x14ac:dyDescent="0.35">
      <c r="F482" s="54" t="s">
        <v>552</v>
      </c>
      <c r="G482" s="111"/>
      <c r="H482" s="112"/>
      <c r="I482" s="113"/>
      <c r="K482"/>
      <c r="M482"/>
      <c r="N482"/>
      <c r="O482"/>
      <c r="P482"/>
      <c r="Q482"/>
      <c r="S482" s="75">
        <v>476</v>
      </c>
      <c r="T482" s="71">
        <f t="shared" si="49"/>
        <v>576</v>
      </c>
      <c r="U482" s="76">
        <f t="shared" si="50"/>
        <v>3.4866407951476489E-13</v>
      </c>
      <c r="W482" s="47">
        <v>476</v>
      </c>
      <c r="X482" s="77">
        <f t="shared" si="46"/>
        <v>0.25600331250808389</v>
      </c>
      <c r="Y482" s="79">
        <f t="shared" si="47"/>
        <v>6.7833741841361057</v>
      </c>
      <c r="Z482" s="78">
        <f t="shared" si="48"/>
        <v>67.370321021651037</v>
      </c>
      <c r="AA482" s="54" t="s">
        <v>552</v>
      </c>
      <c r="AB482" s="67">
        <f t="shared" si="51"/>
        <v>0</v>
      </c>
    </row>
    <row r="483" spans="6:28" x14ac:dyDescent="0.35">
      <c r="F483" s="54" t="s">
        <v>553</v>
      </c>
      <c r="G483" s="111"/>
      <c r="H483" s="112"/>
      <c r="I483" s="113"/>
      <c r="K483"/>
      <c r="M483"/>
      <c r="N483"/>
      <c r="O483"/>
      <c r="P483"/>
      <c r="Q483"/>
      <c r="S483" s="75">
        <v>477</v>
      </c>
      <c r="T483" s="71">
        <f t="shared" si="49"/>
        <v>577</v>
      </c>
      <c r="U483" s="76">
        <f t="shared" si="50"/>
        <v>3.4912308503424593E-13</v>
      </c>
      <c r="W483" s="47">
        <v>477</v>
      </c>
      <c r="X483" s="77">
        <f t="shared" si="46"/>
        <v>0.25566673512754451</v>
      </c>
      <c r="Y483" s="79">
        <f t="shared" si="47"/>
        <v>6.774455821745609</v>
      </c>
      <c r="Z483" s="78">
        <f t="shared" si="48"/>
        <v>67.281746674884147</v>
      </c>
      <c r="AA483" s="54" t="s">
        <v>553</v>
      </c>
      <c r="AB483" s="67">
        <f t="shared" si="51"/>
        <v>0</v>
      </c>
    </row>
    <row r="484" spans="6:28" x14ac:dyDescent="0.35">
      <c r="F484" s="54" t="s">
        <v>554</v>
      </c>
      <c r="G484" s="111"/>
      <c r="H484" s="112"/>
      <c r="I484" s="113"/>
      <c r="K484"/>
      <c r="M484"/>
      <c r="N484"/>
      <c r="O484"/>
      <c r="P484"/>
      <c r="Q484"/>
      <c r="S484" s="75">
        <v>478</v>
      </c>
      <c r="T484" s="71">
        <f t="shared" si="49"/>
        <v>578</v>
      </c>
      <c r="U484" s="76">
        <f t="shared" si="50"/>
        <v>3.4958186635074141E-13</v>
      </c>
      <c r="W484" s="47">
        <v>478</v>
      </c>
      <c r="X484" s="77">
        <f t="shared" si="46"/>
        <v>0.25533120536294218</v>
      </c>
      <c r="Y484" s="79">
        <f t="shared" si="47"/>
        <v>6.7655652182572616</v>
      </c>
      <c r="Z484" s="78">
        <f t="shared" si="48"/>
        <v>67.193448020729562</v>
      </c>
      <c r="AA484" s="54" t="s">
        <v>554</v>
      </c>
      <c r="AB484" s="67">
        <f t="shared" si="51"/>
        <v>0</v>
      </c>
    </row>
    <row r="485" spans="6:28" x14ac:dyDescent="0.35">
      <c r="F485" s="54" t="s">
        <v>555</v>
      </c>
      <c r="G485" s="111"/>
      <c r="H485" s="112"/>
      <c r="I485" s="113"/>
      <c r="K485"/>
      <c r="M485"/>
      <c r="N485"/>
      <c r="O485"/>
      <c r="P485"/>
      <c r="Q485"/>
      <c r="S485" s="75">
        <v>479</v>
      </c>
      <c r="T485" s="71">
        <f t="shared" si="49"/>
        <v>579</v>
      </c>
      <c r="U485" s="76">
        <f t="shared" si="50"/>
        <v>3.5004042403204211E-13</v>
      </c>
      <c r="W485" s="47">
        <v>479</v>
      </c>
      <c r="X485" s="77">
        <f t="shared" si="46"/>
        <v>0.25499671803674634</v>
      </c>
      <c r="Y485" s="79">
        <f t="shared" si="47"/>
        <v>6.7567022364809377</v>
      </c>
      <c r="Z485" s="78">
        <f t="shared" si="48"/>
        <v>67.105423696658463</v>
      </c>
      <c r="AA485" s="54" t="s">
        <v>555</v>
      </c>
      <c r="AB485" s="67">
        <f t="shared" si="51"/>
        <v>0</v>
      </c>
    </row>
    <row r="486" spans="6:28" x14ac:dyDescent="0.35">
      <c r="F486" s="54" t="s">
        <v>556</v>
      </c>
      <c r="G486" s="111"/>
      <c r="H486" s="112"/>
      <c r="I486" s="113"/>
      <c r="K486"/>
      <c r="M486"/>
      <c r="N486"/>
      <c r="O486"/>
      <c r="P486"/>
      <c r="Q486"/>
      <c r="S486" s="75">
        <v>480</v>
      </c>
      <c r="T486" s="71">
        <f t="shared" si="49"/>
        <v>580</v>
      </c>
      <c r="U486" s="76">
        <f t="shared" si="50"/>
        <v>3.5049875864449957E-13</v>
      </c>
      <c r="W486" s="47">
        <v>480</v>
      </c>
      <c r="X486" s="77">
        <f t="shared" si="46"/>
        <v>0.25466326800573541</v>
      </c>
      <c r="Y486" s="79">
        <f t="shared" si="47"/>
        <v>6.7478667401356027</v>
      </c>
      <c r="Z486" s="78">
        <f t="shared" si="48"/>
        <v>67.017672349170809</v>
      </c>
      <c r="AA486" s="54" t="s">
        <v>556</v>
      </c>
      <c r="AB486" s="67">
        <f t="shared" si="51"/>
        <v>0</v>
      </c>
    </row>
    <row r="487" spans="6:28" x14ac:dyDescent="0.35">
      <c r="F487" s="54" t="s">
        <v>557</v>
      </c>
      <c r="G487" s="111"/>
      <c r="H487" s="112"/>
      <c r="I487" s="113"/>
      <c r="K487"/>
      <c r="M487"/>
      <c r="N487"/>
      <c r="O487"/>
      <c r="P487"/>
      <c r="Q487"/>
      <c r="S487" s="75">
        <v>481</v>
      </c>
      <c r="T487" s="71">
        <f t="shared" si="49"/>
        <v>581</v>
      </c>
      <c r="U487" s="76">
        <f t="shared" si="50"/>
        <v>3.5095687075303008E-13</v>
      </c>
      <c r="W487" s="47">
        <v>481</v>
      </c>
      <c r="X487" s="77">
        <f t="shared" si="46"/>
        <v>0.25433085016071344</v>
      </c>
      <c r="Y487" s="79">
        <f t="shared" si="47"/>
        <v>6.7390585938418042</v>
      </c>
      <c r="Z487" s="78">
        <f t="shared" si="48"/>
        <v>66.93019263372085</v>
      </c>
      <c r="AA487" s="54" t="s">
        <v>557</v>
      </c>
      <c r="AB487" s="67">
        <f t="shared" si="51"/>
        <v>0</v>
      </c>
    </row>
    <row r="488" spans="6:28" x14ac:dyDescent="0.35">
      <c r="F488" s="54" t="s">
        <v>558</v>
      </c>
      <c r="G488" s="111"/>
      <c r="H488" s="112"/>
      <c r="I488" s="113"/>
      <c r="K488"/>
      <c r="M488"/>
      <c r="N488"/>
      <c r="O488"/>
      <c r="P488"/>
      <c r="Q488"/>
      <c r="S488" s="75">
        <v>482</v>
      </c>
      <c r="T488" s="71">
        <f t="shared" si="49"/>
        <v>582</v>
      </c>
      <c r="U488" s="76">
        <f t="shared" si="50"/>
        <v>3.5141476092111834E-13</v>
      </c>
      <c r="W488" s="47">
        <v>482</v>
      </c>
      <c r="X488" s="77">
        <f t="shared" si="46"/>
        <v>0.25399945942622959</v>
      </c>
      <c r="Y488" s="79">
        <f t="shared" si="47"/>
        <v>6.7302776631142427</v>
      </c>
      <c r="Z488" s="78">
        <f t="shared" si="48"/>
        <v>66.842983214643226</v>
      </c>
      <c r="AA488" s="54" t="s">
        <v>558</v>
      </c>
      <c r="AB488" s="67">
        <f t="shared" si="51"/>
        <v>0</v>
      </c>
    </row>
    <row r="489" spans="6:28" x14ac:dyDescent="0.35">
      <c r="F489" s="54" t="s">
        <v>559</v>
      </c>
      <c r="G489" s="111"/>
      <c r="H489" s="112"/>
      <c r="I489" s="113"/>
      <c r="K489"/>
      <c r="M489"/>
      <c r="N489"/>
      <c r="O489"/>
      <c r="P489"/>
      <c r="Q489"/>
      <c r="S489" s="75">
        <v>483</v>
      </c>
      <c r="T489" s="71">
        <f t="shared" si="49"/>
        <v>583</v>
      </c>
      <c r="U489" s="76">
        <f t="shared" si="50"/>
        <v>3.5187242971082083E-13</v>
      </c>
      <c r="W489" s="47">
        <v>483</v>
      </c>
      <c r="X489" s="77">
        <f t="shared" si="46"/>
        <v>0.25366909076030075</v>
      </c>
      <c r="Y489" s="79">
        <f t="shared" si="47"/>
        <v>6.7215238143544225</v>
      </c>
      <c r="Z489" s="78">
        <f t="shared" si="48"/>
        <v>66.756042765080039</v>
      </c>
      <c r="AA489" s="54" t="s">
        <v>559</v>
      </c>
      <c r="AB489" s="67">
        <f t="shared" si="51"/>
        <v>0</v>
      </c>
    </row>
    <row r="490" spans="6:28" x14ac:dyDescent="0.35">
      <c r="F490" s="54" t="s">
        <v>560</v>
      </c>
      <c r="G490" s="111"/>
      <c r="H490" s="112"/>
      <c r="I490" s="113"/>
      <c r="K490"/>
      <c r="M490"/>
      <c r="N490"/>
      <c r="O490"/>
      <c r="P490"/>
      <c r="Q490"/>
      <c r="S490" s="75">
        <v>484</v>
      </c>
      <c r="T490" s="71">
        <f t="shared" si="49"/>
        <v>584</v>
      </c>
      <c r="U490" s="76">
        <f t="shared" si="50"/>
        <v>3.5232987768276983E-13</v>
      </c>
      <c r="W490" s="47">
        <v>484</v>
      </c>
      <c r="X490" s="77">
        <f t="shared" si="46"/>
        <v>0.2533397391541366</v>
      </c>
      <c r="Y490" s="79">
        <f t="shared" si="47"/>
        <v>6.7127969148433575</v>
      </c>
      <c r="Z490" s="78">
        <f t="shared" si="48"/>
        <v>66.66936996690842</v>
      </c>
      <c r="AA490" s="54" t="s">
        <v>560</v>
      </c>
      <c r="AB490" s="67">
        <f t="shared" si="51"/>
        <v>0</v>
      </c>
    </row>
    <row r="491" spans="6:28" x14ac:dyDescent="0.35">
      <c r="F491" s="54" t="s">
        <v>561</v>
      </c>
      <c r="G491" s="111"/>
      <c r="H491" s="112"/>
      <c r="I491" s="113"/>
      <c r="K491"/>
      <c r="M491"/>
      <c r="N491"/>
      <c r="O491"/>
      <c r="P491"/>
      <c r="Q491"/>
      <c r="S491" s="75">
        <v>485</v>
      </c>
      <c r="T491" s="71">
        <f t="shared" si="49"/>
        <v>585</v>
      </c>
      <c r="U491" s="76">
        <f t="shared" si="50"/>
        <v>3.5278710539617684E-13</v>
      </c>
      <c r="W491" s="47">
        <v>485</v>
      </c>
      <c r="X491" s="77">
        <f t="shared" si="46"/>
        <v>0.25301139963186725</v>
      </c>
      <c r="Y491" s="79">
        <f t="shared" si="47"/>
        <v>6.7040968327343675</v>
      </c>
      <c r="Z491" s="78">
        <f t="shared" si="48"/>
        <v>66.582963510668975</v>
      </c>
      <c r="AA491" s="54" t="s">
        <v>561</v>
      </c>
      <c r="AB491" s="67">
        <f t="shared" si="51"/>
        <v>0</v>
      </c>
    </row>
    <row r="492" spans="6:28" x14ac:dyDescent="0.35">
      <c r="F492" s="54" t="s">
        <v>562</v>
      </c>
      <c r="G492" s="111"/>
      <c r="H492" s="112"/>
      <c r="I492" s="113"/>
      <c r="K492"/>
      <c r="M492"/>
      <c r="N492"/>
      <c r="O492"/>
      <c r="P492"/>
      <c r="Q492"/>
      <c r="S492" s="75">
        <v>486</v>
      </c>
      <c r="T492" s="71">
        <f t="shared" si="49"/>
        <v>586</v>
      </c>
      <c r="U492" s="76">
        <f t="shared" si="50"/>
        <v>3.5324411340883624E-13</v>
      </c>
      <c r="W492" s="47">
        <v>486</v>
      </c>
      <c r="X492" s="77">
        <f t="shared" si="46"/>
        <v>0.25268406725027392</v>
      </c>
      <c r="Y492" s="79">
        <f t="shared" si="47"/>
        <v>6.6954234370459362</v>
      </c>
      <c r="Z492" s="78">
        <f t="shared" si="48"/>
        <v>66.496822095494807</v>
      </c>
      <c r="AA492" s="54" t="s">
        <v>562</v>
      </c>
      <c r="AB492" s="67">
        <f t="shared" si="51"/>
        <v>0</v>
      </c>
    </row>
    <row r="493" spans="6:28" x14ac:dyDescent="0.35">
      <c r="F493" s="54" t="s">
        <v>563</v>
      </c>
      <c r="G493" s="111"/>
      <c r="H493" s="112"/>
      <c r="I493" s="113"/>
      <c r="K493"/>
      <c r="M493"/>
      <c r="N493"/>
      <c r="O493"/>
      <c r="P493"/>
      <c r="Q493"/>
      <c r="S493" s="75">
        <v>487</v>
      </c>
      <c r="T493" s="71">
        <f t="shared" si="49"/>
        <v>587</v>
      </c>
      <c r="U493" s="76">
        <f t="shared" si="50"/>
        <v>3.5370090227712888E-13</v>
      </c>
      <c r="W493" s="47">
        <v>487</v>
      </c>
      <c r="X493" s="77">
        <f t="shared" si="46"/>
        <v>0.25235773709852216</v>
      </c>
      <c r="Y493" s="79">
        <f t="shared" si="47"/>
        <v>6.6867765976546361</v>
      </c>
      <c r="Z493" s="78">
        <f t="shared" si="48"/>
        <v>66.410944429041294</v>
      </c>
      <c r="AA493" s="54" t="s">
        <v>563</v>
      </c>
      <c r="AB493" s="67">
        <f t="shared" si="51"/>
        <v>0</v>
      </c>
    </row>
    <row r="494" spans="6:28" x14ac:dyDescent="0.35">
      <c r="F494" s="54" t="s">
        <v>564</v>
      </c>
      <c r="G494" s="111"/>
      <c r="H494" s="112"/>
      <c r="I494" s="113"/>
      <c r="K494"/>
      <c r="M494"/>
      <c r="N494"/>
      <c r="O494"/>
      <c r="P494"/>
      <c r="Q494"/>
      <c r="S494" s="75">
        <v>488</v>
      </c>
      <c r="T494" s="71">
        <f t="shared" si="49"/>
        <v>588</v>
      </c>
      <c r="U494" s="76">
        <f t="shared" si="50"/>
        <v>3.541574725560259E-13</v>
      </c>
      <c r="W494" s="47">
        <v>488</v>
      </c>
      <c r="X494" s="77">
        <f t="shared" si="46"/>
        <v>0.25203240429789725</v>
      </c>
      <c r="Y494" s="79">
        <f t="shared" si="47"/>
        <v>6.6781561852881275</v>
      </c>
      <c r="Z494" s="78">
        <f t="shared" si="48"/>
        <v>66.325329227416589</v>
      </c>
      <c r="AA494" s="54" t="s">
        <v>564</v>
      </c>
      <c r="AB494" s="67">
        <f t="shared" si="51"/>
        <v>0</v>
      </c>
    </row>
    <row r="495" spans="6:28" x14ac:dyDescent="0.35">
      <c r="F495" s="54" t="s">
        <v>565</v>
      </c>
      <c r="G495" s="111"/>
      <c r="H495" s="112"/>
      <c r="I495" s="113"/>
      <c r="K495"/>
      <c r="M495"/>
      <c r="N495"/>
      <c r="O495"/>
      <c r="P495"/>
      <c r="Q495"/>
      <c r="S495" s="75">
        <v>489</v>
      </c>
      <c r="T495" s="71">
        <f t="shared" si="49"/>
        <v>589</v>
      </c>
      <c r="U495" s="76">
        <f t="shared" si="50"/>
        <v>3.5461382479909192E-13</v>
      </c>
      <c r="W495" s="47">
        <v>489</v>
      </c>
      <c r="X495" s="77">
        <f t="shared" si="46"/>
        <v>0.25170806400154294</v>
      </c>
      <c r="Y495" s="79">
        <f t="shared" si="47"/>
        <v>6.6695620715182313</v>
      </c>
      <c r="Z495" s="78">
        <f t="shared" si="48"/>
        <v>66.239975215112722</v>
      </c>
      <c r="AA495" s="54" t="s">
        <v>565</v>
      </c>
      <c r="AB495" s="67">
        <f t="shared" si="51"/>
        <v>0</v>
      </c>
    </row>
    <row r="496" spans="6:28" x14ac:dyDescent="0.35">
      <c r="F496" s="54" t="s">
        <v>566</v>
      </c>
      <c r="G496" s="111"/>
      <c r="H496" s="112"/>
      <c r="I496" s="113"/>
      <c r="K496"/>
      <c r="M496"/>
      <c r="N496"/>
      <c r="O496"/>
      <c r="P496"/>
      <c r="Q496"/>
      <c r="S496" s="75">
        <v>490</v>
      </c>
      <c r="T496" s="71">
        <f t="shared" si="49"/>
        <v>590</v>
      </c>
      <c r="U496" s="76">
        <f t="shared" si="50"/>
        <v>3.5506995955848889E-13</v>
      </c>
      <c r="W496" s="47">
        <v>490</v>
      </c>
      <c r="X496" s="77">
        <f t="shared" si="46"/>
        <v>0.25138471139420215</v>
      </c>
      <c r="Y496" s="79">
        <f t="shared" si="47"/>
        <v>6.6609941287540559</v>
      </c>
      <c r="Z496" s="78">
        <f t="shared" si="48"/>
        <v>66.154881124937432</v>
      </c>
      <c r="AA496" s="54" t="s">
        <v>566</v>
      </c>
      <c r="AB496" s="67">
        <f t="shared" si="51"/>
        <v>0</v>
      </c>
    </row>
    <row r="497" spans="6:28" x14ac:dyDescent="0.35">
      <c r="F497" s="54" t="s">
        <v>567</v>
      </c>
      <c r="G497" s="111"/>
      <c r="H497" s="112"/>
      <c r="I497" s="113"/>
      <c r="K497"/>
      <c r="M497"/>
      <c r="N497"/>
      <c r="O497"/>
      <c r="P497"/>
      <c r="Q497"/>
      <c r="S497" s="75">
        <v>491</v>
      </c>
      <c r="T497" s="71">
        <f t="shared" si="49"/>
        <v>591</v>
      </c>
      <c r="U497" s="76">
        <f t="shared" si="50"/>
        <v>3.5552587738497975E-13</v>
      </c>
      <c r="W497" s="47">
        <v>491</v>
      </c>
      <c r="X497" s="77">
        <f t="shared" si="46"/>
        <v>0.25106234169196029</v>
      </c>
      <c r="Y497" s="79">
        <f t="shared" si="47"/>
        <v>6.6524522302352</v>
      </c>
      <c r="Z497" s="78">
        <f t="shared" si="48"/>
        <v>66.070045697946597</v>
      </c>
      <c r="AA497" s="54" t="s">
        <v>567</v>
      </c>
      <c r="AB497" s="67">
        <f t="shared" si="51"/>
        <v>0</v>
      </c>
    </row>
    <row r="498" spans="6:28" x14ac:dyDescent="0.35">
      <c r="F498" s="54" t="s">
        <v>568</v>
      </c>
      <c r="G498" s="111"/>
      <c r="H498" s="112"/>
      <c r="I498" s="113"/>
      <c r="K498"/>
      <c r="M498"/>
      <c r="N498"/>
      <c r="O498"/>
      <c r="P498"/>
      <c r="Q498"/>
      <c r="S498" s="75">
        <v>492</v>
      </c>
      <c r="T498" s="71">
        <f t="shared" si="49"/>
        <v>592</v>
      </c>
      <c r="U498" s="76">
        <f t="shared" si="50"/>
        <v>3.5598157882793198E-13</v>
      </c>
      <c r="W498" s="47">
        <v>492</v>
      </c>
      <c r="X498" s="77">
        <f t="shared" si="46"/>
        <v>0.2507409501419911</v>
      </c>
      <c r="Y498" s="79">
        <f t="shared" si="47"/>
        <v>6.643936250025015</v>
      </c>
      <c r="Z498" s="78">
        <f t="shared" si="48"/>
        <v>65.985467683377408</v>
      </c>
      <c r="AA498" s="54" t="s">
        <v>568</v>
      </c>
      <c r="AB498" s="67">
        <f t="shared" si="51"/>
        <v>0</v>
      </c>
    </row>
    <row r="499" spans="6:28" x14ac:dyDescent="0.35">
      <c r="F499" s="54" t="s">
        <v>569</v>
      </c>
      <c r="G499" s="111"/>
      <c r="H499" s="112"/>
      <c r="I499" s="113"/>
      <c r="K499"/>
      <c r="M499"/>
      <c r="N499"/>
      <c r="O499"/>
      <c r="P499"/>
      <c r="Q499"/>
      <c r="S499" s="75">
        <v>493</v>
      </c>
      <c r="T499" s="71">
        <f t="shared" si="49"/>
        <v>593</v>
      </c>
      <c r="U499" s="76">
        <f t="shared" si="50"/>
        <v>3.5643706443532078E-13</v>
      </c>
      <c r="W499" s="47">
        <v>493</v>
      </c>
      <c r="X499" s="77">
        <f t="shared" si="46"/>
        <v>0.25042053202230535</v>
      </c>
      <c r="Y499" s="79">
        <f t="shared" si="47"/>
        <v>6.6354460630039505</v>
      </c>
      <c r="Z499" s="78">
        <f t="shared" si="48"/>
        <v>65.901145838582138</v>
      </c>
      <c r="AA499" s="54" t="s">
        <v>569</v>
      </c>
      <c r="AB499" s="67">
        <f t="shared" si="51"/>
        <v>0</v>
      </c>
    </row>
    <row r="500" spans="6:28" x14ac:dyDescent="0.35">
      <c r="F500" s="54" t="s">
        <v>570</v>
      </c>
      <c r="G500" s="111"/>
      <c r="H500" s="112"/>
      <c r="I500" s="113"/>
      <c r="K500"/>
      <c r="M500"/>
      <c r="N500"/>
      <c r="O500"/>
      <c r="P500"/>
      <c r="Q500"/>
      <c r="S500" s="75">
        <v>494</v>
      </c>
      <c r="T500" s="71">
        <f t="shared" si="49"/>
        <v>594</v>
      </c>
      <c r="U500" s="76">
        <f t="shared" si="50"/>
        <v>3.5689233475373305E-13</v>
      </c>
      <c r="W500" s="47">
        <v>494</v>
      </c>
      <c r="X500" s="77">
        <f t="shared" si="46"/>
        <v>0.25010108264150138</v>
      </c>
      <c r="Y500" s="79">
        <f t="shared" si="47"/>
        <v>6.6269815448629386</v>
      </c>
      <c r="Z500" s="78">
        <f t="shared" si="48"/>
        <v>65.817078928962559</v>
      </c>
      <c r="AA500" s="54" t="s">
        <v>570</v>
      </c>
      <c r="AB500" s="67">
        <f t="shared" si="51"/>
        <v>0</v>
      </c>
    </row>
    <row r="501" spans="6:28" x14ac:dyDescent="0.35">
      <c r="F501" s="54" t="s">
        <v>571</v>
      </c>
      <c r="G501" s="111"/>
      <c r="H501" s="112"/>
      <c r="I501" s="113"/>
      <c r="K501"/>
      <c r="M501"/>
      <c r="N501"/>
      <c r="O501"/>
      <c r="P501"/>
      <c r="Q501"/>
      <c r="S501" s="75">
        <v>495</v>
      </c>
      <c r="T501" s="71">
        <f t="shared" si="49"/>
        <v>595</v>
      </c>
      <c r="U501" s="76">
        <f t="shared" si="50"/>
        <v>3.5734739032837078E-13</v>
      </c>
      <c r="W501" s="47">
        <v>495</v>
      </c>
      <c r="X501" s="77">
        <f t="shared" si="46"/>
        <v>0.24978259733851829</v>
      </c>
      <c r="Y501" s="79">
        <f t="shared" si="47"/>
        <v>6.6185425720968576</v>
      </c>
      <c r="Z501" s="78">
        <f t="shared" si="48"/>
        <v>65.733265727904964</v>
      </c>
      <c r="AA501" s="54" t="s">
        <v>571</v>
      </c>
      <c r="AB501" s="67">
        <f t="shared" si="51"/>
        <v>0</v>
      </c>
    </row>
    <row r="502" spans="6:28" x14ac:dyDescent="0.35">
      <c r="F502" s="54" t="s">
        <v>572</v>
      </c>
      <c r="G502" s="111"/>
      <c r="H502" s="112"/>
      <c r="I502" s="113"/>
      <c r="K502"/>
      <c r="M502"/>
      <c r="N502"/>
      <c r="O502"/>
      <c r="P502"/>
      <c r="Q502"/>
      <c r="S502" s="75">
        <v>496</v>
      </c>
      <c r="T502" s="71">
        <f t="shared" si="49"/>
        <v>596</v>
      </c>
      <c r="U502" s="76">
        <f t="shared" si="50"/>
        <v>3.5780223170305448E-13</v>
      </c>
      <c r="W502" s="47">
        <v>496</v>
      </c>
      <c r="X502" s="77">
        <f t="shared" si="46"/>
        <v>0.24946507148239169</v>
      </c>
      <c r="Y502" s="79">
        <f t="shared" si="47"/>
        <v>6.61012902199806</v>
      </c>
      <c r="Z502" s="78">
        <f t="shared" si="48"/>
        <v>65.649705016715941</v>
      </c>
      <c r="AA502" s="54" t="s">
        <v>572</v>
      </c>
      <c r="AB502" s="67">
        <f t="shared" si="51"/>
        <v>0</v>
      </c>
    </row>
    <row r="503" spans="6:28" x14ac:dyDescent="0.35">
      <c r="F503" s="54" t="s">
        <v>573</v>
      </c>
      <c r="G503" s="111"/>
      <c r="H503" s="112"/>
      <c r="I503" s="113"/>
      <c r="K503"/>
      <c r="M503"/>
      <c r="N503"/>
      <c r="O503"/>
      <c r="P503"/>
      <c r="Q503"/>
      <c r="S503" s="75">
        <v>497</v>
      </c>
      <c r="T503" s="71">
        <f t="shared" si="49"/>
        <v>597</v>
      </c>
      <c r="U503" s="76">
        <f t="shared" si="50"/>
        <v>3.5825685942022703E-13</v>
      </c>
      <c r="W503" s="47">
        <v>497</v>
      </c>
      <c r="X503" s="77">
        <f t="shared" si="46"/>
        <v>0.24914850047201142</v>
      </c>
      <c r="Y503" s="79">
        <f t="shared" si="47"/>
        <v>6.6017407726499515</v>
      </c>
      <c r="Z503" s="78">
        <f t="shared" si="48"/>
        <v>65.566395584558506</v>
      </c>
      <c r="AA503" s="54" t="s">
        <v>573</v>
      </c>
      <c r="AB503" s="67">
        <f t="shared" si="51"/>
        <v>0</v>
      </c>
    </row>
    <row r="504" spans="6:28" x14ac:dyDescent="0.35">
      <c r="F504" s="54" t="s">
        <v>574</v>
      </c>
      <c r="G504" s="111"/>
      <c r="H504" s="112"/>
      <c r="I504" s="113"/>
      <c r="K504"/>
      <c r="M504"/>
      <c r="N504"/>
      <c r="O504"/>
      <c r="P504"/>
      <c r="Q504"/>
      <c r="S504" s="75">
        <v>498</v>
      </c>
      <c r="T504" s="71">
        <f t="shared" si="49"/>
        <v>598</v>
      </c>
      <c r="U504" s="76">
        <f t="shared" si="50"/>
        <v>3.5871127402095659E-13</v>
      </c>
      <c r="W504" s="47">
        <v>498</v>
      </c>
      <c r="X504" s="77">
        <f t="shared" si="46"/>
        <v>0.24883287973588217</v>
      </c>
      <c r="Y504" s="79">
        <f t="shared" si="47"/>
        <v>6.59337770292065</v>
      </c>
      <c r="Z504" s="78">
        <f t="shared" si="48"/>
        <v>65.483336228389263</v>
      </c>
      <c r="AA504" s="54" t="s">
        <v>574</v>
      </c>
      <c r="AB504" s="67">
        <f t="shared" si="51"/>
        <v>0</v>
      </c>
    </row>
    <row r="505" spans="6:28" x14ac:dyDescent="0.35">
      <c r="F505" s="54" t="s">
        <v>575</v>
      </c>
      <c r="G505" s="111"/>
      <c r="H505" s="112"/>
      <c r="I505" s="113"/>
      <c r="K505"/>
      <c r="M505"/>
      <c r="N505"/>
      <c r="O505"/>
      <c r="P505"/>
      <c r="Q505"/>
      <c r="S505" s="75">
        <v>499</v>
      </c>
      <c r="T505" s="71">
        <f t="shared" si="49"/>
        <v>599</v>
      </c>
      <c r="U505" s="76">
        <f t="shared" si="50"/>
        <v>3.5916547604494079E-13</v>
      </c>
      <c r="W505" s="47">
        <v>499</v>
      </c>
      <c r="X505" s="77">
        <f t="shared" si="46"/>
        <v>0.24851820473188563</v>
      </c>
      <c r="Y505" s="79">
        <f t="shared" si="47"/>
        <v>6.5850396924566823</v>
      </c>
      <c r="Z505" s="78">
        <f t="shared" si="48"/>
        <v>65.400525752895646</v>
      </c>
      <c r="AA505" s="54" t="s">
        <v>575</v>
      </c>
      <c r="AB505" s="67">
        <f t="shared" si="51"/>
        <v>0</v>
      </c>
    </row>
    <row r="506" spans="6:28" ht="15" thickBot="1" x14ac:dyDescent="0.4">
      <c r="F506" s="54" t="s">
        <v>576</v>
      </c>
      <c r="G506" s="114"/>
      <c r="H506" s="115"/>
      <c r="I506" s="116"/>
      <c r="K506"/>
      <c r="M506"/>
      <c r="N506"/>
      <c r="O506"/>
      <c r="P506"/>
      <c r="Q506"/>
      <c r="S506" s="124">
        <v>500</v>
      </c>
      <c r="T506" s="125">
        <f>$B$14+S506</f>
        <v>600</v>
      </c>
      <c r="U506" s="107">
        <f t="shared" ref="U506" si="52">($B$20*T506+$B$21*$B$24*(1-EXP(-T506/$B$24))+$B$22*$B$25*(1-EXP(-T506/$B$25))+$B$23*$B$26*(1-EXP(-T506/$B$26)))*$C$7</f>
        <v>3.5961946603050978E-13</v>
      </c>
      <c r="W506" s="63">
        <v>500</v>
      </c>
      <c r="X506" s="80">
        <f t="shared" si="46"/>
        <v>0.24820447094704573</v>
      </c>
      <c r="Y506" s="81">
        <f t="shared" si="47"/>
        <v>6.5767266216767597</v>
      </c>
      <c r="Z506" s="82">
        <f t="shared" si="48"/>
        <v>65.317962970434237</v>
      </c>
      <c r="AA506" s="54" t="s">
        <v>576</v>
      </c>
      <c r="AB506" s="68">
        <f t="shared" ref="AB506" si="53">G506*X506+H506*Y506+I506*Z506</f>
        <v>0</v>
      </c>
    </row>
  </sheetData>
  <mergeCells count="5">
    <mergeCell ref="B4:C4"/>
    <mergeCell ref="G5:I5"/>
    <mergeCell ref="L5:N5"/>
    <mergeCell ref="O5:Q5"/>
    <mergeCell ref="X5:Z5"/>
  </mergeCells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42492-0FAF-4C15-A38C-C43D756263D0}">
  <dimension ref="A1:X506"/>
  <sheetViews>
    <sheetView workbookViewId="0">
      <selection activeCell="C35" sqref="C35"/>
    </sheetView>
  </sheetViews>
  <sheetFormatPr defaultColWidth="8.7265625" defaultRowHeight="14.5" x14ac:dyDescent="0.35"/>
  <cols>
    <col min="1" max="1" width="18.7265625" style="2" bestFit="1" customWidth="1"/>
    <col min="2" max="2" width="18.7265625" style="2" customWidth="1"/>
    <col min="3" max="3" width="17.81640625" style="2" customWidth="1"/>
    <col min="4" max="4" width="7.81640625" style="2" bestFit="1" customWidth="1"/>
    <col min="5" max="5" width="7.81640625" style="2" customWidth="1"/>
    <col min="7" max="7" width="12" customWidth="1"/>
    <col min="8" max="8" width="17" style="2" bestFit="1" customWidth="1"/>
    <col min="9" max="9" width="13.453125" style="2" customWidth="1"/>
    <col min="11" max="11" width="7.7265625" style="2" customWidth="1"/>
    <col min="13" max="13" width="6.81640625" style="2" customWidth="1"/>
    <col min="14" max="14" width="7.81640625" style="2" customWidth="1"/>
    <col min="15" max="15" width="10.54296875" style="2" customWidth="1"/>
    <col min="16" max="16" width="9.453125" style="2" customWidth="1"/>
    <col min="17" max="17" width="13.81640625" style="2" customWidth="1"/>
    <col min="18" max="18" width="9.26953125" style="2" customWidth="1"/>
    <col min="19" max="19" width="8.26953125" style="15" customWidth="1"/>
    <col min="20" max="20" width="9.1796875" style="15" customWidth="1"/>
    <col min="21" max="21" width="9.453125" style="15" customWidth="1"/>
    <col min="23" max="24" width="8.7265625" style="6"/>
  </cols>
  <sheetData>
    <row r="1" spans="1:24" x14ac:dyDescent="0.35">
      <c r="A1" s="1" t="s">
        <v>602</v>
      </c>
      <c r="B1" s="1"/>
      <c r="G1" s="27"/>
      <c r="K1" s="15"/>
      <c r="L1" s="27"/>
      <c r="O1" s="7"/>
      <c r="P1" s="7"/>
      <c r="Q1" s="7"/>
      <c r="R1" s="48"/>
      <c r="S1" s="7"/>
      <c r="T1" s="7"/>
      <c r="U1" s="7"/>
    </row>
    <row r="2" spans="1:24" x14ac:dyDescent="0.35">
      <c r="A2" s="1"/>
      <c r="B2" s="1"/>
      <c r="G2" s="27"/>
      <c r="K2" s="27"/>
      <c r="L2" s="27"/>
      <c r="O2" s="7"/>
      <c r="P2" s="7"/>
      <c r="Q2" s="7"/>
      <c r="R2" s="48"/>
      <c r="S2" s="7"/>
      <c r="T2" s="7"/>
      <c r="U2" s="7"/>
    </row>
    <row r="3" spans="1:24" ht="15" thickBot="1" x14ac:dyDescent="0.4">
      <c r="A3" s="1"/>
      <c r="B3" s="52" t="s">
        <v>18</v>
      </c>
      <c r="C3" s="53"/>
      <c r="O3" s="7"/>
      <c r="P3" s="7"/>
      <c r="Q3" s="7"/>
      <c r="R3" s="132" t="s">
        <v>603</v>
      </c>
      <c r="S3" s="132">
        <v>1</v>
      </c>
      <c r="T3" s="133">
        <v>10.4</v>
      </c>
      <c r="U3" s="132">
        <v>290</v>
      </c>
      <c r="V3" s="7"/>
    </row>
    <row r="4" spans="1:24" ht="25" thickBot="1" x14ac:dyDescent="0.4">
      <c r="A4" s="3"/>
      <c r="B4" s="155" t="s">
        <v>20</v>
      </c>
      <c r="C4" s="155"/>
      <c r="D4" s="22" t="s">
        <v>21</v>
      </c>
      <c r="E4" s="91" t="s">
        <v>22</v>
      </c>
      <c r="G4" s="8" t="s">
        <v>604</v>
      </c>
      <c r="H4" s="9" t="s">
        <v>605</v>
      </c>
      <c r="I4" s="10" t="s">
        <v>606</v>
      </c>
      <c r="K4" s="8" t="s">
        <v>26</v>
      </c>
      <c r="L4" s="9" t="s">
        <v>27</v>
      </c>
      <c r="M4" s="9" t="s">
        <v>28</v>
      </c>
      <c r="N4" s="9" t="s">
        <v>29</v>
      </c>
      <c r="O4" s="29" t="s">
        <v>607</v>
      </c>
      <c r="P4" s="29" t="s">
        <v>608</v>
      </c>
      <c r="Q4" s="29" t="s">
        <v>609</v>
      </c>
      <c r="R4" s="45" t="s">
        <v>33</v>
      </c>
      <c r="S4" s="65" t="s">
        <v>34</v>
      </c>
      <c r="T4" s="45" t="s">
        <v>35</v>
      </c>
      <c r="U4" s="60" t="s">
        <v>36</v>
      </c>
      <c r="W4" s="120" t="s">
        <v>610</v>
      </c>
      <c r="X4" s="120" t="s">
        <v>611</v>
      </c>
    </row>
    <row r="5" spans="1:24" s="44" customFormat="1" ht="60.5" thickBot="1" x14ac:dyDescent="0.4">
      <c r="A5" s="41"/>
      <c r="B5" s="42" t="s">
        <v>39</v>
      </c>
      <c r="C5" s="83" t="s">
        <v>612</v>
      </c>
      <c r="D5" s="87" t="s">
        <v>41</v>
      </c>
      <c r="E5" s="43"/>
      <c r="G5" s="156" t="s">
        <v>613</v>
      </c>
      <c r="H5" s="157"/>
      <c r="I5" s="158"/>
      <c r="K5" s="24" t="s">
        <v>43</v>
      </c>
      <c r="L5" s="159" t="s">
        <v>614</v>
      </c>
      <c r="M5" s="160"/>
      <c r="N5" s="161"/>
      <c r="O5" s="159" t="s">
        <v>615</v>
      </c>
      <c r="P5" s="160"/>
      <c r="Q5" s="161"/>
      <c r="R5" s="64" t="s">
        <v>46</v>
      </c>
      <c r="S5" s="166" t="s">
        <v>616</v>
      </c>
      <c r="T5" s="167"/>
      <c r="U5" s="168"/>
      <c r="W5" s="123"/>
      <c r="X5" s="130">
        <f>SUM(W6:W506)</f>
        <v>1</v>
      </c>
    </row>
    <row r="6" spans="1:24" x14ac:dyDescent="0.35">
      <c r="A6" s="4"/>
      <c r="B6" s="35" t="s">
        <v>49</v>
      </c>
      <c r="C6" s="36" t="s">
        <v>50</v>
      </c>
      <c r="D6" s="88" t="s">
        <v>51</v>
      </c>
      <c r="E6" s="19" t="s">
        <v>52</v>
      </c>
      <c r="F6" s="54" t="s">
        <v>53</v>
      </c>
      <c r="G6" s="108">
        <v>1</v>
      </c>
      <c r="H6" s="109">
        <v>0</v>
      </c>
      <c r="I6" s="110">
        <v>0</v>
      </c>
      <c r="K6" s="11">
        <v>0</v>
      </c>
      <c r="L6" s="25">
        <f t="shared" ref="L6:L56" si="0">$B$17+$B$18*EXP(-K6/$B$21)+$B$19*EXP(-K6/$B$22)+$B$20*EXP(-K6/$B$23)</f>
        <v>1</v>
      </c>
      <c r="M6" s="12">
        <f t="shared" ref="M6:M56" si="1">EXP(-K6/$D$9)</f>
        <v>1</v>
      </c>
      <c r="N6" s="12">
        <f t="shared" ref="N6:N56" si="2">EXP(-K6/$D$8)</f>
        <v>1</v>
      </c>
      <c r="O6" s="98">
        <f t="shared" ref="O6:O56" si="3">$C$7*($B$34*(1-EXP(-K6/$B$27))+$B$35*(1-EXP(-K6/$B$28))+$B$36*(EXP(-K6/$B$21)-EXP(-K6/$B$27))+$B$37*(EXP(-K6/$B$21)-EXP(-K6/$B$28))+$B$38*(EXP(-K6/$B$22)-EXP(-K6/$B$27))+$B$39*(EXP(-K6/$B$22)-EXP(-K6/$B$28))+$B$40*(EXP(-K6/$B$23)-EXP(-K6/$B$27))+$B$41*(EXP(-K6/$B$23)-EXP(-K6/$B$28)))</f>
        <v>0</v>
      </c>
      <c r="P6" s="98">
        <f t="shared" ref="P6:P37" si="4">$C$9*($B$42*(EXP(-K6/$D$9)-EXP(-K6/$B$27))+$B$43*(EXP(-K6/$D$9)-EXP(-K6/$B$28)))</f>
        <v>0</v>
      </c>
      <c r="Q6" s="98">
        <f t="shared" ref="Q6:Q37" si="5">$C$8*($B$44*(EXP(-K6/$D$8)-EXP(-K6/$B$27))+$B$45*(EXP(-K6/$D$8)-EXP(-K6/$B$28)))</f>
        <v>0</v>
      </c>
      <c r="R6" s="47">
        <f>$B$13-K6</f>
        <v>50</v>
      </c>
      <c r="S6" s="129">
        <f>VLOOKUP($R6,$K$6:$Q$506,5)/$C$49</f>
        <v>1</v>
      </c>
      <c r="T6" s="77">
        <f>VLOOKUP($R6,$K$6:$Q$506,6)/$C$49</f>
        <v>36.478500553758423</v>
      </c>
      <c r="U6" s="78">
        <f>VLOOKUP($R6,$K$6:$Q$506,7)/$C$49</f>
        <v>280.12784969594207</v>
      </c>
      <c r="V6" s="54" t="s">
        <v>53</v>
      </c>
      <c r="W6" s="122">
        <f>G6*S6+H6*T6+I6*U6</f>
        <v>1</v>
      </c>
    </row>
    <row r="7" spans="1:24" x14ac:dyDescent="0.35">
      <c r="A7" s="4" t="s">
        <v>54</v>
      </c>
      <c r="B7" s="39">
        <v>1.33E-5</v>
      </c>
      <c r="C7" s="92">
        <f>B7*$B$10/E7*1000000000/$B$11</f>
        <v>1.7048705347773396E-15</v>
      </c>
      <c r="D7" s="89" t="s">
        <v>55</v>
      </c>
      <c r="E7" s="16">
        <v>44.01</v>
      </c>
      <c r="F7" s="54" t="s">
        <v>56</v>
      </c>
      <c r="G7" s="111">
        <v>0</v>
      </c>
      <c r="H7" s="112">
        <v>0</v>
      </c>
      <c r="I7" s="113">
        <v>0</v>
      </c>
      <c r="K7" s="11">
        <v>1</v>
      </c>
      <c r="L7" s="25">
        <f t="shared" si="0"/>
        <v>0.93452514335147363</v>
      </c>
      <c r="M7" s="12">
        <f t="shared" si="1"/>
        <v>0.91874583416103361</v>
      </c>
      <c r="N7" s="12">
        <f t="shared" si="2"/>
        <v>0.99086764367044755</v>
      </c>
      <c r="O7" s="98">
        <f t="shared" si="3"/>
        <v>1.109308033428057E-15</v>
      </c>
      <c r="P7" s="98">
        <f t="shared" si="4"/>
        <v>1.2941392317106049E-13</v>
      </c>
      <c r="Q7" s="98">
        <f t="shared" si="5"/>
        <v>2.4084953804832388E-13</v>
      </c>
      <c r="R7" s="47">
        <f t="shared" ref="R7:R56" si="6">$B$13-K7</f>
        <v>49</v>
      </c>
      <c r="S7" s="77">
        <f>VLOOKUP($R7,$K$6:$Q$506,5)/$C$49</f>
        <v>0.99107340656292964</v>
      </c>
      <c r="T7" s="79">
        <f>VLOOKUP($R7,$K$6:$Q$506,6)/$C$49</f>
        <v>36.873725054644773</v>
      </c>
      <c r="U7" s="78">
        <f t="shared" ref="U7:U56" si="7">VLOOKUP($R7,$K$6:$Q$506,7)/$C$49</f>
        <v>277.83063330841884</v>
      </c>
      <c r="V7" s="54" t="s">
        <v>56</v>
      </c>
      <c r="W7" s="67">
        <f t="shared" ref="W7:W56" si="8">G7*S7+H7*T7+I7*U7</f>
        <v>0</v>
      </c>
    </row>
    <row r="8" spans="1:24" x14ac:dyDescent="0.35">
      <c r="A8" s="4" t="s">
        <v>57</v>
      </c>
      <c r="B8" s="39">
        <v>2.8E-3</v>
      </c>
      <c r="C8" s="92">
        <f t="shared" ref="C8:C9" si="9">B8*$B$10/E8*1000000000/$B$11</f>
        <v>3.5889564798702158E-13</v>
      </c>
      <c r="D8" s="89">
        <v>109</v>
      </c>
      <c r="E8" s="16">
        <v>44.012999999999998</v>
      </c>
      <c r="F8" s="54" t="s">
        <v>58</v>
      </c>
      <c r="G8" s="111">
        <v>0</v>
      </c>
      <c r="H8" s="112">
        <v>0</v>
      </c>
      <c r="I8" s="113">
        <v>0</v>
      </c>
      <c r="J8" s="34"/>
      <c r="K8" s="11">
        <v>2</v>
      </c>
      <c r="L8" s="25">
        <f t="shared" si="0"/>
        <v>0.881133921191247</v>
      </c>
      <c r="M8" s="12">
        <f t="shared" si="1"/>
        <v>0.84409390778825344</v>
      </c>
      <c r="N8" s="12">
        <f t="shared" si="2"/>
        <v>0.98181868727302501</v>
      </c>
      <c r="O8" s="98">
        <f t="shared" si="3"/>
        <v>1.9557587447169672E-15</v>
      </c>
      <c r="P8" s="98">
        <f t="shared" si="4"/>
        <v>2.2556361371698677E-13</v>
      </c>
      <c r="Q8" s="98">
        <f t="shared" si="5"/>
        <v>4.3711808650524515E-13</v>
      </c>
      <c r="R8" s="47">
        <f t="shared" si="6"/>
        <v>48</v>
      </c>
      <c r="S8" s="77">
        <f t="shared" ref="S8:S56" si="10">VLOOKUP($R8,$K$6:$Q$506,5)/$C$49</f>
        <v>0.98193483789957081</v>
      </c>
      <c r="T8" s="79">
        <f t="shared" ref="T8:T56" si="11">VLOOKUP($R8,$K$6:$Q$506,6)/$C$49</f>
        <v>37.269270210321658</v>
      </c>
      <c r="U8" s="78">
        <f t="shared" si="7"/>
        <v>275.45255576062186</v>
      </c>
      <c r="V8" s="54" t="s">
        <v>58</v>
      </c>
      <c r="W8" s="67">
        <f t="shared" si="8"/>
        <v>0</v>
      </c>
    </row>
    <row r="9" spans="1:24" ht="15" thickBot="1" x14ac:dyDescent="0.4">
      <c r="A9" s="5" t="s">
        <v>59</v>
      </c>
      <c r="B9" s="20">
        <v>5.6999999999999998E-4</v>
      </c>
      <c r="C9" s="93">
        <f t="shared" si="9"/>
        <v>2.0047564722715721E-13</v>
      </c>
      <c r="D9" s="90">
        <v>11.8</v>
      </c>
      <c r="E9" s="31">
        <v>16.04</v>
      </c>
      <c r="F9" s="54" t="s">
        <v>60</v>
      </c>
      <c r="G9" s="111">
        <v>0</v>
      </c>
      <c r="H9" s="112">
        <v>0</v>
      </c>
      <c r="I9" s="113">
        <v>0</v>
      </c>
      <c r="K9" s="11">
        <v>3</v>
      </c>
      <c r="L9" s="25">
        <f t="shared" si="0"/>
        <v>0.83735850159220082</v>
      </c>
      <c r="M9" s="12">
        <f t="shared" si="1"/>
        <v>0.77550776142116551</v>
      </c>
      <c r="N9" s="12">
        <f t="shared" si="2"/>
        <v>0.97285236916983431</v>
      </c>
      <c r="O9" s="98">
        <f t="shared" si="3"/>
        <v>2.6245263906412022E-15</v>
      </c>
      <c r="P9" s="98">
        <f t="shared" si="4"/>
        <v>2.982554892013832E-13</v>
      </c>
      <c r="Q9" s="98">
        <f t="shared" si="5"/>
        <v>6.0244781910469728E-13</v>
      </c>
      <c r="R9" s="47">
        <f t="shared" si="6"/>
        <v>47</v>
      </c>
      <c r="S9" s="77">
        <f t="shared" si="10"/>
        <v>0.97257940945534915</v>
      </c>
      <c r="T9" s="79">
        <f t="shared" si="11"/>
        <v>37.664740679632402</v>
      </c>
      <c r="U9" s="78">
        <f t="shared" si="7"/>
        <v>272.99214156359551</v>
      </c>
      <c r="V9" s="54" t="s">
        <v>60</v>
      </c>
      <c r="W9" s="67">
        <f t="shared" si="8"/>
        <v>0</v>
      </c>
    </row>
    <row r="10" spans="1:24" x14ac:dyDescent="0.35">
      <c r="A10" s="4" t="s">
        <v>61</v>
      </c>
      <c r="B10" s="85">
        <v>28.97</v>
      </c>
      <c r="C10" s="35" t="s">
        <v>62</v>
      </c>
      <c r="D10" s="84"/>
      <c r="E10" s="86"/>
      <c r="F10" s="54" t="s">
        <v>63</v>
      </c>
      <c r="G10" s="111">
        <v>0</v>
      </c>
      <c r="H10" s="112">
        <v>0</v>
      </c>
      <c r="I10" s="113">
        <v>0</v>
      </c>
      <c r="K10" s="11">
        <v>4</v>
      </c>
      <c r="L10" s="25">
        <f t="shared" si="0"/>
        <v>0.80124169326678574</v>
      </c>
      <c r="M10" s="12">
        <f t="shared" si="1"/>
        <v>0.71249452516524447</v>
      </c>
      <c r="N10" s="12">
        <f t="shared" si="2"/>
        <v>0.96396793467852604</v>
      </c>
      <c r="O10" s="98">
        <f t="shared" si="3"/>
        <v>3.1727696151236762E-15</v>
      </c>
      <c r="P10" s="98">
        <f t="shared" si="4"/>
        <v>3.5421218552972032E-13</v>
      </c>
      <c r="Q10" s="98">
        <f t="shared" si="5"/>
        <v>7.4609533029224426E-13</v>
      </c>
      <c r="R10" s="47">
        <f t="shared" si="6"/>
        <v>46</v>
      </c>
      <c r="S10" s="77">
        <f t="shared" si="10"/>
        <v>0.96300211640271094</v>
      </c>
      <c r="T10" s="79">
        <f t="shared" si="11"/>
        <v>38.059700970727199</v>
      </c>
      <c r="U10" s="78">
        <f t="shared" si="7"/>
        <v>270.44789269059277</v>
      </c>
      <c r="V10" s="54" t="s">
        <v>63</v>
      </c>
      <c r="W10" s="67">
        <f t="shared" si="8"/>
        <v>0</v>
      </c>
    </row>
    <row r="11" spans="1:24" ht="15" thickBot="1" x14ac:dyDescent="0.4">
      <c r="A11" s="5" t="s">
        <v>64</v>
      </c>
      <c r="B11" s="99">
        <v>5.1352E+18</v>
      </c>
      <c r="C11" s="94" t="s">
        <v>62</v>
      </c>
      <c r="D11" s="90"/>
      <c r="E11" s="31"/>
      <c r="F11" s="54" t="s">
        <v>65</v>
      </c>
      <c r="G11" s="111">
        <v>0</v>
      </c>
      <c r="H11" s="112">
        <v>0</v>
      </c>
      <c r="I11" s="113">
        <v>0</v>
      </c>
      <c r="K11" s="11">
        <v>5</v>
      </c>
      <c r="L11" s="25">
        <f t="shared" si="0"/>
        <v>0.77123110403440354</v>
      </c>
      <c r="M11" s="12">
        <f t="shared" si="1"/>
        <v>0.65460137685811204</v>
      </c>
      <c r="N11" s="12">
        <f t="shared" si="2"/>
        <v>0.95516463600877899</v>
      </c>
      <c r="O11" s="98">
        <f t="shared" si="3"/>
        <v>3.6387894302807227E-15</v>
      </c>
      <c r="P11" s="98">
        <f t="shared" si="4"/>
        <v>3.9806026825719516E-13</v>
      </c>
      <c r="Q11" s="98">
        <f t="shared" si="5"/>
        <v>8.7434509940955935E-13</v>
      </c>
      <c r="R11" s="47">
        <f t="shared" si="6"/>
        <v>45</v>
      </c>
      <c r="S11" s="77">
        <f t="shared" si="10"/>
        <v>0.95319783091848131</v>
      </c>
      <c r="T11" s="79">
        <f t="shared" si="11"/>
        <v>38.453671825171114</v>
      </c>
      <c r="U11" s="78">
        <f t="shared" si="7"/>
        <v>267.81828825740752</v>
      </c>
      <c r="V11" s="54" t="s">
        <v>65</v>
      </c>
      <c r="W11" s="67">
        <f t="shared" si="8"/>
        <v>0</v>
      </c>
    </row>
    <row r="12" spans="1:24" ht="15" thickBot="1" x14ac:dyDescent="0.4">
      <c r="C12" s="21"/>
      <c r="D12" s="21"/>
      <c r="F12" s="54" t="s">
        <v>66</v>
      </c>
      <c r="G12" s="111">
        <v>0</v>
      </c>
      <c r="H12" s="112">
        <v>0</v>
      </c>
      <c r="I12" s="113">
        <v>0</v>
      </c>
      <c r="K12" s="11">
        <v>6</v>
      </c>
      <c r="L12" s="25">
        <f t="shared" si="0"/>
        <v>0.74609524215684775</v>
      </c>
      <c r="M12" s="12">
        <f t="shared" si="1"/>
        <v>0.60141228802446733</v>
      </c>
      <c r="N12" s="12">
        <f t="shared" si="2"/>
        <v>0.94644173219935956</v>
      </c>
      <c r="O12" s="98">
        <f t="shared" si="3"/>
        <v>4.0482085196674745E-15</v>
      </c>
      <c r="P12" s="98">
        <f t="shared" si="4"/>
        <v>4.3300008081249403E-13</v>
      </c>
      <c r="Q12" s="98">
        <f t="shared" si="5"/>
        <v>9.9146734548035531E-13</v>
      </c>
      <c r="R12" s="47">
        <f t="shared" si="6"/>
        <v>44</v>
      </c>
      <c r="S12" s="77">
        <f t="shared" si="10"/>
        <v>0.94316129950062078</v>
      </c>
      <c r="T12" s="79">
        <f t="shared" si="11"/>
        <v>38.846126280753047</v>
      </c>
      <c r="U12" s="78">
        <f t="shared" si="7"/>
        <v>265.10178419715515</v>
      </c>
      <c r="V12" s="54" t="s">
        <v>66</v>
      </c>
      <c r="W12" s="67">
        <f t="shared" si="8"/>
        <v>0</v>
      </c>
    </row>
    <row r="13" spans="1:24" ht="15" thickBot="1" x14ac:dyDescent="0.4">
      <c r="A13" s="49" t="s">
        <v>67</v>
      </c>
      <c r="B13" s="102">
        <v>50</v>
      </c>
      <c r="C13" s="27" t="s">
        <v>68</v>
      </c>
      <c r="F13" s="54" t="s">
        <v>69</v>
      </c>
      <c r="G13" s="111">
        <v>0</v>
      </c>
      <c r="H13" s="112">
        <v>0</v>
      </c>
      <c r="I13" s="113">
        <v>0</v>
      </c>
      <c r="K13" s="11">
        <v>7</v>
      </c>
      <c r="L13" s="25">
        <f t="shared" si="0"/>
        <v>0.7248570112558832</v>
      </c>
      <c r="M13" s="12">
        <f t="shared" si="1"/>
        <v>0.55254503423573498</v>
      </c>
      <c r="N13" s="12">
        <f t="shared" si="2"/>
        <v>0.93779848905575613</v>
      </c>
      <c r="O13" s="98">
        <f t="shared" si="3"/>
        <v>4.4181375492621643E-15</v>
      </c>
      <c r="P13" s="98">
        <f t="shared" si="4"/>
        <v>4.61260146979957E-13</v>
      </c>
      <c r="Q13" s="98">
        <f t="shared" si="5"/>
        <v>1.10036713230151E-12</v>
      </c>
      <c r="R13" s="47">
        <f t="shared" si="6"/>
        <v>43</v>
      </c>
      <c r="S13" s="77">
        <f t="shared" si="10"/>
        <v>0.93288714035328957</v>
      </c>
      <c r="T13" s="79">
        <f t="shared" si="11"/>
        <v>39.23648538422195</v>
      </c>
      <c r="U13" s="78">
        <f t="shared" si="7"/>
        <v>262.29681292883726</v>
      </c>
      <c r="V13" s="54" t="s">
        <v>69</v>
      </c>
      <c r="W13" s="67">
        <f t="shared" si="8"/>
        <v>0</v>
      </c>
    </row>
    <row r="14" spans="1:24" x14ac:dyDescent="0.35">
      <c r="D14" s="50"/>
      <c r="F14" s="54" t="s">
        <v>70</v>
      </c>
      <c r="G14" s="111">
        <v>0</v>
      </c>
      <c r="H14" s="112">
        <v>0</v>
      </c>
      <c r="I14" s="113">
        <v>0</v>
      </c>
      <c r="K14" s="11">
        <v>8</v>
      </c>
      <c r="L14" s="25">
        <f t="shared" si="0"/>
        <v>0.70674099270730817</v>
      </c>
      <c r="M14" s="12">
        <f t="shared" si="1"/>
        <v>0.5076484483904472</v>
      </c>
      <c r="N14" s="12">
        <f t="shared" si="2"/>
        <v>0.92923417908838302</v>
      </c>
      <c r="O14" s="98">
        <f t="shared" si="3"/>
        <v>4.7599817452444335E-15</v>
      </c>
      <c r="P14" s="98">
        <f t="shared" si="4"/>
        <v>4.8440553547681942E-13</v>
      </c>
      <c r="Q14" s="98">
        <f t="shared" si="5"/>
        <v>1.2030242452377616E-12</v>
      </c>
      <c r="R14" s="47">
        <f t="shared" si="6"/>
        <v>42</v>
      </c>
      <c r="S14" s="77">
        <f t="shared" si="10"/>
        <v>0.92236984087637908</v>
      </c>
      <c r="T14" s="79">
        <f t="shared" si="11"/>
        <v>39.624113522465798</v>
      </c>
      <c r="U14" s="78">
        <f t="shared" si="7"/>
        <v>259.40178301872299</v>
      </c>
      <c r="V14" s="54" t="s">
        <v>70</v>
      </c>
      <c r="W14" s="67">
        <f t="shared" si="8"/>
        <v>0</v>
      </c>
    </row>
    <row r="15" spans="1:24" ht="15" thickBot="1" x14ac:dyDescent="0.4">
      <c r="A15" s="27" t="s">
        <v>71</v>
      </c>
      <c r="F15" s="54" t="s">
        <v>72</v>
      </c>
      <c r="G15" s="111">
        <v>0</v>
      </c>
      <c r="H15" s="112">
        <v>0</v>
      </c>
      <c r="I15" s="113">
        <v>0</v>
      </c>
      <c r="K15" s="11">
        <v>9</v>
      </c>
      <c r="L15" s="25">
        <f t="shared" si="0"/>
        <v>0.69113165704127322</v>
      </c>
      <c r="M15" s="12">
        <f t="shared" si="1"/>
        <v>0.46639989717703584</v>
      </c>
      <c r="N15" s="12">
        <f t="shared" si="2"/>
        <v>0.92074808145134879</v>
      </c>
      <c r="O15" s="98">
        <f t="shared" si="3"/>
        <v>5.0813295162386782E-15</v>
      </c>
      <c r="P15" s="98">
        <f t="shared" si="4"/>
        <v>5.0354722486397496E-13</v>
      </c>
      <c r="Q15" s="98">
        <f t="shared" si="5"/>
        <v>1.3007912816968735E-12</v>
      </c>
      <c r="R15" s="47">
        <f t="shared" si="6"/>
        <v>41</v>
      </c>
      <c r="S15" s="77">
        <f t="shared" si="10"/>
        <v>0.91160375530441118</v>
      </c>
      <c r="T15" s="79">
        <f t="shared" si="11"/>
        <v>40.008313337619796</v>
      </c>
      <c r="U15" s="78">
        <f t="shared" si="7"/>
        <v>256.4150788331599</v>
      </c>
      <c r="V15" s="54" t="s">
        <v>72</v>
      </c>
      <c r="W15" s="67">
        <f t="shared" si="8"/>
        <v>0</v>
      </c>
    </row>
    <row r="16" spans="1:24" x14ac:dyDescent="0.35">
      <c r="A16" s="23" t="s">
        <v>617</v>
      </c>
      <c r="B16" s="38" t="s">
        <v>74</v>
      </c>
      <c r="F16" s="54" t="s">
        <v>75</v>
      </c>
      <c r="G16" s="111">
        <v>0</v>
      </c>
      <c r="H16" s="112">
        <v>0</v>
      </c>
      <c r="I16" s="113">
        <v>0</v>
      </c>
      <c r="K16" s="11">
        <v>10</v>
      </c>
      <c r="L16" s="25">
        <f t="shared" si="0"/>
        <v>0.67754023851053502</v>
      </c>
      <c r="M16" s="12">
        <f t="shared" si="1"/>
        <v>0.42850296258453607</v>
      </c>
      <c r="N16" s="12">
        <f t="shared" si="2"/>
        <v>0.91233948188178327</v>
      </c>
      <c r="O16" s="98">
        <f t="shared" si="3"/>
        <v>5.3872217736271837E-15</v>
      </c>
      <c r="P16" s="98">
        <f t="shared" si="4"/>
        <v>5.1948434772528917E-13</v>
      </c>
      <c r="Q16" s="98">
        <f t="shared" si="5"/>
        <v>1.3945956582229629E-12</v>
      </c>
      <c r="R16" s="47">
        <f t="shared" si="6"/>
        <v>40</v>
      </c>
      <c r="S16" s="77">
        <f t="shared" si="10"/>
        <v>0.9005831025501454</v>
      </c>
      <c r="T16" s="79">
        <f t="shared" si="11"/>
        <v>40.388320188176628</v>
      </c>
      <c r="U16" s="78">
        <f t="shared" si="7"/>
        <v>253.33506018077378</v>
      </c>
      <c r="V16" s="54" t="s">
        <v>75</v>
      </c>
      <c r="W16" s="67">
        <f t="shared" si="8"/>
        <v>0</v>
      </c>
    </row>
    <row r="17" spans="1:23" x14ac:dyDescent="0.35">
      <c r="A17" s="17" t="s">
        <v>76</v>
      </c>
      <c r="B17" s="95">
        <v>0.21729999999999999</v>
      </c>
      <c r="F17" s="54" t="s">
        <v>77</v>
      </c>
      <c r="G17" s="111">
        <v>0</v>
      </c>
      <c r="H17" s="112">
        <v>0</v>
      </c>
      <c r="I17" s="113">
        <v>0</v>
      </c>
      <c r="K17" s="11">
        <v>11</v>
      </c>
      <c r="L17" s="25">
        <f t="shared" si="0"/>
        <v>0.66557847675281334</v>
      </c>
      <c r="M17" s="12">
        <f t="shared" si="1"/>
        <v>0.39368531180020377</v>
      </c>
      <c r="N17" s="12">
        <f t="shared" si="2"/>
        <v>0.90400767263971948</v>
      </c>
      <c r="O17" s="98">
        <f t="shared" si="3"/>
        <v>5.6810037635047172E-15</v>
      </c>
      <c r="P17" s="98">
        <f t="shared" si="4"/>
        <v>5.3280091991816718E-13</v>
      </c>
      <c r="Q17" s="98">
        <f t="shared" si="5"/>
        <v>1.4850765054014641E-12</v>
      </c>
      <c r="R17" s="47">
        <f t="shared" si="6"/>
        <v>39</v>
      </c>
      <c r="S17" s="77">
        <f t="shared" si="10"/>
        <v>0.8893019643205069</v>
      </c>
      <c r="T17" s="79">
        <f t="shared" si="11"/>
        <v>40.763296114284586</v>
      </c>
      <c r="U17" s="78">
        <f t="shared" si="7"/>
        <v>250.16006194109815</v>
      </c>
      <c r="V17" s="54" t="s">
        <v>77</v>
      </c>
      <c r="W17" s="67">
        <f t="shared" si="8"/>
        <v>0</v>
      </c>
    </row>
    <row r="18" spans="1:23" x14ac:dyDescent="0.35">
      <c r="A18" s="17" t="s">
        <v>78</v>
      </c>
      <c r="B18" s="95">
        <v>0.224</v>
      </c>
      <c r="F18" s="54" t="s">
        <v>79</v>
      </c>
      <c r="G18" s="111">
        <v>0</v>
      </c>
      <c r="H18" s="112">
        <v>0</v>
      </c>
      <c r="I18" s="113">
        <v>0</v>
      </c>
      <c r="K18" s="11">
        <v>12</v>
      </c>
      <c r="L18" s="25">
        <f t="shared" si="0"/>
        <v>0.65493780184399586</v>
      </c>
      <c r="M18" s="12">
        <f t="shared" si="1"/>
        <v>0.36169674018682479</v>
      </c>
      <c r="N18" s="12">
        <f t="shared" si="2"/>
        <v>0.89575195244852424</v>
      </c>
      <c r="O18" s="98">
        <f t="shared" si="3"/>
        <v>5.9648957177233975E-15</v>
      </c>
      <c r="P18" s="98">
        <f t="shared" si="4"/>
        <v>5.4393169876230592E-13</v>
      </c>
      <c r="Q18" s="98">
        <f t="shared" si="5"/>
        <v>1.5726774386102719E-12</v>
      </c>
      <c r="R18" s="47">
        <f t="shared" si="6"/>
        <v>38</v>
      </c>
      <c r="S18" s="77">
        <f t="shared" si="10"/>
        <v>0.87775428358661489</v>
      </c>
      <c r="T18" s="79">
        <f t="shared" si="11"/>
        <v>41.132323260935372</v>
      </c>
      <c r="U18" s="78">
        <f t="shared" si="7"/>
        <v>246.88839367527308</v>
      </c>
      <c r="V18" s="54" t="s">
        <v>79</v>
      </c>
      <c r="W18" s="67">
        <f t="shared" si="8"/>
        <v>0</v>
      </c>
    </row>
    <row r="19" spans="1:23" x14ac:dyDescent="0.35">
      <c r="A19" s="17" t="s">
        <v>80</v>
      </c>
      <c r="B19" s="95">
        <v>0.28239999999999998</v>
      </c>
      <c r="F19" s="54" t="s">
        <v>81</v>
      </c>
      <c r="G19" s="111">
        <v>0</v>
      </c>
      <c r="H19" s="112">
        <v>0</v>
      </c>
      <c r="I19" s="113">
        <v>0</v>
      </c>
      <c r="K19" s="11">
        <v>13</v>
      </c>
      <c r="L19" s="25">
        <f t="shared" si="0"/>
        <v>0.6453728342077808</v>
      </c>
      <c r="M19" s="12">
        <f t="shared" si="1"/>
        <v>0.33230737327627097</v>
      </c>
      <c r="N19" s="12">
        <f t="shared" si="2"/>
        <v>0.88757162643587195</v>
      </c>
      <c r="O19" s="98">
        <f t="shared" si="3"/>
        <v>6.2403743345587081E-15</v>
      </c>
      <c r="P19" s="98">
        <f t="shared" si="4"/>
        <v>5.5320709599078226E-13</v>
      </c>
      <c r="Q19" s="98">
        <f t="shared" si="5"/>
        <v>1.6577094274332902E-12</v>
      </c>
      <c r="R19" s="47">
        <f t="shared" si="6"/>
        <v>37</v>
      </c>
      <c r="S19" s="77">
        <f t="shared" si="10"/>
        <v>0.86593386350561885</v>
      </c>
      <c r="T19" s="79">
        <f t="shared" si="11"/>
        <v>41.494396707488335</v>
      </c>
      <c r="U19" s="78">
        <f t="shared" si="7"/>
        <v>243.51833921241368</v>
      </c>
      <c r="V19" s="54" t="s">
        <v>81</v>
      </c>
      <c r="W19" s="67">
        <f t="shared" si="8"/>
        <v>0</v>
      </c>
    </row>
    <row r="20" spans="1:23" x14ac:dyDescent="0.35">
      <c r="A20" s="17" t="s">
        <v>82</v>
      </c>
      <c r="B20" s="95">
        <v>0.27629999999999999</v>
      </c>
      <c r="F20" s="54" t="s">
        <v>83</v>
      </c>
      <c r="G20" s="111">
        <v>0</v>
      </c>
      <c r="H20" s="112">
        <v>0</v>
      </c>
      <c r="I20" s="113">
        <v>0</v>
      </c>
      <c r="K20" s="11">
        <v>14</v>
      </c>
      <c r="L20" s="25">
        <f t="shared" si="0"/>
        <v>0.63668830482031946</v>
      </c>
      <c r="M20" s="12">
        <f t="shared" si="1"/>
        <v>0.30530601485856956</v>
      </c>
      <c r="N20" s="12">
        <f t="shared" si="2"/>
        <v>0.87946600607525915</v>
      </c>
      <c r="O20" s="98">
        <f t="shared" si="3"/>
        <v>6.5084271557826096E-15</v>
      </c>
      <c r="P20" s="98">
        <f t="shared" si="4"/>
        <v>5.6088387386417019E-13</v>
      </c>
      <c r="Q20" s="98">
        <f t="shared" si="5"/>
        <v>1.7403934020142546E-12</v>
      </c>
      <c r="R20" s="47">
        <f t="shared" si="6"/>
        <v>36</v>
      </c>
      <c r="S20" s="77">
        <f t="shared" si="10"/>
        <v>0.85383436690924353</v>
      </c>
      <c r="T20" s="79">
        <f t="shared" si="11"/>
        <v>41.848416645707161</v>
      </c>
      <c r="U20" s="78">
        <f t="shared" si="7"/>
        <v>240.04815620223388</v>
      </c>
      <c r="V20" s="54" t="s">
        <v>83</v>
      </c>
      <c r="W20" s="67">
        <f t="shared" si="8"/>
        <v>0</v>
      </c>
    </row>
    <row r="21" spans="1:23" x14ac:dyDescent="0.35">
      <c r="A21" s="17" t="s">
        <v>84</v>
      </c>
      <c r="B21" s="95">
        <v>394.4</v>
      </c>
      <c r="F21" s="54" t="s">
        <v>85</v>
      </c>
      <c r="G21" s="111">
        <v>0</v>
      </c>
      <c r="H21" s="112">
        <v>0</v>
      </c>
      <c r="I21" s="113">
        <v>0</v>
      </c>
      <c r="K21" s="11">
        <v>15</v>
      </c>
      <c r="L21" s="25">
        <f t="shared" si="0"/>
        <v>0.62872868661295322</v>
      </c>
      <c r="M21" s="12">
        <f t="shared" si="1"/>
        <v>0.28049862929561742</v>
      </c>
      <c r="N21" s="12">
        <f t="shared" si="2"/>
        <v>0.87143440912805148</v>
      </c>
      <c r="O21" s="98">
        <f t="shared" si="3"/>
        <v>6.7697216743246984E-15</v>
      </c>
      <c r="P21" s="98">
        <f t="shared" si="4"/>
        <v>5.6716618590713127E-13</v>
      </c>
      <c r="Q21" s="98">
        <f t="shared" si="5"/>
        <v>1.8208891278559334E-12</v>
      </c>
      <c r="R21" s="47">
        <f t="shared" si="6"/>
        <v>35</v>
      </c>
      <c r="S21" s="77">
        <f t="shared" si="10"/>
        <v>0.84144931649136967</v>
      </c>
      <c r="T21" s="79">
        <f t="shared" si="11"/>
        <v>42.193179840845097</v>
      </c>
      <c r="U21" s="78">
        <f t="shared" si="7"/>
        <v>236.47607562006095</v>
      </c>
      <c r="V21" s="54" t="s">
        <v>85</v>
      </c>
      <c r="W21" s="67">
        <f t="shared" si="8"/>
        <v>0</v>
      </c>
    </row>
    <row r="22" spans="1:23" x14ac:dyDescent="0.35">
      <c r="A22" s="17" t="s">
        <v>86</v>
      </c>
      <c r="B22" s="95">
        <v>36.54</v>
      </c>
      <c r="F22" s="54" t="s">
        <v>87</v>
      </c>
      <c r="G22" s="111">
        <v>0</v>
      </c>
      <c r="H22" s="112">
        <v>0</v>
      </c>
      <c r="I22" s="113">
        <v>0</v>
      </c>
      <c r="K22" s="11">
        <v>16</v>
      </c>
      <c r="L22" s="25">
        <f t="shared" si="0"/>
        <v>0.62136997498924551</v>
      </c>
      <c r="M22" s="12">
        <f t="shared" si="1"/>
        <v>0.25770694715322856</v>
      </c>
      <c r="N22" s="12">
        <f t="shared" si="2"/>
        <v>0.86347615958606116</v>
      </c>
      <c r="O22" s="98">
        <f t="shared" si="3"/>
        <v>7.024717342712103E-15</v>
      </c>
      <c r="P22" s="98">
        <f t="shared" si="4"/>
        <v>5.7222005511884737E-13</v>
      </c>
      <c r="Q22" s="98">
        <f t="shared" si="5"/>
        <v>1.8993147752251323E-12</v>
      </c>
      <c r="R22" s="47">
        <f t="shared" si="6"/>
        <v>34</v>
      </c>
      <c r="S22" s="77">
        <f t="shared" si="10"/>
        <v>0.8287720958426491</v>
      </c>
      <c r="T22" s="79">
        <f t="shared" si="11"/>
        <v>42.527370300797507</v>
      </c>
      <c r="U22" s="78">
        <f t="shared" si="7"/>
        <v>232.80030120380735</v>
      </c>
      <c r="V22" s="54" t="s">
        <v>87</v>
      </c>
      <c r="W22" s="67">
        <f t="shared" si="8"/>
        <v>0</v>
      </c>
    </row>
    <row r="23" spans="1:23" ht="15" thickBot="1" x14ac:dyDescent="0.4">
      <c r="A23" s="18" t="s">
        <v>88</v>
      </c>
      <c r="B23" s="96">
        <v>4.3040000000000003</v>
      </c>
      <c r="F23" s="54" t="s">
        <v>89</v>
      </c>
      <c r="G23" s="111">
        <v>0</v>
      </c>
      <c r="H23" s="112">
        <v>0</v>
      </c>
      <c r="I23" s="113">
        <v>0</v>
      </c>
      <c r="K23" s="11">
        <v>17</v>
      </c>
      <c r="L23" s="25">
        <f t="shared" si="0"/>
        <v>0.61451317190612675</v>
      </c>
      <c r="M23" s="12">
        <f t="shared" si="1"/>
        <v>0.23676718413138634</v>
      </c>
      <c r="N23" s="12">
        <f t="shared" si="2"/>
        <v>0.85559058761464768</v>
      </c>
      <c r="O23" s="98">
        <f t="shared" si="3"/>
        <v>7.2737394300724149E-15</v>
      </c>
      <c r="P23" s="98">
        <f t="shared" si="4"/>
        <v>5.7618338714755271E-13</v>
      </c>
      <c r="Q23" s="98">
        <f t="shared" si="5"/>
        <v>1.9757601826090565E-12</v>
      </c>
      <c r="R23" s="47">
        <f t="shared" si="6"/>
        <v>33</v>
      </c>
      <c r="S23" s="77">
        <f t="shared" si="10"/>
        <v>0.81579595149059991</v>
      </c>
      <c r="T23" s="79">
        <f t="shared" si="11"/>
        <v>42.849549066209711</v>
      </c>
      <c r="U23" s="78">
        <f t="shared" si="7"/>
        <v>229.01900879277642</v>
      </c>
      <c r="V23" s="54" t="s">
        <v>89</v>
      </c>
      <c r="W23" s="67">
        <f t="shared" si="8"/>
        <v>0</v>
      </c>
    </row>
    <row r="24" spans="1:23" x14ac:dyDescent="0.35">
      <c r="F24" s="54" t="s">
        <v>90</v>
      </c>
      <c r="G24" s="111">
        <v>0</v>
      </c>
      <c r="H24" s="112">
        <v>0</v>
      </c>
      <c r="I24" s="113">
        <v>0</v>
      </c>
      <c r="K24" s="11">
        <v>18</v>
      </c>
      <c r="L24" s="25">
        <f t="shared" si="0"/>
        <v>0.60807912034227385</v>
      </c>
      <c r="M24" s="12">
        <f t="shared" si="1"/>
        <v>0.2175288640867496</v>
      </c>
      <c r="N24" s="12">
        <f t="shared" si="2"/>
        <v>0.8477770294963396</v>
      </c>
      <c r="O24" s="98">
        <f t="shared" si="3"/>
        <v>7.5170274552676986E-15</v>
      </c>
      <c r="P24" s="98">
        <f t="shared" si="4"/>
        <v>5.7917294127164029E-13</v>
      </c>
      <c r="Q24" s="98">
        <f t="shared" si="5"/>
        <v>2.050295846837106E-12</v>
      </c>
      <c r="R24" s="47">
        <f t="shared" si="6"/>
        <v>32</v>
      </c>
      <c r="S24" s="77">
        <f t="shared" si="10"/>
        <v>0.80251399610305574</v>
      </c>
      <c r="T24" s="79">
        <f t="shared" si="11"/>
        <v>43.158143018606999</v>
      </c>
      <c r="U24" s="78">
        <f t="shared" si="7"/>
        <v>225.13034552388066</v>
      </c>
      <c r="V24" s="54" t="s">
        <v>90</v>
      </c>
      <c r="W24" s="67">
        <f t="shared" si="8"/>
        <v>0</v>
      </c>
    </row>
    <row r="25" spans="1:23" ht="15" thickBot="1" x14ac:dyDescent="0.4">
      <c r="A25" s="27" t="s">
        <v>618</v>
      </c>
      <c r="B25" s="27"/>
      <c r="C25" s="27"/>
      <c r="F25" s="54" t="s">
        <v>92</v>
      </c>
      <c r="G25" s="111">
        <v>0</v>
      </c>
      <c r="H25" s="112">
        <v>0</v>
      </c>
      <c r="I25" s="113">
        <v>0</v>
      </c>
      <c r="K25" s="11">
        <v>19</v>
      </c>
      <c r="L25" s="25">
        <f t="shared" si="0"/>
        <v>0.60200440919884957</v>
      </c>
      <c r="M25" s="12">
        <f t="shared" si="1"/>
        <v>0.19985373768948286</v>
      </c>
      <c r="N25" s="12">
        <f t="shared" si="2"/>
        <v>0.8400348275749695</v>
      </c>
      <c r="O25" s="98">
        <f t="shared" si="3"/>
        <v>7.7547667318750863E-15</v>
      </c>
      <c r="P25" s="98">
        <f t="shared" si="4"/>
        <v>5.8128922472804953E-13</v>
      </c>
      <c r="Q25" s="98">
        <f t="shared" si="5"/>
        <v>2.1229790172957207E-12</v>
      </c>
      <c r="R25" s="47">
        <f t="shared" si="6"/>
        <v>31</v>
      </c>
      <c r="S25" s="77">
        <f t="shared" si="10"/>
        <v>0.78891921299178058</v>
      </c>
      <c r="T25" s="79">
        <f t="shared" si="11"/>
        <v>43.451432582533712</v>
      </c>
      <c r="U25" s="78">
        <f t="shared" si="7"/>
        <v>221.13242881975353</v>
      </c>
      <c r="V25" s="54" t="s">
        <v>92</v>
      </c>
      <c r="W25" s="67">
        <f t="shared" si="8"/>
        <v>0</v>
      </c>
    </row>
    <row r="26" spans="1:23" x14ac:dyDescent="0.35">
      <c r="A26" s="23" t="s">
        <v>619</v>
      </c>
      <c r="B26" s="38"/>
      <c r="C26" s="97" t="s">
        <v>620</v>
      </c>
      <c r="D26" s="97" t="s">
        <v>621</v>
      </c>
      <c r="E26" s="27" t="s">
        <v>622</v>
      </c>
      <c r="F26" s="54" t="s">
        <v>94</v>
      </c>
      <c r="G26" s="111">
        <v>0</v>
      </c>
      <c r="H26" s="112">
        <v>0</v>
      </c>
      <c r="I26" s="113">
        <v>0</v>
      </c>
      <c r="K26" s="11">
        <v>20</v>
      </c>
      <c r="L26" s="25">
        <f t="shared" si="0"/>
        <v>0.59623812671900234</v>
      </c>
      <c r="M26" s="12">
        <f t="shared" si="1"/>
        <v>0.18361478894372432</v>
      </c>
      <c r="N26" s="12">
        <f t="shared" si="2"/>
        <v>0.83236333020032072</v>
      </c>
      <c r="O26" s="98">
        <f t="shared" si="3"/>
        <v>7.9871087385812013E-15</v>
      </c>
      <c r="P26" s="98">
        <f t="shared" si="4"/>
        <v>5.8261996592381423E-13</v>
      </c>
      <c r="Q26" s="98">
        <f t="shared" si="5"/>
        <v>2.1938578276686136E-12</v>
      </c>
      <c r="R26" s="47">
        <f t="shared" si="6"/>
        <v>30</v>
      </c>
      <c r="S26" s="77">
        <f t="shared" si="10"/>
        <v>0.77500446199652762</v>
      </c>
      <c r="T26" s="79">
        <f t="shared" si="11"/>
        <v>43.727538169046859</v>
      </c>
      <c r="U26" s="78">
        <f t="shared" si="7"/>
        <v>217.02334507209397</v>
      </c>
      <c r="V26" s="54" t="s">
        <v>94</v>
      </c>
      <c r="W26" s="67">
        <f t="shared" si="8"/>
        <v>0</v>
      </c>
    </row>
    <row r="27" spans="1:23" x14ac:dyDescent="0.35">
      <c r="A27" s="17" t="s">
        <v>623</v>
      </c>
      <c r="B27" s="95">
        <v>2.57</v>
      </c>
      <c r="C27" s="97">
        <v>2.57</v>
      </c>
      <c r="D27" s="97">
        <v>7.24</v>
      </c>
      <c r="E27" s="2">
        <v>8.4</v>
      </c>
      <c r="F27" s="54" t="s">
        <v>95</v>
      </c>
      <c r="G27" s="111">
        <v>0</v>
      </c>
      <c r="H27" s="112">
        <v>0</v>
      </c>
      <c r="I27" s="113">
        <v>0</v>
      </c>
      <c r="K27" s="11">
        <v>21</v>
      </c>
      <c r="L27" s="25">
        <f t="shared" si="0"/>
        <v>0.59073928652038887</v>
      </c>
      <c r="M27" s="12">
        <f t="shared" si="1"/>
        <v>0.16869532243240412</v>
      </c>
      <c r="N27" s="12">
        <f t="shared" si="2"/>
        <v>0.8247618916732784</v>
      </c>
      <c r="O27" s="98">
        <f t="shared" si="3"/>
        <v>8.2141841307687826E-15</v>
      </c>
      <c r="P27" s="98">
        <f t="shared" si="4"/>
        <v>5.8324261188832108E-13</v>
      </c>
      <c r="Q27" s="98">
        <f t="shared" si="5"/>
        <v>2.2629740977552079E-12</v>
      </c>
      <c r="R27" s="47">
        <f t="shared" si="6"/>
        <v>29</v>
      </c>
      <c r="S27" s="77">
        <f t="shared" si="10"/>
        <v>0.76076248671420166</v>
      </c>
      <c r="T27" s="79">
        <f t="shared" si="11"/>
        <v>43.984405168328848</v>
      </c>
      <c r="U27" s="78">
        <f t="shared" si="7"/>
        <v>212.80114787764157</v>
      </c>
      <c r="V27" s="54" t="s">
        <v>95</v>
      </c>
      <c r="W27" s="67">
        <f t="shared" si="8"/>
        <v>0</v>
      </c>
    </row>
    <row r="28" spans="1:23" x14ac:dyDescent="0.35">
      <c r="A28" s="17" t="s">
        <v>624</v>
      </c>
      <c r="B28" s="95">
        <v>82.24</v>
      </c>
      <c r="C28" s="97">
        <v>82.24</v>
      </c>
      <c r="D28" s="97">
        <v>244.44</v>
      </c>
      <c r="E28" s="2">
        <v>409.5</v>
      </c>
      <c r="F28" s="54" t="s">
        <v>96</v>
      </c>
      <c r="G28" s="111">
        <v>0</v>
      </c>
      <c r="H28" s="112">
        <v>0</v>
      </c>
      <c r="I28" s="113">
        <v>0</v>
      </c>
      <c r="K28" s="11">
        <v>22</v>
      </c>
      <c r="L28" s="25">
        <f t="shared" si="0"/>
        <v>0.58547478680428677</v>
      </c>
      <c r="M28" s="12">
        <f t="shared" si="1"/>
        <v>0.15498812472722365</v>
      </c>
      <c r="N28" s="12">
        <f t="shared" si="2"/>
        <v>0.81722987219148235</v>
      </c>
      <c r="O28" s="98">
        <f t="shared" si="3"/>
        <v>8.4361109346458965E-15</v>
      </c>
      <c r="P28" s="98">
        <f t="shared" si="4"/>
        <v>5.8322615280232517E-13</v>
      </c>
      <c r="Q28" s="98">
        <f t="shared" si="5"/>
        <v>2.3303652340253733E-12</v>
      </c>
      <c r="R28" s="47">
        <f t="shared" si="6"/>
        <v>28</v>
      </c>
      <c r="S28" s="77">
        <f t="shared" si="10"/>
        <v>0.74618592282662655</v>
      </c>
      <c r="T28" s="79">
        <f t="shared" si="11"/>
        <v>44.219787243697084</v>
      </c>
      <c r="U28" s="78">
        <f t="shared" si="7"/>
        <v>208.46385561638314</v>
      </c>
      <c r="V28" s="54" t="s">
        <v>96</v>
      </c>
      <c r="W28" s="67">
        <f t="shared" si="8"/>
        <v>0</v>
      </c>
    </row>
    <row r="29" spans="1:23" x14ac:dyDescent="0.35">
      <c r="A29" s="17" t="s">
        <v>625</v>
      </c>
      <c r="B29" s="95">
        <v>0.43</v>
      </c>
      <c r="C29" s="97">
        <v>0.43</v>
      </c>
      <c r="D29" s="97">
        <v>0.49</v>
      </c>
      <c r="E29" s="2">
        <v>0.63100000000000001</v>
      </c>
      <c r="F29" s="54" t="s">
        <v>97</v>
      </c>
      <c r="G29" s="111">
        <v>0</v>
      </c>
      <c r="H29" s="112">
        <v>0</v>
      </c>
      <c r="I29" s="113">
        <v>0</v>
      </c>
      <c r="K29" s="11">
        <v>23</v>
      </c>
      <c r="L29" s="25">
        <f t="shared" si="0"/>
        <v>0.58041779221317025</v>
      </c>
      <c r="M29" s="12">
        <f t="shared" si="1"/>
        <v>0.1423946939375674</v>
      </c>
      <c r="N29" s="12">
        <f t="shared" si="2"/>
        <v>0.80976663779547509</v>
      </c>
      <c r="O29" s="98">
        <f t="shared" si="3"/>
        <v>8.652999610857286E-15</v>
      </c>
      <c r="P29" s="98">
        <f t="shared" si="4"/>
        <v>5.8263247977420006E-13</v>
      </c>
      <c r="Q29" s="98">
        <f t="shared" si="5"/>
        <v>2.3960655193964905E-12</v>
      </c>
      <c r="R29" s="47">
        <f t="shared" si="6"/>
        <v>27</v>
      </c>
      <c r="S29" s="77">
        <f t="shared" si="10"/>
        <v>0.73126730691757846</v>
      </c>
      <c r="T29" s="79">
        <f t="shared" si="11"/>
        <v>44.431227600588038</v>
      </c>
      <c r="U29" s="78">
        <f t="shared" si="7"/>
        <v>204.00944806153421</v>
      </c>
      <c r="V29" s="54" t="s">
        <v>97</v>
      </c>
      <c r="W29" s="67">
        <f t="shared" si="8"/>
        <v>0</v>
      </c>
    </row>
    <row r="30" spans="1:23" x14ac:dyDescent="0.35">
      <c r="A30" s="17" t="s">
        <v>626</v>
      </c>
      <c r="B30" s="95">
        <v>0.32</v>
      </c>
      <c r="C30" s="97">
        <v>0.32</v>
      </c>
      <c r="D30" s="97">
        <v>0.36</v>
      </c>
      <c r="E30" s="2">
        <v>0.42899999999999999</v>
      </c>
      <c r="F30" s="54" t="s">
        <v>98</v>
      </c>
      <c r="G30" s="111">
        <v>0</v>
      </c>
      <c r="H30" s="112">
        <v>0</v>
      </c>
      <c r="I30" s="113">
        <v>0</v>
      </c>
      <c r="K30" s="11">
        <v>24</v>
      </c>
      <c r="L30" s="25">
        <f t="shared" si="0"/>
        <v>0.57554645072352451</v>
      </c>
      <c r="M30" s="12">
        <f t="shared" si="1"/>
        <v>0.13082453186177545</v>
      </c>
      <c r="N30" s="12">
        <f t="shared" si="2"/>
        <v>0.80237156031534318</v>
      </c>
      <c r="O30" s="98">
        <f t="shared" si="3"/>
        <v>8.8649561028241223E-15</v>
      </c>
      <c r="P30" s="98">
        <f t="shared" si="4"/>
        <v>5.8151741645007404E-13</v>
      </c>
      <c r="Q30" s="98">
        <f t="shared" si="5"/>
        <v>2.4601069890848659E-12</v>
      </c>
      <c r="R30" s="47">
        <f t="shared" si="6"/>
        <v>26</v>
      </c>
      <c r="S30" s="77">
        <f t="shared" si="10"/>
        <v>0.71599908456974226</v>
      </c>
      <c r="T30" s="79">
        <f t="shared" si="11"/>
        <v>44.616037791420617</v>
      </c>
      <c r="U30" s="78">
        <f t="shared" si="7"/>
        <v>199.43586156320944</v>
      </c>
      <c r="V30" s="54" t="s">
        <v>98</v>
      </c>
      <c r="W30" s="67">
        <f t="shared" si="8"/>
        <v>0</v>
      </c>
    </row>
    <row r="31" spans="1:23" ht="15" thickBot="1" x14ac:dyDescent="0.4">
      <c r="A31" s="18"/>
      <c r="B31" s="96"/>
      <c r="F31" s="54" t="s">
        <v>99</v>
      </c>
      <c r="G31" s="111">
        <v>0</v>
      </c>
      <c r="H31" s="112">
        <v>0</v>
      </c>
      <c r="I31" s="113">
        <v>0</v>
      </c>
      <c r="K31" s="11">
        <v>25</v>
      </c>
      <c r="L31" s="25">
        <f t="shared" si="0"/>
        <v>0.57084287612475559</v>
      </c>
      <c r="M31" s="12">
        <f t="shared" si="1"/>
        <v>0.12019449365407361</v>
      </c>
      <c r="N31" s="12">
        <f t="shared" si="2"/>
        <v>0.79504401731784446</v>
      </c>
      <c r="O31" s="98">
        <f t="shared" si="3"/>
        <v>9.0720836034373192E-15</v>
      </c>
      <c r="P31" s="98">
        <f t="shared" si="4"/>
        <v>5.7993152052984277E-13</v>
      </c>
      <c r="Q31" s="98">
        <f t="shared" si="5"/>
        <v>2.5225200259310908E-12</v>
      </c>
      <c r="R31" s="47">
        <f t="shared" si="6"/>
        <v>25</v>
      </c>
      <c r="S31" s="77">
        <f t="shared" si="10"/>
        <v>0.70037361556531208</v>
      </c>
      <c r="T31" s="79">
        <f t="shared" si="11"/>
        <v>44.771273454742172</v>
      </c>
      <c r="U31" s="78">
        <f t="shared" si="7"/>
        <v>194.74098212982472</v>
      </c>
      <c r="V31" s="54" t="s">
        <v>99</v>
      </c>
      <c r="W31" s="67">
        <f t="shared" si="8"/>
        <v>0</v>
      </c>
    </row>
    <row r="32" spans="1:23" ht="15" thickBot="1" x14ac:dyDescent="0.4">
      <c r="F32" s="54" t="s">
        <v>100</v>
      </c>
      <c r="G32" s="111">
        <v>0</v>
      </c>
      <c r="H32" s="112">
        <v>0</v>
      </c>
      <c r="I32" s="113">
        <v>0</v>
      </c>
      <c r="K32" s="11">
        <v>26</v>
      </c>
      <c r="L32" s="25">
        <f t="shared" si="0"/>
        <v>0.56629234103327197</v>
      </c>
      <c r="M32" s="12">
        <f t="shared" si="1"/>
        <v>0.11042819033377491</v>
      </c>
      <c r="N32" s="12">
        <f t="shared" si="2"/>
        <v>0.78778339205401904</v>
      </c>
      <c r="O32" s="98">
        <f t="shared" si="3"/>
        <v>9.2744835197115642E-15</v>
      </c>
      <c r="P32" s="98">
        <f t="shared" si="4"/>
        <v>5.7792072102999082E-13</v>
      </c>
      <c r="Q32" s="98">
        <f t="shared" si="5"/>
        <v>2.5833337655996616E-12</v>
      </c>
      <c r="R32" s="47">
        <f t="shared" si="6"/>
        <v>24</v>
      </c>
      <c r="S32" s="77">
        <f t="shared" si="10"/>
        <v>0.6843831724842423</v>
      </c>
      <c r="T32" s="79">
        <f t="shared" si="11"/>
        <v>44.89370615136567</v>
      </c>
      <c r="U32" s="78">
        <f t="shared" si="7"/>
        <v>189.92263540980119</v>
      </c>
      <c r="V32" s="54" t="s">
        <v>100</v>
      </c>
      <c r="W32" s="67">
        <f t="shared" si="8"/>
        <v>0</v>
      </c>
    </row>
    <row r="33" spans="1:23" x14ac:dyDescent="0.35">
      <c r="A33" s="150" t="s">
        <v>627</v>
      </c>
      <c r="B33" s="144"/>
      <c r="F33" s="54" t="s">
        <v>101</v>
      </c>
      <c r="G33" s="111">
        <v>0</v>
      </c>
      <c r="H33" s="112">
        <v>0</v>
      </c>
      <c r="I33" s="113">
        <v>0</v>
      </c>
      <c r="K33" s="11">
        <v>27</v>
      </c>
      <c r="L33" s="25">
        <f t="shared" si="0"/>
        <v>0.56188263680393136</v>
      </c>
      <c r="M33" s="12">
        <f t="shared" si="1"/>
        <v>0.10145543984309743</v>
      </c>
      <c r="N33" s="12">
        <f t="shared" si="2"/>
        <v>0.78058907340727812</v>
      </c>
      <c r="O33" s="98">
        <f t="shared" si="3"/>
        <v>9.4722559465092768E-15</v>
      </c>
      <c r="P33" s="98">
        <f t="shared" si="4"/>
        <v>5.75526836587832E-13</v>
      </c>
      <c r="Q33" s="98">
        <f t="shared" si="5"/>
        <v>2.6425763729141362E-12</v>
      </c>
      <c r="R33" s="47">
        <f t="shared" si="6"/>
        <v>23</v>
      </c>
      <c r="S33" s="77">
        <f t="shared" si="10"/>
        <v>0.668019926607065</v>
      </c>
      <c r="T33" s="79">
        <f t="shared" si="11"/>
        <v>44.979790116862475</v>
      </c>
      <c r="U33" s="78">
        <f t="shared" si="7"/>
        <v>184.97857210170187</v>
      </c>
      <c r="V33" s="54" t="s">
        <v>101</v>
      </c>
      <c r="W33" s="67">
        <f t="shared" si="8"/>
        <v>0</v>
      </c>
    </row>
    <row r="34" spans="1:23" x14ac:dyDescent="0.35">
      <c r="A34" s="145" t="s">
        <v>628</v>
      </c>
      <c r="B34" s="146">
        <f>B17*B29*B27</f>
        <v>0.24013822999999998</v>
      </c>
      <c r="F34" s="54" t="s">
        <v>102</v>
      </c>
      <c r="G34" s="111">
        <v>0</v>
      </c>
      <c r="H34" s="112">
        <v>0</v>
      </c>
      <c r="I34" s="113">
        <v>0</v>
      </c>
      <c r="K34" s="11">
        <v>28</v>
      </c>
      <c r="L34" s="25">
        <f t="shared" si="0"/>
        <v>0.55760356574794867</v>
      </c>
      <c r="M34" s="12">
        <f t="shared" si="1"/>
        <v>9.3211762708821089E-2</v>
      </c>
      <c r="N34" s="12">
        <f t="shared" si="2"/>
        <v>0.77346045584196776</v>
      </c>
      <c r="O34" s="98">
        <f t="shared" si="3"/>
        <v>9.6654998491443169E-15</v>
      </c>
      <c r="P34" s="98">
        <f t="shared" si="4"/>
        <v>5.7278800612331332E-13</v>
      </c>
      <c r="Q34" s="98">
        <f t="shared" si="5"/>
        <v>2.7002752308426355E-12</v>
      </c>
      <c r="R34" s="47">
        <f t="shared" si="6"/>
        <v>22</v>
      </c>
      <c r="S34" s="77">
        <f t="shared" si="10"/>
        <v>0.65127591134294305</v>
      </c>
      <c r="T34" s="79">
        <f t="shared" si="11"/>
        <v>45.025622247974461</v>
      </c>
      <c r="U34" s="78">
        <f t="shared" si="7"/>
        <v>179.90644662089085</v>
      </c>
      <c r="V34" s="54" t="s">
        <v>102</v>
      </c>
      <c r="W34" s="67">
        <f t="shared" si="8"/>
        <v>0</v>
      </c>
    </row>
    <row r="35" spans="1:23" x14ac:dyDescent="0.35">
      <c r="A35" s="145" t="s">
        <v>629</v>
      </c>
      <c r="B35" s="146">
        <f>B17*B30*B28</f>
        <v>5.7186406399999994</v>
      </c>
      <c r="F35" s="54" t="s">
        <v>103</v>
      </c>
      <c r="G35" s="111">
        <v>0</v>
      </c>
      <c r="H35" s="112">
        <v>0</v>
      </c>
      <c r="I35" s="113">
        <v>0</v>
      </c>
      <c r="K35" s="11">
        <v>29</v>
      </c>
      <c r="L35" s="25">
        <f t="shared" si="0"/>
        <v>0.55344653823762058</v>
      </c>
      <c r="M35" s="12">
        <f t="shared" si="1"/>
        <v>8.5637918683536179E-2</v>
      </c>
      <c r="N35" s="12">
        <f t="shared" si="2"/>
        <v>0.76639693935240083</v>
      </c>
      <c r="O35" s="98">
        <f t="shared" si="3"/>
        <v>9.8543130815391276E-15</v>
      </c>
      <c r="P35" s="98">
        <f t="shared" si="4"/>
        <v>5.6973905365132791E-13</v>
      </c>
      <c r="Q35" s="98">
        <f t="shared" si="5"/>
        <v>2.7564570702668944E-12</v>
      </c>
      <c r="R35" s="47">
        <f t="shared" si="6"/>
        <v>21</v>
      </c>
      <c r="S35" s="77">
        <f t="shared" si="10"/>
        <v>0.63414294775744684</v>
      </c>
      <c r="T35" s="79">
        <f t="shared" si="11"/>
        <v>45.026892905308735</v>
      </c>
      <c r="U35" s="78">
        <f t="shared" si="7"/>
        <v>174.70378581773124</v>
      </c>
      <c r="V35" s="54" t="s">
        <v>103</v>
      </c>
      <c r="W35" s="67">
        <f t="shared" si="8"/>
        <v>0</v>
      </c>
    </row>
    <row r="36" spans="1:23" x14ac:dyDescent="0.35">
      <c r="A36" s="145" t="s">
        <v>630</v>
      </c>
      <c r="B36" s="146">
        <f>B18*B29*B21*B27/(B21-B27)</f>
        <v>0.2491660224076768</v>
      </c>
      <c r="F36" s="54" t="s">
        <v>104</v>
      </c>
      <c r="G36" s="111">
        <v>0</v>
      </c>
      <c r="H36" s="112">
        <v>0</v>
      </c>
      <c r="I36" s="113">
        <v>0</v>
      </c>
      <c r="K36" s="11">
        <v>30</v>
      </c>
      <c r="L36" s="25">
        <f t="shared" si="0"/>
        <v>0.54940425296270967</v>
      </c>
      <c r="M36" s="12">
        <f t="shared" si="1"/>
        <v>7.8679481036720192E-2</v>
      </c>
      <c r="N36" s="12">
        <f t="shared" si="2"/>
        <v>0.75939792941235629</v>
      </c>
      <c r="O36" s="98">
        <f t="shared" si="3"/>
        <v>1.0038792318860283E-14</v>
      </c>
      <c r="P36" s="98">
        <f t="shared" si="4"/>
        <v>5.6641180253755004E-13</v>
      </c>
      <c r="Q36" s="98">
        <f t="shared" si="5"/>
        <v>2.8111480596002851E-12</v>
      </c>
      <c r="R36" s="47">
        <f t="shared" si="6"/>
        <v>20</v>
      </c>
      <c r="S36" s="77">
        <f t="shared" si="10"/>
        <v>0.61661250818212487</v>
      </c>
      <c r="T36" s="79">
        <f t="shared" si="11"/>
        <v>44.978824035527417</v>
      </c>
      <c r="U36" s="78">
        <f t="shared" si="7"/>
        <v>169.36794301789243</v>
      </c>
      <c r="V36" s="54" t="s">
        <v>104</v>
      </c>
      <c r="W36" s="67">
        <f t="shared" si="8"/>
        <v>0</v>
      </c>
    </row>
    <row r="37" spans="1:23" x14ac:dyDescent="0.35">
      <c r="A37" s="145" t="s">
        <v>631</v>
      </c>
      <c r="B37" s="146">
        <f>B18*B30*B21*B28/(B21-B28)</f>
        <v>7.4480185996924657</v>
      </c>
      <c r="F37" s="54" t="s">
        <v>105</v>
      </c>
      <c r="G37" s="111">
        <v>0</v>
      </c>
      <c r="H37" s="112">
        <v>0</v>
      </c>
      <c r="I37" s="113">
        <v>0</v>
      </c>
      <c r="K37" s="11">
        <v>31</v>
      </c>
      <c r="L37" s="25">
        <f t="shared" si="0"/>
        <v>0.54547044310928883</v>
      </c>
      <c r="M37" s="12">
        <f t="shared" si="1"/>
        <v>7.2286445436438723E-2</v>
      </c>
      <c r="N37" s="12">
        <f t="shared" si="2"/>
        <v>0.75246283692503824</v>
      </c>
      <c r="O37" s="98">
        <f t="shared" si="3"/>
        <v>1.0219032952636949E-14</v>
      </c>
      <c r="P37" s="98">
        <f t="shared" si="4"/>
        <v>5.6283535004340305E-13</v>
      </c>
      <c r="Q37" s="98">
        <f t="shared" si="5"/>
        <v>2.8643738671747236E-12</v>
      </c>
      <c r="R37" s="47">
        <f t="shared" si="6"/>
        <v>19</v>
      </c>
      <c r="S37" s="77">
        <f t="shared" si="10"/>
        <v>0.59867548087973022</v>
      </c>
      <c r="T37" s="79">
        <f t="shared" si="11"/>
        <v>44.876089530048844</v>
      </c>
      <c r="U37" s="78">
        <f t="shared" si="7"/>
        <v>163.89603040577515</v>
      </c>
      <c r="V37" s="54" t="s">
        <v>105</v>
      </c>
      <c r="W37" s="67">
        <f t="shared" si="8"/>
        <v>0</v>
      </c>
    </row>
    <row r="38" spans="1:23" x14ac:dyDescent="0.35">
      <c r="A38" s="145" t="s">
        <v>632</v>
      </c>
      <c r="B38" s="146">
        <f>B19*B29*B22*B27/(B22-B27)</f>
        <v>0.33569066734177211</v>
      </c>
      <c r="F38" s="54" t="s">
        <v>106</v>
      </c>
      <c r="G38" s="111">
        <v>0</v>
      </c>
      <c r="H38" s="112">
        <v>0</v>
      </c>
      <c r="I38" s="113">
        <v>0</v>
      </c>
      <c r="K38" s="11">
        <v>32</v>
      </c>
      <c r="L38" s="25">
        <f t="shared" si="0"/>
        <v>0.54163967480361674</v>
      </c>
      <c r="M38" s="12">
        <f t="shared" si="1"/>
        <v>6.6412870611036928E-2</v>
      </c>
      <c r="N38" s="12">
        <f t="shared" si="2"/>
        <v>0.7455910781734929</v>
      </c>
      <c r="O38" s="98">
        <f t="shared" si="3"/>
        <v>1.0395128976552037E-14</v>
      </c>
      <c r="P38" s="98">
        <f t="shared" ref="P38:P56" si="12">$C$9*($B$42*(EXP(-K38/$D$9)-EXP(-K38/$B$27))+$B$43*(EXP(-K38/$D$9)-EXP(-K38/$B$28)))</f>
        <v>5.5903630995276344E-13</v>
      </c>
      <c r="Q38" s="98">
        <f t="shared" ref="Q38:Q56" si="13">$C$8*($B$44*(EXP(-K38/$D$8)-EXP(-K38/$B$27))+$B$45*(EXP(-K38/$D$8)-EXP(-K38/$B$28)))</f>
        <v>2.9161597051522788E-12</v>
      </c>
      <c r="R38" s="47">
        <f t="shared" si="6"/>
        <v>18</v>
      </c>
      <c r="S38" s="77">
        <f t="shared" si="10"/>
        <v>0.58032177912853489</v>
      </c>
      <c r="T38" s="79">
        <f t="shared" si="11"/>
        <v>44.712710403409751</v>
      </c>
      <c r="U38" s="78">
        <f t="shared" si="7"/>
        <v>158.28481945247637</v>
      </c>
      <c r="V38" s="54" t="s">
        <v>106</v>
      </c>
      <c r="W38" s="67">
        <f t="shared" si="8"/>
        <v>0</v>
      </c>
    </row>
    <row r="39" spans="1:23" x14ac:dyDescent="0.35">
      <c r="A39" s="145" t="s">
        <v>633</v>
      </c>
      <c r="B39" s="146">
        <f>B19*B30*B22*B28/(B22-B28)</f>
        <v>-5.9422389989671771</v>
      </c>
      <c r="F39" s="54" t="s">
        <v>107</v>
      </c>
      <c r="G39" s="111">
        <v>0</v>
      </c>
      <c r="H39" s="112">
        <v>0</v>
      </c>
      <c r="I39" s="113">
        <v>0</v>
      </c>
      <c r="K39" s="11">
        <v>33</v>
      </c>
      <c r="L39" s="25">
        <f t="shared" si="0"/>
        <v>0.53790718699487017</v>
      </c>
      <c r="M39" s="12">
        <f t="shared" si="1"/>
        <v>6.1016548208565925E-2</v>
      </c>
      <c r="N39" s="12">
        <f t="shared" si="2"/>
        <v>0.73878207477147739</v>
      </c>
      <c r="O39" s="98">
        <f t="shared" si="3"/>
        <v>1.0567172878570916E-14</v>
      </c>
      <c r="P39" s="98">
        <f t="shared" si="12"/>
        <v>5.5503902896809401E-13</v>
      </c>
      <c r="Q39" s="98">
        <f t="shared" si="13"/>
        <v>2.9665303608951615E-12</v>
      </c>
      <c r="R39" s="47">
        <f t="shared" si="6"/>
        <v>17</v>
      </c>
      <c r="S39" s="77">
        <f t="shared" si="10"/>
        <v>0.5615397086276408</v>
      </c>
      <c r="T39" s="79">
        <f t="shared" si="11"/>
        <v>44.481913937863283</v>
      </c>
      <c r="U39" s="78">
        <f t="shared" si="7"/>
        <v>152.53059419112824</v>
      </c>
      <c r="V39" s="54" t="s">
        <v>107</v>
      </c>
      <c r="W39" s="67">
        <f t="shared" si="8"/>
        <v>0</v>
      </c>
    </row>
    <row r="40" spans="1:23" x14ac:dyDescent="0.35">
      <c r="A40" s="145" t="s">
        <v>634</v>
      </c>
      <c r="B40" s="146">
        <f>B20*B29*B23*B27/(B23-B27)</f>
        <v>0.75788905162629727</v>
      </c>
      <c r="F40" s="54" t="s">
        <v>108</v>
      </c>
      <c r="G40" s="111">
        <v>0</v>
      </c>
      <c r="H40" s="112">
        <v>0</v>
      </c>
      <c r="I40" s="113">
        <v>0</v>
      </c>
      <c r="K40" s="11">
        <v>34</v>
      </c>
      <c r="L40" s="25">
        <f t="shared" si="0"/>
        <v>0.53426876419483849</v>
      </c>
      <c r="M40" s="12">
        <f t="shared" si="1"/>
        <v>5.6058699481505811E-2</v>
      </c>
      <c r="N40" s="12">
        <f t="shared" si="2"/>
        <v>0.73203525361477817</v>
      </c>
      <c r="O40" s="98">
        <f t="shared" si="3"/>
        <v>1.0735255547300579E-14</v>
      </c>
      <c r="P40" s="98">
        <f t="shared" si="12"/>
        <v>5.5086578110421996E-13</v>
      </c>
      <c r="Q40" s="98">
        <f t="shared" si="13"/>
        <v>3.015510219815499E-12</v>
      </c>
      <c r="R40" s="47">
        <f t="shared" si="6"/>
        <v>16</v>
      </c>
      <c r="S40" s="77">
        <f t="shared" si="10"/>
        <v>0.54231496298992632</v>
      </c>
      <c r="T40" s="79">
        <f t="shared" si="11"/>
        <v>44.175940877652678</v>
      </c>
      <c r="U40" s="78">
        <f t="shared" si="7"/>
        <v>146.62893491380893</v>
      </c>
      <c r="V40" s="54" t="s">
        <v>108</v>
      </c>
      <c r="W40" s="67">
        <f t="shared" si="8"/>
        <v>0</v>
      </c>
    </row>
    <row r="41" spans="1:23" x14ac:dyDescent="0.35">
      <c r="A41" s="145" t="s">
        <v>635</v>
      </c>
      <c r="B41" s="146">
        <f>B20*B30*B23*B28/(B23-B28)</f>
        <v>-0.40155784540340794</v>
      </c>
      <c r="F41" s="54" t="s">
        <v>109</v>
      </c>
      <c r="G41" s="111">
        <v>0</v>
      </c>
      <c r="H41" s="112">
        <v>0</v>
      </c>
      <c r="I41" s="113">
        <v>0</v>
      </c>
      <c r="K41" s="11">
        <v>35</v>
      </c>
      <c r="L41" s="25">
        <f t="shared" si="0"/>
        <v>0.53072063527166968</v>
      </c>
      <c r="M41" s="12">
        <f t="shared" si="1"/>
        <v>5.1503696617118767E-2</v>
      </c>
      <c r="N41" s="12">
        <f t="shared" si="2"/>
        <v>0.72535004683297366</v>
      </c>
      <c r="O41" s="98">
        <f t="shared" si="3"/>
        <v>1.089946619577223E-14</v>
      </c>
      <c r="P41" s="98">
        <f t="shared" si="12"/>
        <v>5.4653694328854597E-13</v>
      </c>
      <c r="Q41" s="98">
        <f t="shared" si="13"/>
        <v>3.063123282430247E-12</v>
      </c>
      <c r="R41" s="47">
        <f t="shared" si="6"/>
        <v>15</v>
      </c>
      <c r="S41" s="77">
        <f t="shared" si="10"/>
        <v>0.52262905112792435</v>
      </c>
      <c r="T41" s="79">
        <f t="shared" si="11"/>
        <v>43.785777293725531</v>
      </c>
      <c r="U41" s="78">
        <f t="shared" si="7"/>
        <v>140.57439919720633</v>
      </c>
      <c r="V41" s="54" t="s">
        <v>109</v>
      </c>
      <c r="W41" s="67">
        <f t="shared" si="8"/>
        <v>0</v>
      </c>
    </row>
    <row r="42" spans="1:23" x14ac:dyDescent="0.35">
      <c r="A42" s="145" t="s">
        <v>636</v>
      </c>
      <c r="B42" s="147">
        <f>B29*B27*D9/(D9-B27)</f>
        <v>1.4128039003250272</v>
      </c>
      <c r="F42" s="54" t="s">
        <v>110</v>
      </c>
      <c r="G42" s="111">
        <v>0</v>
      </c>
      <c r="H42" s="112">
        <v>0</v>
      </c>
      <c r="I42" s="113">
        <v>0</v>
      </c>
      <c r="K42" s="11">
        <v>36</v>
      </c>
      <c r="L42" s="25">
        <f t="shared" si="0"/>
        <v>0.52725939290492529</v>
      </c>
      <c r="M42" s="12">
        <f t="shared" si="1"/>
        <v>4.7318806710871575E-2</v>
      </c>
      <c r="N42" s="12">
        <f t="shared" si="2"/>
        <v>0.71872589174163737</v>
      </c>
      <c r="O42" s="98">
        <f t="shared" si="3"/>
        <v>1.1059892303105024E-14</v>
      </c>
      <c r="P42" s="98">
        <f t="shared" si="12"/>
        <v>5.4207115465778071E-13</v>
      </c>
      <c r="Q42" s="98">
        <f t="shared" si="13"/>
        <v>3.1093931774683843E-12</v>
      </c>
      <c r="R42" s="47">
        <f t="shared" si="6"/>
        <v>14</v>
      </c>
      <c r="S42" s="77">
        <f t="shared" si="10"/>
        <v>0.5024568619508557</v>
      </c>
      <c r="T42" s="79">
        <f t="shared" si="11"/>
        <v>43.300776736855546</v>
      </c>
      <c r="U42" s="78">
        <f t="shared" si="7"/>
        <v>134.36005142334653</v>
      </c>
      <c r="V42" s="54" t="s">
        <v>110</v>
      </c>
      <c r="W42" s="67">
        <f t="shared" si="8"/>
        <v>0</v>
      </c>
    </row>
    <row r="43" spans="1:23" x14ac:dyDescent="0.35">
      <c r="A43" s="145" t="s">
        <v>637</v>
      </c>
      <c r="B43" s="147">
        <f>B30*B28*D9/(D9-B28)</f>
        <v>-4.4085496876774561</v>
      </c>
      <c r="F43" s="54" t="s">
        <v>111</v>
      </c>
      <c r="G43" s="111">
        <v>0</v>
      </c>
      <c r="H43" s="112">
        <v>0</v>
      </c>
      <c r="I43" s="113">
        <v>0</v>
      </c>
      <c r="K43" s="11">
        <v>37</v>
      </c>
      <c r="L43" s="25">
        <f t="shared" si="0"/>
        <v>0.52388192942701206</v>
      </c>
      <c r="M43" s="12">
        <f t="shared" si="1"/>
        <v>4.3473956543084426E-2</v>
      </c>
      <c r="N43" s="12">
        <f t="shared" si="2"/>
        <v>0.71216223079497742</v>
      </c>
      <c r="O43" s="98">
        <f t="shared" si="3"/>
        <v>1.1216619573011134E-14</v>
      </c>
      <c r="P43" s="98">
        <f t="shared" si="12"/>
        <v>5.3748546152853198E-13</v>
      </c>
      <c r="Q43" s="98">
        <f t="shared" si="13"/>
        <v>3.154343172282464E-12</v>
      </c>
      <c r="R43" s="47">
        <f t="shared" si="6"/>
        <v>13</v>
      </c>
      <c r="S43" s="77">
        <f t="shared" si="10"/>
        <v>0.48176292527990899</v>
      </c>
      <c r="T43" s="79">
        <f t="shared" si="11"/>
        <v>42.708122071168894</v>
      </c>
      <c r="U43" s="78">
        <f t="shared" si="7"/>
        <v>127.976768733509</v>
      </c>
      <c r="V43" s="54" t="s">
        <v>111</v>
      </c>
      <c r="W43" s="67">
        <f t="shared" si="8"/>
        <v>0</v>
      </c>
    </row>
    <row r="44" spans="1:23" x14ac:dyDescent="0.35">
      <c r="A44" s="145" t="s">
        <v>638</v>
      </c>
      <c r="B44" s="147">
        <f>B29*B27*D8/(D8-B27)</f>
        <v>1.1317852109367659</v>
      </c>
      <c r="F44" s="54" t="s">
        <v>112</v>
      </c>
      <c r="G44" s="111">
        <v>0</v>
      </c>
      <c r="H44" s="112">
        <v>0</v>
      </c>
      <c r="I44" s="113">
        <v>0</v>
      </c>
      <c r="K44" s="11">
        <v>38</v>
      </c>
      <c r="L44" s="25">
        <f t="shared" si="0"/>
        <v>0.52058538566212131</v>
      </c>
      <c r="M44" s="12">
        <f t="shared" si="1"/>
        <v>3.9941516468456617E-2</v>
      </c>
      <c r="N44" s="12">
        <f t="shared" si="2"/>
        <v>0.70565851153890868</v>
      </c>
      <c r="O44" s="98">
        <f t="shared" si="3"/>
        <v>1.1369731907369973E-14</v>
      </c>
      <c r="P44" s="98">
        <f t="shared" si="12"/>
        <v>5.3279544964814179E-13</v>
      </c>
      <c r="Q44" s="98">
        <f t="shared" si="13"/>
        <v>3.1979961814131976E-12</v>
      </c>
      <c r="R44" s="47">
        <f t="shared" si="6"/>
        <v>12</v>
      </c>
      <c r="S44" s="77">
        <f t="shared" si="10"/>
        <v>0.46049571001628692</v>
      </c>
      <c r="T44" s="79">
        <f t="shared" si="11"/>
        <v>41.992052447400098</v>
      </c>
      <c r="U44" s="78">
        <f t="shared" si="7"/>
        <v>121.41221707658622</v>
      </c>
      <c r="V44" s="54" t="s">
        <v>112</v>
      </c>
      <c r="W44" s="67">
        <f t="shared" si="8"/>
        <v>0</v>
      </c>
    </row>
    <row r="45" spans="1:23" ht="15" thickBot="1" x14ac:dyDescent="0.4">
      <c r="A45" s="148" t="s">
        <v>639</v>
      </c>
      <c r="B45" s="149">
        <f>B30*B28*D8/(D8-B28)</f>
        <v>107.19473841554557</v>
      </c>
      <c r="F45" s="54" t="s">
        <v>113</v>
      </c>
      <c r="G45" s="111">
        <v>0</v>
      </c>
      <c r="H45" s="112">
        <v>0</v>
      </c>
      <c r="I45" s="113">
        <v>0</v>
      </c>
      <c r="K45" s="11">
        <v>39</v>
      </c>
      <c r="L45" s="25">
        <f t="shared" si="0"/>
        <v>0.51736711007618108</v>
      </c>
      <c r="M45" s="12">
        <f t="shared" si="1"/>
        <v>3.6696101865468844E-2</v>
      </c>
      <c r="N45" s="12">
        <f t="shared" si="2"/>
        <v>0.69921418656455381</v>
      </c>
      <c r="O45" s="98">
        <f t="shared" si="3"/>
        <v>1.151931139282662E-14</v>
      </c>
      <c r="P45" s="98">
        <f t="shared" si="12"/>
        <v>5.2801536505907341E-13</v>
      </c>
      <c r="Q45" s="98">
        <f t="shared" si="13"/>
        <v>3.2403747738824768E-12</v>
      </c>
      <c r="R45" s="47">
        <f t="shared" si="6"/>
        <v>11</v>
      </c>
      <c r="S45" s="77">
        <f t="shared" si="10"/>
        <v>0.43857897698147402</v>
      </c>
      <c r="T45" s="79">
        <f t="shared" si="11"/>
        <v>41.132745571064255</v>
      </c>
      <c r="U45" s="78">
        <f t="shared" si="7"/>
        <v>114.64934043211812</v>
      </c>
      <c r="V45" s="54" t="s">
        <v>113</v>
      </c>
      <c r="W45" s="67">
        <f t="shared" si="8"/>
        <v>0</v>
      </c>
    </row>
    <row r="46" spans="1:23" x14ac:dyDescent="0.35">
      <c r="F46" s="54" t="s">
        <v>114</v>
      </c>
      <c r="G46" s="111">
        <v>0</v>
      </c>
      <c r="H46" s="112">
        <v>0</v>
      </c>
      <c r="I46" s="113">
        <v>0</v>
      </c>
      <c r="K46" s="11">
        <v>40</v>
      </c>
      <c r="L46" s="25">
        <f t="shared" si="0"/>
        <v>0.51422462610807818</v>
      </c>
      <c r="M46" s="12">
        <f t="shared" si="1"/>
        <v>3.3714390718848429E-2</v>
      </c>
      <c r="N46" s="12">
        <f t="shared" si="2"/>
        <v>0.69282871346216812</v>
      </c>
      <c r="O46" s="98">
        <f t="shared" si="3"/>
        <v>1.1665438298362041E-14</v>
      </c>
      <c r="P46" s="98">
        <f t="shared" si="12"/>
        <v>5.2315822470523254E-13</v>
      </c>
      <c r="Q46" s="98">
        <f t="shared" si="13"/>
        <v>3.2815011796050199E-12</v>
      </c>
      <c r="R46" s="47">
        <f t="shared" si="6"/>
        <v>10</v>
      </c>
      <c r="S46" s="77">
        <f t="shared" si="10"/>
        <v>0.4158987236424791</v>
      </c>
      <c r="T46" s="79">
        <f t="shared" si="11"/>
        <v>40.104693337272153</v>
      </c>
      <c r="U46" s="78">
        <f t="shared" si="7"/>
        <v>107.66413164790796</v>
      </c>
      <c r="V46" s="54" t="s">
        <v>114</v>
      </c>
      <c r="W46" s="67">
        <f t="shared" si="8"/>
        <v>0</v>
      </c>
    </row>
    <row r="47" spans="1:23" ht="15" thickBot="1" x14ac:dyDescent="0.4">
      <c r="F47" s="54" t="s">
        <v>115</v>
      </c>
      <c r="G47" s="111">
        <v>0</v>
      </c>
      <c r="H47" s="112">
        <v>0</v>
      </c>
      <c r="I47" s="113">
        <v>0</v>
      </c>
      <c r="K47" s="11">
        <v>41</v>
      </c>
      <c r="L47" s="25">
        <f t="shared" si="0"/>
        <v>0.51115560599374221</v>
      </c>
      <c r="M47" s="12">
        <f t="shared" si="1"/>
        <v>3.0974956024219413E-2</v>
      </c>
      <c r="N47" s="12">
        <f t="shared" si="2"/>
        <v>0.68650155477548613</v>
      </c>
      <c r="O47" s="98">
        <f t="shared" si="3"/>
        <v>1.1808191081918072E-14</v>
      </c>
      <c r="P47" s="98">
        <f t="shared" si="12"/>
        <v>5.1823591775146778E-13</v>
      </c>
      <c r="Q47" s="98">
        <f t="shared" si="13"/>
        <v>3.3213972951833309E-12</v>
      </c>
      <c r="R47" s="47">
        <f t="shared" si="6"/>
        <v>9</v>
      </c>
      <c r="S47" s="77">
        <f t="shared" si="10"/>
        <v>0.39228354595612602</v>
      </c>
      <c r="T47" s="79">
        <f t="shared" si="11"/>
        <v>38.87433206107557</v>
      </c>
      <c r="U47" s="78">
        <f t="shared" si="7"/>
        <v>100.42234318835995</v>
      </c>
      <c r="V47" s="54" t="s">
        <v>115</v>
      </c>
      <c r="W47" s="67">
        <f t="shared" si="8"/>
        <v>0</v>
      </c>
    </row>
    <row r="48" spans="1:23" x14ac:dyDescent="0.35">
      <c r="A48" s="23" t="s">
        <v>640</v>
      </c>
      <c r="B48" s="37"/>
      <c r="C48" s="38"/>
      <c r="F48" s="54" t="s">
        <v>116</v>
      </c>
      <c r="G48" s="111">
        <v>0</v>
      </c>
      <c r="H48" s="112">
        <v>0</v>
      </c>
      <c r="I48" s="113">
        <v>0</v>
      </c>
      <c r="K48" s="11">
        <v>42</v>
      </c>
      <c r="L48" s="25">
        <f t="shared" si="0"/>
        <v>0.50815784974452394</v>
      </c>
      <c r="M48" s="12">
        <f t="shared" si="1"/>
        <v>2.8458111810572791E-2</v>
      </c>
      <c r="N48" s="12">
        <f t="shared" si="2"/>
        <v>0.68023217795648461</v>
      </c>
      <c r="O48" s="98">
        <f t="shared" si="3"/>
        <v>1.1947646404363104E-14</v>
      </c>
      <c r="P48" s="98">
        <f t="shared" si="12"/>
        <v>5.1325929846421931E-13</v>
      </c>
      <c r="Q48" s="98">
        <f t="shared" si="13"/>
        <v>3.360084689265551E-12</v>
      </c>
      <c r="R48" s="47">
        <f t="shared" si="6"/>
        <v>8</v>
      </c>
      <c r="S48" s="77">
        <f t="shared" si="10"/>
        <v>0.36747518769322168</v>
      </c>
      <c r="T48" s="79">
        <f t="shared" si="11"/>
        <v>37.39657515426854</v>
      </c>
      <c r="U48" s="78">
        <f t="shared" si="7"/>
        <v>92.874633555037121</v>
      </c>
      <c r="V48" s="54" t="s">
        <v>116</v>
      </c>
      <c r="W48" s="67">
        <f t="shared" si="8"/>
        <v>0</v>
      </c>
    </row>
    <row r="49" spans="1:23" ht="15" thickBot="1" x14ac:dyDescent="0.4">
      <c r="A49" s="18" t="s">
        <v>93</v>
      </c>
      <c r="B49" s="40"/>
      <c r="C49" s="103">
        <f>$C$7*($B$34*(1-EXP(-K56/$B$27))+$B$35*(1-EXP(-K56/$B$28))+$B$36*(EXP(-K56/$B$21)-EXP(-K56/$B$27))+$B$37*(EXP(-K56/$B$21)-EXP(-K56/$B$28))+$B$38*(EXP(-K56/$B$22)-EXP(-K56/$B$27))+$B$39*(EXP(-K56/$B$22)-EXP(-K56/$B$28))+$B$40*(EXP(-K56/$B$23)-EXP(-K56/$B$27))+$B$41*(EXP(-K56/$B$23)-EXP(-K56/$B$28)))</f>
        <v>1.2953205834452681E-14</v>
      </c>
      <c r="F49" s="54" t="s">
        <v>117</v>
      </c>
      <c r="G49" s="111">
        <v>0</v>
      </c>
      <c r="H49" s="112">
        <v>0</v>
      </c>
      <c r="I49" s="113">
        <v>0</v>
      </c>
      <c r="K49" s="11">
        <v>43</v>
      </c>
      <c r="L49" s="25">
        <f t="shared" si="0"/>
        <v>0.50522926821861092</v>
      </c>
      <c r="M49" s="12">
        <f t="shared" si="1"/>
        <v>2.6145771674052666E-2</v>
      </c>
      <c r="N49" s="12">
        <f t="shared" si="2"/>
        <v>0.67402005532055853</v>
      </c>
      <c r="O49" s="98">
        <f t="shared" si="3"/>
        <v>1.2083879149310108E-14</v>
      </c>
      <c r="P49" s="98">
        <f t="shared" si="12"/>
        <v>5.0823827140232108E-13</v>
      </c>
      <c r="Q49" s="98">
        <f t="shared" si="13"/>
        <v>3.3975846075881579E-12</v>
      </c>
      <c r="R49" s="47">
        <f t="shared" si="6"/>
        <v>7</v>
      </c>
      <c r="S49" s="77">
        <f t="shared" si="10"/>
        <v>0.34108448562678512</v>
      </c>
      <c r="T49" s="79">
        <f t="shared" si="11"/>
        <v>35.60972880961301</v>
      </c>
      <c r="U49" s="78">
        <f t="shared" si="7"/>
        <v>84.949405295079558</v>
      </c>
      <c r="V49" s="54" t="s">
        <v>117</v>
      </c>
      <c r="W49" s="67">
        <f t="shared" si="8"/>
        <v>0</v>
      </c>
    </row>
    <row r="50" spans="1:23" x14ac:dyDescent="0.35">
      <c r="F50" s="54" t="s">
        <v>118</v>
      </c>
      <c r="G50" s="111">
        <v>0</v>
      </c>
      <c r="H50" s="112">
        <v>0</v>
      </c>
      <c r="I50" s="113">
        <v>0</v>
      </c>
      <c r="K50" s="11">
        <v>44</v>
      </c>
      <c r="L50" s="25">
        <f t="shared" si="0"/>
        <v>0.50236786944405698</v>
      </c>
      <c r="M50" s="12">
        <f t="shared" si="1"/>
        <v>2.4021318806461436E-2</v>
      </c>
      <c r="N50" s="12">
        <f t="shared" si="2"/>
        <v>0.66786466400210653</v>
      </c>
      <c r="O50" s="98">
        <f t="shared" si="3"/>
        <v>1.2216962447521413E-14</v>
      </c>
      <c r="P50" s="98">
        <f t="shared" si="12"/>
        <v>5.0318186958573601E-13</v>
      </c>
      <c r="Q50" s="98">
        <f t="shared" si="13"/>
        <v>3.4339179777864056E-12</v>
      </c>
      <c r="R50" s="47">
        <f t="shared" si="6"/>
        <v>6</v>
      </c>
      <c r="S50" s="77">
        <f t="shared" si="10"/>
        <v>0.31252560728249446</v>
      </c>
      <c r="T50" s="79">
        <f t="shared" si="11"/>
        <v>33.428024409278585</v>
      </c>
      <c r="U50" s="78">
        <f t="shared" si="7"/>
        <v>76.542236582334709</v>
      </c>
      <c r="V50" s="54" t="s">
        <v>118</v>
      </c>
      <c r="W50" s="67">
        <f t="shared" si="8"/>
        <v>0</v>
      </c>
    </row>
    <row r="51" spans="1:23" x14ac:dyDescent="0.35">
      <c r="F51" s="54" t="s">
        <v>119</v>
      </c>
      <c r="G51" s="111">
        <v>0</v>
      </c>
      <c r="H51" s="112">
        <v>0</v>
      </c>
      <c r="I51" s="113">
        <v>0</v>
      </c>
      <c r="K51" s="11">
        <v>45</v>
      </c>
      <c r="L51" s="25">
        <f t="shared" si="0"/>
        <v>0.4995717475262475</v>
      </c>
      <c r="M51" s="12">
        <f t="shared" si="1"/>
        <v>2.2069486584490539E-2</v>
      </c>
      <c r="N51" s="12">
        <f t="shared" si="2"/>
        <v>0.66176548591052242</v>
      </c>
      <c r="O51" s="98">
        <f t="shared" si="3"/>
        <v>1.2346967704840912E-14</v>
      </c>
      <c r="P51" s="98">
        <f t="shared" si="12"/>
        <v>4.9809832624193516E-13</v>
      </c>
      <c r="Q51" s="98">
        <f t="shared" si="13"/>
        <v>3.4691054140289813E-12</v>
      </c>
      <c r="R51" s="47">
        <f t="shared" si="6"/>
        <v>5</v>
      </c>
      <c r="S51" s="77">
        <f t="shared" si="10"/>
        <v>0.2809180581846652</v>
      </c>
      <c r="T51" s="79">
        <f t="shared" si="11"/>
        <v>30.730637136826957</v>
      </c>
      <c r="U51" s="78">
        <f t="shared" si="7"/>
        <v>67.500286074663734</v>
      </c>
      <c r="V51" s="54" t="s">
        <v>119</v>
      </c>
      <c r="W51" s="67">
        <f t="shared" si="8"/>
        <v>0</v>
      </c>
    </row>
    <row r="52" spans="1:23" x14ac:dyDescent="0.35">
      <c r="F52" s="54" t="s">
        <v>120</v>
      </c>
      <c r="G52" s="111">
        <v>0</v>
      </c>
      <c r="H52" s="112">
        <v>0</v>
      </c>
      <c r="I52" s="113">
        <v>0</v>
      </c>
      <c r="K52" s="11">
        <v>46</v>
      </c>
      <c r="L52" s="25">
        <f t="shared" si="0"/>
        <v>0.4968390736107659</v>
      </c>
      <c r="M52" s="12">
        <f t="shared" si="1"/>
        <v>2.0276248861573497E-2</v>
      </c>
      <c r="N52" s="12">
        <f t="shared" si="2"/>
        <v>0.65572200768658806</v>
      </c>
      <c r="O52" s="98">
        <f t="shared" si="3"/>
        <v>1.2473964632777875E-14</v>
      </c>
      <c r="P52" s="98">
        <f t="shared" si="12"/>
        <v>4.9299514067154793E-13</v>
      </c>
      <c r="Q52" s="98">
        <f t="shared" si="13"/>
        <v>3.5031672215152189E-12</v>
      </c>
      <c r="R52" s="47">
        <f t="shared" si="6"/>
        <v>4</v>
      </c>
      <c r="S52" s="77">
        <f t="shared" si="10"/>
        <v>0.24494087839512332</v>
      </c>
      <c r="T52" s="79">
        <f t="shared" si="11"/>
        <v>27.345522803906483</v>
      </c>
      <c r="U52" s="78">
        <f t="shared" si="7"/>
        <v>57.599280041377455</v>
      </c>
      <c r="V52" s="54" t="s">
        <v>120</v>
      </c>
      <c r="W52" s="67">
        <f t="shared" si="8"/>
        <v>0</v>
      </c>
    </row>
    <row r="53" spans="1:23" x14ac:dyDescent="0.35">
      <c r="F53" s="54" t="s">
        <v>121</v>
      </c>
      <c r="G53" s="111">
        <v>0</v>
      </c>
      <c r="H53" s="112">
        <v>0</v>
      </c>
      <c r="I53" s="113">
        <v>0</v>
      </c>
      <c r="K53" s="11">
        <v>47</v>
      </c>
      <c r="L53" s="25">
        <f t="shared" si="0"/>
        <v>0.49416808848211885</v>
      </c>
      <c r="M53" s="12">
        <f t="shared" si="1"/>
        <v>1.8628719173983052E-2</v>
      </c>
      <c r="N53" s="12">
        <f t="shared" si="2"/>
        <v>0.6497337206592646</v>
      </c>
      <c r="O53" s="98">
        <f t="shared" si="3"/>
        <v>1.2598021281025572E-14</v>
      </c>
      <c r="P53" s="98">
        <f t="shared" si="12"/>
        <v>4.8787913872456168E-13</v>
      </c>
      <c r="Q53" s="98">
        <f t="shared" si="13"/>
        <v>3.5361234008612974E-12</v>
      </c>
      <c r="R53" s="47">
        <f t="shared" si="6"/>
        <v>3</v>
      </c>
      <c r="S53" s="77">
        <f t="shared" si="10"/>
        <v>0.20261597199826306</v>
      </c>
      <c r="T53" s="79">
        <f t="shared" si="11"/>
        <v>23.025611807085557</v>
      </c>
      <c r="U53" s="78">
        <f t="shared" si="7"/>
        <v>46.509553449874048</v>
      </c>
      <c r="V53" s="54" t="s">
        <v>121</v>
      </c>
      <c r="W53" s="67">
        <f t="shared" si="8"/>
        <v>0</v>
      </c>
    </row>
    <row r="54" spans="1:23" x14ac:dyDescent="0.35">
      <c r="F54" s="54" t="s">
        <v>122</v>
      </c>
      <c r="G54" s="111">
        <v>0</v>
      </c>
      <c r="H54" s="112">
        <v>0</v>
      </c>
      <c r="I54" s="113">
        <v>0</v>
      </c>
      <c r="K54" s="11">
        <v>48</v>
      </c>
      <c r="L54" s="25">
        <f t="shared" si="0"/>
        <v>0.49155709646558771</v>
      </c>
      <c r="M54" s="12">
        <f t="shared" si="1"/>
        <v>1.7115058136852698E-2</v>
      </c>
      <c r="N54" s="12">
        <f t="shared" si="2"/>
        <v>0.6438001208028783</v>
      </c>
      <c r="O54" s="98">
        <f t="shared" si="3"/>
        <v>1.2719204071333067E-14</v>
      </c>
      <c r="P54" s="98">
        <f t="shared" si="12"/>
        <v>4.8275652833413197E-13</v>
      </c>
      <c r="Q54" s="98">
        <f t="shared" si="13"/>
        <v>3.5679936523933895E-12</v>
      </c>
      <c r="R54" s="47">
        <f t="shared" si="6"/>
        <v>2</v>
      </c>
      <c r="S54" s="77">
        <f t="shared" si="10"/>
        <v>0.15098646386943676</v>
      </c>
      <c r="T54" s="79">
        <f t="shared" si="11"/>
        <v>17.413728817389526</v>
      </c>
      <c r="U54" s="78">
        <f t="shared" si="7"/>
        <v>33.745938425729875</v>
      </c>
      <c r="V54" s="54" t="s">
        <v>122</v>
      </c>
      <c r="W54" s="67">
        <f t="shared" si="8"/>
        <v>0</v>
      </c>
    </row>
    <row r="55" spans="1:23" x14ac:dyDescent="0.35">
      <c r="F55" s="54" t="s">
        <v>123</v>
      </c>
      <c r="G55" s="111">
        <v>0</v>
      </c>
      <c r="H55" s="112">
        <v>0</v>
      </c>
      <c r="I55" s="113">
        <v>0</v>
      </c>
      <c r="K55" s="11">
        <v>49</v>
      </c>
      <c r="L55" s="25">
        <f t="shared" si="0"/>
        <v>0.48900446036827699</v>
      </c>
      <c r="M55" s="12">
        <f t="shared" si="1"/>
        <v>1.5724388364657321E-2</v>
      </c>
      <c r="N55" s="12">
        <f t="shared" si="2"/>
        <v>0.63792070869469752</v>
      </c>
      <c r="O55" s="98">
        <f t="shared" si="3"/>
        <v>1.2837577832261834E-14</v>
      </c>
      <c r="P55" s="98">
        <f t="shared" si="12"/>
        <v>4.7763295051582864E-13</v>
      </c>
      <c r="Q55" s="98">
        <f t="shared" si="13"/>
        <v>3.5987973803602944E-12</v>
      </c>
      <c r="R55" s="47">
        <f t="shared" si="6"/>
        <v>1</v>
      </c>
      <c r="S55" s="77">
        <f t="shared" si="10"/>
        <v>8.5639651496739244E-2</v>
      </c>
      <c r="T55" s="79">
        <f t="shared" si="11"/>
        <v>9.9908798505191587</v>
      </c>
      <c r="U55" s="78">
        <f t="shared" si="7"/>
        <v>18.593816938175802</v>
      </c>
      <c r="V55" s="54" t="s">
        <v>123</v>
      </c>
      <c r="W55" s="67">
        <f t="shared" si="8"/>
        <v>0</v>
      </c>
    </row>
    <row r="56" spans="1:23" x14ac:dyDescent="0.35">
      <c r="F56" s="54" t="s">
        <v>124</v>
      </c>
      <c r="G56" s="111">
        <v>0</v>
      </c>
      <c r="H56" s="112">
        <v>0</v>
      </c>
      <c r="I56" s="113">
        <v>0</v>
      </c>
      <c r="K56" s="11">
        <v>50</v>
      </c>
      <c r="L56" s="25">
        <f t="shared" si="0"/>
        <v>0.48650859724998863</v>
      </c>
      <c r="M56" s="12">
        <f t="shared" si="1"/>
        <v>1.4446716304759143E-2</v>
      </c>
      <c r="N56" s="12">
        <f t="shared" si="2"/>
        <v>0.63209498947289688</v>
      </c>
      <c r="O56" s="98">
        <f t="shared" si="3"/>
        <v>1.2953205834452681E-14</v>
      </c>
      <c r="P56" s="98">
        <f t="shared" si="12"/>
        <v>4.7251352620502897E-13</v>
      </c>
      <c r="Q56" s="98">
        <f t="shared" si="13"/>
        <v>3.6285536970741608E-12</v>
      </c>
      <c r="R56" s="47">
        <f t="shared" si="6"/>
        <v>0</v>
      </c>
      <c r="S56" s="77">
        <f t="shared" si="10"/>
        <v>0</v>
      </c>
      <c r="T56" s="79">
        <f t="shared" si="11"/>
        <v>0</v>
      </c>
      <c r="U56" s="78">
        <f t="shared" si="7"/>
        <v>0</v>
      </c>
      <c r="V56" s="54" t="s">
        <v>124</v>
      </c>
      <c r="W56" s="67">
        <f t="shared" si="8"/>
        <v>0</v>
      </c>
    </row>
    <row r="57" spans="1:23" x14ac:dyDescent="0.35">
      <c r="F57" s="54"/>
      <c r="G57" s="126"/>
      <c r="H57" s="127"/>
      <c r="I57" s="128"/>
      <c r="K57" s="11"/>
      <c r="L57" s="25"/>
      <c r="M57" s="12"/>
      <c r="N57" s="12"/>
      <c r="O57" s="98"/>
      <c r="P57" s="98"/>
      <c r="Q57" s="98"/>
      <c r="R57" s="47"/>
      <c r="S57" s="77"/>
      <c r="T57" s="79"/>
      <c r="U57" s="78"/>
      <c r="V57" s="54"/>
      <c r="W57" s="67"/>
    </row>
    <row r="58" spans="1:23" x14ac:dyDescent="0.35">
      <c r="F58" s="54"/>
      <c r="G58" s="126"/>
      <c r="H58" s="127"/>
      <c r="I58" s="128"/>
      <c r="K58" s="11"/>
      <c r="L58" s="25"/>
      <c r="M58" s="12"/>
      <c r="N58" s="12"/>
      <c r="O58" s="98"/>
      <c r="P58" s="98"/>
      <c r="Q58" s="98"/>
      <c r="R58" s="47"/>
      <c r="S58" s="77"/>
      <c r="T58" s="79"/>
      <c r="U58" s="78"/>
      <c r="V58" s="54"/>
      <c r="W58" s="67"/>
    </row>
    <row r="59" spans="1:23" x14ac:dyDescent="0.35">
      <c r="F59" s="54"/>
      <c r="G59" s="126"/>
      <c r="H59" s="127"/>
      <c r="I59" s="128"/>
      <c r="K59" s="11"/>
      <c r="L59" s="25"/>
      <c r="M59" s="12"/>
      <c r="N59" s="12"/>
      <c r="O59" s="98"/>
      <c r="P59" s="98"/>
      <c r="Q59" s="98"/>
      <c r="R59" s="47"/>
      <c r="S59" s="77"/>
      <c r="T59" s="79"/>
      <c r="U59" s="78"/>
      <c r="V59" s="54"/>
      <c r="W59" s="67"/>
    </row>
    <row r="60" spans="1:23" x14ac:dyDescent="0.35">
      <c r="F60" s="54"/>
      <c r="G60" s="126"/>
      <c r="H60" s="127"/>
      <c r="I60" s="128"/>
      <c r="K60" s="11"/>
      <c r="L60" s="25"/>
      <c r="M60" s="12"/>
      <c r="N60" s="12"/>
      <c r="O60" s="98"/>
      <c r="P60" s="98"/>
      <c r="Q60" s="98"/>
      <c r="R60" s="47"/>
      <c r="S60" s="77"/>
      <c r="T60" s="79"/>
      <c r="U60" s="78"/>
      <c r="V60" s="54"/>
      <c r="W60" s="67"/>
    </row>
    <row r="61" spans="1:23" x14ac:dyDescent="0.35">
      <c r="F61" s="54"/>
      <c r="G61" s="126"/>
      <c r="H61" s="127"/>
      <c r="I61" s="128"/>
      <c r="K61" s="11"/>
      <c r="L61" s="25"/>
      <c r="M61" s="12"/>
      <c r="N61" s="12"/>
      <c r="O61" s="98"/>
      <c r="P61" s="98"/>
      <c r="Q61" s="98"/>
      <c r="R61" s="47"/>
      <c r="S61" s="77"/>
      <c r="T61" s="79"/>
      <c r="U61" s="78"/>
      <c r="V61" s="54"/>
      <c r="W61" s="67"/>
    </row>
    <row r="62" spans="1:23" x14ac:dyDescent="0.35">
      <c r="F62" s="54"/>
      <c r="G62" s="126"/>
      <c r="H62" s="127"/>
      <c r="I62" s="128"/>
      <c r="K62" s="11"/>
      <c r="L62" s="25"/>
      <c r="M62" s="12"/>
      <c r="N62" s="12"/>
      <c r="O62" s="98"/>
      <c r="P62" s="98"/>
      <c r="Q62" s="98"/>
      <c r="R62" s="47"/>
      <c r="S62" s="77"/>
      <c r="T62" s="79"/>
      <c r="U62" s="78"/>
      <c r="V62" s="54"/>
      <c r="W62" s="67"/>
    </row>
    <row r="63" spans="1:23" x14ac:dyDescent="0.35">
      <c r="F63" s="54"/>
      <c r="G63" s="126"/>
      <c r="H63" s="127"/>
      <c r="I63" s="128"/>
      <c r="K63" s="11"/>
      <c r="L63" s="25"/>
      <c r="M63" s="12"/>
      <c r="N63" s="12"/>
      <c r="O63" s="98"/>
      <c r="P63" s="98"/>
      <c r="Q63" s="98"/>
      <c r="R63" s="47"/>
      <c r="S63" s="77"/>
      <c r="T63" s="79"/>
      <c r="U63" s="78"/>
      <c r="V63" s="54"/>
      <c r="W63" s="67"/>
    </row>
    <row r="64" spans="1:23" x14ac:dyDescent="0.35">
      <c r="F64" s="54"/>
      <c r="G64" s="126"/>
      <c r="H64" s="127"/>
      <c r="I64" s="128"/>
      <c r="K64" s="11"/>
      <c r="L64" s="25"/>
      <c r="M64" s="12"/>
      <c r="N64" s="12"/>
      <c r="O64" s="98"/>
      <c r="P64" s="98"/>
      <c r="Q64" s="98"/>
      <c r="R64" s="47"/>
      <c r="S64" s="77"/>
      <c r="T64" s="79"/>
      <c r="U64" s="78"/>
      <c r="V64" s="54"/>
      <c r="W64" s="67"/>
    </row>
    <row r="65" spans="6:23" x14ac:dyDescent="0.35">
      <c r="F65" s="54"/>
      <c r="G65" s="126"/>
      <c r="H65" s="127"/>
      <c r="I65" s="128"/>
      <c r="K65" s="11"/>
      <c r="L65" s="25"/>
      <c r="M65" s="12"/>
      <c r="N65" s="12"/>
      <c r="O65" s="98"/>
      <c r="P65" s="98"/>
      <c r="Q65" s="98"/>
      <c r="R65" s="47"/>
      <c r="S65" s="77"/>
      <c r="T65" s="79"/>
      <c r="U65" s="78"/>
      <c r="V65" s="54"/>
      <c r="W65" s="67"/>
    </row>
    <row r="66" spans="6:23" x14ac:dyDescent="0.35">
      <c r="F66" s="54"/>
      <c r="G66" s="126"/>
      <c r="H66" s="127"/>
      <c r="I66" s="128"/>
      <c r="K66" s="11"/>
      <c r="L66" s="25"/>
      <c r="M66" s="12"/>
      <c r="N66" s="12"/>
      <c r="O66" s="98"/>
      <c r="P66" s="98"/>
      <c r="Q66" s="98"/>
      <c r="R66" s="47"/>
      <c r="S66" s="77"/>
      <c r="T66" s="79"/>
      <c r="U66" s="78"/>
      <c r="V66" s="54"/>
      <c r="W66" s="67"/>
    </row>
    <row r="67" spans="6:23" x14ac:dyDescent="0.35">
      <c r="F67" s="54"/>
      <c r="G67" s="126"/>
      <c r="H67" s="127"/>
      <c r="I67" s="128"/>
      <c r="K67" s="11"/>
      <c r="L67" s="25"/>
      <c r="M67" s="12"/>
      <c r="N67" s="12"/>
      <c r="O67" s="98"/>
      <c r="P67" s="98"/>
      <c r="Q67" s="98"/>
      <c r="R67" s="47"/>
      <c r="S67" s="77"/>
      <c r="T67" s="79"/>
      <c r="U67" s="78"/>
      <c r="V67" s="54"/>
      <c r="W67" s="67"/>
    </row>
    <row r="68" spans="6:23" x14ac:dyDescent="0.35">
      <c r="F68" s="54"/>
      <c r="G68" s="126"/>
      <c r="H68" s="127"/>
      <c r="I68" s="128"/>
      <c r="K68" s="11"/>
      <c r="L68" s="25"/>
      <c r="M68" s="12"/>
      <c r="N68" s="12"/>
      <c r="O68" s="98"/>
      <c r="P68" s="98"/>
      <c r="Q68" s="98"/>
      <c r="R68" s="47"/>
      <c r="S68" s="77"/>
      <c r="T68" s="79"/>
      <c r="U68" s="78"/>
      <c r="V68" s="54"/>
      <c r="W68" s="67"/>
    </row>
    <row r="69" spans="6:23" x14ac:dyDescent="0.35">
      <c r="F69" s="54"/>
      <c r="G69" s="126"/>
      <c r="H69" s="127"/>
      <c r="I69" s="128"/>
      <c r="K69" s="11"/>
      <c r="L69" s="25"/>
      <c r="M69" s="12"/>
      <c r="N69" s="12"/>
      <c r="O69" s="98"/>
      <c r="P69" s="98"/>
      <c r="Q69" s="98"/>
      <c r="R69" s="47"/>
      <c r="S69" s="77"/>
      <c r="T69" s="79"/>
      <c r="U69" s="78"/>
      <c r="V69" s="54"/>
      <c r="W69" s="67"/>
    </row>
    <row r="70" spans="6:23" x14ac:dyDescent="0.35">
      <c r="F70" s="54"/>
      <c r="G70" s="126"/>
      <c r="H70" s="127"/>
      <c r="I70" s="128"/>
      <c r="K70" s="11"/>
      <c r="L70" s="25"/>
      <c r="M70" s="12"/>
      <c r="N70" s="12"/>
      <c r="O70" s="98"/>
      <c r="P70" s="98"/>
      <c r="Q70" s="98"/>
      <c r="R70" s="47"/>
      <c r="S70" s="77"/>
      <c r="T70" s="79"/>
      <c r="U70" s="78"/>
      <c r="V70" s="54"/>
      <c r="W70" s="67"/>
    </row>
    <row r="71" spans="6:23" x14ac:dyDescent="0.35">
      <c r="F71" s="54"/>
      <c r="G71" s="126"/>
      <c r="H71" s="127"/>
      <c r="I71" s="128"/>
      <c r="K71" s="11"/>
      <c r="L71" s="25"/>
      <c r="M71" s="12"/>
      <c r="N71" s="12"/>
      <c r="O71" s="98"/>
      <c r="P71" s="98"/>
      <c r="Q71" s="98"/>
      <c r="R71" s="47"/>
      <c r="S71" s="77"/>
      <c r="T71" s="79"/>
      <c r="U71" s="78"/>
      <c r="V71" s="54"/>
      <c r="W71" s="67"/>
    </row>
    <row r="72" spans="6:23" x14ac:dyDescent="0.35">
      <c r="F72" s="54"/>
      <c r="G72" s="126"/>
      <c r="H72" s="127"/>
      <c r="I72" s="128"/>
      <c r="K72" s="11"/>
      <c r="L72" s="25"/>
      <c r="M72" s="12"/>
      <c r="N72" s="12"/>
      <c r="O72" s="98"/>
      <c r="P72" s="98"/>
      <c r="Q72" s="98"/>
      <c r="R72" s="47"/>
      <c r="S72" s="77"/>
      <c r="T72" s="79"/>
      <c r="U72" s="78"/>
      <c r="V72" s="54"/>
      <c r="W72" s="67"/>
    </row>
    <row r="73" spans="6:23" x14ac:dyDescent="0.35">
      <c r="F73" s="54"/>
      <c r="G73" s="126"/>
      <c r="H73" s="127"/>
      <c r="I73" s="128"/>
      <c r="K73" s="11"/>
      <c r="L73" s="25"/>
      <c r="M73" s="12"/>
      <c r="N73" s="12"/>
      <c r="O73" s="98"/>
      <c r="P73" s="98"/>
      <c r="Q73" s="98"/>
      <c r="R73" s="47"/>
      <c r="S73" s="77"/>
      <c r="T73" s="79"/>
      <c r="U73" s="78"/>
      <c r="V73" s="54"/>
      <c r="W73" s="67"/>
    </row>
    <row r="74" spans="6:23" x14ac:dyDescent="0.35">
      <c r="F74" s="54"/>
      <c r="G74" s="126"/>
      <c r="H74" s="127"/>
      <c r="I74" s="128"/>
      <c r="K74" s="11"/>
      <c r="L74" s="25"/>
      <c r="M74" s="12"/>
      <c r="N74" s="12"/>
      <c r="O74" s="98"/>
      <c r="P74" s="98"/>
      <c r="Q74" s="98"/>
      <c r="R74" s="47"/>
      <c r="S74" s="77"/>
      <c r="T74" s="79"/>
      <c r="U74" s="78"/>
      <c r="V74" s="54"/>
      <c r="W74" s="67"/>
    </row>
    <row r="75" spans="6:23" x14ac:dyDescent="0.35">
      <c r="F75" s="54"/>
      <c r="G75" s="126"/>
      <c r="H75" s="127"/>
      <c r="I75" s="128"/>
      <c r="K75" s="11"/>
      <c r="L75" s="25"/>
      <c r="M75" s="12"/>
      <c r="N75" s="12"/>
      <c r="O75" s="98"/>
      <c r="P75" s="98"/>
      <c r="Q75" s="98"/>
      <c r="R75" s="47"/>
      <c r="S75" s="77"/>
      <c r="T75" s="79"/>
      <c r="U75" s="78"/>
      <c r="V75" s="54"/>
      <c r="W75" s="67"/>
    </row>
    <row r="76" spans="6:23" x14ac:dyDescent="0.35">
      <c r="F76" s="54"/>
      <c r="G76" s="126"/>
      <c r="H76" s="127"/>
      <c r="I76" s="128"/>
      <c r="K76" s="11"/>
      <c r="L76" s="25"/>
      <c r="M76" s="12"/>
      <c r="N76" s="12"/>
      <c r="O76" s="98"/>
      <c r="P76" s="98"/>
      <c r="Q76" s="98"/>
      <c r="R76" s="47"/>
      <c r="S76" s="77"/>
      <c r="T76" s="79"/>
      <c r="U76" s="78"/>
      <c r="V76" s="54"/>
      <c r="W76" s="67"/>
    </row>
    <row r="77" spans="6:23" x14ac:dyDescent="0.35">
      <c r="F77" s="54"/>
      <c r="G77" s="126"/>
      <c r="H77" s="127"/>
      <c r="I77" s="128"/>
      <c r="K77" s="11"/>
      <c r="L77" s="25"/>
      <c r="M77" s="12"/>
      <c r="N77" s="12"/>
      <c r="O77" s="98"/>
      <c r="P77" s="98"/>
      <c r="Q77" s="98"/>
      <c r="R77" s="47"/>
      <c r="S77" s="77"/>
      <c r="T77" s="79"/>
      <c r="U77" s="78"/>
      <c r="V77" s="54"/>
      <c r="W77" s="67"/>
    </row>
    <row r="78" spans="6:23" x14ac:dyDescent="0.35">
      <c r="F78" s="54"/>
      <c r="G78" s="126"/>
      <c r="H78" s="127"/>
      <c r="I78" s="128"/>
      <c r="K78" s="11"/>
      <c r="L78" s="25"/>
      <c r="M78" s="12"/>
      <c r="N78" s="12"/>
      <c r="O78" s="98"/>
      <c r="P78" s="98"/>
      <c r="Q78" s="98"/>
      <c r="R78" s="47"/>
      <c r="S78" s="77"/>
      <c r="T78" s="79"/>
      <c r="U78" s="78"/>
      <c r="V78" s="54"/>
      <c r="W78" s="67"/>
    </row>
    <row r="79" spans="6:23" x14ac:dyDescent="0.35">
      <c r="F79" s="54"/>
      <c r="G79" s="126"/>
      <c r="H79" s="127"/>
      <c r="I79" s="128"/>
      <c r="K79" s="11"/>
      <c r="L79" s="25"/>
      <c r="M79" s="12"/>
      <c r="N79" s="12"/>
      <c r="O79" s="98"/>
      <c r="P79" s="98"/>
      <c r="Q79" s="98"/>
      <c r="R79" s="47"/>
      <c r="S79" s="77"/>
      <c r="T79" s="79"/>
      <c r="U79" s="78"/>
      <c r="V79" s="54"/>
      <c r="W79" s="67"/>
    </row>
    <row r="80" spans="6:23" x14ac:dyDescent="0.35">
      <c r="F80" s="54"/>
      <c r="G80" s="126"/>
      <c r="H80" s="127"/>
      <c r="I80" s="128"/>
      <c r="K80" s="11"/>
      <c r="L80" s="25"/>
      <c r="M80" s="12"/>
      <c r="N80" s="12"/>
      <c r="O80" s="98"/>
      <c r="P80" s="98"/>
      <c r="Q80" s="98"/>
      <c r="R80" s="47"/>
      <c r="S80" s="77"/>
      <c r="T80" s="79"/>
      <c r="U80" s="78"/>
      <c r="V80" s="54"/>
      <c r="W80" s="67"/>
    </row>
    <row r="81" spans="6:23" x14ac:dyDescent="0.35">
      <c r="F81" s="54"/>
      <c r="G81" s="126"/>
      <c r="H81" s="127"/>
      <c r="I81" s="128"/>
      <c r="K81" s="11"/>
      <c r="L81" s="25"/>
      <c r="M81" s="12"/>
      <c r="N81" s="12"/>
      <c r="O81" s="98"/>
      <c r="P81" s="98"/>
      <c r="Q81" s="98"/>
      <c r="R81" s="47"/>
      <c r="S81" s="77"/>
      <c r="T81" s="79"/>
      <c r="U81" s="78"/>
      <c r="V81" s="54"/>
      <c r="W81" s="67"/>
    </row>
    <row r="82" spans="6:23" x14ac:dyDescent="0.35">
      <c r="F82" s="54"/>
      <c r="G82" s="126"/>
      <c r="H82" s="127"/>
      <c r="I82" s="128"/>
      <c r="K82" s="11"/>
      <c r="L82" s="25"/>
      <c r="M82" s="12"/>
      <c r="N82" s="12"/>
      <c r="O82" s="98"/>
      <c r="P82" s="98"/>
      <c r="Q82" s="98"/>
      <c r="R82" s="47"/>
      <c r="S82" s="77"/>
      <c r="T82" s="79"/>
      <c r="U82" s="78"/>
      <c r="V82" s="54"/>
      <c r="W82" s="67"/>
    </row>
    <row r="83" spans="6:23" x14ac:dyDescent="0.35">
      <c r="F83" s="54"/>
      <c r="G83" s="126"/>
      <c r="H83" s="127"/>
      <c r="I83" s="128"/>
      <c r="K83" s="11"/>
      <c r="L83" s="25"/>
      <c r="M83" s="12"/>
      <c r="N83" s="12"/>
      <c r="O83" s="98"/>
      <c r="P83" s="98"/>
      <c r="Q83" s="98"/>
      <c r="R83" s="47"/>
      <c r="S83" s="77"/>
      <c r="T83" s="79"/>
      <c r="U83" s="78"/>
      <c r="V83" s="54"/>
      <c r="W83" s="67"/>
    </row>
    <row r="84" spans="6:23" x14ac:dyDescent="0.35">
      <c r="F84" s="54"/>
      <c r="G84" s="126"/>
      <c r="H84" s="127"/>
      <c r="I84" s="128"/>
      <c r="K84" s="11"/>
      <c r="L84" s="25"/>
      <c r="M84" s="12"/>
      <c r="N84" s="12"/>
      <c r="O84" s="98"/>
      <c r="P84" s="98"/>
      <c r="Q84" s="98"/>
      <c r="R84" s="47"/>
      <c r="S84" s="77"/>
      <c r="T84" s="79"/>
      <c r="U84" s="78"/>
      <c r="V84" s="54"/>
      <c r="W84" s="67"/>
    </row>
    <row r="85" spans="6:23" x14ac:dyDescent="0.35">
      <c r="F85" s="54"/>
      <c r="G85" s="126"/>
      <c r="H85" s="127"/>
      <c r="I85" s="128"/>
      <c r="K85" s="11"/>
      <c r="L85" s="25"/>
      <c r="M85" s="12"/>
      <c r="N85" s="12"/>
      <c r="O85" s="98"/>
      <c r="P85" s="98"/>
      <c r="Q85" s="98"/>
      <c r="R85" s="47"/>
      <c r="S85" s="77"/>
      <c r="T85" s="79"/>
      <c r="U85" s="78"/>
      <c r="V85" s="54"/>
      <c r="W85" s="67"/>
    </row>
    <row r="86" spans="6:23" x14ac:dyDescent="0.35">
      <c r="F86" s="54"/>
      <c r="G86" s="126"/>
      <c r="H86" s="127"/>
      <c r="I86" s="128"/>
      <c r="K86" s="11"/>
      <c r="L86" s="25"/>
      <c r="M86" s="12"/>
      <c r="N86" s="12"/>
      <c r="O86" s="98"/>
      <c r="P86" s="98"/>
      <c r="Q86" s="98"/>
      <c r="R86" s="47"/>
      <c r="S86" s="77"/>
      <c r="T86" s="79"/>
      <c r="U86" s="78"/>
      <c r="V86" s="54"/>
      <c r="W86" s="67"/>
    </row>
    <row r="87" spans="6:23" x14ac:dyDescent="0.35">
      <c r="F87" s="54"/>
      <c r="G87" s="126"/>
      <c r="H87" s="127"/>
      <c r="I87" s="128"/>
      <c r="K87" s="11"/>
      <c r="L87" s="25"/>
      <c r="M87" s="12"/>
      <c r="N87" s="12"/>
      <c r="O87" s="98"/>
      <c r="P87" s="98"/>
      <c r="Q87" s="98"/>
      <c r="R87" s="47"/>
      <c r="S87" s="77"/>
      <c r="T87" s="79"/>
      <c r="U87" s="78"/>
      <c r="V87" s="54"/>
      <c r="W87" s="67"/>
    </row>
    <row r="88" spans="6:23" x14ac:dyDescent="0.35">
      <c r="F88" s="54"/>
      <c r="G88" s="126"/>
      <c r="H88" s="127"/>
      <c r="I88" s="128"/>
      <c r="K88" s="11"/>
      <c r="L88" s="25"/>
      <c r="M88" s="12"/>
      <c r="N88" s="12"/>
      <c r="O88" s="98"/>
      <c r="P88" s="98"/>
      <c r="Q88" s="98"/>
      <c r="R88" s="47"/>
      <c r="S88" s="77"/>
      <c r="T88" s="79"/>
      <c r="U88" s="78"/>
      <c r="V88" s="54"/>
      <c r="W88" s="67"/>
    </row>
    <row r="89" spans="6:23" x14ac:dyDescent="0.35">
      <c r="F89" s="54"/>
      <c r="G89" s="126"/>
      <c r="H89" s="127"/>
      <c r="I89" s="128"/>
      <c r="K89" s="11"/>
      <c r="L89" s="25"/>
      <c r="M89" s="12"/>
      <c r="N89" s="12"/>
      <c r="O89" s="98"/>
      <c r="P89" s="98"/>
      <c r="Q89" s="98"/>
      <c r="R89" s="47"/>
      <c r="S89" s="77"/>
      <c r="T89" s="79"/>
      <c r="U89" s="78"/>
      <c r="V89" s="54"/>
      <c r="W89" s="67"/>
    </row>
    <row r="90" spans="6:23" x14ac:dyDescent="0.35">
      <c r="F90" s="54"/>
      <c r="G90" s="126"/>
      <c r="H90" s="127"/>
      <c r="I90" s="128"/>
      <c r="K90" s="11"/>
      <c r="L90" s="25"/>
      <c r="M90" s="12"/>
      <c r="N90" s="12"/>
      <c r="O90" s="98"/>
      <c r="P90" s="98"/>
      <c r="Q90" s="98"/>
      <c r="R90" s="47"/>
      <c r="S90" s="77"/>
      <c r="T90" s="79"/>
      <c r="U90" s="78"/>
      <c r="V90" s="54"/>
      <c r="W90" s="67"/>
    </row>
    <row r="91" spans="6:23" x14ac:dyDescent="0.35">
      <c r="F91" s="54"/>
      <c r="G91" s="126"/>
      <c r="H91" s="127"/>
      <c r="I91" s="128"/>
      <c r="K91" s="11"/>
      <c r="L91" s="25"/>
      <c r="M91" s="12"/>
      <c r="N91" s="12"/>
      <c r="O91" s="98"/>
      <c r="P91" s="98"/>
      <c r="Q91" s="98"/>
      <c r="R91" s="47"/>
      <c r="S91" s="77"/>
      <c r="T91" s="79"/>
      <c r="U91" s="78"/>
      <c r="V91" s="54"/>
      <c r="W91" s="67"/>
    </row>
    <row r="92" spans="6:23" x14ac:dyDescent="0.35">
      <c r="F92" s="54"/>
      <c r="G92" s="126"/>
      <c r="H92" s="127"/>
      <c r="I92" s="128"/>
      <c r="K92" s="11"/>
      <c r="L92" s="25"/>
      <c r="M92" s="12"/>
      <c r="N92" s="12"/>
      <c r="O92" s="98"/>
      <c r="P92" s="98"/>
      <c r="Q92" s="98"/>
      <c r="R92" s="47"/>
      <c r="S92" s="77"/>
      <c r="T92" s="79"/>
      <c r="U92" s="78"/>
      <c r="V92" s="54"/>
      <c r="W92" s="67"/>
    </row>
    <row r="93" spans="6:23" x14ac:dyDescent="0.35">
      <c r="F93" s="54"/>
      <c r="G93" s="126"/>
      <c r="H93" s="127"/>
      <c r="I93" s="128"/>
      <c r="K93" s="11"/>
      <c r="L93" s="25"/>
      <c r="M93" s="12"/>
      <c r="N93" s="12"/>
      <c r="O93" s="98"/>
      <c r="P93" s="98"/>
      <c r="Q93" s="98"/>
      <c r="R93" s="47"/>
      <c r="S93" s="77"/>
      <c r="T93" s="79"/>
      <c r="U93" s="78"/>
      <c r="V93" s="54"/>
      <c r="W93" s="67"/>
    </row>
    <row r="94" spans="6:23" x14ac:dyDescent="0.35">
      <c r="F94" s="54"/>
      <c r="G94" s="126"/>
      <c r="H94" s="127"/>
      <c r="I94" s="128"/>
      <c r="K94" s="11"/>
      <c r="L94" s="25"/>
      <c r="M94" s="12"/>
      <c r="N94" s="12"/>
      <c r="O94" s="98"/>
      <c r="P94" s="98"/>
      <c r="Q94" s="98"/>
      <c r="R94" s="47"/>
      <c r="S94" s="77"/>
      <c r="T94" s="79"/>
      <c r="U94" s="78"/>
      <c r="V94" s="54"/>
      <c r="W94" s="67"/>
    </row>
    <row r="95" spans="6:23" x14ac:dyDescent="0.35">
      <c r="F95" s="54"/>
      <c r="G95" s="126"/>
      <c r="H95" s="127"/>
      <c r="I95" s="128"/>
      <c r="K95" s="11"/>
      <c r="L95" s="25"/>
      <c r="M95" s="12"/>
      <c r="N95" s="12"/>
      <c r="O95" s="98"/>
      <c r="P95" s="98"/>
      <c r="Q95" s="98"/>
      <c r="R95" s="47"/>
      <c r="S95" s="77"/>
      <c r="T95" s="79"/>
      <c r="U95" s="78"/>
      <c r="V95" s="54"/>
      <c r="W95" s="67"/>
    </row>
    <row r="96" spans="6:23" x14ac:dyDescent="0.35">
      <c r="F96" s="54"/>
      <c r="G96" s="126"/>
      <c r="H96" s="127"/>
      <c r="I96" s="128"/>
      <c r="K96" s="11"/>
      <c r="L96" s="25"/>
      <c r="M96" s="12"/>
      <c r="N96" s="12"/>
      <c r="O96" s="98"/>
      <c r="P96" s="98"/>
      <c r="Q96" s="98"/>
      <c r="R96" s="47"/>
      <c r="S96" s="77"/>
      <c r="T96" s="79"/>
      <c r="U96" s="78"/>
      <c r="V96" s="54"/>
      <c r="W96" s="67"/>
    </row>
    <row r="97" spans="6:23" x14ac:dyDescent="0.35">
      <c r="F97" s="54"/>
      <c r="G97" s="126"/>
      <c r="H97" s="127"/>
      <c r="I97" s="128"/>
      <c r="K97" s="11"/>
      <c r="L97" s="25"/>
      <c r="M97" s="12"/>
      <c r="N97" s="12"/>
      <c r="O97" s="98"/>
      <c r="P97" s="98"/>
      <c r="Q97" s="98"/>
      <c r="R97" s="47"/>
      <c r="S97" s="77"/>
      <c r="T97" s="79"/>
      <c r="U97" s="78"/>
      <c r="V97" s="54"/>
      <c r="W97" s="67"/>
    </row>
    <row r="98" spans="6:23" x14ac:dyDescent="0.35">
      <c r="F98" s="54"/>
      <c r="G98" s="126"/>
      <c r="H98" s="127"/>
      <c r="I98" s="128"/>
      <c r="K98" s="11"/>
      <c r="L98" s="25"/>
      <c r="M98" s="12"/>
      <c r="N98" s="12"/>
      <c r="O98" s="98"/>
      <c r="P98" s="98"/>
      <c r="Q98" s="98"/>
      <c r="R98" s="47"/>
      <c r="S98" s="77"/>
      <c r="T98" s="79"/>
      <c r="U98" s="78"/>
      <c r="V98" s="54"/>
      <c r="W98" s="67"/>
    </row>
    <row r="99" spans="6:23" x14ac:dyDescent="0.35">
      <c r="F99" s="54"/>
      <c r="G99" s="126"/>
      <c r="H99" s="127"/>
      <c r="I99" s="128"/>
      <c r="K99" s="11"/>
      <c r="L99" s="25"/>
      <c r="M99" s="12"/>
      <c r="N99" s="12"/>
      <c r="O99" s="98"/>
      <c r="P99" s="98"/>
      <c r="Q99" s="98"/>
      <c r="R99" s="47"/>
      <c r="S99" s="77"/>
      <c r="T99" s="79"/>
      <c r="U99" s="78"/>
      <c r="V99" s="54"/>
      <c r="W99" s="67"/>
    </row>
    <row r="100" spans="6:23" x14ac:dyDescent="0.35">
      <c r="F100" s="54"/>
      <c r="G100" s="126"/>
      <c r="H100" s="127"/>
      <c r="I100" s="128"/>
      <c r="K100" s="11"/>
      <c r="L100" s="25"/>
      <c r="M100" s="12"/>
      <c r="N100" s="12"/>
      <c r="O100" s="98"/>
      <c r="P100" s="98"/>
      <c r="Q100" s="98"/>
      <c r="R100" s="47"/>
      <c r="S100" s="77"/>
      <c r="T100" s="79"/>
      <c r="U100" s="78"/>
      <c r="V100" s="54"/>
      <c r="W100" s="67"/>
    </row>
    <row r="101" spans="6:23" x14ac:dyDescent="0.35">
      <c r="F101" s="54"/>
      <c r="G101" s="126"/>
      <c r="H101" s="127"/>
      <c r="I101" s="128"/>
      <c r="K101" s="11"/>
      <c r="L101" s="25"/>
      <c r="M101" s="12"/>
      <c r="N101" s="12"/>
      <c r="O101" s="98"/>
      <c r="P101" s="98"/>
      <c r="Q101" s="98"/>
      <c r="R101" s="47"/>
      <c r="S101" s="77"/>
      <c r="T101" s="79"/>
      <c r="U101" s="78"/>
      <c r="V101" s="54"/>
      <c r="W101" s="67"/>
    </row>
    <row r="102" spans="6:23" x14ac:dyDescent="0.35">
      <c r="F102" s="54"/>
      <c r="G102" s="126"/>
      <c r="H102" s="127"/>
      <c r="I102" s="128"/>
      <c r="K102" s="11"/>
      <c r="L102" s="25"/>
      <c r="M102" s="12"/>
      <c r="N102" s="12"/>
      <c r="O102" s="98"/>
      <c r="P102" s="98"/>
      <c r="Q102" s="98"/>
      <c r="R102" s="47"/>
      <c r="S102" s="77"/>
      <c r="T102" s="79"/>
      <c r="U102" s="78"/>
      <c r="V102" s="54"/>
      <c r="W102" s="67"/>
    </row>
    <row r="103" spans="6:23" x14ac:dyDescent="0.35">
      <c r="F103" s="54"/>
      <c r="G103" s="126"/>
      <c r="H103" s="127"/>
      <c r="I103" s="128"/>
      <c r="K103" s="11"/>
      <c r="L103" s="25"/>
      <c r="M103" s="12"/>
      <c r="N103" s="12"/>
      <c r="O103" s="98"/>
      <c r="P103" s="98"/>
      <c r="Q103" s="98"/>
      <c r="R103" s="47"/>
      <c r="S103" s="77"/>
      <c r="T103" s="79"/>
      <c r="U103" s="78"/>
      <c r="V103" s="54"/>
      <c r="W103" s="67"/>
    </row>
    <row r="104" spans="6:23" x14ac:dyDescent="0.35">
      <c r="F104" s="54"/>
      <c r="G104" s="126"/>
      <c r="H104" s="127"/>
      <c r="I104" s="128"/>
      <c r="K104" s="11"/>
      <c r="L104" s="25"/>
      <c r="M104" s="12"/>
      <c r="N104" s="12"/>
      <c r="O104" s="98"/>
      <c r="P104" s="98"/>
      <c r="Q104" s="98"/>
      <c r="R104" s="47"/>
      <c r="S104" s="77"/>
      <c r="T104" s="79"/>
      <c r="U104" s="78"/>
      <c r="V104" s="54"/>
      <c r="W104" s="67"/>
    </row>
    <row r="105" spans="6:23" x14ac:dyDescent="0.35">
      <c r="F105" s="54"/>
      <c r="G105" s="126"/>
      <c r="H105" s="127"/>
      <c r="I105" s="128"/>
      <c r="K105" s="11"/>
      <c r="L105" s="25"/>
      <c r="M105" s="12"/>
      <c r="N105" s="12"/>
      <c r="O105" s="98"/>
      <c r="P105" s="98"/>
      <c r="Q105" s="98"/>
      <c r="R105" s="47"/>
      <c r="S105" s="77"/>
      <c r="T105" s="79"/>
      <c r="U105" s="78"/>
      <c r="V105" s="54"/>
      <c r="W105" s="67"/>
    </row>
    <row r="106" spans="6:23" x14ac:dyDescent="0.35">
      <c r="F106" s="54"/>
      <c r="G106" s="126"/>
      <c r="H106" s="127"/>
      <c r="I106" s="128"/>
      <c r="K106" s="11"/>
      <c r="L106" s="25"/>
      <c r="M106" s="12"/>
      <c r="N106" s="12"/>
      <c r="O106" s="98"/>
      <c r="P106" s="98"/>
      <c r="Q106" s="98"/>
      <c r="R106" s="47"/>
      <c r="S106" s="77"/>
      <c r="T106" s="79"/>
      <c r="U106" s="78"/>
      <c r="V106" s="54"/>
      <c r="W106" s="67"/>
    </row>
    <row r="107" spans="6:23" x14ac:dyDescent="0.35">
      <c r="F107" s="54"/>
      <c r="G107" s="55"/>
      <c r="H107" s="51"/>
      <c r="I107" s="56"/>
      <c r="K107" s="11"/>
      <c r="L107" s="25"/>
      <c r="M107" s="12"/>
      <c r="N107" s="12"/>
      <c r="O107" s="28"/>
      <c r="P107" s="30"/>
      <c r="Q107" s="30"/>
      <c r="R107" s="47"/>
      <c r="S107" s="77"/>
      <c r="T107" s="79"/>
      <c r="U107" s="78"/>
      <c r="V107" s="54"/>
      <c r="W107" s="67"/>
    </row>
    <row r="108" spans="6:23" x14ac:dyDescent="0.35">
      <c r="F108" s="54"/>
      <c r="G108" s="55"/>
      <c r="H108" s="51"/>
      <c r="I108" s="56"/>
      <c r="K108" s="11"/>
      <c r="L108" s="25"/>
      <c r="M108" s="12"/>
      <c r="N108" s="12"/>
      <c r="O108" s="28"/>
      <c r="P108" s="30"/>
      <c r="Q108" s="30"/>
      <c r="R108" s="47"/>
      <c r="S108" s="77"/>
      <c r="T108" s="79"/>
      <c r="U108" s="78"/>
      <c r="V108" s="54"/>
      <c r="W108" s="67"/>
    </row>
    <row r="109" spans="6:23" x14ac:dyDescent="0.35">
      <c r="F109" s="54"/>
      <c r="G109" s="55"/>
      <c r="H109" s="51"/>
      <c r="I109" s="56"/>
      <c r="K109" s="11"/>
      <c r="L109" s="25"/>
      <c r="M109" s="12"/>
      <c r="N109" s="12"/>
      <c r="O109" s="28"/>
      <c r="P109" s="30"/>
      <c r="Q109" s="30"/>
      <c r="R109" s="47"/>
      <c r="S109" s="77"/>
      <c r="T109" s="79"/>
      <c r="U109" s="78"/>
      <c r="V109" s="54"/>
      <c r="W109" s="67"/>
    </row>
    <row r="110" spans="6:23" x14ac:dyDescent="0.35">
      <c r="F110" s="54"/>
      <c r="G110" s="55"/>
      <c r="H110" s="51"/>
      <c r="I110" s="56"/>
      <c r="K110" s="11"/>
      <c r="L110" s="25"/>
      <c r="M110" s="12"/>
      <c r="N110" s="12"/>
      <c r="O110" s="28"/>
      <c r="P110" s="30"/>
      <c r="Q110" s="30"/>
      <c r="R110" s="47"/>
      <c r="S110" s="77"/>
      <c r="T110" s="79"/>
      <c r="U110" s="78"/>
      <c r="V110" s="54"/>
      <c r="W110" s="67"/>
    </row>
    <row r="111" spans="6:23" x14ac:dyDescent="0.35">
      <c r="F111" s="54"/>
      <c r="G111" s="55"/>
      <c r="H111" s="51"/>
      <c r="I111" s="56"/>
      <c r="K111" s="11"/>
      <c r="L111" s="25"/>
      <c r="M111" s="12"/>
      <c r="N111" s="12"/>
      <c r="O111" s="28"/>
      <c r="P111" s="30"/>
      <c r="Q111" s="30"/>
      <c r="R111" s="47"/>
      <c r="S111" s="77"/>
      <c r="T111" s="79"/>
      <c r="U111" s="78"/>
      <c r="V111" s="54"/>
      <c r="W111" s="67"/>
    </row>
    <row r="112" spans="6:23" x14ac:dyDescent="0.35">
      <c r="F112" s="54"/>
      <c r="G112" s="55"/>
      <c r="H112" s="51"/>
      <c r="I112" s="56"/>
      <c r="K112" s="11"/>
      <c r="L112" s="25"/>
      <c r="M112" s="12"/>
      <c r="N112" s="12"/>
      <c r="O112" s="28"/>
      <c r="P112" s="30"/>
      <c r="Q112" s="30"/>
      <c r="R112" s="47"/>
      <c r="S112" s="77"/>
      <c r="T112" s="79"/>
      <c r="U112" s="78"/>
      <c r="V112" s="54"/>
      <c r="W112" s="67"/>
    </row>
    <row r="113" spans="6:23" x14ac:dyDescent="0.35">
      <c r="F113" s="54"/>
      <c r="G113" s="55"/>
      <c r="H113" s="51"/>
      <c r="I113" s="56"/>
      <c r="K113" s="11"/>
      <c r="L113" s="25"/>
      <c r="M113" s="12"/>
      <c r="N113" s="12"/>
      <c r="O113" s="28"/>
      <c r="P113" s="30"/>
      <c r="Q113" s="30"/>
      <c r="R113" s="47"/>
      <c r="S113" s="77"/>
      <c r="T113" s="79"/>
      <c r="U113" s="78"/>
      <c r="V113" s="54"/>
      <c r="W113" s="67"/>
    </row>
    <row r="114" spans="6:23" x14ac:dyDescent="0.35">
      <c r="F114" s="54"/>
      <c r="G114" s="55"/>
      <c r="H114" s="51"/>
      <c r="I114" s="56"/>
      <c r="K114" s="11"/>
      <c r="L114" s="25"/>
      <c r="M114" s="12"/>
      <c r="N114" s="12"/>
      <c r="O114" s="28"/>
      <c r="P114" s="30"/>
      <c r="Q114" s="30"/>
      <c r="R114" s="47"/>
      <c r="S114" s="77"/>
      <c r="T114" s="79"/>
      <c r="U114" s="78"/>
      <c r="V114" s="54"/>
      <c r="W114" s="67"/>
    </row>
    <row r="115" spans="6:23" x14ac:dyDescent="0.35">
      <c r="F115" s="54"/>
      <c r="G115" s="55"/>
      <c r="H115" s="51"/>
      <c r="I115" s="56"/>
      <c r="K115" s="11"/>
      <c r="L115" s="25"/>
      <c r="M115" s="12"/>
      <c r="N115" s="12"/>
      <c r="O115" s="28"/>
      <c r="P115" s="30"/>
      <c r="Q115" s="30"/>
      <c r="R115" s="47"/>
      <c r="S115" s="77"/>
      <c r="T115" s="79"/>
      <c r="U115" s="78"/>
      <c r="V115" s="54"/>
      <c r="W115" s="67"/>
    </row>
    <row r="116" spans="6:23" x14ac:dyDescent="0.35">
      <c r="F116" s="54"/>
      <c r="G116" s="55"/>
      <c r="H116" s="51"/>
      <c r="I116" s="56"/>
      <c r="K116" s="11"/>
      <c r="L116" s="25"/>
      <c r="M116" s="12"/>
      <c r="N116" s="12"/>
      <c r="O116" s="28"/>
      <c r="P116" s="30"/>
      <c r="Q116" s="30"/>
      <c r="R116" s="47"/>
      <c r="S116" s="77"/>
      <c r="T116" s="79"/>
      <c r="U116" s="78"/>
      <c r="V116" s="54"/>
      <c r="W116" s="67"/>
    </row>
    <row r="117" spans="6:23" x14ac:dyDescent="0.35">
      <c r="F117" s="54"/>
      <c r="G117" s="55"/>
      <c r="H117" s="51"/>
      <c r="I117" s="56"/>
      <c r="K117" s="11"/>
      <c r="L117" s="25"/>
      <c r="M117" s="12"/>
      <c r="N117" s="12"/>
      <c r="O117" s="28"/>
      <c r="P117" s="30"/>
      <c r="Q117" s="30"/>
      <c r="R117" s="47"/>
      <c r="S117" s="77"/>
      <c r="T117" s="79"/>
      <c r="U117" s="78"/>
      <c r="V117" s="54"/>
      <c r="W117" s="67"/>
    </row>
    <row r="118" spans="6:23" x14ac:dyDescent="0.35">
      <c r="F118" s="54"/>
      <c r="G118" s="55"/>
      <c r="H118" s="51"/>
      <c r="I118" s="56"/>
      <c r="K118" s="11"/>
      <c r="L118" s="25"/>
      <c r="M118" s="12"/>
      <c r="N118" s="12"/>
      <c r="O118" s="28"/>
      <c r="P118" s="30"/>
      <c r="Q118" s="30"/>
      <c r="R118" s="47"/>
      <c r="S118" s="77"/>
      <c r="T118" s="79"/>
      <c r="U118" s="78"/>
      <c r="V118" s="54"/>
      <c r="W118" s="67"/>
    </row>
    <row r="119" spans="6:23" x14ac:dyDescent="0.35">
      <c r="F119" s="54"/>
      <c r="G119" s="55"/>
      <c r="H119" s="51"/>
      <c r="I119" s="56"/>
      <c r="K119" s="11"/>
      <c r="L119" s="25"/>
      <c r="M119" s="12"/>
      <c r="N119" s="12"/>
      <c r="O119" s="28"/>
      <c r="P119" s="30"/>
      <c r="Q119" s="30"/>
      <c r="R119" s="47"/>
      <c r="S119" s="77"/>
      <c r="T119" s="79"/>
      <c r="U119" s="78"/>
      <c r="V119" s="54"/>
      <c r="W119" s="67"/>
    </row>
    <row r="120" spans="6:23" x14ac:dyDescent="0.35">
      <c r="F120" s="54"/>
      <c r="G120" s="55"/>
      <c r="H120" s="51"/>
      <c r="I120" s="56"/>
      <c r="K120" s="11"/>
      <c r="L120" s="25"/>
      <c r="M120" s="12"/>
      <c r="N120" s="12"/>
      <c r="O120" s="28"/>
      <c r="P120" s="30"/>
      <c r="Q120" s="30"/>
      <c r="R120" s="47"/>
      <c r="S120" s="77"/>
      <c r="T120" s="79"/>
      <c r="U120" s="78"/>
      <c r="V120" s="54"/>
      <c r="W120" s="67"/>
    </row>
    <row r="121" spans="6:23" x14ac:dyDescent="0.35">
      <c r="F121" s="54"/>
      <c r="G121" s="55"/>
      <c r="H121" s="51"/>
      <c r="I121" s="56"/>
      <c r="K121" s="11"/>
      <c r="L121" s="25"/>
      <c r="M121" s="12"/>
      <c r="N121" s="12"/>
      <c r="O121" s="28"/>
      <c r="P121" s="30"/>
      <c r="Q121" s="30"/>
      <c r="R121" s="47"/>
      <c r="S121" s="77"/>
      <c r="T121" s="79"/>
      <c r="U121" s="78"/>
      <c r="V121" s="54"/>
      <c r="W121" s="67"/>
    </row>
    <row r="122" spans="6:23" x14ac:dyDescent="0.35">
      <c r="F122" s="54"/>
      <c r="G122" s="55"/>
      <c r="H122" s="51"/>
      <c r="I122" s="56"/>
      <c r="K122" s="11"/>
      <c r="L122" s="25"/>
      <c r="M122" s="12"/>
      <c r="N122" s="12"/>
      <c r="O122" s="28"/>
      <c r="P122" s="30"/>
      <c r="Q122" s="30"/>
      <c r="R122" s="47"/>
      <c r="S122" s="77"/>
      <c r="T122" s="79"/>
      <c r="U122" s="78"/>
      <c r="V122" s="54"/>
      <c r="W122" s="67"/>
    </row>
    <row r="123" spans="6:23" x14ac:dyDescent="0.35">
      <c r="F123" s="54"/>
      <c r="G123" s="55"/>
      <c r="H123" s="51"/>
      <c r="I123" s="56"/>
      <c r="K123" s="11"/>
      <c r="L123" s="25"/>
      <c r="M123" s="12"/>
      <c r="N123" s="12"/>
      <c r="O123" s="28"/>
      <c r="P123" s="30"/>
      <c r="Q123" s="30"/>
      <c r="R123" s="47"/>
      <c r="S123" s="77"/>
      <c r="T123" s="79"/>
      <c r="U123" s="78"/>
      <c r="V123" s="54"/>
      <c r="W123" s="67"/>
    </row>
    <row r="124" spans="6:23" x14ac:dyDescent="0.35">
      <c r="F124" s="54"/>
      <c r="G124" s="55"/>
      <c r="H124" s="51"/>
      <c r="I124" s="56"/>
      <c r="K124" s="11"/>
      <c r="L124" s="25"/>
      <c r="M124" s="12"/>
      <c r="N124" s="12"/>
      <c r="O124" s="28"/>
      <c r="P124" s="30"/>
      <c r="Q124" s="30"/>
      <c r="R124" s="47"/>
      <c r="S124" s="77"/>
      <c r="T124" s="79"/>
      <c r="U124" s="78"/>
      <c r="V124" s="54"/>
      <c r="W124" s="67"/>
    </row>
    <row r="125" spans="6:23" x14ac:dyDescent="0.35">
      <c r="F125" s="54"/>
      <c r="G125" s="55"/>
      <c r="H125" s="51"/>
      <c r="I125" s="56"/>
      <c r="K125" s="11"/>
      <c r="L125" s="25"/>
      <c r="M125" s="12"/>
      <c r="N125" s="12"/>
      <c r="O125" s="28"/>
      <c r="P125" s="30"/>
      <c r="Q125" s="30"/>
      <c r="R125" s="47"/>
      <c r="S125" s="77"/>
      <c r="T125" s="79"/>
      <c r="U125" s="78"/>
      <c r="V125" s="54"/>
      <c r="W125" s="67"/>
    </row>
    <row r="126" spans="6:23" x14ac:dyDescent="0.35">
      <c r="F126" s="54"/>
      <c r="G126" s="55"/>
      <c r="H126" s="51"/>
      <c r="I126" s="56"/>
      <c r="K126" s="11"/>
      <c r="L126" s="25"/>
      <c r="M126" s="12"/>
      <c r="N126" s="12"/>
      <c r="O126" s="28"/>
      <c r="P126" s="30"/>
      <c r="Q126" s="30"/>
      <c r="R126" s="47"/>
      <c r="S126" s="77"/>
      <c r="T126" s="79"/>
      <c r="U126" s="78"/>
      <c r="V126" s="54"/>
      <c r="W126" s="67"/>
    </row>
    <row r="127" spans="6:23" x14ac:dyDescent="0.35">
      <c r="F127" s="54"/>
      <c r="G127" s="55"/>
      <c r="H127" s="51"/>
      <c r="I127" s="56"/>
      <c r="K127" s="11"/>
      <c r="L127" s="25"/>
      <c r="M127" s="12"/>
      <c r="N127" s="12"/>
      <c r="O127" s="28"/>
      <c r="P127" s="30"/>
      <c r="Q127" s="30"/>
      <c r="R127" s="47"/>
      <c r="S127" s="77"/>
      <c r="T127" s="79"/>
      <c r="U127" s="78"/>
      <c r="V127" s="54"/>
      <c r="W127" s="67"/>
    </row>
    <row r="128" spans="6:23" x14ac:dyDescent="0.35">
      <c r="F128" s="54"/>
      <c r="G128" s="55"/>
      <c r="H128" s="51"/>
      <c r="I128" s="56"/>
      <c r="K128" s="11"/>
      <c r="L128" s="25"/>
      <c r="M128" s="12"/>
      <c r="N128" s="12"/>
      <c r="O128" s="28"/>
      <c r="P128" s="30"/>
      <c r="Q128" s="30"/>
      <c r="R128" s="47"/>
      <c r="S128" s="77"/>
      <c r="T128" s="79"/>
      <c r="U128" s="78"/>
      <c r="V128" s="54"/>
      <c r="W128" s="67"/>
    </row>
    <row r="129" spans="6:23" x14ac:dyDescent="0.35">
      <c r="F129" s="54"/>
      <c r="G129" s="55"/>
      <c r="H129" s="51"/>
      <c r="I129" s="56"/>
      <c r="K129" s="11"/>
      <c r="L129" s="25"/>
      <c r="M129" s="12"/>
      <c r="N129" s="12"/>
      <c r="O129" s="28"/>
      <c r="P129" s="30"/>
      <c r="Q129" s="30"/>
      <c r="R129" s="47"/>
      <c r="S129" s="77"/>
      <c r="T129" s="79"/>
      <c r="U129" s="78"/>
      <c r="V129" s="54"/>
      <c r="W129" s="67"/>
    </row>
    <row r="130" spans="6:23" x14ac:dyDescent="0.35">
      <c r="F130" s="54"/>
      <c r="G130" s="55"/>
      <c r="H130" s="51"/>
      <c r="I130" s="56"/>
      <c r="K130" s="11"/>
      <c r="L130" s="25"/>
      <c r="M130" s="12"/>
      <c r="N130" s="12"/>
      <c r="O130" s="28"/>
      <c r="P130" s="30"/>
      <c r="Q130" s="30"/>
      <c r="R130" s="47"/>
      <c r="S130" s="77"/>
      <c r="T130" s="79"/>
      <c r="U130" s="78"/>
      <c r="V130" s="54"/>
      <c r="W130" s="67"/>
    </row>
    <row r="131" spans="6:23" x14ac:dyDescent="0.35">
      <c r="F131" s="54"/>
      <c r="G131" s="55"/>
      <c r="H131" s="51"/>
      <c r="I131" s="56"/>
      <c r="K131" s="11"/>
      <c r="L131" s="25"/>
      <c r="M131" s="12"/>
      <c r="N131" s="12"/>
      <c r="O131" s="28"/>
      <c r="P131" s="30"/>
      <c r="Q131" s="30"/>
      <c r="R131" s="47"/>
      <c r="S131" s="77"/>
      <c r="T131" s="79"/>
      <c r="U131" s="78"/>
      <c r="V131" s="54"/>
      <c r="W131" s="67"/>
    </row>
    <row r="132" spans="6:23" x14ac:dyDescent="0.35">
      <c r="F132" s="54"/>
      <c r="G132" s="55"/>
      <c r="H132" s="51"/>
      <c r="I132" s="56"/>
      <c r="K132" s="11"/>
      <c r="L132" s="25"/>
      <c r="M132" s="12"/>
      <c r="N132" s="12"/>
      <c r="O132" s="28"/>
      <c r="P132" s="30"/>
      <c r="Q132" s="30"/>
      <c r="R132" s="47"/>
      <c r="S132" s="77"/>
      <c r="T132" s="79"/>
      <c r="U132" s="78"/>
      <c r="V132" s="54"/>
      <c r="W132" s="67"/>
    </row>
    <row r="133" spans="6:23" x14ac:dyDescent="0.35">
      <c r="F133" s="54"/>
      <c r="G133" s="55"/>
      <c r="H133" s="51"/>
      <c r="I133" s="56"/>
      <c r="K133" s="11"/>
      <c r="L133" s="25"/>
      <c r="M133" s="12"/>
      <c r="N133" s="12"/>
      <c r="O133" s="28"/>
      <c r="P133" s="30"/>
      <c r="Q133" s="30"/>
      <c r="R133" s="47"/>
      <c r="S133" s="77"/>
      <c r="T133" s="79"/>
      <c r="U133" s="78"/>
      <c r="V133" s="54"/>
      <c r="W133" s="67"/>
    </row>
    <row r="134" spans="6:23" x14ac:dyDescent="0.35">
      <c r="F134" s="54"/>
      <c r="G134" s="55"/>
      <c r="H134" s="51"/>
      <c r="I134" s="56"/>
      <c r="K134" s="11"/>
      <c r="L134" s="25"/>
      <c r="M134" s="12"/>
      <c r="N134" s="12"/>
      <c r="O134" s="28"/>
      <c r="P134" s="30"/>
      <c r="Q134" s="30"/>
      <c r="R134" s="47"/>
      <c r="S134" s="77"/>
      <c r="T134" s="79"/>
      <c r="U134" s="78"/>
      <c r="V134" s="54"/>
      <c r="W134" s="67"/>
    </row>
    <row r="135" spans="6:23" x14ac:dyDescent="0.35">
      <c r="F135" s="54"/>
      <c r="G135" s="55"/>
      <c r="H135" s="51"/>
      <c r="I135" s="56"/>
      <c r="K135" s="11"/>
      <c r="L135" s="25"/>
      <c r="M135" s="12"/>
      <c r="N135" s="12"/>
      <c r="O135" s="28"/>
      <c r="P135" s="30"/>
      <c r="Q135" s="30"/>
      <c r="R135" s="47"/>
      <c r="S135" s="77"/>
      <c r="T135" s="79"/>
      <c r="U135" s="78"/>
      <c r="V135" s="54"/>
      <c r="W135" s="67"/>
    </row>
    <row r="136" spans="6:23" x14ac:dyDescent="0.35">
      <c r="F136" s="54"/>
      <c r="G136" s="55"/>
      <c r="H136" s="51"/>
      <c r="I136" s="56"/>
      <c r="K136" s="11"/>
      <c r="L136" s="25"/>
      <c r="M136" s="12"/>
      <c r="N136" s="12"/>
      <c r="O136" s="28"/>
      <c r="P136" s="30"/>
      <c r="Q136" s="30"/>
      <c r="R136" s="47"/>
      <c r="S136" s="77"/>
      <c r="T136" s="79"/>
      <c r="U136" s="78"/>
      <c r="V136" s="54"/>
      <c r="W136" s="67"/>
    </row>
    <row r="137" spans="6:23" x14ac:dyDescent="0.35">
      <c r="F137" s="54"/>
      <c r="G137" s="55"/>
      <c r="H137" s="51"/>
      <c r="I137" s="56"/>
      <c r="K137" s="11"/>
      <c r="L137" s="25"/>
      <c r="M137" s="12"/>
      <c r="N137" s="12"/>
      <c r="O137" s="28"/>
      <c r="P137" s="30"/>
      <c r="Q137" s="30"/>
      <c r="R137" s="47"/>
      <c r="S137" s="77"/>
      <c r="T137" s="79"/>
      <c r="U137" s="78"/>
      <c r="V137" s="54"/>
      <c r="W137" s="67"/>
    </row>
    <row r="138" spans="6:23" x14ac:dyDescent="0.35">
      <c r="F138" s="54"/>
      <c r="G138" s="55"/>
      <c r="H138" s="51"/>
      <c r="I138" s="56"/>
      <c r="K138" s="11"/>
      <c r="L138" s="25"/>
      <c r="M138" s="12"/>
      <c r="N138" s="12"/>
      <c r="O138" s="28"/>
      <c r="P138" s="30"/>
      <c r="Q138" s="30"/>
      <c r="R138" s="47"/>
      <c r="S138" s="77"/>
      <c r="T138" s="79"/>
      <c r="U138" s="78"/>
      <c r="V138" s="54"/>
      <c r="W138" s="67"/>
    </row>
    <row r="139" spans="6:23" x14ac:dyDescent="0.35">
      <c r="F139" s="54"/>
      <c r="G139" s="55"/>
      <c r="H139" s="51"/>
      <c r="I139" s="56"/>
      <c r="K139" s="11"/>
      <c r="L139" s="25"/>
      <c r="M139" s="12"/>
      <c r="N139" s="12"/>
      <c r="O139" s="28"/>
      <c r="P139" s="30"/>
      <c r="Q139" s="30"/>
      <c r="R139" s="47"/>
      <c r="S139" s="77"/>
      <c r="T139" s="79"/>
      <c r="U139" s="78"/>
      <c r="V139" s="54"/>
      <c r="W139" s="67"/>
    </row>
    <row r="140" spans="6:23" x14ac:dyDescent="0.35">
      <c r="F140" s="54"/>
      <c r="G140" s="55"/>
      <c r="H140" s="51"/>
      <c r="I140" s="56"/>
      <c r="K140" s="11"/>
      <c r="L140" s="25"/>
      <c r="M140" s="12"/>
      <c r="N140" s="12"/>
      <c r="O140" s="28"/>
      <c r="P140" s="30"/>
      <c r="Q140" s="30"/>
      <c r="R140" s="47"/>
      <c r="S140" s="77"/>
      <c r="T140" s="79"/>
      <c r="U140" s="78"/>
      <c r="V140" s="54"/>
      <c r="W140" s="67"/>
    </row>
    <row r="141" spans="6:23" x14ac:dyDescent="0.35">
      <c r="F141" s="54"/>
      <c r="G141" s="55"/>
      <c r="H141" s="51"/>
      <c r="I141" s="56"/>
      <c r="K141" s="11"/>
      <c r="L141" s="25"/>
      <c r="M141" s="12"/>
      <c r="N141" s="12"/>
      <c r="O141" s="28"/>
      <c r="P141" s="30"/>
      <c r="Q141" s="30"/>
      <c r="R141" s="47"/>
      <c r="S141" s="77"/>
      <c r="T141" s="79"/>
      <c r="U141" s="78"/>
      <c r="V141" s="54"/>
      <c r="W141" s="67"/>
    </row>
    <row r="142" spans="6:23" x14ac:dyDescent="0.35">
      <c r="F142" s="54"/>
      <c r="G142" s="55"/>
      <c r="H142" s="51"/>
      <c r="I142" s="56"/>
      <c r="K142" s="11"/>
      <c r="L142" s="25"/>
      <c r="M142" s="12"/>
      <c r="N142" s="12"/>
      <c r="O142" s="28"/>
      <c r="P142" s="30"/>
      <c r="Q142" s="30"/>
      <c r="R142" s="47"/>
      <c r="S142" s="77"/>
      <c r="T142" s="79"/>
      <c r="U142" s="78"/>
      <c r="V142" s="54"/>
      <c r="W142" s="67"/>
    </row>
    <row r="143" spans="6:23" x14ac:dyDescent="0.35">
      <c r="F143" s="54"/>
      <c r="G143" s="55"/>
      <c r="H143" s="51"/>
      <c r="I143" s="56"/>
      <c r="K143" s="11"/>
      <c r="L143" s="25"/>
      <c r="M143" s="12"/>
      <c r="N143" s="12"/>
      <c r="O143" s="28"/>
      <c r="P143" s="30"/>
      <c r="Q143" s="30"/>
      <c r="R143" s="47"/>
      <c r="S143" s="77"/>
      <c r="T143" s="79"/>
      <c r="U143" s="78"/>
      <c r="V143" s="54"/>
      <c r="W143" s="67"/>
    </row>
    <row r="144" spans="6:23" x14ac:dyDescent="0.35">
      <c r="F144" s="54"/>
      <c r="G144" s="55"/>
      <c r="H144" s="51"/>
      <c r="I144" s="56"/>
      <c r="K144" s="11"/>
      <c r="L144" s="25"/>
      <c r="M144" s="12"/>
      <c r="N144" s="12"/>
      <c r="O144" s="28"/>
      <c r="P144" s="30"/>
      <c r="Q144" s="30"/>
      <c r="R144" s="47"/>
      <c r="S144" s="77"/>
      <c r="T144" s="79"/>
      <c r="U144" s="78"/>
      <c r="V144" s="54"/>
      <c r="W144" s="67"/>
    </row>
    <row r="145" spans="6:23" x14ac:dyDescent="0.35">
      <c r="F145" s="54"/>
      <c r="G145" s="55"/>
      <c r="H145" s="51"/>
      <c r="I145" s="56"/>
      <c r="K145" s="11"/>
      <c r="L145" s="25"/>
      <c r="M145" s="12"/>
      <c r="N145" s="12"/>
      <c r="O145" s="28"/>
      <c r="P145" s="30"/>
      <c r="Q145" s="30"/>
      <c r="R145" s="47"/>
      <c r="S145" s="77"/>
      <c r="T145" s="79"/>
      <c r="U145" s="78"/>
      <c r="V145" s="54"/>
      <c r="W145" s="67"/>
    </row>
    <row r="146" spans="6:23" x14ac:dyDescent="0.35">
      <c r="F146" s="54"/>
      <c r="G146" s="55"/>
      <c r="H146" s="51"/>
      <c r="I146" s="56"/>
      <c r="K146" s="11"/>
      <c r="L146" s="25"/>
      <c r="M146" s="12"/>
      <c r="N146" s="12"/>
      <c r="O146" s="28"/>
      <c r="P146" s="30"/>
      <c r="Q146" s="30"/>
      <c r="R146" s="47"/>
      <c r="S146" s="77"/>
      <c r="T146" s="79"/>
      <c r="U146" s="78"/>
      <c r="V146" s="54"/>
      <c r="W146" s="67"/>
    </row>
    <row r="147" spans="6:23" x14ac:dyDescent="0.35">
      <c r="F147" s="54"/>
      <c r="G147" s="55"/>
      <c r="H147" s="51"/>
      <c r="I147" s="56"/>
      <c r="K147" s="11"/>
      <c r="L147" s="25"/>
      <c r="M147" s="12"/>
      <c r="N147" s="12"/>
      <c r="O147" s="28"/>
      <c r="P147" s="30"/>
      <c r="Q147" s="30"/>
      <c r="R147" s="47"/>
      <c r="S147" s="77"/>
      <c r="T147" s="79"/>
      <c r="U147" s="78"/>
      <c r="V147" s="54"/>
      <c r="W147" s="67"/>
    </row>
    <row r="148" spans="6:23" x14ac:dyDescent="0.35">
      <c r="F148" s="54"/>
      <c r="G148" s="55"/>
      <c r="H148" s="51"/>
      <c r="I148" s="56"/>
      <c r="K148" s="11"/>
      <c r="L148" s="25"/>
      <c r="M148" s="12"/>
      <c r="N148" s="12"/>
      <c r="O148" s="28"/>
      <c r="P148" s="30"/>
      <c r="Q148" s="30"/>
      <c r="R148" s="47"/>
      <c r="S148" s="77"/>
      <c r="T148" s="79"/>
      <c r="U148" s="78"/>
      <c r="V148" s="54"/>
      <c r="W148" s="67"/>
    </row>
    <row r="149" spans="6:23" x14ac:dyDescent="0.35">
      <c r="F149" s="54"/>
      <c r="G149" s="55"/>
      <c r="H149" s="51"/>
      <c r="I149" s="56"/>
      <c r="K149" s="11"/>
      <c r="L149" s="25"/>
      <c r="M149" s="12"/>
      <c r="N149" s="12"/>
      <c r="O149" s="28"/>
      <c r="P149" s="30"/>
      <c r="Q149" s="30"/>
      <c r="R149" s="47"/>
      <c r="S149" s="77"/>
      <c r="T149" s="79"/>
      <c r="U149" s="78"/>
      <c r="V149" s="54"/>
      <c r="W149" s="67"/>
    </row>
    <row r="150" spans="6:23" x14ac:dyDescent="0.35">
      <c r="F150" s="54"/>
      <c r="G150" s="55"/>
      <c r="H150" s="51"/>
      <c r="I150" s="56"/>
      <c r="K150" s="11"/>
      <c r="L150" s="25"/>
      <c r="M150" s="12"/>
      <c r="N150" s="12"/>
      <c r="O150" s="28"/>
      <c r="P150" s="30"/>
      <c r="Q150" s="30"/>
      <c r="R150" s="47"/>
      <c r="S150" s="77"/>
      <c r="T150" s="79"/>
      <c r="U150" s="78"/>
      <c r="V150" s="54"/>
      <c r="W150" s="67"/>
    </row>
    <row r="151" spans="6:23" x14ac:dyDescent="0.35">
      <c r="F151" s="54"/>
      <c r="G151" s="55"/>
      <c r="H151" s="51"/>
      <c r="I151" s="56"/>
      <c r="K151" s="11"/>
      <c r="L151" s="25"/>
      <c r="M151" s="12"/>
      <c r="N151" s="12"/>
      <c r="O151" s="28"/>
      <c r="P151" s="30"/>
      <c r="Q151" s="30"/>
      <c r="R151" s="47"/>
      <c r="S151" s="77"/>
      <c r="T151" s="79"/>
      <c r="U151" s="78"/>
      <c r="V151" s="54"/>
      <c r="W151" s="67"/>
    </row>
    <row r="152" spans="6:23" x14ac:dyDescent="0.35">
      <c r="F152" s="54"/>
      <c r="G152" s="55"/>
      <c r="H152" s="51"/>
      <c r="I152" s="56"/>
      <c r="K152" s="11"/>
      <c r="L152" s="25"/>
      <c r="M152" s="12"/>
      <c r="N152" s="12"/>
      <c r="O152" s="28"/>
      <c r="P152" s="30"/>
      <c r="Q152" s="30"/>
      <c r="R152" s="47"/>
      <c r="S152" s="77"/>
      <c r="T152" s="79"/>
      <c r="U152" s="78"/>
      <c r="V152" s="54"/>
      <c r="W152" s="67"/>
    </row>
    <row r="153" spans="6:23" x14ac:dyDescent="0.35">
      <c r="F153" s="54"/>
      <c r="G153" s="55"/>
      <c r="H153" s="51"/>
      <c r="I153" s="56"/>
      <c r="K153" s="11"/>
      <c r="L153" s="25"/>
      <c r="M153" s="12"/>
      <c r="N153" s="12"/>
      <c r="O153" s="28"/>
      <c r="P153" s="30"/>
      <c r="Q153" s="30"/>
      <c r="R153" s="47"/>
      <c r="S153" s="77"/>
      <c r="T153" s="79"/>
      <c r="U153" s="78"/>
      <c r="V153" s="54"/>
      <c r="W153" s="67"/>
    </row>
    <row r="154" spans="6:23" x14ac:dyDescent="0.35">
      <c r="F154" s="54"/>
      <c r="G154" s="55"/>
      <c r="H154" s="51"/>
      <c r="I154" s="56"/>
      <c r="K154" s="11"/>
      <c r="L154" s="25"/>
      <c r="M154" s="12"/>
      <c r="N154" s="12"/>
      <c r="O154" s="28"/>
      <c r="P154" s="30"/>
      <c r="Q154" s="30"/>
      <c r="R154" s="47"/>
      <c r="S154" s="77"/>
      <c r="T154" s="79"/>
      <c r="U154" s="78"/>
      <c r="V154" s="54"/>
      <c r="W154" s="67"/>
    </row>
    <row r="155" spans="6:23" x14ac:dyDescent="0.35">
      <c r="F155" s="54"/>
      <c r="G155" s="55"/>
      <c r="H155" s="51"/>
      <c r="I155" s="56"/>
      <c r="K155" s="11"/>
      <c r="L155" s="25"/>
      <c r="M155" s="12"/>
      <c r="N155" s="12"/>
      <c r="O155" s="28"/>
      <c r="P155" s="30"/>
      <c r="Q155" s="30"/>
      <c r="R155" s="47"/>
      <c r="S155" s="77"/>
      <c r="T155" s="79"/>
      <c r="U155" s="78"/>
      <c r="V155" s="54"/>
      <c r="W155" s="67"/>
    </row>
    <row r="156" spans="6:23" x14ac:dyDescent="0.35">
      <c r="F156" s="54"/>
      <c r="G156" s="55"/>
      <c r="H156" s="51"/>
      <c r="I156" s="56"/>
      <c r="K156" s="11"/>
      <c r="L156" s="25"/>
      <c r="M156" s="12"/>
      <c r="N156" s="12"/>
      <c r="O156" s="28"/>
      <c r="P156" s="30"/>
      <c r="Q156" s="30"/>
      <c r="R156" s="47"/>
      <c r="S156" s="77"/>
      <c r="T156" s="79"/>
      <c r="U156" s="78"/>
      <c r="V156" s="54"/>
      <c r="W156" s="67"/>
    </row>
    <row r="157" spans="6:23" x14ac:dyDescent="0.35">
      <c r="F157" s="54"/>
      <c r="G157" s="55"/>
      <c r="H157" s="51"/>
      <c r="I157" s="56"/>
      <c r="K157" s="11"/>
      <c r="L157" s="25"/>
      <c r="M157" s="12"/>
      <c r="N157" s="12"/>
      <c r="O157" s="28"/>
      <c r="P157" s="30"/>
      <c r="Q157" s="30"/>
      <c r="R157" s="47"/>
      <c r="S157" s="77"/>
      <c r="T157" s="79"/>
      <c r="U157" s="78"/>
      <c r="V157" s="54"/>
      <c r="W157" s="67"/>
    </row>
    <row r="158" spans="6:23" x14ac:dyDescent="0.35">
      <c r="F158" s="54"/>
      <c r="G158" s="55"/>
      <c r="H158" s="51"/>
      <c r="I158" s="56"/>
      <c r="K158" s="11"/>
      <c r="L158" s="25"/>
      <c r="M158" s="12"/>
      <c r="N158" s="12"/>
      <c r="O158" s="28"/>
      <c r="P158" s="30"/>
      <c r="Q158" s="30"/>
      <c r="R158" s="47"/>
      <c r="S158" s="77"/>
      <c r="T158" s="79"/>
      <c r="U158" s="78"/>
      <c r="V158" s="54"/>
      <c r="W158" s="67"/>
    </row>
    <row r="159" spans="6:23" x14ac:dyDescent="0.35">
      <c r="F159" s="54"/>
      <c r="G159" s="55"/>
      <c r="H159" s="51"/>
      <c r="I159" s="56"/>
      <c r="K159" s="11"/>
      <c r="L159" s="25"/>
      <c r="M159" s="12"/>
      <c r="N159" s="12"/>
      <c r="O159" s="28"/>
      <c r="P159" s="30"/>
      <c r="Q159" s="30"/>
      <c r="R159" s="47"/>
      <c r="S159" s="77"/>
      <c r="T159" s="79"/>
      <c r="U159" s="78"/>
      <c r="V159" s="54"/>
      <c r="W159" s="67"/>
    </row>
    <row r="160" spans="6:23" x14ac:dyDescent="0.35">
      <c r="F160" s="54"/>
      <c r="G160" s="55"/>
      <c r="H160" s="51"/>
      <c r="I160" s="56"/>
      <c r="K160" s="11"/>
      <c r="L160" s="25"/>
      <c r="M160" s="12"/>
      <c r="N160" s="12"/>
      <c r="O160" s="28"/>
      <c r="P160" s="30"/>
      <c r="Q160" s="30"/>
      <c r="R160" s="47"/>
      <c r="S160" s="77"/>
      <c r="T160" s="79"/>
      <c r="U160" s="78"/>
      <c r="V160" s="54"/>
      <c r="W160" s="67"/>
    </row>
    <row r="161" spans="6:23" x14ac:dyDescent="0.35">
      <c r="F161" s="54"/>
      <c r="G161" s="55"/>
      <c r="H161" s="51"/>
      <c r="I161" s="56"/>
      <c r="K161" s="11"/>
      <c r="L161" s="25"/>
      <c r="M161" s="12"/>
      <c r="N161" s="12"/>
      <c r="O161" s="28"/>
      <c r="P161" s="30"/>
      <c r="Q161" s="30"/>
      <c r="R161" s="47"/>
      <c r="S161" s="77"/>
      <c r="T161" s="79"/>
      <c r="U161" s="78"/>
      <c r="V161" s="54"/>
      <c r="W161" s="67"/>
    </row>
    <row r="162" spans="6:23" x14ac:dyDescent="0.35">
      <c r="F162" s="54"/>
      <c r="G162" s="55"/>
      <c r="H162" s="51"/>
      <c r="I162" s="56"/>
      <c r="K162" s="11"/>
      <c r="L162" s="25"/>
      <c r="M162" s="12"/>
      <c r="N162" s="12"/>
      <c r="O162" s="28"/>
      <c r="P162" s="30"/>
      <c r="Q162" s="30"/>
      <c r="R162" s="47"/>
      <c r="S162" s="77"/>
      <c r="T162" s="79"/>
      <c r="U162" s="78"/>
      <c r="V162" s="54"/>
      <c r="W162" s="67"/>
    </row>
    <row r="163" spans="6:23" x14ac:dyDescent="0.35">
      <c r="F163" s="54"/>
      <c r="G163" s="55"/>
      <c r="H163" s="51"/>
      <c r="I163" s="56"/>
      <c r="K163" s="11"/>
      <c r="L163" s="25"/>
      <c r="M163" s="12"/>
      <c r="N163" s="12"/>
      <c r="O163" s="28"/>
      <c r="P163" s="30"/>
      <c r="Q163" s="30"/>
      <c r="R163" s="47"/>
      <c r="S163" s="77"/>
      <c r="T163" s="79"/>
      <c r="U163" s="78"/>
      <c r="V163" s="54"/>
      <c r="W163" s="67"/>
    </row>
    <row r="164" spans="6:23" x14ac:dyDescent="0.35">
      <c r="F164" s="54"/>
      <c r="G164" s="55"/>
      <c r="H164" s="51"/>
      <c r="I164" s="56"/>
      <c r="K164" s="11"/>
      <c r="L164" s="25"/>
      <c r="M164" s="12"/>
      <c r="N164" s="12"/>
      <c r="O164" s="28"/>
      <c r="P164" s="30"/>
      <c r="Q164" s="30"/>
      <c r="R164" s="47"/>
      <c r="S164" s="77"/>
      <c r="T164" s="79"/>
      <c r="U164" s="78"/>
      <c r="V164" s="54"/>
      <c r="W164" s="67"/>
    </row>
    <row r="165" spans="6:23" x14ac:dyDescent="0.35">
      <c r="F165" s="54"/>
      <c r="G165" s="55"/>
      <c r="H165" s="51"/>
      <c r="I165" s="56"/>
      <c r="K165" s="11"/>
      <c r="L165" s="25"/>
      <c r="M165" s="12"/>
      <c r="N165" s="12"/>
      <c r="O165" s="28"/>
      <c r="P165" s="30"/>
      <c r="Q165" s="30"/>
      <c r="R165" s="47"/>
      <c r="S165" s="77"/>
      <c r="T165" s="79"/>
      <c r="U165" s="78"/>
      <c r="V165" s="54"/>
      <c r="W165" s="67"/>
    </row>
    <row r="166" spans="6:23" x14ac:dyDescent="0.35">
      <c r="F166" s="54"/>
      <c r="G166" s="55"/>
      <c r="H166" s="51"/>
      <c r="I166" s="56"/>
      <c r="K166" s="11"/>
      <c r="L166" s="25"/>
      <c r="M166" s="12"/>
      <c r="N166" s="12"/>
      <c r="O166" s="28"/>
      <c r="P166" s="30"/>
      <c r="Q166" s="30"/>
      <c r="R166" s="47"/>
      <c r="S166" s="77"/>
      <c r="T166" s="79"/>
      <c r="U166" s="78"/>
      <c r="V166" s="54"/>
      <c r="W166" s="67"/>
    </row>
    <row r="167" spans="6:23" x14ac:dyDescent="0.35">
      <c r="F167" s="54"/>
      <c r="G167" s="55"/>
      <c r="H167" s="51"/>
      <c r="I167" s="56"/>
      <c r="K167" s="11"/>
      <c r="L167" s="25"/>
      <c r="M167" s="12"/>
      <c r="N167" s="12"/>
      <c r="O167" s="28"/>
      <c r="P167" s="30"/>
      <c r="Q167" s="30"/>
      <c r="R167" s="47"/>
      <c r="S167" s="77"/>
      <c r="T167" s="79"/>
      <c r="U167" s="78"/>
      <c r="V167" s="54"/>
      <c r="W167" s="67"/>
    </row>
    <row r="168" spans="6:23" x14ac:dyDescent="0.35">
      <c r="F168" s="54"/>
      <c r="G168" s="55"/>
      <c r="H168" s="51"/>
      <c r="I168" s="56"/>
      <c r="K168" s="11"/>
      <c r="L168" s="25"/>
      <c r="M168" s="12"/>
      <c r="N168" s="12"/>
      <c r="O168" s="28"/>
      <c r="P168" s="30"/>
      <c r="Q168" s="30"/>
      <c r="R168" s="47"/>
      <c r="S168" s="77"/>
      <c r="T168" s="79"/>
      <c r="U168" s="78"/>
      <c r="V168" s="54"/>
      <c r="W168" s="67"/>
    </row>
    <row r="169" spans="6:23" x14ac:dyDescent="0.35">
      <c r="F169" s="54"/>
      <c r="G169" s="55"/>
      <c r="H169" s="51"/>
      <c r="I169" s="56"/>
      <c r="K169" s="11"/>
      <c r="L169" s="25"/>
      <c r="M169" s="12"/>
      <c r="N169" s="12"/>
      <c r="O169" s="28"/>
      <c r="P169" s="30"/>
      <c r="Q169" s="30"/>
      <c r="R169" s="47"/>
      <c r="S169" s="77"/>
      <c r="T169" s="79"/>
      <c r="U169" s="78"/>
      <c r="V169" s="54"/>
      <c r="W169" s="67"/>
    </row>
    <row r="170" spans="6:23" x14ac:dyDescent="0.35">
      <c r="F170" s="54"/>
      <c r="G170" s="55"/>
      <c r="H170" s="51"/>
      <c r="I170" s="56"/>
      <c r="K170" s="11"/>
      <c r="L170" s="25"/>
      <c r="M170" s="12"/>
      <c r="N170" s="12"/>
      <c r="O170" s="28"/>
      <c r="P170" s="30"/>
      <c r="Q170" s="30"/>
      <c r="R170" s="47"/>
      <c r="S170" s="77"/>
      <c r="T170" s="79"/>
      <c r="U170" s="78"/>
      <c r="V170" s="54"/>
      <c r="W170" s="67"/>
    </row>
    <row r="171" spans="6:23" x14ac:dyDescent="0.35">
      <c r="F171" s="54"/>
      <c r="G171" s="55"/>
      <c r="H171" s="51"/>
      <c r="I171" s="56"/>
      <c r="K171" s="11"/>
      <c r="L171" s="25"/>
      <c r="M171" s="12"/>
      <c r="N171" s="12"/>
      <c r="O171" s="28"/>
      <c r="P171" s="30"/>
      <c r="Q171" s="30"/>
      <c r="R171" s="47"/>
      <c r="S171" s="77"/>
      <c r="T171" s="79"/>
      <c r="U171" s="78"/>
      <c r="V171" s="54"/>
      <c r="W171" s="67"/>
    </row>
    <row r="172" spans="6:23" x14ac:dyDescent="0.35">
      <c r="F172" s="54"/>
      <c r="G172" s="55"/>
      <c r="H172" s="51"/>
      <c r="I172" s="56"/>
      <c r="K172" s="11"/>
      <c r="L172" s="25"/>
      <c r="M172" s="12"/>
      <c r="N172" s="12"/>
      <c r="O172" s="28"/>
      <c r="P172" s="30"/>
      <c r="Q172" s="30"/>
      <c r="R172" s="47"/>
      <c r="S172" s="77"/>
      <c r="T172" s="79"/>
      <c r="U172" s="78"/>
      <c r="V172" s="54"/>
      <c r="W172" s="67"/>
    </row>
    <row r="173" spans="6:23" x14ac:dyDescent="0.35">
      <c r="F173" s="54"/>
      <c r="G173" s="55"/>
      <c r="H173" s="51"/>
      <c r="I173" s="56"/>
      <c r="K173" s="11"/>
      <c r="L173" s="25"/>
      <c r="M173" s="12"/>
      <c r="N173" s="12"/>
      <c r="O173" s="28"/>
      <c r="P173" s="30"/>
      <c r="Q173" s="30"/>
      <c r="R173" s="47"/>
      <c r="S173" s="77"/>
      <c r="T173" s="79"/>
      <c r="U173" s="78"/>
      <c r="V173" s="54"/>
      <c r="W173" s="67"/>
    </row>
    <row r="174" spans="6:23" x14ac:dyDescent="0.35">
      <c r="F174" s="54"/>
      <c r="G174" s="55"/>
      <c r="H174" s="51"/>
      <c r="I174" s="56"/>
      <c r="K174" s="11"/>
      <c r="L174" s="25"/>
      <c r="M174" s="12"/>
      <c r="N174" s="12"/>
      <c r="O174" s="28"/>
      <c r="P174" s="30"/>
      <c r="Q174" s="30"/>
      <c r="R174" s="47"/>
      <c r="S174" s="77"/>
      <c r="T174" s="79"/>
      <c r="U174" s="78"/>
      <c r="V174" s="54"/>
      <c r="W174" s="67"/>
    </row>
    <row r="175" spans="6:23" x14ac:dyDescent="0.35">
      <c r="F175" s="54"/>
      <c r="G175" s="55"/>
      <c r="H175" s="51"/>
      <c r="I175" s="56"/>
      <c r="K175" s="11"/>
      <c r="L175" s="25"/>
      <c r="M175" s="12"/>
      <c r="N175" s="12"/>
      <c r="O175" s="28"/>
      <c r="P175" s="30"/>
      <c r="Q175" s="30"/>
      <c r="R175" s="47"/>
      <c r="S175" s="77"/>
      <c r="T175" s="79"/>
      <c r="U175" s="78"/>
      <c r="V175" s="54"/>
      <c r="W175" s="67"/>
    </row>
    <row r="176" spans="6:23" x14ac:dyDescent="0.35">
      <c r="F176" s="54"/>
      <c r="G176" s="55"/>
      <c r="H176" s="51"/>
      <c r="I176" s="56"/>
      <c r="K176" s="11"/>
      <c r="L176" s="25"/>
      <c r="M176" s="12"/>
      <c r="N176" s="12"/>
      <c r="O176" s="28"/>
      <c r="P176" s="30"/>
      <c r="Q176" s="30"/>
      <c r="R176" s="47"/>
      <c r="S176" s="77"/>
      <c r="T176" s="79"/>
      <c r="U176" s="78"/>
      <c r="V176" s="54"/>
      <c r="W176" s="67"/>
    </row>
    <row r="177" spans="6:23" x14ac:dyDescent="0.35">
      <c r="F177" s="54"/>
      <c r="G177" s="55"/>
      <c r="H177" s="51"/>
      <c r="I177" s="56"/>
      <c r="K177" s="11"/>
      <c r="L177" s="25"/>
      <c r="M177" s="12"/>
      <c r="N177" s="12"/>
      <c r="O177" s="28"/>
      <c r="P177" s="30"/>
      <c r="Q177" s="30"/>
      <c r="R177" s="47"/>
      <c r="S177" s="77"/>
      <c r="T177" s="79"/>
      <c r="U177" s="78"/>
      <c r="V177" s="54"/>
      <c r="W177" s="67"/>
    </row>
    <row r="178" spans="6:23" x14ac:dyDescent="0.35">
      <c r="F178" s="54"/>
      <c r="G178" s="55"/>
      <c r="H178" s="51"/>
      <c r="I178" s="56"/>
      <c r="K178" s="11"/>
      <c r="L178" s="25"/>
      <c r="M178" s="12"/>
      <c r="N178" s="12"/>
      <c r="O178" s="28"/>
      <c r="P178" s="30"/>
      <c r="Q178" s="30"/>
      <c r="R178" s="47"/>
      <c r="S178" s="77"/>
      <c r="T178" s="79"/>
      <c r="U178" s="78"/>
      <c r="V178" s="54"/>
      <c r="W178" s="67"/>
    </row>
    <row r="179" spans="6:23" x14ac:dyDescent="0.35">
      <c r="F179" s="54"/>
      <c r="G179" s="55"/>
      <c r="H179" s="51"/>
      <c r="I179" s="56"/>
      <c r="K179" s="11"/>
      <c r="L179" s="25"/>
      <c r="M179" s="12"/>
      <c r="N179" s="12"/>
      <c r="O179" s="28"/>
      <c r="P179" s="30"/>
      <c r="Q179" s="30"/>
      <c r="R179" s="47"/>
      <c r="S179" s="77"/>
      <c r="T179" s="79"/>
      <c r="U179" s="78"/>
      <c r="V179" s="54"/>
      <c r="W179" s="67"/>
    </row>
    <row r="180" spans="6:23" x14ac:dyDescent="0.35">
      <c r="F180" s="54"/>
      <c r="G180" s="55"/>
      <c r="H180" s="51"/>
      <c r="I180" s="56"/>
      <c r="K180" s="11"/>
      <c r="L180" s="25"/>
      <c r="M180" s="12"/>
      <c r="N180" s="12"/>
      <c r="O180" s="28"/>
      <c r="P180" s="30"/>
      <c r="Q180" s="30"/>
      <c r="R180" s="47"/>
      <c r="S180" s="77"/>
      <c r="T180" s="79"/>
      <c r="U180" s="78"/>
      <c r="V180" s="54"/>
      <c r="W180" s="67"/>
    </row>
    <row r="181" spans="6:23" x14ac:dyDescent="0.35">
      <c r="F181" s="54"/>
      <c r="G181" s="55"/>
      <c r="H181" s="51"/>
      <c r="I181" s="56"/>
      <c r="K181" s="11"/>
      <c r="L181" s="25"/>
      <c r="M181" s="12"/>
      <c r="N181" s="12"/>
      <c r="O181" s="28"/>
      <c r="P181" s="30"/>
      <c r="Q181" s="30"/>
      <c r="R181" s="47"/>
      <c r="S181" s="77"/>
      <c r="T181" s="79"/>
      <c r="U181" s="78"/>
      <c r="V181" s="54"/>
      <c r="W181" s="67"/>
    </row>
    <row r="182" spans="6:23" x14ac:dyDescent="0.35">
      <c r="F182" s="54"/>
      <c r="G182" s="55"/>
      <c r="H182" s="51"/>
      <c r="I182" s="56"/>
      <c r="K182" s="11"/>
      <c r="L182" s="25"/>
      <c r="M182" s="12"/>
      <c r="N182" s="12"/>
      <c r="O182" s="28"/>
      <c r="P182" s="30"/>
      <c r="Q182" s="30"/>
      <c r="R182" s="47"/>
      <c r="S182" s="77"/>
      <c r="T182" s="79"/>
      <c r="U182" s="78"/>
      <c r="V182" s="54"/>
      <c r="W182" s="67"/>
    </row>
    <row r="183" spans="6:23" x14ac:dyDescent="0.35">
      <c r="F183" s="54"/>
      <c r="G183" s="55"/>
      <c r="H183" s="51"/>
      <c r="I183" s="56"/>
      <c r="K183" s="11"/>
      <c r="L183" s="25"/>
      <c r="M183" s="12"/>
      <c r="N183" s="12"/>
      <c r="O183" s="28"/>
      <c r="P183" s="30"/>
      <c r="Q183" s="30"/>
      <c r="R183" s="47"/>
      <c r="S183" s="77"/>
      <c r="T183" s="79"/>
      <c r="U183" s="78"/>
      <c r="V183" s="54"/>
      <c r="W183" s="67"/>
    </row>
    <row r="184" spans="6:23" x14ac:dyDescent="0.35">
      <c r="F184" s="54"/>
      <c r="G184" s="55"/>
      <c r="H184" s="51"/>
      <c r="I184" s="56"/>
      <c r="K184" s="11"/>
      <c r="L184" s="25"/>
      <c r="M184" s="12"/>
      <c r="N184" s="12"/>
      <c r="O184" s="28"/>
      <c r="P184" s="30"/>
      <c r="Q184" s="30"/>
      <c r="R184" s="47"/>
      <c r="S184" s="77"/>
      <c r="T184" s="79"/>
      <c r="U184" s="78"/>
      <c r="V184" s="54"/>
      <c r="W184" s="67"/>
    </row>
    <row r="185" spans="6:23" x14ac:dyDescent="0.35">
      <c r="F185" s="54"/>
      <c r="G185" s="55"/>
      <c r="H185" s="51"/>
      <c r="I185" s="56"/>
      <c r="K185" s="11"/>
      <c r="L185" s="25"/>
      <c r="M185" s="12"/>
      <c r="N185" s="12"/>
      <c r="O185" s="28"/>
      <c r="P185" s="30"/>
      <c r="Q185" s="30"/>
      <c r="R185" s="47"/>
      <c r="S185" s="77"/>
      <c r="T185" s="79"/>
      <c r="U185" s="78"/>
      <c r="V185" s="54"/>
      <c r="W185" s="67"/>
    </row>
    <row r="186" spans="6:23" x14ac:dyDescent="0.35">
      <c r="F186" s="54"/>
      <c r="G186" s="55"/>
      <c r="H186" s="51"/>
      <c r="I186" s="56"/>
      <c r="K186" s="11"/>
      <c r="L186" s="25"/>
      <c r="M186" s="12"/>
      <c r="N186" s="12"/>
      <c r="O186" s="28"/>
      <c r="P186" s="30"/>
      <c r="Q186" s="30"/>
      <c r="R186" s="47"/>
      <c r="S186" s="77"/>
      <c r="T186" s="79"/>
      <c r="U186" s="78"/>
      <c r="V186" s="54"/>
      <c r="W186" s="67"/>
    </row>
    <row r="187" spans="6:23" x14ac:dyDescent="0.35">
      <c r="F187" s="54"/>
      <c r="G187" s="55"/>
      <c r="H187" s="51"/>
      <c r="I187" s="56"/>
      <c r="K187" s="11"/>
      <c r="L187" s="25"/>
      <c r="M187" s="12"/>
      <c r="N187" s="12"/>
      <c r="O187" s="28"/>
      <c r="P187" s="30"/>
      <c r="Q187" s="30"/>
      <c r="R187" s="47"/>
      <c r="S187" s="77"/>
      <c r="T187" s="79"/>
      <c r="U187" s="78"/>
      <c r="V187" s="54"/>
      <c r="W187" s="67"/>
    </row>
    <row r="188" spans="6:23" x14ac:dyDescent="0.35">
      <c r="F188" s="54"/>
      <c r="G188" s="55"/>
      <c r="H188" s="51"/>
      <c r="I188" s="56"/>
      <c r="K188" s="11"/>
      <c r="L188" s="25"/>
      <c r="M188" s="12"/>
      <c r="N188" s="12"/>
      <c r="O188" s="28"/>
      <c r="P188" s="30"/>
      <c r="Q188" s="30"/>
      <c r="R188" s="47"/>
      <c r="S188" s="77"/>
      <c r="T188" s="79"/>
      <c r="U188" s="78"/>
      <c r="V188" s="54"/>
      <c r="W188" s="67"/>
    </row>
    <row r="189" spans="6:23" x14ac:dyDescent="0.35">
      <c r="F189" s="54"/>
      <c r="G189" s="55"/>
      <c r="H189" s="51"/>
      <c r="I189" s="56"/>
      <c r="K189" s="11"/>
      <c r="L189" s="25"/>
      <c r="M189" s="12"/>
      <c r="N189" s="12"/>
      <c r="O189" s="28"/>
      <c r="P189" s="30"/>
      <c r="Q189" s="30"/>
      <c r="R189" s="47"/>
      <c r="S189" s="77"/>
      <c r="T189" s="79"/>
      <c r="U189" s="78"/>
      <c r="V189" s="54"/>
      <c r="W189" s="67"/>
    </row>
    <row r="190" spans="6:23" x14ac:dyDescent="0.35">
      <c r="F190" s="54"/>
      <c r="G190" s="55"/>
      <c r="H190" s="51"/>
      <c r="I190" s="56"/>
      <c r="K190" s="11"/>
      <c r="L190" s="25"/>
      <c r="M190" s="12"/>
      <c r="N190" s="12"/>
      <c r="O190" s="28"/>
      <c r="P190" s="30"/>
      <c r="Q190" s="30"/>
      <c r="R190" s="47"/>
      <c r="S190" s="77"/>
      <c r="T190" s="79"/>
      <c r="U190" s="78"/>
      <c r="V190" s="54"/>
      <c r="W190" s="67"/>
    </row>
    <row r="191" spans="6:23" x14ac:dyDescent="0.35">
      <c r="F191" s="54"/>
      <c r="G191" s="55"/>
      <c r="H191" s="51"/>
      <c r="I191" s="56"/>
      <c r="K191" s="11"/>
      <c r="L191" s="25"/>
      <c r="M191" s="12"/>
      <c r="N191" s="12"/>
      <c r="O191" s="28"/>
      <c r="P191" s="30"/>
      <c r="Q191" s="30"/>
      <c r="R191" s="47"/>
      <c r="S191" s="77"/>
      <c r="T191" s="79"/>
      <c r="U191" s="78"/>
      <c r="V191" s="54"/>
      <c r="W191" s="67"/>
    </row>
    <row r="192" spans="6:23" x14ac:dyDescent="0.35">
      <c r="F192" s="54"/>
      <c r="G192" s="55"/>
      <c r="H192" s="51"/>
      <c r="I192" s="56"/>
      <c r="K192" s="11"/>
      <c r="L192" s="25"/>
      <c r="M192" s="12"/>
      <c r="N192" s="12"/>
      <c r="O192" s="28"/>
      <c r="P192" s="30"/>
      <c r="Q192" s="30"/>
      <c r="R192" s="47"/>
      <c r="S192" s="77"/>
      <c r="T192" s="79"/>
      <c r="U192" s="78"/>
      <c r="V192" s="54"/>
      <c r="W192" s="67"/>
    </row>
    <row r="193" spans="6:23" x14ac:dyDescent="0.35">
      <c r="F193" s="54"/>
      <c r="G193" s="55"/>
      <c r="H193" s="51"/>
      <c r="I193" s="56"/>
      <c r="K193" s="11"/>
      <c r="L193" s="25"/>
      <c r="M193" s="12"/>
      <c r="N193" s="12"/>
      <c r="O193" s="28"/>
      <c r="P193" s="30"/>
      <c r="Q193" s="30"/>
      <c r="R193" s="47"/>
      <c r="S193" s="77"/>
      <c r="T193" s="79"/>
      <c r="U193" s="78"/>
      <c r="V193" s="54"/>
      <c r="W193" s="67"/>
    </row>
    <row r="194" spans="6:23" x14ac:dyDescent="0.35">
      <c r="F194" s="54"/>
      <c r="G194" s="55"/>
      <c r="H194" s="51"/>
      <c r="I194" s="56"/>
      <c r="K194" s="11"/>
      <c r="L194" s="25"/>
      <c r="M194" s="12"/>
      <c r="N194" s="12"/>
      <c r="O194" s="28"/>
      <c r="P194" s="30"/>
      <c r="Q194" s="30"/>
      <c r="R194" s="47"/>
      <c r="S194" s="77"/>
      <c r="T194" s="79"/>
      <c r="U194" s="78"/>
      <c r="V194" s="54"/>
      <c r="W194" s="67"/>
    </row>
    <row r="195" spans="6:23" x14ac:dyDescent="0.35">
      <c r="F195" s="54"/>
      <c r="G195" s="55"/>
      <c r="H195" s="51"/>
      <c r="I195" s="56"/>
      <c r="K195" s="11"/>
      <c r="L195" s="25"/>
      <c r="M195" s="12"/>
      <c r="N195" s="12"/>
      <c r="O195" s="28"/>
      <c r="P195" s="30"/>
      <c r="Q195" s="30"/>
      <c r="R195" s="47"/>
      <c r="S195" s="77"/>
      <c r="T195" s="79"/>
      <c r="U195" s="78"/>
      <c r="V195" s="54"/>
      <c r="W195" s="67"/>
    </row>
    <row r="196" spans="6:23" x14ac:dyDescent="0.35">
      <c r="F196" s="54"/>
      <c r="G196" s="55"/>
      <c r="H196" s="51"/>
      <c r="I196" s="56"/>
      <c r="K196" s="11"/>
      <c r="L196" s="25"/>
      <c r="M196" s="12"/>
      <c r="N196" s="12"/>
      <c r="O196" s="28"/>
      <c r="P196" s="30"/>
      <c r="Q196" s="30"/>
      <c r="R196" s="47"/>
      <c r="S196" s="77"/>
      <c r="T196" s="79"/>
      <c r="U196" s="78"/>
      <c r="V196" s="54"/>
      <c r="W196" s="67"/>
    </row>
    <row r="197" spans="6:23" x14ac:dyDescent="0.35">
      <c r="F197" s="54"/>
      <c r="G197" s="55"/>
      <c r="H197" s="51"/>
      <c r="I197" s="56"/>
      <c r="K197" s="11"/>
      <c r="L197" s="25"/>
      <c r="M197" s="12"/>
      <c r="N197" s="12"/>
      <c r="O197" s="28"/>
      <c r="P197" s="30"/>
      <c r="Q197" s="30"/>
      <c r="R197" s="47"/>
      <c r="S197" s="77"/>
      <c r="T197" s="79"/>
      <c r="U197" s="78"/>
      <c r="V197" s="54"/>
      <c r="W197" s="67"/>
    </row>
    <row r="198" spans="6:23" x14ac:dyDescent="0.35">
      <c r="F198" s="54"/>
      <c r="G198" s="55"/>
      <c r="H198" s="51"/>
      <c r="I198" s="56"/>
      <c r="K198" s="11"/>
      <c r="L198" s="25"/>
      <c r="M198" s="12"/>
      <c r="N198" s="12"/>
      <c r="O198" s="28"/>
      <c r="P198" s="30"/>
      <c r="Q198" s="30"/>
      <c r="R198" s="47"/>
      <c r="S198" s="77"/>
      <c r="T198" s="79"/>
      <c r="U198" s="78"/>
      <c r="V198" s="54"/>
      <c r="W198" s="67"/>
    </row>
    <row r="199" spans="6:23" x14ac:dyDescent="0.35">
      <c r="F199" s="54"/>
      <c r="G199" s="55"/>
      <c r="H199" s="51"/>
      <c r="I199" s="56"/>
      <c r="K199" s="11"/>
      <c r="L199" s="25"/>
      <c r="M199" s="12"/>
      <c r="N199" s="12"/>
      <c r="O199" s="28"/>
      <c r="P199" s="30"/>
      <c r="Q199" s="30"/>
      <c r="R199" s="47"/>
      <c r="S199" s="77"/>
      <c r="T199" s="79"/>
      <c r="U199" s="78"/>
      <c r="V199" s="54"/>
      <c r="W199" s="67"/>
    </row>
    <row r="200" spans="6:23" x14ac:dyDescent="0.35">
      <c r="F200" s="54"/>
      <c r="G200" s="55"/>
      <c r="H200" s="51"/>
      <c r="I200" s="56"/>
      <c r="K200" s="11"/>
      <c r="L200" s="25"/>
      <c r="M200" s="12"/>
      <c r="N200" s="12"/>
      <c r="O200" s="28"/>
      <c r="P200" s="30"/>
      <c r="Q200" s="30"/>
      <c r="R200" s="47"/>
      <c r="S200" s="77"/>
      <c r="T200" s="79"/>
      <c r="U200" s="78"/>
      <c r="V200" s="54"/>
      <c r="W200" s="67"/>
    </row>
    <row r="201" spans="6:23" x14ac:dyDescent="0.35">
      <c r="F201" s="54"/>
      <c r="G201" s="55"/>
      <c r="H201" s="51"/>
      <c r="I201" s="56"/>
      <c r="K201" s="11"/>
      <c r="L201" s="25"/>
      <c r="M201" s="12"/>
      <c r="N201" s="12"/>
      <c r="O201" s="28"/>
      <c r="P201" s="30"/>
      <c r="Q201" s="30"/>
      <c r="R201" s="47"/>
      <c r="S201" s="77"/>
      <c r="T201" s="79"/>
      <c r="U201" s="78"/>
      <c r="V201" s="54"/>
      <c r="W201" s="67"/>
    </row>
    <row r="202" spans="6:23" x14ac:dyDescent="0.35">
      <c r="F202" s="54"/>
      <c r="G202" s="55"/>
      <c r="H202" s="51"/>
      <c r="I202" s="56"/>
      <c r="K202" s="11"/>
      <c r="L202" s="25"/>
      <c r="M202" s="12"/>
      <c r="N202" s="12"/>
      <c r="O202" s="28"/>
      <c r="P202" s="30"/>
      <c r="Q202" s="30"/>
      <c r="R202" s="47"/>
      <c r="S202" s="77"/>
      <c r="T202" s="79"/>
      <c r="U202" s="78"/>
      <c r="V202" s="54"/>
      <c r="W202" s="67"/>
    </row>
    <row r="203" spans="6:23" x14ac:dyDescent="0.35">
      <c r="F203" s="54"/>
      <c r="G203" s="55"/>
      <c r="H203" s="51"/>
      <c r="I203" s="56"/>
      <c r="K203" s="11"/>
      <c r="L203" s="25"/>
      <c r="M203" s="12"/>
      <c r="N203" s="12"/>
      <c r="O203" s="28"/>
      <c r="P203" s="30"/>
      <c r="Q203" s="30"/>
      <c r="R203" s="47"/>
      <c r="S203" s="77"/>
      <c r="T203" s="79"/>
      <c r="U203" s="78"/>
      <c r="V203" s="54"/>
      <c r="W203" s="67"/>
    </row>
    <row r="204" spans="6:23" x14ac:dyDescent="0.35">
      <c r="F204" s="54"/>
      <c r="G204" s="55"/>
      <c r="H204" s="51"/>
      <c r="I204" s="56"/>
      <c r="K204" s="11"/>
      <c r="L204" s="25"/>
      <c r="M204" s="12"/>
      <c r="N204" s="12"/>
      <c r="O204" s="28"/>
      <c r="P204" s="30"/>
      <c r="Q204" s="30"/>
      <c r="R204" s="47"/>
      <c r="S204" s="77"/>
      <c r="T204" s="79"/>
      <c r="U204" s="78"/>
      <c r="V204" s="54"/>
      <c r="W204" s="67"/>
    </row>
    <row r="205" spans="6:23" x14ac:dyDescent="0.35">
      <c r="F205" s="54"/>
      <c r="G205" s="55"/>
      <c r="H205" s="51"/>
      <c r="I205" s="56"/>
      <c r="K205" s="11"/>
      <c r="L205" s="25"/>
      <c r="M205" s="12"/>
      <c r="N205" s="12"/>
      <c r="O205" s="28"/>
      <c r="P205" s="30"/>
      <c r="Q205" s="30"/>
      <c r="R205" s="47"/>
      <c r="S205" s="77"/>
      <c r="T205" s="79"/>
      <c r="U205" s="78"/>
      <c r="V205" s="54"/>
      <c r="W205" s="67"/>
    </row>
    <row r="206" spans="6:23" x14ac:dyDescent="0.35">
      <c r="F206" s="54"/>
      <c r="G206" s="55"/>
      <c r="H206" s="51"/>
      <c r="I206" s="56"/>
      <c r="K206" s="11"/>
      <c r="L206" s="25"/>
      <c r="M206" s="12"/>
      <c r="N206" s="12"/>
      <c r="O206" s="28"/>
      <c r="P206" s="30"/>
      <c r="Q206" s="30"/>
      <c r="R206" s="47"/>
      <c r="S206" s="77"/>
      <c r="T206" s="79"/>
      <c r="U206" s="78"/>
      <c r="V206" s="54"/>
      <c r="W206" s="67"/>
    </row>
    <row r="207" spans="6:23" x14ac:dyDescent="0.35">
      <c r="F207" s="54"/>
      <c r="G207" s="55"/>
      <c r="H207" s="51"/>
      <c r="I207" s="56"/>
      <c r="K207" s="11"/>
      <c r="L207" s="25"/>
      <c r="M207" s="12"/>
      <c r="N207" s="12"/>
      <c r="O207" s="28"/>
      <c r="P207" s="30"/>
      <c r="Q207" s="30"/>
      <c r="R207" s="47"/>
      <c r="S207" s="77"/>
      <c r="T207" s="79"/>
      <c r="U207" s="78"/>
      <c r="V207" s="54"/>
      <c r="W207" s="67"/>
    </row>
    <row r="208" spans="6:23" x14ac:dyDescent="0.35">
      <c r="F208" s="54"/>
      <c r="G208" s="55"/>
      <c r="H208" s="51"/>
      <c r="I208" s="56"/>
      <c r="K208" s="11"/>
      <c r="L208" s="25"/>
      <c r="M208" s="12"/>
      <c r="N208" s="12"/>
      <c r="O208" s="28"/>
      <c r="P208" s="30"/>
      <c r="Q208" s="30"/>
      <c r="R208" s="47"/>
      <c r="S208" s="77"/>
      <c r="T208" s="79"/>
      <c r="U208" s="78"/>
      <c r="V208" s="54"/>
      <c r="W208" s="67"/>
    </row>
    <row r="209" spans="6:23" x14ac:dyDescent="0.35">
      <c r="F209" s="54"/>
      <c r="G209" s="55"/>
      <c r="H209" s="51"/>
      <c r="I209" s="56"/>
      <c r="K209" s="11"/>
      <c r="L209" s="25"/>
      <c r="M209" s="12"/>
      <c r="N209" s="12"/>
      <c r="O209" s="28"/>
      <c r="P209" s="30"/>
      <c r="Q209" s="30"/>
      <c r="R209" s="47"/>
      <c r="S209" s="77"/>
      <c r="T209" s="79"/>
      <c r="U209" s="78"/>
      <c r="V209" s="54"/>
      <c r="W209" s="67"/>
    </row>
    <row r="210" spans="6:23" x14ac:dyDescent="0.35">
      <c r="F210" s="54"/>
      <c r="G210" s="55"/>
      <c r="H210" s="51"/>
      <c r="I210" s="56"/>
      <c r="K210" s="11"/>
      <c r="L210" s="25"/>
      <c r="M210" s="12"/>
      <c r="N210" s="12"/>
      <c r="O210" s="28"/>
      <c r="P210" s="30"/>
      <c r="Q210" s="30"/>
      <c r="R210" s="47"/>
      <c r="S210" s="77"/>
      <c r="T210" s="79"/>
      <c r="U210" s="78"/>
      <c r="V210" s="54"/>
      <c r="W210" s="67"/>
    </row>
    <row r="211" spans="6:23" x14ac:dyDescent="0.35">
      <c r="F211" s="54"/>
      <c r="G211" s="55"/>
      <c r="H211" s="51"/>
      <c r="I211" s="56"/>
      <c r="K211" s="11"/>
      <c r="L211" s="25"/>
      <c r="M211" s="12"/>
      <c r="N211" s="12"/>
      <c r="O211" s="28"/>
      <c r="P211" s="30"/>
      <c r="Q211" s="30"/>
      <c r="R211" s="47"/>
      <c r="S211" s="77"/>
      <c r="T211" s="79"/>
      <c r="U211" s="78"/>
      <c r="V211" s="54"/>
      <c r="W211" s="67"/>
    </row>
    <row r="212" spans="6:23" x14ac:dyDescent="0.35">
      <c r="F212" s="54"/>
      <c r="G212" s="55"/>
      <c r="H212" s="51"/>
      <c r="I212" s="56"/>
      <c r="K212" s="11"/>
      <c r="L212" s="25"/>
      <c r="M212" s="12"/>
      <c r="N212" s="12"/>
      <c r="O212" s="28"/>
      <c r="P212" s="30"/>
      <c r="Q212" s="30"/>
      <c r="R212" s="47"/>
      <c r="S212" s="77"/>
      <c r="T212" s="79"/>
      <c r="U212" s="78"/>
      <c r="V212" s="54"/>
      <c r="W212" s="67"/>
    </row>
    <row r="213" spans="6:23" x14ac:dyDescent="0.35">
      <c r="F213" s="54"/>
      <c r="G213" s="55"/>
      <c r="H213" s="51"/>
      <c r="I213" s="56"/>
      <c r="K213" s="11"/>
      <c r="L213" s="25"/>
      <c r="M213" s="12"/>
      <c r="N213" s="12"/>
      <c r="O213" s="28"/>
      <c r="P213" s="30"/>
      <c r="Q213" s="30"/>
      <c r="R213" s="47"/>
      <c r="S213" s="77"/>
      <c r="T213" s="79"/>
      <c r="U213" s="78"/>
      <c r="V213" s="54"/>
      <c r="W213" s="67"/>
    </row>
    <row r="214" spans="6:23" x14ac:dyDescent="0.35">
      <c r="F214" s="54"/>
      <c r="G214" s="55"/>
      <c r="H214" s="51"/>
      <c r="I214" s="56"/>
      <c r="K214" s="11"/>
      <c r="L214" s="25"/>
      <c r="M214" s="12"/>
      <c r="N214" s="12"/>
      <c r="O214" s="28"/>
      <c r="P214" s="30"/>
      <c r="Q214" s="30"/>
      <c r="R214" s="47"/>
      <c r="S214" s="77"/>
      <c r="T214" s="79"/>
      <c r="U214" s="78"/>
      <c r="V214" s="54"/>
      <c r="W214" s="67"/>
    </row>
    <row r="215" spans="6:23" x14ac:dyDescent="0.35">
      <c r="F215" s="54"/>
      <c r="G215" s="55"/>
      <c r="H215" s="51"/>
      <c r="I215" s="56"/>
      <c r="K215" s="11"/>
      <c r="L215" s="25"/>
      <c r="M215" s="12"/>
      <c r="N215" s="12"/>
      <c r="O215" s="28"/>
      <c r="P215" s="30"/>
      <c r="Q215" s="30"/>
      <c r="R215" s="47"/>
      <c r="S215" s="77"/>
      <c r="T215" s="79"/>
      <c r="U215" s="78"/>
      <c r="V215" s="54"/>
      <c r="W215" s="67"/>
    </row>
    <row r="216" spans="6:23" x14ac:dyDescent="0.35">
      <c r="F216" s="54"/>
      <c r="G216" s="55"/>
      <c r="H216" s="51"/>
      <c r="I216" s="56"/>
      <c r="K216" s="11"/>
      <c r="L216" s="25"/>
      <c r="M216" s="12"/>
      <c r="N216" s="12"/>
      <c r="O216" s="28"/>
      <c r="P216" s="30"/>
      <c r="Q216" s="30"/>
      <c r="R216" s="47"/>
      <c r="S216" s="77"/>
      <c r="T216" s="79"/>
      <c r="U216" s="78"/>
      <c r="V216" s="54"/>
      <c r="W216" s="67"/>
    </row>
    <row r="217" spans="6:23" x14ac:dyDescent="0.35">
      <c r="F217" s="54"/>
      <c r="G217" s="55"/>
      <c r="H217" s="51"/>
      <c r="I217" s="56"/>
      <c r="K217" s="11"/>
      <c r="L217" s="25"/>
      <c r="M217" s="12"/>
      <c r="N217" s="12"/>
      <c r="O217" s="28"/>
      <c r="P217" s="30"/>
      <c r="Q217" s="30"/>
      <c r="R217" s="47"/>
      <c r="S217" s="77"/>
      <c r="T217" s="79"/>
      <c r="U217" s="78"/>
      <c r="V217" s="54"/>
      <c r="W217" s="67"/>
    </row>
    <row r="218" spans="6:23" x14ac:dyDescent="0.35">
      <c r="F218" s="54"/>
      <c r="G218" s="55"/>
      <c r="H218" s="51"/>
      <c r="I218" s="56"/>
      <c r="K218" s="11"/>
      <c r="L218" s="25"/>
      <c r="M218" s="12"/>
      <c r="N218" s="12"/>
      <c r="O218" s="28"/>
      <c r="P218" s="30"/>
      <c r="Q218" s="30"/>
      <c r="R218" s="47"/>
      <c r="S218" s="77"/>
      <c r="T218" s="79"/>
      <c r="U218" s="78"/>
      <c r="V218" s="54"/>
      <c r="W218" s="67"/>
    </row>
    <row r="219" spans="6:23" x14ac:dyDescent="0.35">
      <c r="F219" s="54"/>
      <c r="G219" s="55"/>
      <c r="H219" s="51"/>
      <c r="I219" s="56"/>
      <c r="K219" s="11"/>
      <c r="L219" s="25"/>
      <c r="M219" s="12"/>
      <c r="N219" s="12"/>
      <c r="O219" s="28"/>
      <c r="P219" s="30"/>
      <c r="Q219" s="30"/>
      <c r="R219" s="47"/>
      <c r="S219" s="77"/>
      <c r="T219" s="79"/>
      <c r="U219" s="78"/>
      <c r="V219" s="54"/>
      <c r="W219" s="67"/>
    </row>
    <row r="220" spans="6:23" x14ac:dyDescent="0.35">
      <c r="F220" s="54"/>
      <c r="G220" s="55"/>
      <c r="H220" s="51"/>
      <c r="I220" s="56"/>
      <c r="K220" s="11"/>
      <c r="L220" s="25"/>
      <c r="M220" s="12"/>
      <c r="N220" s="12"/>
      <c r="O220" s="28"/>
      <c r="P220" s="30"/>
      <c r="Q220" s="30"/>
      <c r="R220" s="47"/>
      <c r="S220" s="77"/>
      <c r="T220" s="79"/>
      <c r="U220" s="78"/>
      <c r="V220" s="54"/>
      <c r="W220" s="67"/>
    </row>
    <row r="221" spans="6:23" x14ac:dyDescent="0.35">
      <c r="F221" s="54"/>
      <c r="G221" s="55"/>
      <c r="H221" s="51"/>
      <c r="I221" s="56"/>
      <c r="K221" s="11"/>
      <c r="L221" s="25"/>
      <c r="M221" s="12"/>
      <c r="N221" s="12"/>
      <c r="O221" s="28"/>
      <c r="P221" s="30"/>
      <c r="Q221" s="30"/>
      <c r="R221" s="47"/>
      <c r="S221" s="77"/>
      <c r="T221" s="79"/>
      <c r="U221" s="78"/>
      <c r="V221" s="54"/>
      <c r="W221" s="67"/>
    </row>
    <row r="222" spans="6:23" x14ac:dyDescent="0.35">
      <c r="F222" s="54"/>
      <c r="G222" s="55"/>
      <c r="H222" s="51"/>
      <c r="I222" s="56"/>
      <c r="K222" s="11"/>
      <c r="L222" s="25"/>
      <c r="M222" s="12"/>
      <c r="N222" s="12"/>
      <c r="O222" s="28"/>
      <c r="P222" s="30"/>
      <c r="Q222" s="30"/>
      <c r="R222" s="47"/>
      <c r="S222" s="77"/>
      <c r="T222" s="79"/>
      <c r="U222" s="78"/>
      <c r="V222" s="54"/>
      <c r="W222" s="67"/>
    </row>
    <row r="223" spans="6:23" x14ac:dyDescent="0.35">
      <c r="F223" s="54"/>
      <c r="G223" s="55"/>
      <c r="H223" s="51"/>
      <c r="I223" s="56"/>
      <c r="K223" s="11"/>
      <c r="L223" s="25"/>
      <c r="M223" s="12"/>
      <c r="N223" s="12"/>
      <c r="O223" s="28"/>
      <c r="P223" s="30"/>
      <c r="Q223" s="30"/>
      <c r="R223" s="47"/>
      <c r="S223" s="77"/>
      <c r="T223" s="79"/>
      <c r="U223" s="78"/>
      <c r="V223" s="54"/>
      <c r="W223" s="67"/>
    </row>
    <row r="224" spans="6:23" x14ac:dyDescent="0.35">
      <c r="F224" s="54"/>
      <c r="G224" s="55"/>
      <c r="H224" s="51"/>
      <c r="I224" s="56"/>
      <c r="K224" s="11"/>
      <c r="L224" s="25"/>
      <c r="M224" s="12"/>
      <c r="N224" s="12"/>
      <c r="O224" s="28"/>
      <c r="P224" s="30"/>
      <c r="Q224" s="30"/>
      <c r="R224" s="47"/>
      <c r="S224" s="77"/>
      <c r="T224" s="79"/>
      <c r="U224" s="78"/>
      <c r="V224" s="54"/>
      <c r="W224" s="67"/>
    </row>
    <row r="225" spans="6:23" x14ac:dyDescent="0.35">
      <c r="F225" s="54"/>
      <c r="G225" s="55"/>
      <c r="H225" s="51"/>
      <c r="I225" s="56"/>
      <c r="K225" s="11"/>
      <c r="L225" s="25"/>
      <c r="M225" s="12"/>
      <c r="N225" s="12"/>
      <c r="O225" s="28"/>
      <c r="P225" s="30"/>
      <c r="Q225" s="30"/>
      <c r="R225" s="47"/>
      <c r="S225" s="77"/>
      <c r="T225" s="79"/>
      <c r="U225" s="78"/>
      <c r="V225" s="54"/>
      <c r="W225" s="67"/>
    </row>
    <row r="226" spans="6:23" x14ac:dyDescent="0.35">
      <c r="F226" s="54"/>
      <c r="G226" s="55"/>
      <c r="H226" s="51"/>
      <c r="I226" s="56"/>
      <c r="K226" s="11"/>
      <c r="L226" s="25"/>
      <c r="M226" s="12"/>
      <c r="N226" s="12"/>
      <c r="O226" s="28"/>
      <c r="P226" s="30"/>
      <c r="Q226" s="30"/>
      <c r="R226" s="47"/>
      <c r="S226" s="77"/>
      <c r="T226" s="79"/>
      <c r="U226" s="78"/>
      <c r="V226" s="54"/>
      <c r="W226" s="67"/>
    </row>
    <row r="227" spans="6:23" x14ac:dyDescent="0.35">
      <c r="F227" s="54"/>
      <c r="G227" s="55"/>
      <c r="H227" s="51"/>
      <c r="I227" s="56"/>
      <c r="K227" s="11"/>
      <c r="L227" s="25"/>
      <c r="M227" s="12"/>
      <c r="N227" s="12"/>
      <c r="O227" s="28"/>
      <c r="P227" s="30"/>
      <c r="Q227" s="30"/>
      <c r="R227" s="47"/>
      <c r="S227" s="77"/>
      <c r="T227" s="79"/>
      <c r="U227" s="78"/>
      <c r="V227" s="54"/>
      <c r="W227" s="67"/>
    </row>
    <row r="228" spans="6:23" x14ac:dyDescent="0.35">
      <c r="F228" s="54"/>
      <c r="G228" s="55"/>
      <c r="H228" s="51"/>
      <c r="I228" s="56"/>
      <c r="K228" s="11"/>
      <c r="L228" s="25"/>
      <c r="M228" s="12"/>
      <c r="N228" s="12"/>
      <c r="O228" s="28"/>
      <c r="P228" s="30"/>
      <c r="Q228" s="30"/>
      <c r="R228" s="47"/>
      <c r="S228" s="77"/>
      <c r="T228" s="79"/>
      <c r="U228" s="78"/>
      <c r="V228" s="54"/>
      <c r="W228" s="67"/>
    </row>
    <row r="229" spans="6:23" x14ac:dyDescent="0.35">
      <c r="F229" s="54"/>
      <c r="G229" s="55"/>
      <c r="H229" s="51"/>
      <c r="I229" s="56"/>
      <c r="K229" s="11"/>
      <c r="L229" s="25"/>
      <c r="M229" s="12"/>
      <c r="N229" s="12"/>
      <c r="O229" s="28"/>
      <c r="P229" s="30"/>
      <c r="Q229" s="30"/>
      <c r="R229" s="47"/>
      <c r="S229" s="77"/>
      <c r="T229" s="79"/>
      <c r="U229" s="78"/>
      <c r="V229" s="54"/>
      <c r="W229" s="67"/>
    </row>
    <row r="230" spans="6:23" x14ac:dyDescent="0.35">
      <c r="F230" s="54"/>
      <c r="G230" s="55"/>
      <c r="H230" s="51"/>
      <c r="I230" s="56"/>
      <c r="K230" s="11"/>
      <c r="L230" s="25"/>
      <c r="M230" s="12"/>
      <c r="N230" s="12"/>
      <c r="O230" s="28"/>
      <c r="P230" s="30"/>
      <c r="Q230" s="30"/>
      <c r="R230" s="47"/>
      <c r="S230" s="77"/>
      <c r="T230" s="79"/>
      <c r="U230" s="78"/>
      <c r="V230" s="54"/>
      <c r="W230" s="67"/>
    </row>
    <row r="231" spans="6:23" x14ac:dyDescent="0.35">
      <c r="F231" s="54"/>
      <c r="G231" s="55"/>
      <c r="H231" s="51"/>
      <c r="I231" s="56"/>
      <c r="K231" s="11"/>
      <c r="L231" s="25"/>
      <c r="M231" s="12"/>
      <c r="N231" s="12"/>
      <c r="O231" s="28"/>
      <c r="P231" s="30"/>
      <c r="Q231" s="30"/>
      <c r="R231" s="47"/>
      <c r="S231" s="77"/>
      <c r="T231" s="79"/>
      <c r="U231" s="78"/>
      <c r="V231" s="54"/>
      <c r="W231" s="67"/>
    </row>
    <row r="232" spans="6:23" x14ac:dyDescent="0.35">
      <c r="F232" s="54"/>
      <c r="G232" s="55"/>
      <c r="H232" s="51"/>
      <c r="I232" s="56"/>
      <c r="K232" s="11"/>
      <c r="L232" s="25"/>
      <c r="M232" s="12"/>
      <c r="N232" s="12"/>
      <c r="O232" s="28"/>
      <c r="P232" s="30"/>
      <c r="Q232" s="30"/>
      <c r="R232" s="47"/>
      <c r="S232" s="77"/>
      <c r="T232" s="79"/>
      <c r="U232" s="78"/>
      <c r="V232" s="54"/>
      <c r="W232" s="67"/>
    </row>
    <row r="233" spans="6:23" x14ac:dyDescent="0.35">
      <c r="F233" s="54"/>
      <c r="G233" s="55"/>
      <c r="H233" s="51"/>
      <c r="I233" s="56"/>
      <c r="K233" s="11"/>
      <c r="L233" s="25"/>
      <c r="M233" s="12"/>
      <c r="N233" s="12"/>
      <c r="O233" s="28"/>
      <c r="P233" s="30"/>
      <c r="Q233" s="30"/>
      <c r="R233" s="47"/>
      <c r="S233" s="77"/>
      <c r="T233" s="79"/>
      <c r="U233" s="78"/>
      <c r="V233" s="54"/>
      <c r="W233" s="67"/>
    </row>
    <row r="234" spans="6:23" x14ac:dyDescent="0.35">
      <c r="F234" s="54"/>
      <c r="G234" s="55"/>
      <c r="H234" s="51"/>
      <c r="I234" s="56"/>
      <c r="K234" s="11"/>
      <c r="L234" s="25"/>
      <c r="M234" s="12"/>
      <c r="N234" s="12"/>
      <c r="O234" s="28"/>
      <c r="P234" s="30"/>
      <c r="Q234" s="30"/>
      <c r="R234" s="47"/>
      <c r="S234" s="77"/>
      <c r="T234" s="79"/>
      <c r="U234" s="78"/>
      <c r="V234" s="54"/>
      <c r="W234" s="67"/>
    </row>
    <row r="235" spans="6:23" x14ac:dyDescent="0.35">
      <c r="F235" s="54"/>
      <c r="G235" s="55"/>
      <c r="H235" s="51"/>
      <c r="I235" s="56"/>
      <c r="K235" s="11"/>
      <c r="L235" s="25"/>
      <c r="M235" s="12"/>
      <c r="N235" s="12"/>
      <c r="O235" s="28"/>
      <c r="P235" s="30"/>
      <c r="Q235" s="30"/>
      <c r="R235" s="47"/>
      <c r="S235" s="77"/>
      <c r="T235" s="79"/>
      <c r="U235" s="78"/>
      <c r="V235" s="54"/>
      <c r="W235" s="67"/>
    </row>
    <row r="236" spans="6:23" x14ac:dyDescent="0.35">
      <c r="F236" s="54"/>
      <c r="G236" s="55"/>
      <c r="H236" s="51"/>
      <c r="I236" s="56"/>
      <c r="K236" s="11"/>
      <c r="L236" s="25"/>
      <c r="M236" s="12"/>
      <c r="N236" s="12"/>
      <c r="O236" s="28"/>
      <c r="P236" s="30"/>
      <c r="Q236" s="30"/>
      <c r="R236" s="47"/>
      <c r="S236" s="77"/>
      <c r="T236" s="79"/>
      <c r="U236" s="78"/>
      <c r="V236" s="54"/>
      <c r="W236" s="67"/>
    </row>
    <row r="237" spans="6:23" x14ac:dyDescent="0.35">
      <c r="F237" s="54"/>
      <c r="G237" s="55"/>
      <c r="H237" s="51"/>
      <c r="I237" s="56"/>
      <c r="K237" s="11"/>
      <c r="L237" s="25"/>
      <c r="M237" s="12"/>
      <c r="N237" s="12"/>
      <c r="O237" s="28"/>
      <c r="P237" s="30"/>
      <c r="Q237" s="30"/>
      <c r="R237" s="47"/>
      <c r="S237" s="77"/>
      <c r="T237" s="79"/>
      <c r="U237" s="78"/>
      <c r="V237" s="54"/>
      <c r="W237" s="67"/>
    </row>
    <row r="238" spans="6:23" x14ac:dyDescent="0.35">
      <c r="F238" s="54"/>
      <c r="G238" s="55"/>
      <c r="H238" s="51"/>
      <c r="I238" s="56"/>
      <c r="K238" s="11"/>
      <c r="L238" s="25"/>
      <c r="M238" s="12"/>
      <c r="N238" s="12"/>
      <c r="O238" s="28"/>
      <c r="P238" s="30"/>
      <c r="Q238" s="30"/>
      <c r="R238" s="47"/>
      <c r="S238" s="77"/>
      <c r="T238" s="79"/>
      <c r="U238" s="78"/>
      <c r="V238" s="54"/>
      <c r="W238" s="67"/>
    </row>
    <row r="239" spans="6:23" x14ac:dyDescent="0.35">
      <c r="F239" s="54"/>
      <c r="G239" s="55"/>
      <c r="H239" s="51"/>
      <c r="I239" s="56"/>
      <c r="K239" s="11"/>
      <c r="L239" s="25"/>
      <c r="M239" s="12"/>
      <c r="N239" s="12"/>
      <c r="O239" s="28"/>
      <c r="P239" s="30"/>
      <c r="Q239" s="30"/>
      <c r="R239" s="47"/>
      <c r="S239" s="77"/>
      <c r="T239" s="79"/>
      <c r="U239" s="78"/>
      <c r="V239" s="54"/>
      <c r="W239" s="67"/>
    </row>
    <row r="240" spans="6:23" x14ac:dyDescent="0.35">
      <c r="F240" s="54"/>
      <c r="G240" s="55"/>
      <c r="H240" s="51"/>
      <c r="I240" s="56"/>
      <c r="K240" s="11"/>
      <c r="L240" s="25"/>
      <c r="M240" s="12"/>
      <c r="N240" s="12"/>
      <c r="O240" s="28"/>
      <c r="P240" s="30"/>
      <c r="Q240" s="30"/>
      <c r="R240" s="47"/>
      <c r="S240" s="77"/>
      <c r="T240" s="79"/>
      <c r="U240" s="78"/>
      <c r="V240" s="54"/>
      <c r="W240" s="67"/>
    </row>
    <row r="241" spans="6:23" x14ac:dyDescent="0.35">
      <c r="F241" s="54"/>
      <c r="G241" s="55"/>
      <c r="H241" s="51"/>
      <c r="I241" s="56"/>
      <c r="K241" s="11"/>
      <c r="L241" s="25"/>
      <c r="M241" s="12"/>
      <c r="N241" s="12"/>
      <c r="O241" s="28"/>
      <c r="P241" s="30"/>
      <c r="Q241" s="30"/>
      <c r="R241" s="47"/>
      <c r="S241" s="77"/>
      <c r="T241" s="79"/>
      <c r="U241" s="78"/>
      <c r="V241" s="54"/>
      <c r="W241" s="67"/>
    </row>
    <row r="242" spans="6:23" x14ac:dyDescent="0.35">
      <c r="F242" s="54"/>
      <c r="G242" s="55"/>
      <c r="H242" s="51"/>
      <c r="I242" s="56"/>
      <c r="K242" s="11"/>
      <c r="L242" s="25"/>
      <c r="M242" s="12"/>
      <c r="N242" s="12"/>
      <c r="O242" s="28"/>
      <c r="P242" s="30"/>
      <c r="Q242" s="30"/>
      <c r="R242" s="47"/>
      <c r="S242" s="77"/>
      <c r="T242" s="79"/>
      <c r="U242" s="78"/>
      <c r="V242" s="54"/>
      <c r="W242" s="67"/>
    </row>
    <row r="243" spans="6:23" x14ac:dyDescent="0.35">
      <c r="F243" s="54"/>
      <c r="G243" s="55"/>
      <c r="H243" s="51"/>
      <c r="I243" s="56"/>
      <c r="K243" s="11"/>
      <c r="L243" s="25"/>
      <c r="M243" s="12"/>
      <c r="N243" s="12"/>
      <c r="O243" s="28"/>
      <c r="P243" s="30"/>
      <c r="Q243" s="30"/>
      <c r="R243" s="47"/>
      <c r="S243" s="77"/>
      <c r="T243" s="79"/>
      <c r="U243" s="78"/>
      <c r="V243" s="54"/>
      <c r="W243" s="67"/>
    </row>
    <row r="244" spans="6:23" x14ac:dyDescent="0.35">
      <c r="F244" s="54"/>
      <c r="G244" s="55"/>
      <c r="H244" s="51"/>
      <c r="I244" s="56"/>
      <c r="K244" s="11"/>
      <c r="L244" s="25"/>
      <c r="M244" s="12"/>
      <c r="N244" s="12"/>
      <c r="O244" s="28"/>
      <c r="P244" s="30"/>
      <c r="Q244" s="30"/>
      <c r="R244" s="47"/>
      <c r="S244" s="77"/>
      <c r="T244" s="79"/>
      <c r="U244" s="78"/>
      <c r="V244" s="54"/>
      <c r="W244" s="67"/>
    </row>
    <row r="245" spans="6:23" x14ac:dyDescent="0.35">
      <c r="F245" s="54"/>
      <c r="G245" s="55"/>
      <c r="H245" s="51"/>
      <c r="I245" s="56"/>
      <c r="K245" s="11"/>
      <c r="L245" s="25"/>
      <c r="M245" s="12"/>
      <c r="N245" s="12"/>
      <c r="O245" s="28"/>
      <c r="P245" s="30"/>
      <c r="Q245" s="30"/>
      <c r="R245" s="47"/>
      <c r="S245" s="77"/>
      <c r="T245" s="79"/>
      <c r="U245" s="78"/>
      <c r="V245" s="54"/>
      <c r="W245" s="67"/>
    </row>
    <row r="246" spans="6:23" x14ac:dyDescent="0.35">
      <c r="F246" s="54"/>
      <c r="G246" s="55"/>
      <c r="H246" s="51"/>
      <c r="I246" s="56"/>
      <c r="K246" s="11"/>
      <c r="L246" s="25"/>
      <c r="M246" s="12"/>
      <c r="N246" s="12"/>
      <c r="O246" s="28"/>
      <c r="P246" s="30"/>
      <c r="Q246" s="30"/>
      <c r="R246" s="47"/>
      <c r="S246" s="77"/>
      <c r="T246" s="79"/>
      <c r="U246" s="78"/>
      <c r="V246" s="54"/>
      <c r="W246" s="67"/>
    </row>
    <row r="247" spans="6:23" x14ac:dyDescent="0.35">
      <c r="F247" s="54"/>
      <c r="G247" s="55"/>
      <c r="H247" s="51"/>
      <c r="I247" s="56"/>
      <c r="K247" s="11"/>
      <c r="L247" s="25"/>
      <c r="M247" s="12"/>
      <c r="N247" s="12"/>
      <c r="O247" s="28"/>
      <c r="P247" s="30"/>
      <c r="Q247" s="30"/>
      <c r="R247" s="47"/>
      <c r="S247" s="77"/>
      <c r="T247" s="79"/>
      <c r="U247" s="78"/>
      <c r="V247" s="54"/>
      <c r="W247" s="67"/>
    </row>
    <row r="248" spans="6:23" x14ac:dyDescent="0.35">
      <c r="F248" s="54"/>
      <c r="G248" s="55"/>
      <c r="H248" s="51"/>
      <c r="I248" s="56"/>
      <c r="K248" s="11"/>
      <c r="L248" s="25"/>
      <c r="M248" s="12"/>
      <c r="N248" s="12"/>
      <c r="O248" s="28"/>
      <c r="P248" s="30"/>
      <c r="Q248" s="30"/>
      <c r="R248" s="47"/>
      <c r="S248" s="77"/>
      <c r="T248" s="79"/>
      <c r="U248" s="78"/>
      <c r="V248" s="54"/>
      <c r="W248" s="67"/>
    </row>
    <row r="249" spans="6:23" x14ac:dyDescent="0.35">
      <c r="F249" s="54"/>
      <c r="G249" s="55"/>
      <c r="H249" s="51"/>
      <c r="I249" s="56"/>
      <c r="K249" s="11"/>
      <c r="L249" s="25"/>
      <c r="M249" s="12"/>
      <c r="N249" s="12"/>
      <c r="O249" s="28"/>
      <c r="P249" s="30"/>
      <c r="Q249" s="30"/>
      <c r="R249" s="47"/>
      <c r="S249" s="77"/>
      <c r="T249" s="79"/>
      <c r="U249" s="78"/>
      <c r="V249" s="54"/>
      <c r="W249" s="67"/>
    </row>
    <row r="250" spans="6:23" x14ac:dyDescent="0.35">
      <c r="F250" s="54"/>
      <c r="G250" s="55"/>
      <c r="H250" s="51"/>
      <c r="I250" s="56"/>
      <c r="K250" s="11"/>
      <c r="L250" s="25"/>
      <c r="M250" s="12"/>
      <c r="N250" s="12"/>
      <c r="O250" s="28"/>
      <c r="P250" s="30"/>
      <c r="Q250" s="30"/>
      <c r="R250" s="47"/>
      <c r="S250" s="77"/>
      <c r="T250" s="79"/>
      <c r="U250" s="78"/>
      <c r="V250" s="54"/>
      <c r="W250" s="67"/>
    </row>
    <row r="251" spans="6:23" x14ac:dyDescent="0.35">
      <c r="F251" s="54"/>
      <c r="G251" s="55"/>
      <c r="H251" s="51"/>
      <c r="I251" s="56"/>
      <c r="K251" s="11"/>
      <c r="L251" s="25"/>
      <c r="M251" s="12"/>
      <c r="N251" s="12"/>
      <c r="O251" s="28"/>
      <c r="P251" s="30"/>
      <c r="Q251" s="30"/>
      <c r="R251" s="47"/>
      <c r="S251" s="77"/>
      <c r="T251" s="79"/>
      <c r="U251" s="78"/>
      <c r="V251" s="54"/>
      <c r="W251" s="67"/>
    </row>
    <row r="252" spans="6:23" x14ac:dyDescent="0.35">
      <c r="F252" s="54"/>
      <c r="G252" s="55"/>
      <c r="H252" s="51"/>
      <c r="I252" s="56"/>
      <c r="K252" s="11"/>
      <c r="L252" s="25"/>
      <c r="M252" s="12"/>
      <c r="N252" s="12"/>
      <c r="O252" s="28"/>
      <c r="P252" s="30"/>
      <c r="Q252" s="30"/>
      <c r="R252" s="47"/>
      <c r="S252" s="77"/>
      <c r="T252" s="79"/>
      <c r="U252" s="78"/>
      <c r="V252" s="54"/>
      <c r="W252" s="67"/>
    </row>
    <row r="253" spans="6:23" x14ac:dyDescent="0.35">
      <c r="F253" s="54"/>
      <c r="G253" s="55"/>
      <c r="H253" s="51"/>
      <c r="I253" s="56"/>
      <c r="K253" s="11"/>
      <c r="L253" s="25"/>
      <c r="M253" s="12"/>
      <c r="N253" s="12"/>
      <c r="O253" s="28"/>
      <c r="P253" s="30"/>
      <c r="Q253" s="30"/>
      <c r="R253" s="47"/>
      <c r="S253" s="77"/>
      <c r="T253" s="79"/>
      <c r="U253" s="78"/>
      <c r="V253" s="54"/>
      <c r="W253" s="67"/>
    </row>
    <row r="254" spans="6:23" x14ac:dyDescent="0.35">
      <c r="F254" s="54"/>
      <c r="G254" s="55"/>
      <c r="H254" s="51"/>
      <c r="I254" s="56"/>
      <c r="K254" s="11"/>
      <c r="L254" s="25"/>
      <c r="M254" s="12"/>
      <c r="N254" s="12"/>
      <c r="O254" s="28"/>
      <c r="P254" s="30"/>
      <c r="Q254" s="30"/>
      <c r="R254" s="47"/>
      <c r="S254" s="77"/>
      <c r="T254" s="79"/>
      <c r="U254" s="78"/>
      <c r="V254" s="54"/>
      <c r="W254" s="67"/>
    </row>
    <row r="255" spans="6:23" x14ac:dyDescent="0.35">
      <c r="F255" s="54"/>
      <c r="G255" s="55"/>
      <c r="H255" s="51"/>
      <c r="I255" s="56"/>
      <c r="K255" s="11"/>
      <c r="L255" s="25"/>
      <c r="M255" s="12"/>
      <c r="N255" s="12"/>
      <c r="O255" s="28"/>
      <c r="P255" s="30"/>
      <c r="Q255" s="30"/>
      <c r="R255" s="47"/>
      <c r="S255" s="77"/>
      <c r="T255" s="79"/>
      <c r="U255" s="78"/>
      <c r="V255" s="54"/>
      <c r="W255" s="67"/>
    </row>
    <row r="256" spans="6:23" x14ac:dyDescent="0.35">
      <c r="F256" s="54"/>
      <c r="G256" s="55"/>
      <c r="H256" s="51"/>
      <c r="I256" s="56"/>
      <c r="K256" s="11"/>
      <c r="L256" s="25"/>
      <c r="M256" s="12"/>
      <c r="N256" s="12"/>
      <c r="O256" s="28"/>
      <c r="P256" s="30"/>
      <c r="Q256" s="30"/>
      <c r="R256" s="47"/>
      <c r="S256" s="77"/>
      <c r="T256" s="79"/>
      <c r="U256" s="78"/>
      <c r="V256" s="54"/>
      <c r="W256" s="67"/>
    </row>
    <row r="257" spans="6:23" x14ac:dyDescent="0.35">
      <c r="F257" s="54"/>
      <c r="G257" s="55"/>
      <c r="H257" s="51"/>
      <c r="I257" s="56"/>
      <c r="K257" s="11"/>
      <c r="L257" s="25"/>
      <c r="M257" s="12"/>
      <c r="N257" s="12"/>
      <c r="O257" s="28"/>
      <c r="P257" s="30"/>
      <c r="Q257" s="30"/>
      <c r="R257" s="47"/>
      <c r="S257" s="77"/>
      <c r="T257" s="79"/>
      <c r="U257" s="78"/>
      <c r="V257" s="54"/>
      <c r="W257" s="67"/>
    </row>
    <row r="258" spans="6:23" x14ac:dyDescent="0.35">
      <c r="F258" s="54"/>
      <c r="G258" s="55"/>
      <c r="H258" s="51"/>
      <c r="I258" s="56"/>
      <c r="K258" s="11"/>
      <c r="L258" s="25"/>
      <c r="M258" s="12"/>
      <c r="N258" s="12"/>
      <c r="O258" s="28"/>
      <c r="P258" s="30"/>
      <c r="Q258" s="30"/>
      <c r="R258" s="47"/>
      <c r="S258" s="77"/>
      <c r="T258" s="79"/>
      <c r="U258" s="78"/>
      <c r="V258" s="54"/>
      <c r="W258" s="67"/>
    </row>
    <row r="259" spans="6:23" x14ac:dyDescent="0.35">
      <c r="F259" s="54"/>
      <c r="G259" s="55"/>
      <c r="H259" s="51"/>
      <c r="I259" s="56"/>
      <c r="K259" s="11"/>
      <c r="L259" s="25"/>
      <c r="M259" s="12"/>
      <c r="N259" s="12"/>
      <c r="O259" s="28"/>
      <c r="P259" s="30"/>
      <c r="Q259" s="30"/>
      <c r="R259" s="47"/>
      <c r="S259" s="77"/>
      <c r="T259" s="79"/>
      <c r="U259" s="78"/>
      <c r="V259" s="54"/>
      <c r="W259" s="67"/>
    </row>
    <row r="260" spans="6:23" x14ac:dyDescent="0.35">
      <c r="F260" s="54"/>
      <c r="G260" s="55"/>
      <c r="H260" s="51"/>
      <c r="I260" s="56"/>
      <c r="K260" s="11"/>
      <c r="L260" s="25"/>
      <c r="M260" s="12"/>
      <c r="N260" s="12"/>
      <c r="O260" s="28"/>
      <c r="P260" s="30"/>
      <c r="Q260" s="30"/>
      <c r="R260" s="47"/>
      <c r="S260" s="77"/>
      <c r="T260" s="79"/>
      <c r="U260" s="78"/>
      <c r="V260" s="54"/>
      <c r="W260" s="67"/>
    </row>
    <row r="261" spans="6:23" x14ac:dyDescent="0.35">
      <c r="F261" s="54"/>
      <c r="G261" s="55"/>
      <c r="H261" s="51"/>
      <c r="I261" s="56"/>
      <c r="K261" s="11"/>
      <c r="L261" s="25"/>
      <c r="M261" s="12"/>
      <c r="N261" s="12"/>
      <c r="O261" s="28"/>
      <c r="P261" s="30"/>
      <c r="Q261" s="30"/>
      <c r="R261" s="47"/>
      <c r="S261" s="77"/>
      <c r="T261" s="79"/>
      <c r="U261" s="78"/>
      <c r="V261" s="54"/>
      <c r="W261" s="67"/>
    </row>
    <row r="262" spans="6:23" x14ac:dyDescent="0.35">
      <c r="F262" s="54"/>
      <c r="G262" s="55"/>
      <c r="H262" s="51"/>
      <c r="I262" s="56"/>
      <c r="K262" s="11"/>
      <c r="L262" s="25"/>
      <c r="M262" s="12"/>
      <c r="N262" s="12"/>
      <c r="O262" s="28"/>
      <c r="P262" s="30"/>
      <c r="Q262" s="30"/>
      <c r="R262" s="47"/>
      <c r="S262" s="77"/>
      <c r="T262" s="79"/>
      <c r="U262" s="78"/>
      <c r="V262" s="54"/>
      <c r="W262" s="67"/>
    </row>
    <row r="263" spans="6:23" x14ac:dyDescent="0.35">
      <c r="F263" s="54"/>
      <c r="G263" s="55"/>
      <c r="H263" s="51"/>
      <c r="I263" s="56"/>
      <c r="K263" s="11"/>
      <c r="L263" s="25"/>
      <c r="M263" s="12"/>
      <c r="N263" s="12"/>
      <c r="O263" s="28"/>
      <c r="P263" s="30"/>
      <c r="Q263" s="30"/>
      <c r="R263" s="47"/>
      <c r="S263" s="77"/>
      <c r="T263" s="79"/>
      <c r="U263" s="78"/>
      <c r="V263" s="54"/>
      <c r="W263" s="67"/>
    </row>
    <row r="264" spans="6:23" x14ac:dyDescent="0.35">
      <c r="F264" s="54"/>
      <c r="G264" s="55"/>
      <c r="H264" s="51"/>
      <c r="I264" s="56"/>
      <c r="K264" s="11"/>
      <c r="L264" s="25"/>
      <c r="M264" s="12"/>
      <c r="N264" s="12"/>
      <c r="O264" s="28"/>
      <c r="P264" s="30"/>
      <c r="Q264" s="30"/>
      <c r="R264" s="47"/>
      <c r="S264" s="77"/>
      <c r="T264" s="79"/>
      <c r="U264" s="78"/>
      <c r="V264" s="54"/>
      <c r="W264" s="67"/>
    </row>
    <row r="265" spans="6:23" x14ac:dyDescent="0.35">
      <c r="F265" s="54"/>
      <c r="G265" s="55"/>
      <c r="H265" s="51"/>
      <c r="I265" s="56"/>
      <c r="K265" s="11"/>
      <c r="L265" s="25"/>
      <c r="M265" s="12"/>
      <c r="N265" s="12"/>
      <c r="O265" s="28"/>
      <c r="P265" s="30"/>
      <c r="Q265" s="30"/>
      <c r="R265" s="47"/>
      <c r="S265" s="77"/>
      <c r="T265" s="79"/>
      <c r="U265" s="78"/>
      <c r="V265" s="54"/>
      <c r="W265" s="67"/>
    </row>
    <row r="266" spans="6:23" x14ac:dyDescent="0.35">
      <c r="F266" s="54"/>
      <c r="G266" s="55"/>
      <c r="H266" s="51"/>
      <c r="I266" s="56"/>
      <c r="K266" s="11"/>
      <c r="L266" s="25"/>
      <c r="M266" s="12"/>
      <c r="N266" s="12"/>
      <c r="O266" s="28"/>
      <c r="P266" s="30"/>
      <c r="Q266" s="30"/>
      <c r="R266" s="47"/>
      <c r="S266" s="77"/>
      <c r="T266" s="79"/>
      <c r="U266" s="78"/>
      <c r="V266" s="54"/>
      <c r="W266" s="67"/>
    </row>
    <row r="267" spans="6:23" x14ac:dyDescent="0.35">
      <c r="F267" s="54"/>
      <c r="G267" s="55"/>
      <c r="H267" s="51"/>
      <c r="I267" s="56"/>
      <c r="K267" s="11"/>
      <c r="L267" s="25"/>
      <c r="M267" s="12"/>
      <c r="N267" s="12"/>
      <c r="O267" s="28"/>
      <c r="P267" s="30"/>
      <c r="Q267" s="30"/>
      <c r="R267" s="47"/>
      <c r="S267" s="77"/>
      <c r="T267" s="79"/>
      <c r="U267" s="78"/>
      <c r="V267" s="54"/>
      <c r="W267" s="67"/>
    </row>
    <row r="268" spans="6:23" x14ac:dyDescent="0.35">
      <c r="F268" s="54"/>
      <c r="G268" s="55"/>
      <c r="H268" s="51"/>
      <c r="I268" s="56"/>
      <c r="K268" s="11"/>
      <c r="L268" s="25"/>
      <c r="M268" s="12"/>
      <c r="N268" s="12"/>
      <c r="O268" s="28"/>
      <c r="P268" s="30"/>
      <c r="Q268" s="30"/>
      <c r="R268" s="47"/>
      <c r="S268" s="77"/>
      <c r="T268" s="79"/>
      <c r="U268" s="78"/>
      <c r="V268" s="54"/>
      <c r="W268" s="67"/>
    </row>
    <row r="269" spans="6:23" x14ac:dyDescent="0.35">
      <c r="F269" s="54"/>
      <c r="G269" s="55"/>
      <c r="H269" s="51"/>
      <c r="I269" s="56"/>
      <c r="K269" s="11"/>
      <c r="L269" s="25"/>
      <c r="M269" s="12"/>
      <c r="N269" s="12"/>
      <c r="O269" s="28"/>
      <c r="P269" s="30"/>
      <c r="Q269" s="30"/>
      <c r="R269" s="47"/>
      <c r="S269" s="77"/>
      <c r="T269" s="79"/>
      <c r="U269" s="78"/>
      <c r="V269" s="54"/>
      <c r="W269" s="67"/>
    </row>
    <row r="270" spans="6:23" x14ac:dyDescent="0.35">
      <c r="F270" s="54"/>
      <c r="G270" s="55"/>
      <c r="H270" s="51"/>
      <c r="I270" s="56"/>
      <c r="K270" s="11"/>
      <c r="L270" s="25"/>
      <c r="M270" s="12"/>
      <c r="N270" s="12"/>
      <c r="O270" s="28"/>
      <c r="P270" s="30"/>
      <c r="Q270" s="30"/>
      <c r="R270" s="47"/>
      <c r="S270" s="77"/>
      <c r="T270" s="79"/>
      <c r="U270" s="78"/>
      <c r="V270" s="54"/>
      <c r="W270" s="67"/>
    </row>
    <row r="271" spans="6:23" x14ac:dyDescent="0.35">
      <c r="F271" s="54"/>
      <c r="G271" s="55"/>
      <c r="H271" s="51"/>
      <c r="I271" s="56"/>
      <c r="K271" s="11"/>
      <c r="L271" s="25"/>
      <c r="M271" s="12"/>
      <c r="N271" s="12"/>
      <c r="O271" s="28"/>
      <c r="P271" s="30"/>
      <c r="Q271" s="30"/>
      <c r="R271" s="47"/>
      <c r="S271" s="77"/>
      <c r="T271" s="79"/>
      <c r="U271" s="78"/>
      <c r="V271" s="54"/>
      <c r="W271" s="67"/>
    </row>
    <row r="272" spans="6:23" x14ac:dyDescent="0.35">
      <c r="F272" s="54"/>
      <c r="G272" s="55"/>
      <c r="H272" s="51"/>
      <c r="I272" s="56"/>
      <c r="K272" s="11"/>
      <c r="L272" s="25"/>
      <c r="M272" s="12"/>
      <c r="N272" s="12"/>
      <c r="O272" s="28"/>
      <c r="P272" s="30"/>
      <c r="Q272" s="30"/>
      <c r="R272" s="47"/>
      <c r="S272" s="77"/>
      <c r="T272" s="79"/>
      <c r="U272" s="78"/>
      <c r="V272" s="54"/>
      <c r="W272" s="67"/>
    </row>
    <row r="273" spans="6:23" x14ac:dyDescent="0.35">
      <c r="F273" s="54"/>
      <c r="G273" s="55"/>
      <c r="H273" s="51"/>
      <c r="I273" s="56"/>
      <c r="K273" s="11"/>
      <c r="L273" s="25"/>
      <c r="M273" s="12"/>
      <c r="N273" s="12"/>
      <c r="O273" s="28"/>
      <c r="P273" s="30"/>
      <c r="Q273" s="30"/>
      <c r="R273" s="47"/>
      <c r="S273" s="77"/>
      <c r="T273" s="79"/>
      <c r="U273" s="78"/>
      <c r="V273" s="54"/>
      <c r="W273" s="67"/>
    </row>
    <row r="274" spans="6:23" x14ac:dyDescent="0.35">
      <c r="F274" s="54"/>
      <c r="G274" s="55"/>
      <c r="H274" s="51"/>
      <c r="I274" s="56"/>
      <c r="K274" s="11"/>
      <c r="L274" s="25"/>
      <c r="M274" s="12"/>
      <c r="N274" s="12"/>
      <c r="O274" s="28"/>
      <c r="P274" s="30"/>
      <c r="Q274" s="30"/>
      <c r="R274" s="47"/>
      <c r="S274" s="77"/>
      <c r="T274" s="79"/>
      <c r="U274" s="78"/>
      <c r="V274" s="54"/>
      <c r="W274" s="67"/>
    </row>
    <row r="275" spans="6:23" x14ac:dyDescent="0.35">
      <c r="F275" s="54"/>
      <c r="G275" s="55"/>
      <c r="H275" s="51"/>
      <c r="I275" s="56"/>
      <c r="K275" s="11"/>
      <c r="L275" s="25"/>
      <c r="M275" s="12"/>
      <c r="N275" s="12"/>
      <c r="O275" s="28"/>
      <c r="P275" s="30"/>
      <c r="Q275" s="30"/>
      <c r="R275" s="47"/>
      <c r="S275" s="77"/>
      <c r="T275" s="79"/>
      <c r="U275" s="78"/>
      <c r="V275" s="54"/>
      <c r="W275" s="67"/>
    </row>
    <row r="276" spans="6:23" x14ac:dyDescent="0.35">
      <c r="F276" s="54"/>
      <c r="G276" s="55"/>
      <c r="H276" s="51"/>
      <c r="I276" s="56"/>
      <c r="K276" s="11"/>
      <c r="L276" s="25"/>
      <c r="M276" s="12"/>
      <c r="N276" s="12"/>
      <c r="O276" s="28"/>
      <c r="P276" s="30"/>
      <c r="Q276" s="30"/>
      <c r="R276" s="47"/>
      <c r="S276" s="77"/>
      <c r="T276" s="79"/>
      <c r="U276" s="78"/>
      <c r="V276" s="54"/>
      <c r="W276" s="67"/>
    </row>
    <row r="277" spans="6:23" x14ac:dyDescent="0.35">
      <c r="F277" s="54"/>
      <c r="G277" s="55"/>
      <c r="H277" s="51"/>
      <c r="I277" s="56"/>
      <c r="K277" s="11"/>
      <c r="L277" s="25"/>
      <c r="M277" s="12"/>
      <c r="N277" s="12"/>
      <c r="O277" s="28"/>
      <c r="P277" s="30"/>
      <c r="Q277" s="30"/>
      <c r="R277" s="47"/>
      <c r="S277" s="77"/>
      <c r="T277" s="79"/>
      <c r="U277" s="78"/>
      <c r="V277" s="54"/>
      <c r="W277" s="67"/>
    </row>
    <row r="278" spans="6:23" x14ac:dyDescent="0.35">
      <c r="F278" s="54"/>
      <c r="G278" s="55"/>
      <c r="H278" s="51"/>
      <c r="I278" s="56"/>
      <c r="K278" s="11"/>
      <c r="L278" s="25"/>
      <c r="M278" s="12"/>
      <c r="N278" s="12"/>
      <c r="O278" s="28"/>
      <c r="P278" s="30"/>
      <c r="Q278" s="30"/>
      <c r="R278" s="47"/>
      <c r="S278" s="77"/>
      <c r="T278" s="79"/>
      <c r="U278" s="78"/>
      <c r="V278" s="54"/>
      <c r="W278" s="67"/>
    </row>
    <row r="279" spans="6:23" x14ac:dyDescent="0.35">
      <c r="F279" s="54"/>
      <c r="G279" s="55"/>
      <c r="H279" s="51"/>
      <c r="I279" s="56"/>
      <c r="K279" s="11"/>
      <c r="L279" s="25"/>
      <c r="M279" s="12"/>
      <c r="N279" s="12"/>
      <c r="O279" s="28"/>
      <c r="P279" s="30"/>
      <c r="Q279" s="30"/>
      <c r="R279" s="47"/>
      <c r="S279" s="77"/>
      <c r="T279" s="79"/>
      <c r="U279" s="78"/>
      <c r="V279" s="54"/>
      <c r="W279" s="67"/>
    </row>
    <row r="280" spans="6:23" x14ac:dyDescent="0.35">
      <c r="F280" s="54"/>
      <c r="G280" s="55"/>
      <c r="H280" s="51"/>
      <c r="I280" s="56"/>
      <c r="K280" s="11"/>
      <c r="L280" s="25"/>
      <c r="M280" s="12"/>
      <c r="N280" s="12"/>
      <c r="O280" s="28"/>
      <c r="P280" s="30"/>
      <c r="Q280" s="30"/>
      <c r="R280" s="47"/>
      <c r="S280" s="77"/>
      <c r="T280" s="79"/>
      <c r="U280" s="78"/>
      <c r="V280" s="54"/>
      <c r="W280" s="67"/>
    </row>
    <row r="281" spans="6:23" x14ac:dyDescent="0.35">
      <c r="F281" s="54"/>
      <c r="G281" s="55"/>
      <c r="H281" s="51"/>
      <c r="I281" s="56"/>
      <c r="K281" s="11"/>
      <c r="L281" s="25"/>
      <c r="M281" s="12"/>
      <c r="N281" s="12"/>
      <c r="O281" s="28"/>
      <c r="P281" s="30"/>
      <c r="Q281" s="30"/>
      <c r="R281" s="47"/>
      <c r="S281" s="77"/>
      <c r="T281" s="79"/>
      <c r="U281" s="78"/>
      <c r="V281" s="54"/>
      <c r="W281" s="67"/>
    </row>
    <row r="282" spans="6:23" x14ac:dyDescent="0.35">
      <c r="F282" s="54"/>
      <c r="G282" s="55"/>
      <c r="H282" s="51"/>
      <c r="I282" s="56"/>
      <c r="K282" s="11"/>
      <c r="L282" s="25"/>
      <c r="M282" s="12"/>
      <c r="N282" s="12"/>
      <c r="O282" s="28"/>
      <c r="P282" s="30"/>
      <c r="Q282" s="30"/>
      <c r="R282" s="47"/>
      <c r="S282" s="77"/>
      <c r="T282" s="79"/>
      <c r="U282" s="78"/>
      <c r="V282" s="54"/>
      <c r="W282" s="67"/>
    </row>
    <row r="283" spans="6:23" x14ac:dyDescent="0.35">
      <c r="F283" s="54"/>
      <c r="G283" s="55"/>
      <c r="H283" s="51"/>
      <c r="I283" s="56"/>
      <c r="K283" s="11"/>
      <c r="L283" s="25"/>
      <c r="M283" s="12"/>
      <c r="N283" s="12"/>
      <c r="O283" s="28"/>
      <c r="P283" s="30"/>
      <c r="Q283" s="30"/>
      <c r="R283" s="47"/>
      <c r="S283" s="77"/>
      <c r="T283" s="79"/>
      <c r="U283" s="78"/>
      <c r="V283" s="54"/>
      <c r="W283" s="67"/>
    </row>
    <row r="284" spans="6:23" x14ac:dyDescent="0.35">
      <c r="F284" s="54"/>
      <c r="G284" s="55"/>
      <c r="H284" s="51"/>
      <c r="I284" s="56"/>
      <c r="K284" s="11"/>
      <c r="L284" s="25"/>
      <c r="M284" s="12"/>
      <c r="N284" s="12"/>
      <c r="O284" s="28"/>
      <c r="P284" s="30"/>
      <c r="Q284" s="30"/>
      <c r="R284" s="47"/>
      <c r="S284" s="77"/>
      <c r="T284" s="79"/>
      <c r="U284" s="78"/>
      <c r="V284" s="54"/>
      <c r="W284" s="67"/>
    </row>
    <row r="285" spans="6:23" x14ac:dyDescent="0.35">
      <c r="F285" s="54"/>
      <c r="G285" s="55"/>
      <c r="H285" s="51"/>
      <c r="I285" s="56"/>
      <c r="K285" s="11"/>
      <c r="L285" s="25"/>
      <c r="M285" s="12"/>
      <c r="N285" s="12"/>
      <c r="O285" s="28"/>
      <c r="P285" s="30"/>
      <c r="Q285" s="30"/>
      <c r="R285" s="47"/>
      <c r="S285" s="77"/>
      <c r="T285" s="79"/>
      <c r="U285" s="78"/>
      <c r="V285" s="54"/>
      <c r="W285" s="67"/>
    </row>
    <row r="286" spans="6:23" x14ac:dyDescent="0.35">
      <c r="F286" s="54"/>
      <c r="G286" s="55"/>
      <c r="H286" s="51"/>
      <c r="I286" s="56"/>
      <c r="K286" s="11"/>
      <c r="L286" s="25"/>
      <c r="M286" s="12"/>
      <c r="N286" s="12"/>
      <c r="O286" s="28"/>
      <c r="P286" s="30"/>
      <c r="Q286" s="30"/>
      <c r="R286" s="47"/>
      <c r="S286" s="77"/>
      <c r="T286" s="79"/>
      <c r="U286" s="78"/>
      <c r="V286" s="54"/>
      <c r="W286" s="67"/>
    </row>
    <row r="287" spans="6:23" x14ac:dyDescent="0.35">
      <c r="F287" s="54"/>
      <c r="G287" s="55"/>
      <c r="H287" s="51"/>
      <c r="I287" s="56"/>
      <c r="K287" s="11"/>
      <c r="L287" s="25"/>
      <c r="M287" s="12"/>
      <c r="N287" s="12"/>
      <c r="O287" s="28"/>
      <c r="P287" s="30"/>
      <c r="Q287" s="30"/>
      <c r="R287" s="47"/>
      <c r="S287" s="77"/>
      <c r="T287" s="79"/>
      <c r="U287" s="78"/>
      <c r="V287" s="54"/>
      <c r="W287" s="67"/>
    </row>
    <row r="288" spans="6:23" x14ac:dyDescent="0.35">
      <c r="F288" s="54"/>
      <c r="G288" s="55"/>
      <c r="H288" s="51"/>
      <c r="I288" s="56"/>
      <c r="K288" s="11"/>
      <c r="L288" s="25"/>
      <c r="M288" s="12"/>
      <c r="N288" s="12"/>
      <c r="O288" s="28"/>
      <c r="P288" s="30"/>
      <c r="Q288" s="30"/>
      <c r="R288" s="47"/>
      <c r="S288" s="77"/>
      <c r="T288" s="79"/>
      <c r="U288" s="78"/>
      <c r="V288" s="54"/>
      <c r="W288" s="67"/>
    </row>
    <row r="289" spans="6:23" x14ac:dyDescent="0.35">
      <c r="F289" s="54"/>
      <c r="G289" s="55"/>
      <c r="H289" s="51"/>
      <c r="I289" s="56"/>
      <c r="K289" s="11"/>
      <c r="L289" s="25"/>
      <c r="M289" s="12"/>
      <c r="N289" s="12"/>
      <c r="O289" s="28"/>
      <c r="P289" s="30"/>
      <c r="Q289" s="30"/>
      <c r="R289" s="47"/>
      <c r="S289" s="77"/>
      <c r="T289" s="79"/>
      <c r="U289" s="78"/>
      <c r="V289" s="54"/>
      <c r="W289" s="67"/>
    </row>
    <row r="290" spans="6:23" x14ac:dyDescent="0.35">
      <c r="F290" s="54"/>
      <c r="G290" s="55"/>
      <c r="H290" s="51"/>
      <c r="I290" s="56"/>
      <c r="K290" s="11"/>
      <c r="L290" s="25"/>
      <c r="M290" s="12"/>
      <c r="N290" s="12"/>
      <c r="O290" s="28"/>
      <c r="P290" s="30"/>
      <c r="Q290" s="30"/>
      <c r="R290" s="47"/>
      <c r="S290" s="77"/>
      <c r="T290" s="79"/>
      <c r="U290" s="78"/>
      <c r="V290" s="54"/>
      <c r="W290" s="67"/>
    </row>
    <row r="291" spans="6:23" x14ac:dyDescent="0.35">
      <c r="F291" s="54"/>
      <c r="G291" s="55"/>
      <c r="H291" s="51"/>
      <c r="I291" s="56"/>
      <c r="K291" s="11"/>
      <c r="L291" s="25"/>
      <c r="M291" s="12"/>
      <c r="N291" s="12"/>
      <c r="O291" s="28"/>
      <c r="P291" s="30"/>
      <c r="Q291" s="30"/>
      <c r="R291" s="47"/>
      <c r="S291" s="77"/>
      <c r="T291" s="79"/>
      <c r="U291" s="78"/>
      <c r="V291" s="54"/>
      <c r="W291" s="67"/>
    </row>
    <row r="292" spans="6:23" x14ac:dyDescent="0.35">
      <c r="F292" s="54"/>
      <c r="G292" s="55"/>
      <c r="H292" s="51"/>
      <c r="I292" s="56"/>
      <c r="K292" s="11"/>
      <c r="L292" s="25"/>
      <c r="M292" s="12"/>
      <c r="N292" s="12"/>
      <c r="O292" s="28"/>
      <c r="P292" s="30"/>
      <c r="Q292" s="30"/>
      <c r="R292" s="47"/>
      <c r="S292" s="77"/>
      <c r="T292" s="79"/>
      <c r="U292" s="78"/>
      <c r="V292" s="54"/>
      <c r="W292" s="67"/>
    </row>
    <row r="293" spans="6:23" x14ac:dyDescent="0.35">
      <c r="F293" s="54"/>
      <c r="G293" s="55"/>
      <c r="H293" s="51"/>
      <c r="I293" s="56"/>
      <c r="K293" s="11"/>
      <c r="L293" s="25"/>
      <c r="M293" s="12"/>
      <c r="N293" s="12"/>
      <c r="O293" s="28"/>
      <c r="P293" s="30"/>
      <c r="Q293" s="30"/>
      <c r="R293" s="47"/>
      <c r="S293" s="77"/>
      <c r="T293" s="79"/>
      <c r="U293" s="78"/>
      <c r="V293" s="54"/>
      <c r="W293" s="67"/>
    </row>
    <row r="294" spans="6:23" x14ac:dyDescent="0.35">
      <c r="F294" s="54"/>
      <c r="G294" s="55"/>
      <c r="H294" s="51"/>
      <c r="I294" s="56"/>
      <c r="K294" s="11"/>
      <c r="L294" s="25"/>
      <c r="M294" s="12"/>
      <c r="N294" s="12"/>
      <c r="O294" s="28"/>
      <c r="P294" s="30"/>
      <c r="Q294" s="30"/>
      <c r="R294" s="47"/>
      <c r="S294" s="77"/>
      <c r="T294" s="79"/>
      <c r="U294" s="78"/>
      <c r="V294" s="54"/>
      <c r="W294" s="67"/>
    </row>
    <row r="295" spans="6:23" x14ac:dyDescent="0.35">
      <c r="F295" s="54"/>
      <c r="G295" s="55"/>
      <c r="H295" s="51"/>
      <c r="I295" s="56"/>
      <c r="K295" s="11"/>
      <c r="L295" s="25"/>
      <c r="M295" s="12"/>
      <c r="N295" s="12"/>
      <c r="O295" s="28"/>
      <c r="P295" s="30"/>
      <c r="Q295" s="30"/>
      <c r="R295" s="47"/>
      <c r="S295" s="77"/>
      <c r="T295" s="79"/>
      <c r="U295" s="78"/>
      <c r="V295" s="54"/>
      <c r="W295" s="67"/>
    </row>
    <row r="296" spans="6:23" x14ac:dyDescent="0.35">
      <c r="F296" s="54"/>
      <c r="G296" s="55"/>
      <c r="H296" s="51"/>
      <c r="I296" s="56"/>
      <c r="K296" s="11"/>
      <c r="L296" s="25"/>
      <c r="M296" s="12"/>
      <c r="N296" s="12"/>
      <c r="O296" s="28"/>
      <c r="P296" s="30"/>
      <c r="Q296" s="30"/>
      <c r="R296" s="47"/>
      <c r="S296" s="77"/>
      <c r="T296" s="79"/>
      <c r="U296" s="78"/>
      <c r="V296" s="54"/>
      <c r="W296" s="67"/>
    </row>
    <row r="297" spans="6:23" x14ac:dyDescent="0.35">
      <c r="F297" s="54"/>
      <c r="G297" s="55"/>
      <c r="H297" s="51"/>
      <c r="I297" s="56"/>
      <c r="K297" s="11"/>
      <c r="L297" s="25"/>
      <c r="M297" s="12"/>
      <c r="N297" s="12"/>
      <c r="O297" s="28"/>
      <c r="P297" s="30"/>
      <c r="Q297" s="30"/>
      <c r="R297" s="47"/>
      <c r="S297" s="77"/>
      <c r="T297" s="79"/>
      <c r="U297" s="78"/>
      <c r="V297" s="54"/>
      <c r="W297" s="67"/>
    </row>
    <row r="298" spans="6:23" x14ac:dyDescent="0.35">
      <c r="F298" s="54"/>
      <c r="G298" s="55"/>
      <c r="H298" s="51"/>
      <c r="I298" s="56"/>
      <c r="K298" s="11"/>
      <c r="L298" s="25"/>
      <c r="M298" s="12"/>
      <c r="N298" s="12"/>
      <c r="O298" s="28"/>
      <c r="P298" s="30"/>
      <c r="Q298" s="30"/>
      <c r="R298" s="47"/>
      <c r="S298" s="77"/>
      <c r="T298" s="79"/>
      <c r="U298" s="78"/>
      <c r="V298" s="54"/>
      <c r="W298" s="67"/>
    </row>
    <row r="299" spans="6:23" x14ac:dyDescent="0.35">
      <c r="F299" s="54"/>
      <c r="G299" s="55"/>
      <c r="H299" s="51"/>
      <c r="I299" s="56"/>
      <c r="K299" s="11"/>
      <c r="L299" s="25"/>
      <c r="M299" s="12"/>
      <c r="N299" s="12"/>
      <c r="O299" s="28"/>
      <c r="P299" s="30"/>
      <c r="Q299" s="30"/>
      <c r="R299" s="47"/>
      <c r="S299" s="77"/>
      <c r="T299" s="79"/>
      <c r="U299" s="78"/>
      <c r="V299" s="54"/>
      <c r="W299" s="67"/>
    </row>
    <row r="300" spans="6:23" x14ac:dyDescent="0.35">
      <c r="F300" s="54"/>
      <c r="G300" s="55"/>
      <c r="H300" s="51"/>
      <c r="I300" s="56"/>
      <c r="K300" s="11"/>
      <c r="L300" s="25"/>
      <c r="M300" s="12"/>
      <c r="N300" s="12"/>
      <c r="O300" s="28"/>
      <c r="P300" s="30"/>
      <c r="Q300" s="30"/>
      <c r="R300" s="47"/>
      <c r="S300" s="77"/>
      <c r="T300" s="79"/>
      <c r="U300" s="78"/>
      <c r="V300" s="54"/>
      <c r="W300" s="67"/>
    </row>
    <row r="301" spans="6:23" x14ac:dyDescent="0.35">
      <c r="F301" s="54"/>
      <c r="G301" s="55"/>
      <c r="H301" s="51"/>
      <c r="I301" s="56"/>
      <c r="K301" s="11"/>
      <c r="L301" s="25"/>
      <c r="M301" s="12"/>
      <c r="N301" s="12"/>
      <c r="O301" s="28"/>
      <c r="P301" s="30"/>
      <c r="Q301" s="30"/>
      <c r="R301" s="47"/>
      <c r="S301" s="77"/>
      <c r="T301" s="79"/>
      <c r="U301" s="78"/>
      <c r="V301" s="54"/>
      <c r="W301" s="67"/>
    </row>
    <row r="302" spans="6:23" x14ac:dyDescent="0.35">
      <c r="F302" s="54"/>
      <c r="G302" s="55"/>
      <c r="H302" s="51"/>
      <c r="I302" s="56"/>
      <c r="K302" s="11"/>
      <c r="L302" s="25"/>
      <c r="M302" s="12"/>
      <c r="N302" s="12"/>
      <c r="O302" s="28"/>
      <c r="P302" s="30"/>
      <c r="Q302" s="30"/>
      <c r="R302" s="47"/>
      <c r="S302" s="77"/>
      <c r="T302" s="79"/>
      <c r="U302" s="78"/>
      <c r="V302" s="54"/>
      <c r="W302" s="67"/>
    </row>
    <row r="303" spans="6:23" x14ac:dyDescent="0.35">
      <c r="F303" s="54"/>
      <c r="G303" s="55"/>
      <c r="H303" s="51"/>
      <c r="I303" s="56"/>
      <c r="K303" s="11"/>
      <c r="L303" s="25"/>
      <c r="M303" s="12"/>
      <c r="N303" s="12"/>
      <c r="O303" s="28"/>
      <c r="P303" s="30"/>
      <c r="Q303" s="30"/>
      <c r="R303" s="47"/>
      <c r="S303" s="77"/>
      <c r="T303" s="79"/>
      <c r="U303" s="78"/>
      <c r="V303" s="54"/>
      <c r="W303" s="67"/>
    </row>
    <row r="304" spans="6:23" x14ac:dyDescent="0.35">
      <c r="F304" s="54"/>
      <c r="G304" s="55"/>
      <c r="H304" s="51"/>
      <c r="I304" s="56"/>
      <c r="K304" s="11"/>
      <c r="L304" s="25"/>
      <c r="M304" s="12"/>
      <c r="N304" s="12"/>
      <c r="O304" s="28"/>
      <c r="P304" s="30"/>
      <c r="Q304" s="30"/>
      <c r="R304" s="47"/>
      <c r="S304" s="77"/>
      <c r="T304" s="79"/>
      <c r="U304" s="78"/>
      <c r="V304" s="54"/>
      <c r="W304" s="67"/>
    </row>
    <row r="305" spans="6:23" x14ac:dyDescent="0.35">
      <c r="F305" s="54"/>
      <c r="G305" s="55"/>
      <c r="H305" s="51"/>
      <c r="I305" s="56"/>
      <c r="K305" s="11"/>
      <c r="L305" s="25"/>
      <c r="M305" s="12"/>
      <c r="N305" s="12"/>
      <c r="O305" s="28"/>
      <c r="P305" s="30"/>
      <c r="Q305" s="30"/>
      <c r="R305" s="47"/>
      <c r="S305" s="77"/>
      <c r="T305" s="79"/>
      <c r="U305" s="78"/>
      <c r="V305" s="54"/>
      <c r="W305" s="67"/>
    </row>
    <row r="306" spans="6:23" x14ac:dyDescent="0.35">
      <c r="F306" s="54"/>
      <c r="G306" s="55"/>
      <c r="H306" s="51"/>
      <c r="I306" s="56"/>
      <c r="K306" s="11"/>
      <c r="L306" s="25"/>
      <c r="M306" s="12"/>
      <c r="N306" s="12"/>
      <c r="O306" s="28"/>
      <c r="P306" s="30"/>
      <c r="Q306" s="30"/>
      <c r="R306" s="47"/>
      <c r="S306" s="77"/>
      <c r="T306" s="79"/>
      <c r="U306" s="78"/>
      <c r="V306" s="54"/>
      <c r="W306" s="67"/>
    </row>
    <row r="307" spans="6:23" x14ac:dyDescent="0.35">
      <c r="F307" s="54"/>
      <c r="G307" s="55"/>
      <c r="H307" s="51"/>
      <c r="I307" s="56"/>
      <c r="K307" s="11"/>
      <c r="L307" s="25"/>
      <c r="M307" s="12"/>
      <c r="N307" s="12"/>
      <c r="O307" s="28"/>
      <c r="P307" s="30"/>
      <c r="Q307" s="30"/>
      <c r="R307" s="47"/>
      <c r="S307" s="77"/>
      <c r="T307" s="79"/>
      <c r="U307" s="78"/>
      <c r="V307" s="54"/>
      <c r="W307" s="67"/>
    </row>
    <row r="308" spans="6:23" x14ac:dyDescent="0.35">
      <c r="F308" s="54"/>
      <c r="G308" s="55"/>
      <c r="H308" s="51"/>
      <c r="I308" s="56"/>
      <c r="K308" s="11"/>
      <c r="L308" s="25"/>
      <c r="M308" s="12"/>
      <c r="N308" s="12"/>
      <c r="O308" s="28"/>
      <c r="P308" s="30"/>
      <c r="Q308" s="30"/>
      <c r="R308" s="47"/>
      <c r="S308" s="77"/>
      <c r="T308" s="79"/>
      <c r="U308" s="78"/>
      <c r="V308" s="54"/>
      <c r="W308" s="67"/>
    </row>
    <row r="309" spans="6:23" x14ac:dyDescent="0.35">
      <c r="F309" s="54"/>
      <c r="G309" s="55"/>
      <c r="H309" s="51"/>
      <c r="I309" s="56"/>
      <c r="K309" s="11"/>
      <c r="L309" s="25"/>
      <c r="M309" s="12"/>
      <c r="N309" s="12"/>
      <c r="O309" s="28"/>
      <c r="P309" s="30"/>
      <c r="Q309" s="30"/>
      <c r="R309" s="47"/>
      <c r="S309" s="77"/>
      <c r="T309" s="79"/>
      <c r="U309" s="78"/>
      <c r="V309" s="54"/>
      <c r="W309" s="67"/>
    </row>
    <row r="310" spans="6:23" x14ac:dyDescent="0.35">
      <c r="F310" s="54"/>
      <c r="G310" s="55"/>
      <c r="H310" s="51"/>
      <c r="I310" s="56"/>
      <c r="K310" s="11"/>
      <c r="L310" s="25"/>
      <c r="M310" s="12"/>
      <c r="N310" s="12"/>
      <c r="O310" s="28"/>
      <c r="P310" s="30"/>
      <c r="Q310" s="30"/>
      <c r="R310" s="47"/>
      <c r="S310" s="77"/>
      <c r="T310" s="79"/>
      <c r="U310" s="78"/>
      <c r="V310" s="54"/>
      <c r="W310" s="67"/>
    </row>
    <row r="311" spans="6:23" x14ac:dyDescent="0.35">
      <c r="F311" s="54"/>
      <c r="G311" s="55"/>
      <c r="H311" s="51"/>
      <c r="I311" s="56"/>
      <c r="K311" s="11"/>
      <c r="L311" s="25"/>
      <c r="M311" s="12"/>
      <c r="N311" s="12"/>
      <c r="O311" s="28"/>
      <c r="P311" s="30"/>
      <c r="Q311" s="30"/>
      <c r="R311" s="47"/>
      <c r="S311" s="77"/>
      <c r="T311" s="79"/>
      <c r="U311" s="78"/>
      <c r="V311" s="54"/>
      <c r="W311" s="67"/>
    </row>
    <row r="312" spans="6:23" x14ac:dyDescent="0.35">
      <c r="F312" s="54"/>
      <c r="G312" s="55"/>
      <c r="H312" s="51"/>
      <c r="I312" s="56"/>
      <c r="K312" s="11"/>
      <c r="L312" s="25"/>
      <c r="M312" s="12"/>
      <c r="N312" s="12"/>
      <c r="O312" s="28"/>
      <c r="P312" s="30"/>
      <c r="Q312" s="30"/>
      <c r="R312" s="47"/>
      <c r="S312" s="77"/>
      <c r="T312" s="79"/>
      <c r="U312" s="78"/>
      <c r="V312" s="54"/>
      <c r="W312" s="67"/>
    </row>
    <row r="313" spans="6:23" x14ac:dyDescent="0.35">
      <c r="F313" s="54"/>
      <c r="G313" s="55"/>
      <c r="H313" s="51"/>
      <c r="I313" s="56"/>
      <c r="K313" s="11"/>
      <c r="L313" s="25"/>
      <c r="M313" s="12"/>
      <c r="N313" s="12"/>
      <c r="O313" s="28"/>
      <c r="P313" s="30"/>
      <c r="Q313" s="30"/>
      <c r="R313" s="47"/>
      <c r="S313" s="77"/>
      <c r="T313" s="79"/>
      <c r="U313" s="78"/>
      <c r="V313" s="54"/>
      <c r="W313" s="67"/>
    </row>
    <row r="314" spans="6:23" x14ac:dyDescent="0.35">
      <c r="F314" s="54"/>
      <c r="G314" s="55"/>
      <c r="H314" s="51"/>
      <c r="I314" s="56"/>
      <c r="K314" s="11"/>
      <c r="L314" s="25"/>
      <c r="M314" s="12"/>
      <c r="N314" s="12"/>
      <c r="O314" s="28"/>
      <c r="P314" s="30"/>
      <c r="Q314" s="30"/>
      <c r="R314" s="47"/>
      <c r="S314" s="77"/>
      <c r="T314" s="79"/>
      <c r="U314" s="78"/>
      <c r="V314" s="54"/>
      <c r="W314" s="67"/>
    </row>
    <row r="315" spans="6:23" x14ac:dyDescent="0.35">
      <c r="F315" s="54"/>
      <c r="G315" s="55"/>
      <c r="H315" s="51"/>
      <c r="I315" s="56"/>
      <c r="K315" s="11"/>
      <c r="L315" s="25"/>
      <c r="M315" s="12"/>
      <c r="N315" s="12"/>
      <c r="O315" s="28"/>
      <c r="P315" s="30"/>
      <c r="Q315" s="30"/>
      <c r="R315" s="47"/>
      <c r="S315" s="77"/>
      <c r="T315" s="79"/>
      <c r="U315" s="78"/>
      <c r="V315" s="54"/>
      <c r="W315" s="67"/>
    </row>
    <row r="316" spans="6:23" x14ac:dyDescent="0.35">
      <c r="F316" s="54"/>
      <c r="G316" s="55"/>
      <c r="H316" s="51"/>
      <c r="I316" s="56"/>
      <c r="K316" s="11"/>
      <c r="L316" s="25"/>
      <c r="M316" s="12"/>
      <c r="N316" s="12"/>
      <c r="O316" s="28"/>
      <c r="P316" s="30"/>
      <c r="Q316" s="30"/>
      <c r="R316" s="47"/>
      <c r="S316" s="77"/>
      <c r="T316" s="79"/>
      <c r="U316" s="78"/>
      <c r="V316" s="54"/>
      <c r="W316" s="67"/>
    </row>
    <row r="317" spans="6:23" x14ac:dyDescent="0.35">
      <c r="F317" s="54"/>
      <c r="G317" s="55"/>
      <c r="H317" s="51"/>
      <c r="I317" s="56"/>
      <c r="K317" s="11"/>
      <c r="L317" s="25"/>
      <c r="M317" s="12"/>
      <c r="N317" s="12"/>
      <c r="O317" s="28"/>
      <c r="P317" s="30"/>
      <c r="Q317" s="30"/>
      <c r="R317" s="47"/>
      <c r="S317" s="77"/>
      <c r="T317" s="79"/>
      <c r="U317" s="78"/>
      <c r="V317" s="54"/>
      <c r="W317" s="67"/>
    </row>
    <row r="318" spans="6:23" x14ac:dyDescent="0.35">
      <c r="F318" s="54"/>
      <c r="G318" s="55"/>
      <c r="H318" s="51"/>
      <c r="I318" s="56"/>
      <c r="K318" s="11"/>
      <c r="L318" s="25"/>
      <c r="M318" s="12"/>
      <c r="N318" s="12"/>
      <c r="O318" s="28"/>
      <c r="P318" s="30"/>
      <c r="Q318" s="30"/>
      <c r="R318" s="47"/>
      <c r="S318" s="77"/>
      <c r="T318" s="79"/>
      <c r="U318" s="78"/>
      <c r="V318" s="54"/>
      <c r="W318" s="67"/>
    </row>
    <row r="319" spans="6:23" x14ac:dyDescent="0.35">
      <c r="F319" s="54"/>
      <c r="G319" s="55"/>
      <c r="H319" s="51"/>
      <c r="I319" s="56"/>
      <c r="K319" s="11"/>
      <c r="L319" s="25"/>
      <c r="M319" s="12"/>
      <c r="N319" s="12"/>
      <c r="O319" s="28"/>
      <c r="P319" s="30"/>
      <c r="Q319" s="30"/>
      <c r="R319" s="47"/>
      <c r="S319" s="77"/>
      <c r="T319" s="79"/>
      <c r="U319" s="78"/>
      <c r="V319" s="54"/>
      <c r="W319" s="67"/>
    </row>
    <row r="320" spans="6:23" x14ac:dyDescent="0.35">
      <c r="F320" s="54"/>
      <c r="G320" s="55"/>
      <c r="H320" s="51"/>
      <c r="I320" s="56"/>
      <c r="K320" s="11"/>
      <c r="L320" s="25"/>
      <c r="M320" s="12"/>
      <c r="N320" s="12"/>
      <c r="O320" s="28"/>
      <c r="P320" s="30"/>
      <c r="Q320" s="30"/>
      <c r="R320" s="47"/>
      <c r="S320" s="77"/>
      <c r="T320" s="79"/>
      <c r="U320" s="78"/>
      <c r="V320" s="54"/>
      <c r="W320" s="67"/>
    </row>
    <row r="321" spans="6:23" x14ac:dyDescent="0.35">
      <c r="F321" s="54"/>
      <c r="G321" s="55"/>
      <c r="H321" s="51"/>
      <c r="I321" s="56"/>
      <c r="K321" s="11"/>
      <c r="L321" s="25"/>
      <c r="M321" s="12"/>
      <c r="N321" s="12"/>
      <c r="O321" s="28"/>
      <c r="P321" s="30"/>
      <c r="Q321" s="30"/>
      <c r="R321" s="47"/>
      <c r="S321" s="77"/>
      <c r="T321" s="79"/>
      <c r="U321" s="78"/>
      <c r="V321" s="54"/>
      <c r="W321" s="67"/>
    </row>
    <row r="322" spans="6:23" x14ac:dyDescent="0.35">
      <c r="F322" s="54"/>
      <c r="G322" s="55"/>
      <c r="H322" s="51"/>
      <c r="I322" s="56"/>
      <c r="K322" s="11"/>
      <c r="L322" s="25"/>
      <c r="M322" s="12"/>
      <c r="N322" s="12"/>
      <c r="O322" s="28"/>
      <c r="P322" s="30"/>
      <c r="Q322" s="30"/>
      <c r="R322" s="47"/>
      <c r="S322" s="77"/>
      <c r="T322" s="79"/>
      <c r="U322" s="78"/>
      <c r="V322" s="54"/>
      <c r="W322" s="67"/>
    </row>
    <row r="323" spans="6:23" x14ac:dyDescent="0.35">
      <c r="F323" s="54"/>
      <c r="G323" s="55"/>
      <c r="H323" s="51"/>
      <c r="I323" s="56"/>
      <c r="K323" s="11"/>
      <c r="L323" s="25"/>
      <c r="M323" s="12"/>
      <c r="N323" s="12"/>
      <c r="O323" s="28"/>
      <c r="P323" s="30"/>
      <c r="Q323" s="30"/>
      <c r="R323" s="47"/>
      <c r="S323" s="77"/>
      <c r="T323" s="79"/>
      <c r="U323" s="78"/>
      <c r="V323" s="54"/>
      <c r="W323" s="67"/>
    </row>
    <row r="324" spans="6:23" x14ac:dyDescent="0.35">
      <c r="F324" s="54"/>
      <c r="G324" s="55"/>
      <c r="H324" s="51"/>
      <c r="I324" s="56"/>
      <c r="K324" s="11"/>
      <c r="L324" s="25"/>
      <c r="M324" s="12"/>
      <c r="N324" s="12"/>
      <c r="O324" s="28"/>
      <c r="P324" s="30"/>
      <c r="Q324" s="30"/>
      <c r="R324" s="47"/>
      <c r="S324" s="77"/>
      <c r="T324" s="79"/>
      <c r="U324" s="78"/>
      <c r="V324" s="54"/>
      <c r="W324" s="67"/>
    </row>
    <row r="325" spans="6:23" x14ac:dyDescent="0.35">
      <c r="F325" s="54"/>
      <c r="G325" s="55"/>
      <c r="H325" s="51"/>
      <c r="I325" s="56"/>
      <c r="K325" s="11"/>
      <c r="L325" s="25"/>
      <c r="M325" s="12"/>
      <c r="N325" s="12"/>
      <c r="O325" s="28"/>
      <c r="P325" s="30"/>
      <c r="Q325" s="30"/>
      <c r="R325" s="47"/>
      <c r="S325" s="77"/>
      <c r="T325" s="79"/>
      <c r="U325" s="78"/>
      <c r="V325" s="54"/>
      <c r="W325" s="67"/>
    </row>
    <row r="326" spans="6:23" x14ac:dyDescent="0.35">
      <c r="F326" s="54"/>
      <c r="G326" s="55"/>
      <c r="H326" s="51"/>
      <c r="I326" s="56"/>
      <c r="K326" s="11"/>
      <c r="L326" s="25"/>
      <c r="M326" s="12"/>
      <c r="N326" s="12"/>
      <c r="O326" s="28"/>
      <c r="P326" s="30"/>
      <c r="Q326" s="30"/>
      <c r="R326" s="47"/>
      <c r="S326" s="77"/>
      <c r="T326" s="79"/>
      <c r="U326" s="78"/>
      <c r="V326" s="54"/>
      <c r="W326" s="67"/>
    </row>
    <row r="327" spans="6:23" x14ac:dyDescent="0.35">
      <c r="F327" s="54"/>
      <c r="G327" s="55"/>
      <c r="H327" s="51"/>
      <c r="I327" s="56"/>
      <c r="K327" s="11"/>
      <c r="L327" s="25"/>
      <c r="M327" s="12"/>
      <c r="N327" s="12"/>
      <c r="O327" s="28"/>
      <c r="P327" s="30"/>
      <c r="Q327" s="30"/>
      <c r="R327" s="47"/>
      <c r="S327" s="77"/>
      <c r="T327" s="79"/>
      <c r="U327" s="78"/>
      <c r="V327" s="54"/>
      <c r="W327" s="67"/>
    </row>
    <row r="328" spans="6:23" x14ac:dyDescent="0.35">
      <c r="F328" s="54"/>
      <c r="G328" s="55"/>
      <c r="H328" s="51"/>
      <c r="I328" s="56"/>
      <c r="K328" s="11"/>
      <c r="L328" s="25"/>
      <c r="M328" s="12"/>
      <c r="N328" s="12"/>
      <c r="O328" s="28"/>
      <c r="P328" s="30"/>
      <c r="Q328" s="30"/>
      <c r="R328" s="47"/>
      <c r="S328" s="77"/>
      <c r="T328" s="79"/>
      <c r="U328" s="78"/>
      <c r="V328" s="54"/>
      <c r="W328" s="67"/>
    </row>
    <row r="329" spans="6:23" x14ac:dyDescent="0.35">
      <c r="F329" s="54"/>
      <c r="G329" s="55"/>
      <c r="H329" s="51"/>
      <c r="I329" s="56"/>
      <c r="K329" s="11"/>
      <c r="L329" s="25"/>
      <c r="M329" s="12"/>
      <c r="N329" s="12"/>
      <c r="O329" s="28"/>
      <c r="P329" s="30"/>
      <c r="Q329" s="30"/>
      <c r="R329" s="47"/>
      <c r="S329" s="77"/>
      <c r="T329" s="79"/>
      <c r="U329" s="78"/>
      <c r="V329" s="54"/>
      <c r="W329" s="67"/>
    </row>
    <row r="330" spans="6:23" x14ac:dyDescent="0.35">
      <c r="F330" s="54"/>
      <c r="G330" s="55"/>
      <c r="H330" s="51"/>
      <c r="I330" s="56"/>
      <c r="K330" s="11"/>
      <c r="L330" s="25"/>
      <c r="M330" s="12"/>
      <c r="N330" s="12"/>
      <c r="O330" s="28"/>
      <c r="P330" s="30"/>
      <c r="Q330" s="30"/>
      <c r="R330" s="47"/>
      <c r="S330" s="77"/>
      <c r="T330" s="79"/>
      <c r="U330" s="78"/>
      <c r="V330" s="54"/>
      <c r="W330" s="67"/>
    </row>
    <row r="331" spans="6:23" x14ac:dyDescent="0.35">
      <c r="F331" s="54"/>
      <c r="G331" s="55"/>
      <c r="H331" s="51"/>
      <c r="I331" s="56"/>
      <c r="K331" s="11"/>
      <c r="L331" s="25"/>
      <c r="M331" s="12"/>
      <c r="N331" s="12"/>
      <c r="O331" s="28"/>
      <c r="P331" s="30"/>
      <c r="Q331" s="30"/>
      <c r="R331" s="47"/>
      <c r="S331" s="77"/>
      <c r="T331" s="79"/>
      <c r="U331" s="78"/>
      <c r="V331" s="54"/>
      <c r="W331" s="67"/>
    </row>
    <row r="332" spans="6:23" x14ac:dyDescent="0.35">
      <c r="F332" s="54"/>
      <c r="G332" s="55"/>
      <c r="H332" s="51"/>
      <c r="I332" s="56"/>
      <c r="K332" s="11"/>
      <c r="L332" s="25"/>
      <c r="M332" s="12"/>
      <c r="N332" s="12"/>
      <c r="O332" s="28"/>
      <c r="P332" s="30"/>
      <c r="Q332" s="30"/>
      <c r="R332" s="47"/>
      <c r="S332" s="77"/>
      <c r="T332" s="79"/>
      <c r="U332" s="78"/>
      <c r="V332" s="54"/>
      <c r="W332" s="67"/>
    </row>
    <row r="333" spans="6:23" x14ac:dyDescent="0.35">
      <c r="F333" s="54"/>
      <c r="G333" s="55"/>
      <c r="H333" s="51"/>
      <c r="I333" s="56"/>
      <c r="K333" s="11"/>
      <c r="L333" s="25"/>
      <c r="M333" s="12"/>
      <c r="N333" s="12"/>
      <c r="O333" s="28"/>
      <c r="P333" s="30"/>
      <c r="Q333" s="30"/>
      <c r="R333" s="47"/>
      <c r="S333" s="77"/>
      <c r="T333" s="79"/>
      <c r="U333" s="78"/>
      <c r="V333" s="54"/>
      <c r="W333" s="67"/>
    </row>
    <row r="334" spans="6:23" x14ac:dyDescent="0.35">
      <c r="F334" s="54"/>
      <c r="G334" s="55"/>
      <c r="H334" s="51"/>
      <c r="I334" s="56"/>
      <c r="K334" s="11"/>
      <c r="L334" s="25"/>
      <c r="M334" s="12"/>
      <c r="N334" s="12"/>
      <c r="O334" s="28"/>
      <c r="P334" s="30"/>
      <c r="Q334" s="30"/>
      <c r="R334" s="47"/>
      <c r="S334" s="77"/>
      <c r="T334" s="79"/>
      <c r="U334" s="78"/>
      <c r="V334" s="54"/>
      <c r="W334" s="67"/>
    </row>
    <row r="335" spans="6:23" x14ac:dyDescent="0.35">
      <c r="F335" s="54"/>
      <c r="G335" s="55"/>
      <c r="H335" s="51"/>
      <c r="I335" s="56"/>
      <c r="K335" s="11"/>
      <c r="L335" s="25"/>
      <c r="M335" s="12"/>
      <c r="N335" s="12"/>
      <c r="O335" s="28"/>
      <c r="P335" s="30"/>
      <c r="Q335" s="30"/>
      <c r="R335" s="47"/>
      <c r="S335" s="77"/>
      <c r="T335" s="79"/>
      <c r="U335" s="78"/>
      <c r="V335" s="54"/>
      <c r="W335" s="67"/>
    </row>
    <row r="336" spans="6:23" x14ac:dyDescent="0.35">
      <c r="F336" s="54"/>
      <c r="G336" s="55"/>
      <c r="H336" s="51"/>
      <c r="I336" s="56"/>
      <c r="K336" s="11"/>
      <c r="L336" s="25"/>
      <c r="M336" s="12"/>
      <c r="N336" s="12"/>
      <c r="O336" s="28"/>
      <c r="P336" s="30"/>
      <c r="Q336" s="30"/>
      <c r="R336" s="47"/>
      <c r="S336" s="77"/>
      <c r="T336" s="79"/>
      <c r="U336" s="78"/>
      <c r="V336" s="54"/>
      <c r="W336" s="67"/>
    </row>
    <row r="337" spans="6:23" x14ac:dyDescent="0.35">
      <c r="F337" s="54"/>
      <c r="G337" s="55"/>
      <c r="H337" s="51"/>
      <c r="I337" s="56"/>
      <c r="K337" s="11"/>
      <c r="L337" s="25"/>
      <c r="M337" s="12"/>
      <c r="N337" s="12"/>
      <c r="O337" s="28"/>
      <c r="P337" s="30"/>
      <c r="Q337" s="30"/>
      <c r="R337" s="47"/>
      <c r="S337" s="77"/>
      <c r="T337" s="79"/>
      <c r="U337" s="78"/>
      <c r="V337" s="54"/>
      <c r="W337" s="67"/>
    </row>
    <row r="338" spans="6:23" x14ac:dyDescent="0.35">
      <c r="F338" s="54"/>
      <c r="G338" s="55"/>
      <c r="H338" s="51"/>
      <c r="I338" s="56"/>
      <c r="K338" s="11"/>
      <c r="L338" s="25"/>
      <c r="M338" s="12"/>
      <c r="N338" s="12"/>
      <c r="O338" s="28"/>
      <c r="P338" s="30"/>
      <c r="Q338" s="30"/>
      <c r="R338" s="47"/>
      <c r="S338" s="77"/>
      <c r="T338" s="79"/>
      <c r="U338" s="78"/>
      <c r="V338" s="54"/>
      <c r="W338" s="67"/>
    </row>
    <row r="339" spans="6:23" x14ac:dyDescent="0.35">
      <c r="F339" s="54"/>
      <c r="G339" s="55"/>
      <c r="H339" s="51"/>
      <c r="I339" s="56"/>
      <c r="K339" s="11"/>
      <c r="L339" s="25"/>
      <c r="M339" s="12"/>
      <c r="N339" s="12"/>
      <c r="O339" s="28"/>
      <c r="P339" s="30"/>
      <c r="Q339" s="30"/>
      <c r="R339" s="47"/>
      <c r="S339" s="77"/>
      <c r="T339" s="79"/>
      <c r="U339" s="78"/>
      <c r="V339" s="54"/>
      <c r="W339" s="67"/>
    </row>
    <row r="340" spans="6:23" x14ac:dyDescent="0.35">
      <c r="F340" s="54"/>
      <c r="G340" s="55"/>
      <c r="H340" s="51"/>
      <c r="I340" s="56"/>
      <c r="K340" s="11"/>
      <c r="L340" s="25"/>
      <c r="M340" s="12"/>
      <c r="N340" s="12"/>
      <c r="O340" s="28"/>
      <c r="P340" s="30"/>
      <c r="Q340" s="30"/>
      <c r="R340" s="47"/>
      <c r="S340" s="77"/>
      <c r="T340" s="79"/>
      <c r="U340" s="78"/>
      <c r="V340" s="54"/>
      <c r="W340" s="67"/>
    </row>
    <row r="341" spans="6:23" x14ac:dyDescent="0.35">
      <c r="F341" s="54"/>
      <c r="G341" s="55"/>
      <c r="H341" s="51"/>
      <c r="I341" s="56"/>
      <c r="K341" s="11"/>
      <c r="L341" s="25"/>
      <c r="M341" s="12"/>
      <c r="N341" s="12"/>
      <c r="O341" s="28"/>
      <c r="P341" s="30"/>
      <c r="Q341" s="30"/>
      <c r="R341" s="47"/>
      <c r="S341" s="77"/>
      <c r="T341" s="79"/>
      <c r="U341" s="78"/>
      <c r="V341" s="54"/>
      <c r="W341" s="67"/>
    </row>
    <row r="342" spans="6:23" x14ac:dyDescent="0.35">
      <c r="F342" s="54"/>
      <c r="G342" s="55"/>
      <c r="H342" s="51"/>
      <c r="I342" s="56"/>
      <c r="K342" s="11"/>
      <c r="L342" s="25"/>
      <c r="M342" s="12"/>
      <c r="N342" s="12"/>
      <c r="O342" s="28"/>
      <c r="P342" s="30"/>
      <c r="Q342" s="30"/>
      <c r="R342" s="47"/>
      <c r="S342" s="77"/>
      <c r="T342" s="79"/>
      <c r="U342" s="78"/>
      <c r="V342" s="54"/>
      <c r="W342" s="67"/>
    </row>
    <row r="343" spans="6:23" x14ac:dyDescent="0.35">
      <c r="F343" s="54"/>
      <c r="G343" s="55"/>
      <c r="H343" s="51"/>
      <c r="I343" s="56"/>
      <c r="K343" s="11"/>
      <c r="L343" s="25"/>
      <c r="M343" s="12"/>
      <c r="N343" s="12"/>
      <c r="O343" s="28"/>
      <c r="P343" s="30"/>
      <c r="Q343" s="30"/>
      <c r="R343" s="47"/>
      <c r="S343" s="77"/>
      <c r="T343" s="79"/>
      <c r="U343" s="78"/>
      <c r="V343" s="54"/>
      <c r="W343" s="67"/>
    </row>
    <row r="344" spans="6:23" x14ac:dyDescent="0.35">
      <c r="F344" s="54"/>
      <c r="G344" s="55"/>
      <c r="H344" s="51"/>
      <c r="I344" s="56"/>
      <c r="K344" s="11"/>
      <c r="L344" s="25"/>
      <c r="M344" s="12"/>
      <c r="N344" s="12"/>
      <c r="O344" s="28"/>
      <c r="P344" s="30"/>
      <c r="Q344" s="30"/>
      <c r="R344" s="47"/>
      <c r="S344" s="77"/>
      <c r="T344" s="79"/>
      <c r="U344" s="78"/>
      <c r="V344" s="54"/>
      <c r="W344" s="67"/>
    </row>
    <row r="345" spans="6:23" x14ac:dyDescent="0.35">
      <c r="F345" s="54"/>
      <c r="G345" s="55"/>
      <c r="H345" s="51"/>
      <c r="I345" s="56"/>
      <c r="K345" s="11"/>
      <c r="L345" s="25"/>
      <c r="M345" s="12"/>
      <c r="N345" s="12"/>
      <c r="O345" s="28"/>
      <c r="P345" s="30"/>
      <c r="Q345" s="30"/>
      <c r="R345" s="47"/>
      <c r="S345" s="77"/>
      <c r="T345" s="79"/>
      <c r="U345" s="78"/>
      <c r="V345" s="54"/>
      <c r="W345" s="67"/>
    </row>
    <row r="346" spans="6:23" x14ac:dyDescent="0.35">
      <c r="F346" s="54"/>
      <c r="G346" s="55"/>
      <c r="H346" s="51"/>
      <c r="I346" s="56"/>
      <c r="K346" s="11"/>
      <c r="L346" s="25"/>
      <c r="M346" s="12"/>
      <c r="N346" s="12"/>
      <c r="O346" s="28"/>
      <c r="P346" s="30"/>
      <c r="Q346" s="30"/>
      <c r="R346" s="47"/>
      <c r="S346" s="77"/>
      <c r="T346" s="79"/>
      <c r="U346" s="78"/>
      <c r="V346" s="54"/>
      <c r="W346" s="67"/>
    </row>
    <row r="347" spans="6:23" x14ac:dyDescent="0.35">
      <c r="F347" s="54"/>
      <c r="G347" s="55"/>
      <c r="H347" s="51"/>
      <c r="I347" s="56"/>
      <c r="K347" s="11"/>
      <c r="L347" s="25"/>
      <c r="M347" s="12"/>
      <c r="N347" s="12"/>
      <c r="O347" s="28"/>
      <c r="P347" s="30"/>
      <c r="Q347" s="30"/>
      <c r="R347" s="47"/>
      <c r="S347" s="77"/>
      <c r="T347" s="79"/>
      <c r="U347" s="78"/>
      <c r="V347" s="54"/>
      <c r="W347" s="67"/>
    </row>
    <row r="348" spans="6:23" x14ac:dyDescent="0.35">
      <c r="F348" s="54"/>
      <c r="G348" s="55"/>
      <c r="H348" s="51"/>
      <c r="I348" s="56"/>
      <c r="K348" s="11"/>
      <c r="L348" s="25"/>
      <c r="M348" s="12"/>
      <c r="N348" s="12"/>
      <c r="O348" s="28"/>
      <c r="P348" s="30"/>
      <c r="Q348" s="30"/>
      <c r="R348" s="47"/>
      <c r="S348" s="77"/>
      <c r="T348" s="79"/>
      <c r="U348" s="78"/>
      <c r="V348" s="54"/>
      <c r="W348" s="67"/>
    </row>
    <row r="349" spans="6:23" x14ac:dyDescent="0.35">
      <c r="F349" s="54"/>
      <c r="G349" s="55"/>
      <c r="H349" s="51"/>
      <c r="I349" s="56"/>
      <c r="K349" s="11"/>
      <c r="L349" s="25"/>
      <c r="M349" s="12"/>
      <c r="N349" s="12"/>
      <c r="O349" s="28"/>
      <c r="P349" s="30"/>
      <c r="Q349" s="30"/>
      <c r="R349" s="47"/>
      <c r="S349" s="77"/>
      <c r="T349" s="79"/>
      <c r="U349" s="78"/>
      <c r="V349" s="54"/>
      <c r="W349" s="67"/>
    </row>
    <row r="350" spans="6:23" x14ac:dyDescent="0.35">
      <c r="F350" s="54"/>
      <c r="G350" s="55"/>
      <c r="H350" s="51"/>
      <c r="I350" s="56"/>
      <c r="K350" s="11"/>
      <c r="L350" s="25"/>
      <c r="M350" s="12"/>
      <c r="N350" s="12"/>
      <c r="O350" s="28"/>
      <c r="P350" s="30"/>
      <c r="Q350" s="30"/>
      <c r="R350" s="47"/>
      <c r="S350" s="77"/>
      <c r="T350" s="79"/>
      <c r="U350" s="78"/>
      <c r="V350" s="54"/>
      <c r="W350" s="67"/>
    </row>
    <row r="351" spans="6:23" x14ac:dyDescent="0.35">
      <c r="F351" s="54"/>
      <c r="G351" s="55"/>
      <c r="H351" s="51"/>
      <c r="I351" s="56"/>
      <c r="K351" s="11"/>
      <c r="L351" s="25"/>
      <c r="M351" s="12"/>
      <c r="N351" s="12"/>
      <c r="O351" s="28"/>
      <c r="P351" s="30"/>
      <c r="Q351" s="30"/>
      <c r="R351" s="47"/>
      <c r="S351" s="77"/>
      <c r="T351" s="79"/>
      <c r="U351" s="78"/>
      <c r="V351" s="54"/>
      <c r="W351" s="67"/>
    </row>
    <row r="352" spans="6:23" x14ac:dyDescent="0.35">
      <c r="F352" s="54"/>
      <c r="G352" s="55"/>
      <c r="H352" s="51"/>
      <c r="I352" s="56"/>
      <c r="K352" s="11"/>
      <c r="L352" s="25"/>
      <c r="M352" s="12"/>
      <c r="N352" s="12"/>
      <c r="O352" s="28"/>
      <c r="P352" s="30"/>
      <c r="Q352" s="30"/>
      <c r="R352" s="47"/>
      <c r="S352" s="77"/>
      <c r="T352" s="79"/>
      <c r="U352" s="78"/>
      <c r="V352" s="54"/>
      <c r="W352" s="67"/>
    </row>
    <row r="353" spans="6:23" x14ac:dyDescent="0.35">
      <c r="F353" s="54"/>
      <c r="G353" s="55"/>
      <c r="H353" s="51"/>
      <c r="I353" s="56"/>
      <c r="K353" s="11"/>
      <c r="L353" s="25"/>
      <c r="M353" s="12"/>
      <c r="N353" s="12"/>
      <c r="O353" s="28"/>
      <c r="P353" s="30"/>
      <c r="Q353" s="30"/>
      <c r="R353" s="47"/>
      <c r="S353" s="77"/>
      <c r="T353" s="79"/>
      <c r="U353" s="78"/>
      <c r="V353" s="54"/>
      <c r="W353" s="67"/>
    </row>
    <row r="354" spans="6:23" x14ac:dyDescent="0.35">
      <c r="F354" s="54"/>
      <c r="G354" s="55"/>
      <c r="H354" s="51"/>
      <c r="I354" s="56"/>
      <c r="K354" s="11"/>
      <c r="L354" s="25"/>
      <c r="M354" s="12"/>
      <c r="N354" s="12"/>
      <c r="O354" s="28"/>
      <c r="P354" s="30"/>
      <c r="Q354" s="30"/>
      <c r="R354" s="47"/>
      <c r="S354" s="77"/>
      <c r="T354" s="79"/>
      <c r="U354" s="78"/>
      <c r="V354" s="54"/>
      <c r="W354" s="67"/>
    </row>
    <row r="355" spans="6:23" x14ac:dyDescent="0.35">
      <c r="F355" s="54"/>
      <c r="G355" s="55"/>
      <c r="H355" s="51"/>
      <c r="I355" s="56"/>
      <c r="K355" s="11"/>
      <c r="L355" s="25"/>
      <c r="M355" s="12"/>
      <c r="N355" s="12"/>
      <c r="O355" s="28"/>
      <c r="P355" s="30"/>
      <c r="Q355" s="30"/>
      <c r="R355" s="47"/>
      <c r="S355" s="77"/>
      <c r="T355" s="79"/>
      <c r="U355" s="78"/>
      <c r="V355" s="54"/>
      <c r="W355" s="67"/>
    </row>
    <row r="356" spans="6:23" x14ac:dyDescent="0.35">
      <c r="F356" s="54"/>
      <c r="G356" s="55"/>
      <c r="H356" s="51"/>
      <c r="I356" s="56"/>
      <c r="K356" s="11"/>
      <c r="L356" s="25"/>
      <c r="M356" s="12"/>
      <c r="N356" s="12"/>
      <c r="O356" s="28"/>
      <c r="P356" s="30"/>
      <c r="Q356" s="30"/>
      <c r="R356" s="47"/>
      <c r="S356" s="77"/>
      <c r="T356" s="79"/>
      <c r="U356" s="78"/>
      <c r="V356" s="54"/>
      <c r="W356" s="67"/>
    </row>
    <row r="357" spans="6:23" x14ac:dyDescent="0.35">
      <c r="F357" s="54"/>
      <c r="G357" s="55"/>
      <c r="H357" s="51"/>
      <c r="I357" s="56"/>
      <c r="K357" s="11"/>
      <c r="L357" s="25"/>
      <c r="M357" s="12"/>
      <c r="N357" s="12"/>
      <c r="O357" s="28"/>
      <c r="P357" s="30"/>
      <c r="Q357" s="30"/>
      <c r="R357" s="47"/>
      <c r="S357" s="77"/>
      <c r="T357" s="79"/>
      <c r="U357" s="78"/>
      <c r="V357" s="54"/>
      <c r="W357" s="67"/>
    </row>
    <row r="358" spans="6:23" x14ac:dyDescent="0.35">
      <c r="F358" s="54"/>
      <c r="G358" s="55"/>
      <c r="H358" s="51"/>
      <c r="I358" s="56"/>
      <c r="K358" s="11"/>
      <c r="L358" s="25"/>
      <c r="M358" s="12"/>
      <c r="N358" s="12"/>
      <c r="O358" s="28"/>
      <c r="P358" s="30"/>
      <c r="Q358" s="30"/>
      <c r="R358" s="47"/>
      <c r="S358" s="77"/>
      <c r="T358" s="79"/>
      <c r="U358" s="78"/>
      <c r="V358" s="54"/>
      <c r="W358" s="67"/>
    </row>
    <row r="359" spans="6:23" x14ac:dyDescent="0.35">
      <c r="F359" s="54"/>
      <c r="G359" s="55"/>
      <c r="H359" s="51"/>
      <c r="I359" s="56"/>
      <c r="K359" s="11"/>
      <c r="L359" s="25"/>
      <c r="M359" s="12"/>
      <c r="N359" s="12"/>
      <c r="O359" s="28"/>
      <c r="P359" s="30"/>
      <c r="Q359" s="30"/>
      <c r="R359" s="47"/>
      <c r="S359" s="77"/>
      <c r="T359" s="79"/>
      <c r="U359" s="78"/>
      <c r="V359" s="54"/>
      <c r="W359" s="67"/>
    </row>
    <row r="360" spans="6:23" x14ac:dyDescent="0.35">
      <c r="F360" s="54"/>
      <c r="G360" s="55"/>
      <c r="H360" s="51"/>
      <c r="I360" s="56"/>
      <c r="K360" s="11"/>
      <c r="L360" s="25"/>
      <c r="M360" s="12"/>
      <c r="N360" s="12"/>
      <c r="O360" s="28"/>
      <c r="P360" s="30"/>
      <c r="Q360" s="30"/>
      <c r="R360" s="47"/>
      <c r="S360" s="77"/>
      <c r="T360" s="79"/>
      <c r="U360" s="78"/>
      <c r="V360" s="54"/>
      <c r="W360" s="67"/>
    </row>
    <row r="361" spans="6:23" x14ac:dyDescent="0.35">
      <c r="F361" s="54"/>
      <c r="G361" s="55"/>
      <c r="H361" s="51"/>
      <c r="I361" s="56"/>
      <c r="K361" s="11"/>
      <c r="L361" s="25"/>
      <c r="M361" s="12"/>
      <c r="N361" s="12"/>
      <c r="O361" s="28"/>
      <c r="P361" s="30"/>
      <c r="Q361" s="30"/>
      <c r="R361" s="47"/>
      <c r="S361" s="77"/>
      <c r="T361" s="79"/>
      <c r="U361" s="78"/>
      <c r="V361" s="54"/>
      <c r="W361" s="67"/>
    </row>
    <row r="362" spans="6:23" x14ac:dyDescent="0.35">
      <c r="F362" s="54"/>
      <c r="G362" s="55"/>
      <c r="H362" s="51"/>
      <c r="I362" s="56"/>
      <c r="K362" s="11"/>
      <c r="L362" s="25"/>
      <c r="M362" s="12"/>
      <c r="N362" s="12"/>
      <c r="O362" s="28"/>
      <c r="P362" s="30"/>
      <c r="Q362" s="30"/>
      <c r="R362" s="47"/>
      <c r="S362" s="77"/>
      <c r="T362" s="79"/>
      <c r="U362" s="78"/>
      <c r="V362" s="54"/>
      <c r="W362" s="67"/>
    </row>
    <row r="363" spans="6:23" x14ac:dyDescent="0.35">
      <c r="F363" s="54"/>
      <c r="G363" s="55"/>
      <c r="H363" s="51"/>
      <c r="I363" s="56"/>
      <c r="K363" s="11"/>
      <c r="L363" s="25"/>
      <c r="M363" s="12"/>
      <c r="N363" s="12"/>
      <c r="O363" s="28"/>
      <c r="P363" s="30"/>
      <c r="Q363" s="30"/>
      <c r="R363" s="47"/>
      <c r="S363" s="77"/>
      <c r="T363" s="79"/>
      <c r="U363" s="78"/>
      <c r="V363" s="54"/>
      <c r="W363" s="67"/>
    </row>
    <row r="364" spans="6:23" x14ac:dyDescent="0.35">
      <c r="F364" s="54"/>
      <c r="G364" s="55"/>
      <c r="H364" s="51"/>
      <c r="I364" s="56"/>
      <c r="K364" s="11"/>
      <c r="L364" s="25"/>
      <c r="M364" s="12"/>
      <c r="N364" s="12"/>
      <c r="O364" s="28"/>
      <c r="P364" s="30"/>
      <c r="Q364" s="30"/>
      <c r="R364" s="47"/>
      <c r="S364" s="77"/>
      <c r="T364" s="79"/>
      <c r="U364" s="78"/>
      <c r="V364" s="54"/>
      <c r="W364" s="67"/>
    </row>
    <row r="365" spans="6:23" x14ac:dyDescent="0.35">
      <c r="F365" s="54"/>
      <c r="G365" s="55"/>
      <c r="H365" s="51"/>
      <c r="I365" s="56"/>
      <c r="K365" s="11"/>
      <c r="L365" s="25"/>
      <c r="M365" s="12"/>
      <c r="N365" s="12"/>
      <c r="O365" s="28"/>
      <c r="P365" s="30"/>
      <c r="Q365" s="30"/>
      <c r="R365" s="47"/>
      <c r="S365" s="77"/>
      <c r="T365" s="79"/>
      <c r="U365" s="78"/>
      <c r="V365" s="54"/>
      <c r="W365" s="67"/>
    </row>
    <row r="366" spans="6:23" x14ac:dyDescent="0.35">
      <c r="F366" s="54"/>
      <c r="G366" s="55"/>
      <c r="H366" s="51"/>
      <c r="I366" s="56"/>
      <c r="K366" s="11"/>
      <c r="L366" s="25"/>
      <c r="M366" s="12"/>
      <c r="N366" s="12"/>
      <c r="O366" s="28"/>
      <c r="P366" s="30"/>
      <c r="Q366" s="30"/>
      <c r="R366" s="47"/>
      <c r="S366" s="77"/>
      <c r="T366" s="79"/>
      <c r="U366" s="78"/>
      <c r="V366" s="54"/>
      <c r="W366" s="67"/>
    </row>
    <row r="367" spans="6:23" x14ac:dyDescent="0.35">
      <c r="F367" s="54"/>
      <c r="G367" s="55"/>
      <c r="H367" s="51"/>
      <c r="I367" s="56"/>
      <c r="K367" s="11"/>
      <c r="L367" s="25"/>
      <c r="M367" s="12"/>
      <c r="N367" s="12"/>
      <c r="O367" s="28"/>
      <c r="P367" s="30"/>
      <c r="Q367" s="30"/>
      <c r="R367" s="47"/>
      <c r="S367" s="77"/>
      <c r="T367" s="79"/>
      <c r="U367" s="78"/>
      <c r="V367" s="54"/>
      <c r="W367" s="67"/>
    </row>
    <row r="368" spans="6:23" x14ac:dyDescent="0.35">
      <c r="F368" s="54"/>
      <c r="G368" s="55"/>
      <c r="H368" s="51"/>
      <c r="I368" s="56"/>
      <c r="K368" s="11"/>
      <c r="L368" s="25"/>
      <c r="M368" s="12"/>
      <c r="N368" s="12"/>
      <c r="O368" s="28"/>
      <c r="P368" s="30"/>
      <c r="Q368" s="30"/>
      <c r="R368" s="47"/>
      <c r="S368" s="77"/>
      <c r="T368" s="79"/>
      <c r="U368" s="78"/>
      <c r="V368" s="54"/>
      <c r="W368" s="67"/>
    </row>
    <row r="369" spans="6:23" x14ac:dyDescent="0.35">
      <c r="F369" s="54"/>
      <c r="G369" s="55"/>
      <c r="H369" s="51"/>
      <c r="I369" s="56"/>
      <c r="K369" s="11"/>
      <c r="L369" s="25"/>
      <c r="M369" s="12"/>
      <c r="N369" s="12"/>
      <c r="O369" s="28"/>
      <c r="P369" s="30"/>
      <c r="Q369" s="30"/>
      <c r="R369" s="47"/>
      <c r="S369" s="77"/>
      <c r="T369" s="79"/>
      <c r="U369" s="78"/>
      <c r="V369" s="54"/>
      <c r="W369" s="67"/>
    </row>
    <row r="370" spans="6:23" x14ac:dyDescent="0.35">
      <c r="F370" s="54"/>
      <c r="G370" s="55"/>
      <c r="H370" s="51"/>
      <c r="I370" s="56"/>
      <c r="K370" s="11"/>
      <c r="L370" s="25"/>
      <c r="M370" s="12"/>
      <c r="N370" s="12"/>
      <c r="O370" s="28"/>
      <c r="P370" s="30"/>
      <c r="Q370" s="30"/>
      <c r="R370" s="47"/>
      <c r="S370" s="77"/>
      <c r="T370" s="79"/>
      <c r="U370" s="78"/>
      <c r="V370" s="54"/>
      <c r="W370" s="67"/>
    </row>
    <row r="371" spans="6:23" x14ac:dyDescent="0.35">
      <c r="F371" s="54"/>
      <c r="G371" s="55"/>
      <c r="H371" s="51"/>
      <c r="I371" s="56"/>
      <c r="K371" s="11"/>
      <c r="L371" s="25"/>
      <c r="M371" s="12"/>
      <c r="N371" s="12"/>
      <c r="O371" s="28"/>
      <c r="P371" s="30"/>
      <c r="Q371" s="30"/>
      <c r="R371" s="47"/>
      <c r="S371" s="77"/>
      <c r="T371" s="79"/>
      <c r="U371" s="78"/>
      <c r="V371" s="54"/>
      <c r="W371" s="67"/>
    </row>
    <row r="372" spans="6:23" x14ac:dyDescent="0.35">
      <c r="F372" s="54"/>
      <c r="G372" s="55"/>
      <c r="H372" s="51"/>
      <c r="I372" s="56"/>
      <c r="K372" s="11"/>
      <c r="L372" s="25"/>
      <c r="M372" s="12"/>
      <c r="N372" s="12"/>
      <c r="O372" s="28"/>
      <c r="P372" s="30"/>
      <c r="Q372" s="30"/>
      <c r="R372" s="47"/>
      <c r="S372" s="77"/>
      <c r="T372" s="79"/>
      <c r="U372" s="78"/>
      <c r="V372" s="54"/>
      <c r="W372" s="67"/>
    </row>
    <row r="373" spans="6:23" x14ac:dyDescent="0.35">
      <c r="F373" s="54"/>
      <c r="G373" s="55"/>
      <c r="H373" s="51"/>
      <c r="I373" s="56"/>
      <c r="K373" s="11"/>
      <c r="L373" s="25"/>
      <c r="M373" s="12"/>
      <c r="N373" s="12"/>
      <c r="O373" s="28"/>
      <c r="P373" s="30"/>
      <c r="Q373" s="30"/>
      <c r="R373" s="47"/>
      <c r="S373" s="77"/>
      <c r="T373" s="79"/>
      <c r="U373" s="78"/>
      <c r="V373" s="54"/>
      <c r="W373" s="67"/>
    </row>
    <row r="374" spans="6:23" x14ac:dyDescent="0.35">
      <c r="F374" s="54"/>
      <c r="G374" s="55"/>
      <c r="H374" s="51"/>
      <c r="I374" s="56"/>
      <c r="K374" s="11"/>
      <c r="L374" s="25"/>
      <c r="M374" s="12"/>
      <c r="N374" s="12"/>
      <c r="O374" s="28"/>
      <c r="P374" s="30"/>
      <c r="Q374" s="30"/>
      <c r="R374" s="47"/>
      <c r="S374" s="77"/>
      <c r="T374" s="79"/>
      <c r="U374" s="78"/>
      <c r="V374" s="54"/>
      <c r="W374" s="67"/>
    </row>
    <row r="375" spans="6:23" x14ac:dyDescent="0.35">
      <c r="F375" s="54"/>
      <c r="G375" s="55"/>
      <c r="H375" s="51"/>
      <c r="I375" s="56"/>
      <c r="K375" s="11"/>
      <c r="L375" s="25"/>
      <c r="M375" s="12"/>
      <c r="N375" s="12"/>
      <c r="O375" s="28"/>
      <c r="P375" s="30"/>
      <c r="Q375" s="30"/>
      <c r="R375" s="47"/>
      <c r="S375" s="77"/>
      <c r="T375" s="79"/>
      <c r="U375" s="78"/>
      <c r="V375" s="54"/>
      <c r="W375" s="67"/>
    </row>
    <row r="376" spans="6:23" x14ac:dyDescent="0.35">
      <c r="F376" s="54"/>
      <c r="G376" s="55"/>
      <c r="H376" s="51"/>
      <c r="I376" s="56"/>
      <c r="K376" s="11"/>
      <c r="L376" s="25"/>
      <c r="M376" s="12"/>
      <c r="N376" s="12"/>
      <c r="O376" s="28"/>
      <c r="P376" s="30"/>
      <c r="Q376" s="30"/>
      <c r="R376" s="47"/>
      <c r="S376" s="77"/>
      <c r="T376" s="79"/>
      <c r="U376" s="78"/>
      <c r="V376" s="54"/>
      <c r="W376" s="67"/>
    </row>
    <row r="377" spans="6:23" x14ac:dyDescent="0.35">
      <c r="F377" s="54"/>
      <c r="G377" s="55"/>
      <c r="H377" s="51"/>
      <c r="I377" s="56"/>
      <c r="K377" s="11"/>
      <c r="L377" s="25"/>
      <c r="M377" s="12"/>
      <c r="N377" s="12"/>
      <c r="O377" s="28"/>
      <c r="P377" s="30"/>
      <c r="Q377" s="30"/>
      <c r="R377" s="47"/>
      <c r="S377" s="77"/>
      <c r="T377" s="79"/>
      <c r="U377" s="78"/>
      <c r="V377" s="54"/>
      <c r="W377" s="67"/>
    </row>
    <row r="378" spans="6:23" x14ac:dyDescent="0.35">
      <c r="F378" s="54"/>
      <c r="G378" s="55"/>
      <c r="H378" s="51"/>
      <c r="I378" s="56"/>
      <c r="K378" s="11"/>
      <c r="L378" s="25"/>
      <c r="M378" s="12"/>
      <c r="N378" s="12"/>
      <c r="O378" s="28"/>
      <c r="P378" s="30"/>
      <c r="Q378" s="30"/>
      <c r="R378" s="47"/>
      <c r="S378" s="77"/>
      <c r="T378" s="79"/>
      <c r="U378" s="78"/>
      <c r="V378" s="54"/>
      <c r="W378" s="67"/>
    </row>
    <row r="379" spans="6:23" x14ac:dyDescent="0.35">
      <c r="F379" s="54"/>
      <c r="G379" s="55"/>
      <c r="H379" s="51"/>
      <c r="I379" s="56"/>
      <c r="K379" s="11"/>
      <c r="L379" s="25"/>
      <c r="M379" s="12"/>
      <c r="N379" s="12"/>
      <c r="O379" s="28"/>
      <c r="P379" s="30"/>
      <c r="Q379" s="30"/>
      <c r="R379" s="47"/>
      <c r="S379" s="77"/>
      <c r="T379" s="79"/>
      <c r="U379" s="78"/>
      <c r="V379" s="54"/>
      <c r="W379" s="67"/>
    </row>
    <row r="380" spans="6:23" x14ac:dyDescent="0.35">
      <c r="F380" s="54"/>
      <c r="G380" s="55"/>
      <c r="H380" s="51"/>
      <c r="I380" s="56"/>
      <c r="K380" s="11"/>
      <c r="L380" s="25"/>
      <c r="M380" s="12"/>
      <c r="N380" s="12"/>
      <c r="O380" s="28"/>
      <c r="P380" s="30"/>
      <c r="Q380" s="30"/>
      <c r="R380" s="47"/>
      <c r="S380" s="77"/>
      <c r="T380" s="79"/>
      <c r="U380" s="78"/>
      <c r="V380" s="54"/>
      <c r="W380" s="67"/>
    </row>
    <row r="381" spans="6:23" x14ac:dyDescent="0.35">
      <c r="F381" s="54"/>
      <c r="G381" s="55"/>
      <c r="H381" s="51"/>
      <c r="I381" s="56"/>
      <c r="K381" s="11"/>
      <c r="L381" s="25"/>
      <c r="M381" s="12"/>
      <c r="N381" s="12"/>
      <c r="O381" s="28"/>
      <c r="P381" s="30"/>
      <c r="Q381" s="30"/>
      <c r="R381" s="47"/>
      <c r="S381" s="77"/>
      <c r="T381" s="79"/>
      <c r="U381" s="78"/>
      <c r="V381" s="54"/>
      <c r="W381" s="67"/>
    </row>
    <row r="382" spans="6:23" x14ac:dyDescent="0.35">
      <c r="F382" s="54"/>
      <c r="G382" s="55"/>
      <c r="H382" s="51"/>
      <c r="I382" s="56"/>
      <c r="K382" s="11"/>
      <c r="L382" s="25"/>
      <c r="M382" s="12"/>
      <c r="N382" s="12"/>
      <c r="O382" s="28"/>
      <c r="P382" s="30"/>
      <c r="Q382" s="30"/>
      <c r="R382" s="47"/>
      <c r="S382" s="77"/>
      <c r="T382" s="79"/>
      <c r="U382" s="78"/>
      <c r="V382" s="54"/>
      <c r="W382" s="67"/>
    </row>
    <row r="383" spans="6:23" x14ac:dyDescent="0.35">
      <c r="F383" s="54"/>
      <c r="G383" s="55"/>
      <c r="H383" s="51"/>
      <c r="I383" s="56"/>
      <c r="K383" s="11"/>
      <c r="L383" s="25"/>
      <c r="M383" s="12"/>
      <c r="N383" s="12"/>
      <c r="O383" s="28"/>
      <c r="P383" s="30"/>
      <c r="Q383" s="30"/>
      <c r="R383" s="47"/>
      <c r="S383" s="77"/>
      <c r="T383" s="79"/>
      <c r="U383" s="78"/>
      <c r="V383" s="54"/>
      <c r="W383" s="67"/>
    </row>
    <row r="384" spans="6:23" x14ac:dyDescent="0.35">
      <c r="F384" s="54"/>
      <c r="G384" s="55"/>
      <c r="H384" s="51"/>
      <c r="I384" s="56"/>
      <c r="K384" s="11"/>
      <c r="L384" s="25"/>
      <c r="M384" s="12"/>
      <c r="N384" s="12"/>
      <c r="O384" s="28"/>
      <c r="P384" s="30"/>
      <c r="Q384" s="30"/>
      <c r="R384" s="47"/>
      <c r="S384" s="77"/>
      <c r="T384" s="79"/>
      <c r="U384" s="78"/>
      <c r="V384" s="54"/>
      <c r="W384" s="67"/>
    </row>
    <row r="385" spans="6:23" x14ac:dyDescent="0.35">
      <c r="F385" s="54"/>
      <c r="G385" s="55"/>
      <c r="H385" s="51"/>
      <c r="I385" s="56"/>
      <c r="K385" s="11"/>
      <c r="L385" s="25"/>
      <c r="M385" s="12"/>
      <c r="N385" s="12"/>
      <c r="O385" s="28"/>
      <c r="P385" s="30"/>
      <c r="Q385" s="30"/>
      <c r="R385" s="47"/>
      <c r="S385" s="77"/>
      <c r="T385" s="79"/>
      <c r="U385" s="78"/>
      <c r="V385" s="54"/>
      <c r="W385" s="67"/>
    </row>
    <row r="386" spans="6:23" x14ac:dyDescent="0.35">
      <c r="F386" s="54"/>
      <c r="G386" s="55"/>
      <c r="H386" s="51"/>
      <c r="I386" s="56"/>
      <c r="K386" s="11"/>
      <c r="L386" s="25"/>
      <c r="M386" s="12"/>
      <c r="N386" s="12"/>
      <c r="O386" s="28"/>
      <c r="P386" s="30"/>
      <c r="Q386" s="30"/>
      <c r="R386" s="47"/>
      <c r="S386" s="77"/>
      <c r="T386" s="79"/>
      <c r="U386" s="78"/>
      <c r="V386" s="54"/>
      <c r="W386" s="67"/>
    </row>
    <row r="387" spans="6:23" x14ac:dyDescent="0.35">
      <c r="F387" s="54"/>
      <c r="G387" s="55"/>
      <c r="H387" s="51"/>
      <c r="I387" s="56"/>
      <c r="K387" s="11"/>
      <c r="L387" s="25"/>
      <c r="M387" s="12"/>
      <c r="N387" s="12"/>
      <c r="O387" s="28"/>
      <c r="P387" s="30"/>
      <c r="Q387" s="30"/>
      <c r="R387" s="47"/>
      <c r="S387" s="77"/>
      <c r="T387" s="79"/>
      <c r="U387" s="78"/>
      <c r="V387" s="54"/>
      <c r="W387" s="67"/>
    </row>
    <row r="388" spans="6:23" x14ac:dyDescent="0.35">
      <c r="F388" s="54"/>
      <c r="G388" s="55"/>
      <c r="H388" s="51"/>
      <c r="I388" s="56"/>
      <c r="K388" s="11"/>
      <c r="L388" s="25"/>
      <c r="M388" s="12"/>
      <c r="N388" s="12"/>
      <c r="O388" s="28"/>
      <c r="P388" s="30"/>
      <c r="Q388" s="30"/>
      <c r="R388" s="47"/>
      <c r="S388" s="77"/>
      <c r="T388" s="79"/>
      <c r="U388" s="78"/>
      <c r="V388" s="54"/>
      <c r="W388" s="67"/>
    </row>
    <row r="389" spans="6:23" x14ac:dyDescent="0.35">
      <c r="F389" s="54"/>
      <c r="G389" s="55"/>
      <c r="H389" s="51"/>
      <c r="I389" s="56"/>
      <c r="K389" s="11"/>
      <c r="L389" s="25"/>
      <c r="M389" s="12"/>
      <c r="N389" s="12"/>
      <c r="O389" s="28"/>
      <c r="P389" s="30"/>
      <c r="Q389" s="30"/>
      <c r="R389" s="47"/>
      <c r="S389" s="77"/>
      <c r="T389" s="79"/>
      <c r="U389" s="78"/>
      <c r="V389" s="54"/>
      <c r="W389" s="67"/>
    </row>
    <row r="390" spans="6:23" x14ac:dyDescent="0.35">
      <c r="F390" s="54"/>
      <c r="G390" s="55"/>
      <c r="H390" s="51"/>
      <c r="I390" s="56"/>
      <c r="K390" s="11"/>
      <c r="L390" s="25"/>
      <c r="M390" s="12"/>
      <c r="N390" s="12"/>
      <c r="O390" s="28"/>
      <c r="P390" s="30"/>
      <c r="Q390" s="30"/>
      <c r="R390" s="47"/>
      <c r="S390" s="77"/>
      <c r="T390" s="79"/>
      <c r="U390" s="78"/>
      <c r="V390" s="54"/>
      <c r="W390" s="67"/>
    </row>
    <row r="391" spans="6:23" x14ac:dyDescent="0.35">
      <c r="F391" s="54"/>
      <c r="G391" s="55"/>
      <c r="H391" s="51"/>
      <c r="I391" s="56"/>
      <c r="K391" s="11"/>
      <c r="L391" s="25"/>
      <c r="M391" s="12"/>
      <c r="N391" s="12"/>
      <c r="O391" s="28"/>
      <c r="P391" s="30"/>
      <c r="Q391" s="30"/>
      <c r="R391" s="47"/>
      <c r="S391" s="77"/>
      <c r="T391" s="79"/>
      <c r="U391" s="78"/>
      <c r="V391" s="54"/>
      <c r="W391" s="67"/>
    </row>
    <row r="392" spans="6:23" x14ac:dyDescent="0.35">
      <c r="F392" s="54"/>
      <c r="G392" s="55"/>
      <c r="H392" s="51"/>
      <c r="I392" s="56"/>
      <c r="K392" s="11"/>
      <c r="L392" s="25"/>
      <c r="M392" s="12"/>
      <c r="N392" s="12"/>
      <c r="O392" s="28"/>
      <c r="P392" s="30"/>
      <c r="Q392" s="30"/>
      <c r="R392" s="47"/>
      <c r="S392" s="77"/>
      <c r="T392" s="79"/>
      <c r="U392" s="78"/>
      <c r="V392" s="54"/>
      <c r="W392" s="67"/>
    </row>
    <row r="393" spans="6:23" x14ac:dyDescent="0.35">
      <c r="F393" s="54"/>
      <c r="G393" s="55"/>
      <c r="H393" s="51"/>
      <c r="I393" s="56"/>
      <c r="K393" s="11"/>
      <c r="L393" s="25"/>
      <c r="M393" s="12"/>
      <c r="N393" s="12"/>
      <c r="O393" s="28"/>
      <c r="P393" s="30"/>
      <c r="Q393" s="30"/>
      <c r="R393" s="47"/>
      <c r="S393" s="77"/>
      <c r="T393" s="79"/>
      <c r="U393" s="78"/>
      <c r="V393" s="54"/>
      <c r="W393" s="67"/>
    </row>
    <row r="394" spans="6:23" x14ac:dyDescent="0.35">
      <c r="F394" s="54"/>
      <c r="G394" s="55"/>
      <c r="H394" s="51"/>
      <c r="I394" s="56"/>
      <c r="K394" s="11"/>
      <c r="L394" s="25"/>
      <c r="M394" s="12"/>
      <c r="N394" s="12"/>
      <c r="O394" s="28"/>
      <c r="P394" s="30"/>
      <c r="Q394" s="30"/>
      <c r="R394" s="47"/>
      <c r="S394" s="77"/>
      <c r="T394" s="79"/>
      <c r="U394" s="78"/>
      <c r="V394" s="54"/>
      <c r="W394" s="67"/>
    </row>
    <row r="395" spans="6:23" x14ac:dyDescent="0.35">
      <c r="F395" s="54"/>
      <c r="G395" s="55"/>
      <c r="H395" s="51"/>
      <c r="I395" s="56"/>
      <c r="K395" s="11"/>
      <c r="L395" s="25"/>
      <c r="M395" s="12"/>
      <c r="N395" s="12"/>
      <c r="O395" s="28"/>
      <c r="P395" s="30"/>
      <c r="Q395" s="30"/>
      <c r="R395" s="47"/>
      <c r="S395" s="77"/>
      <c r="T395" s="79"/>
      <c r="U395" s="78"/>
      <c r="V395" s="54"/>
      <c r="W395" s="67"/>
    </row>
    <row r="396" spans="6:23" x14ac:dyDescent="0.35">
      <c r="F396" s="54"/>
      <c r="G396" s="55"/>
      <c r="H396" s="51"/>
      <c r="I396" s="56"/>
      <c r="K396" s="11"/>
      <c r="L396" s="25"/>
      <c r="M396" s="12"/>
      <c r="N396" s="12"/>
      <c r="O396" s="28"/>
      <c r="P396" s="30"/>
      <c r="Q396" s="30"/>
      <c r="R396" s="47"/>
      <c r="S396" s="77"/>
      <c r="T396" s="79"/>
      <c r="U396" s="78"/>
      <c r="V396" s="54"/>
      <c r="W396" s="67"/>
    </row>
    <row r="397" spans="6:23" x14ac:dyDescent="0.35">
      <c r="F397" s="54"/>
      <c r="G397" s="55"/>
      <c r="H397" s="51"/>
      <c r="I397" s="56"/>
      <c r="K397" s="11"/>
      <c r="L397" s="25"/>
      <c r="M397" s="12"/>
      <c r="N397" s="12"/>
      <c r="O397" s="28"/>
      <c r="P397" s="30"/>
      <c r="Q397" s="30"/>
      <c r="R397" s="47"/>
      <c r="S397" s="77"/>
      <c r="T397" s="79"/>
      <c r="U397" s="78"/>
      <c r="V397" s="54"/>
      <c r="W397" s="67"/>
    </row>
    <row r="398" spans="6:23" x14ac:dyDescent="0.35">
      <c r="F398" s="54"/>
      <c r="G398" s="55"/>
      <c r="H398" s="51"/>
      <c r="I398" s="56"/>
      <c r="K398" s="11"/>
      <c r="L398" s="25"/>
      <c r="M398" s="12"/>
      <c r="N398" s="12"/>
      <c r="O398" s="28"/>
      <c r="P398" s="30"/>
      <c r="Q398" s="30"/>
      <c r="R398" s="47"/>
      <c r="S398" s="77"/>
      <c r="T398" s="79"/>
      <c r="U398" s="78"/>
      <c r="V398" s="54"/>
      <c r="W398" s="67"/>
    </row>
    <row r="399" spans="6:23" x14ac:dyDescent="0.35">
      <c r="F399" s="54"/>
      <c r="G399" s="55"/>
      <c r="H399" s="51"/>
      <c r="I399" s="56"/>
      <c r="K399" s="11"/>
      <c r="L399" s="25"/>
      <c r="M399" s="12"/>
      <c r="N399" s="12"/>
      <c r="O399" s="28"/>
      <c r="P399" s="30"/>
      <c r="Q399" s="30"/>
      <c r="R399" s="47"/>
      <c r="S399" s="77"/>
      <c r="T399" s="79"/>
      <c r="U399" s="78"/>
      <c r="V399" s="54"/>
      <c r="W399" s="67"/>
    </row>
    <row r="400" spans="6:23" x14ac:dyDescent="0.35">
      <c r="F400" s="54"/>
      <c r="G400" s="55"/>
      <c r="H400" s="51"/>
      <c r="I400" s="56"/>
      <c r="K400" s="11"/>
      <c r="L400" s="25"/>
      <c r="M400" s="12"/>
      <c r="N400" s="12"/>
      <c r="O400" s="28"/>
      <c r="P400" s="30"/>
      <c r="Q400" s="30"/>
      <c r="R400" s="47"/>
      <c r="S400" s="77"/>
      <c r="T400" s="79"/>
      <c r="U400" s="78"/>
      <c r="V400" s="54"/>
      <c r="W400" s="67"/>
    </row>
    <row r="401" spans="6:23" x14ac:dyDescent="0.35">
      <c r="F401" s="54"/>
      <c r="G401" s="55"/>
      <c r="H401" s="51"/>
      <c r="I401" s="56"/>
      <c r="K401" s="11"/>
      <c r="L401" s="25"/>
      <c r="M401" s="12"/>
      <c r="N401" s="12"/>
      <c r="O401" s="28"/>
      <c r="P401" s="30"/>
      <c r="Q401" s="30"/>
      <c r="R401" s="47"/>
      <c r="S401" s="77"/>
      <c r="T401" s="79"/>
      <c r="U401" s="78"/>
      <c r="V401" s="54"/>
      <c r="W401" s="67"/>
    </row>
    <row r="402" spans="6:23" x14ac:dyDescent="0.35">
      <c r="F402" s="54"/>
      <c r="G402" s="55"/>
      <c r="H402" s="51"/>
      <c r="I402" s="56"/>
      <c r="K402" s="11"/>
      <c r="L402" s="25"/>
      <c r="M402" s="12"/>
      <c r="N402" s="12"/>
      <c r="O402" s="28"/>
      <c r="P402" s="30"/>
      <c r="Q402" s="30"/>
      <c r="R402" s="47"/>
      <c r="S402" s="77"/>
      <c r="T402" s="79"/>
      <c r="U402" s="78"/>
      <c r="V402" s="54"/>
      <c r="W402" s="67"/>
    </row>
    <row r="403" spans="6:23" x14ac:dyDescent="0.35">
      <c r="F403" s="54"/>
      <c r="G403" s="55"/>
      <c r="H403" s="51"/>
      <c r="I403" s="56"/>
      <c r="K403" s="11"/>
      <c r="L403" s="25"/>
      <c r="M403" s="12"/>
      <c r="N403" s="12"/>
      <c r="O403" s="28"/>
      <c r="P403" s="30"/>
      <c r="Q403" s="30"/>
      <c r="R403" s="47"/>
      <c r="S403" s="77"/>
      <c r="T403" s="79"/>
      <c r="U403" s="78"/>
      <c r="V403" s="54"/>
      <c r="W403" s="67"/>
    </row>
    <row r="404" spans="6:23" x14ac:dyDescent="0.35">
      <c r="F404" s="54"/>
      <c r="G404" s="55"/>
      <c r="H404" s="51"/>
      <c r="I404" s="56"/>
      <c r="K404" s="11"/>
      <c r="L404" s="25"/>
      <c r="M404" s="12"/>
      <c r="N404" s="12"/>
      <c r="O404" s="28"/>
      <c r="P404" s="30"/>
      <c r="Q404" s="30"/>
      <c r="R404" s="47"/>
      <c r="S404" s="77"/>
      <c r="T404" s="79"/>
      <c r="U404" s="78"/>
      <c r="V404" s="54"/>
      <c r="W404" s="67"/>
    </row>
    <row r="405" spans="6:23" x14ac:dyDescent="0.35">
      <c r="F405" s="54"/>
      <c r="G405" s="55"/>
      <c r="H405" s="51"/>
      <c r="I405" s="56"/>
      <c r="K405" s="11"/>
      <c r="L405" s="25"/>
      <c r="M405" s="12"/>
      <c r="N405" s="12"/>
      <c r="O405" s="28"/>
      <c r="P405" s="30"/>
      <c r="Q405" s="30"/>
      <c r="R405" s="47"/>
      <c r="S405" s="77"/>
      <c r="T405" s="79"/>
      <c r="U405" s="78"/>
      <c r="V405" s="54"/>
      <c r="W405" s="67"/>
    </row>
    <row r="406" spans="6:23" x14ac:dyDescent="0.35">
      <c r="F406" s="54"/>
      <c r="G406" s="55"/>
      <c r="H406" s="51"/>
      <c r="I406" s="56"/>
      <c r="K406" s="11"/>
      <c r="L406" s="25"/>
      <c r="M406" s="12"/>
      <c r="N406" s="12"/>
      <c r="O406" s="28"/>
      <c r="P406" s="30"/>
      <c r="Q406" s="30"/>
      <c r="R406" s="47"/>
      <c r="S406" s="77"/>
      <c r="T406" s="79"/>
      <c r="U406" s="78"/>
      <c r="V406" s="54"/>
      <c r="W406" s="67"/>
    </row>
    <row r="407" spans="6:23" x14ac:dyDescent="0.35">
      <c r="F407" s="54"/>
      <c r="G407" s="55"/>
      <c r="H407" s="51"/>
      <c r="I407" s="56"/>
      <c r="K407" s="11"/>
      <c r="L407" s="25"/>
      <c r="M407" s="12"/>
      <c r="N407" s="12"/>
      <c r="O407" s="28"/>
      <c r="P407" s="30"/>
      <c r="Q407" s="30"/>
      <c r="R407" s="47"/>
      <c r="S407" s="77"/>
      <c r="T407" s="79"/>
      <c r="U407" s="78"/>
      <c r="V407" s="54"/>
      <c r="W407" s="67"/>
    </row>
    <row r="408" spans="6:23" x14ac:dyDescent="0.35">
      <c r="F408" s="54"/>
      <c r="G408" s="55"/>
      <c r="H408" s="51"/>
      <c r="I408" s="56"/>
      <c r="K408" s="11"/>
      <c r="L408" s="25"/>
      <c r="M408" s="12"/>
      <c r="N408" s="12"/>
      <c r="O408" s="28"/>
      <c r="P408" s="30"/>
      <c r="Q408" s="30"/>
      <c r="R408" s="47"/>
      <c r="S408" s="77"/>
      <c r="T408" s="79"/>
      <c r="U408" s="78"/>
      <c r="V408" s="54"/>
      <c r="W408" s="67"/>
    </row>
    <row r="409" spans="6:23" x14ac:dyDescent="0.35">
      <c r="F409" s="54"/>
      <c r="G409" s="55"/>
      <c r="H409" s="51"/>
      <c r="I409" s="56"/>
      <c r="K409" s="11"/>
      <c r="L409" s="25"/>
      <c r="M409" s="12"/>
      <c r="N409" s="12"/>
      <c r="O409" s="28"/>
      <c r="P409" s="30"/>
      <c r="Q409" s="30"/>
      <c r="R409" s="47"/>
      <c r="S409" s="77"/>
      <c r="T409" s="79"/>
      <c r="U409" s="78"/>
      <c r="V409" s="54"/>
      <c r="W409" s="67"/>
    </row>
    <row r="410" spans="6:23" x14ac:dyDescent="0.35">
      <c r="F410" s="54"/>
      <c r="G410" s="55"/>
      <c r="H410" s="51"/>
      <c r="I410" s="56"/>
      <c r="K410" s="11"/>
      <c r="L410" s="25"/>
      <c r="M410" s="12"/>
      <c r="N410" s="12"/>
      <c r="O410" s="28"/>
      <c r="P410" s="30"/>
      <c r="Q410" s="30"/>
      <c r="R410" s="47"/>
      <c r="S410" s="77"/>
      <c r="T410" s="79"/>
      <c r="U410" s="78"/>
      <c r="V410" s="54"/>
      <c r="W410" s="67"/>
    </row>
    <row r="411" spans="6:23" x14ac:dyDescent="0.35">
      <c r="F411" s="54"/>
      <c r="G411" s="55"/>
      <c r="H411" s="51"/>
      <c r="I411" s="56"/>
      <c r="K411" s="11"/>
      <c r="L411" s="25"/>
      <c r="M411" s="12"/>
      <c r="N411" s="12"/>
      <c r="O411" s="28"/>
      <c r="P411" s="30"/>
      <c r="Q411" s="30"/>
      <c r="R411" s="47"/>
      <c r="S411" s="77"/>
      <c r="T411" s="79"/>
      <c r="U411" s="78"/>
      <c r="V411" s="54"/>
      <c r="W411" s="67"/>
    </row>
    <row r="412" spans="6:23" x14ac:dyDescent="0.35">
      <c r="F412" s="54"/>
      <c r="G412" s="55"/>
      <c r="H412" s="51"/>
      <c r="I412" s="56"/>
      <c r="K412" s="11"/>
      <c r="L412" s="25"/>
      <c r="M412" s="12"/>
      <c r="N412" s="12"/>
      <c r="O412" s="28"/>
      <c r="P412" s="30"/>
      <c r="Q412" s="30"/>
      <c r="R412" s="47"/>
      <c r="S412" s="77"/>
      <c r="T412" s="79"/>
      <c r="U412" s="78"/>
      <c r="V412" s="54"/>
      <c r="W412" s="67"/>
    </row>
    <row r="413" spans="6:23" x14ac:dyDescent="0.35">
      <c r="F413" s="54"/>
      <c r="G413" s="55"/>
      <c r="H413" s="51"/>
      <c r="I413" s="56"/>
      <c r="K413" s="11"/>
      <c r="L413" s="25"/>
      <c r="M413" s="12"/>
      <c r="N413" s="12"/>
      <c r="O413" s="28"/>
      <c r="P413" s="30"/>
      <c r="Q413" s="30"/>
      <c r="R413" s="47"/>
      <c r="S413" s="77"/>
      <c r="T413" s="79"/>
      <c r="U413" s="78"/>
      <c r="V413" s="54"/>
      <c r="W413" s="67"/>
    </row>
    <row r="414" spans="6:23" x14ac:dyDescent="0.35">
      <c r="F414" s="54"/>
      <c r="G414" s="55"/>
      <c r="H414" s="51"/>
      <c r="I414" s="56"/>
      <c r="K414" s="11"/>
      <c r="L414" s="25"/>
      <c r="M414" s="12"/>
      <c r="N414" s="12"/>
      <c r="O414" s="28"/>
      <c r="P414" s="30"/>
      <c r="Q414" s="30"/>
      <c r="R414" s="47"/>
      <c r="S414" s="77"/>
      <c r="T414" s="79"/>
      <c r="U414" s="78"/>
      <c r="V414" s="54"/>
      <c r="W414" s="67"/>
    </row>
    <row r="415" spans="6:23" x14ac:dyDescent="0.35">
      <c r="F415" s="54"/>
      <c r="G415" s="55"/>
      <c r="H415" s="51"/>
      <c r="I415" s="56"/>
      <c r="K415" s="11"/>
      <c r="L415" s="25"/>
      <c r="M415" s="12"/>
      <c r="N415" s="12"/>
      <c r="O415" s="28"/>
      <c r="P415" s="30"/>
      <c r="Q415" s="30"/>
      <c r="R415" s="47"/>
      <c r="S415" s="77"/>
      <c r="T415" s="79"/>
      <c r="U415" s="78"/>
      <c r="V415" s="54"/>
      <c r="W415" s="67"/>
    </row>
    <row r="416" spans="6:23" x14ac:dyDescent="0.35">
      <c r="F416" s="54"/>
      <c r="G416" s="55"/>
      <c r="H416" s="51"/>
      <c r="I416" s="56"/>
      <c r="K416" s="11"/>
      <c r="L416" s="25"/>
      <c r="M416" s="12"/>
      <c r="N416" s="12"/>
      <c r="O416" s="28"/>
      <c r="P416" s="30"/>
      <c r="Q416" s="30"/>
      <c r="R416" s="47"/>
      <c r="S416" s="77"/>
      <c r="T416" s="79"/>
      <c r="U416" s="78"/>
      <c r="V416" s="54"/>
      <c r="W416" s="67"/>
    </row>
    <row r="417" spans="6:23" x14ac:dyDescent="0.35">
      <c r="F417" s="54"/>
      <c r="G417" s="55"/>
      <c r="H417" s="51"/>
      <c r="I417" s="56"/>
      <c r="K417" s="11"/>
      <c r="L417" s="25"/>
      <c r="M417" s="12"/>
      <c r="N417" s="12"/>
      <c r="O417" s="28"/>
      <c r="P417" s="30"/>
      <c r="Q417" s="30"/>
      <c r="R417" s="47"/>
      <c r="S417" s="77"/>
      <c r="T417" s="79"/>
      <c r="U417" s="78"/>
      <c r="V417" s="54"/>
      <c r="W417" s="67"/>
    </row>
    <row r="418" spans="6:23" x14ac:dyDescent="0.35">
      <c r="F418" s="54"/>
      <c r="G418" s="55"/>
      <c r="H418" s="51"/>
      <c r="I418" s="56"/>
      <c r="K418" s="11"/>
      <c r="L418" s="25"/>
      <c r="M418" s="12"/>
      <c r="N418" s="12"/>
      <c r="O418" s="28"/>
      <c r="P418" s="30"/>
      <c r="Q418" s="30"/>
      <c r="R418" s="47"/>
      <c r="S418" s="77"/>
      <c r="T418" s="79"/>
      <c r="U418" s="78"/>
      <c r="V418" s="54"/>
      <c r="W418" s="67"/>
    </row>
    <row r="419" spans="6:23" x14ac:dyDescent="0.35">
      <c r="F419" s="54"/>
      <c r="G419" s="55"/>
      <c r="H419" s="51"/>
      <c r="I419" s="56"/>
      <c r="K419" s="11"/>
      <c r="L419" s="25"/>
      <c r="M419" s="12"/>
      <c r="N419" s="12"/>
      <c r="O419" s="28"/>
      <c r="P419" s="30"/>
      <c r="Q419" s="30"/>
      <c r="R419" s="47"/>
      <c r="S419" s="77"/>
      <c r="T419" s="79"/>
      <c r="U419" s="78"/>
      <c r="V419" s="54"/>
      <c r="W419" s="67"/>
    </row>
    <row r="420" spans="6:23" x14ac:dyDescent="0.35">
      <c r="F420" s="54"/>
      <c r="G420" s="55"/>
      <c r="H420" s="51"/>
      <c r="I420" s="56"/>
      <c r="K420" s="11"/>
      <c r="L420" s="25"/>
      <c r="M420" s="12"/>
      <c r="N420" s="12"/>
      <c r="O420" s="28"/>
      <c r="P420" s="30"/>
      <c r="Q420" s="30"/>
      <c r="R420" s="47"/>
      <c r="S420" s="77"/>
      <c r="T420" s="79"/>
      <c r="U420" s="78"/>
      <c r="V420" s="54"/>
      <c r="W420" s="67"/>
    </row>
    <row r="421" spans="6:23" x14ac:dyDescent="0.35">
      <c r="F421" s="54"/>
      <c r="G421" s="55"/>
      <c r="H421" s="51"/>
      <c r="I421" s="56"/>
      <c r="K421" s="11"/>
      <c r="L421" s="25"/>
      <c r="M421" s="12"/>
      <c r="N421" s="12"/>
      <c r="O421" s="28"/>
      <c r="P421" s="30"/>
      <c r="Q421" s="30"/>
      <c r="R421" s="47"/>
      <c r="S421" s="77"/>
      <c r="T421" s="79"/>
      <c r="U421" s="78"/>
      <c r="V421" s="54"/>
      <c r="W421" s="67"/>
    </row>
    <row r="422" spans="6:23" x14ac:dyDescent="0.35">
      <c r="F422" s="54"/>
      <c r="G422" s="55"/>
      <c r="H422" s="51"/>
      <c r="I422" s="56"/>
      <c r="K422" s="11"/>
      <c r="L422" s="25"/>
      <c r="M422" s="12"/>
      <c r="N422" s="12"/>
      <c r="O422" s="28"/>
      <c r="P422" s="30"/>
      <c r="Q422" s="30"/>
      <c r="R422" s="47"/>
      <c r="S422" s="77"/>
      <c r="T422" s="79"/>
      <c r="U422" s="78"/>
      <c r="V422" s="54"/>
      <c r="W422" s="67"/>
    </row>
    <row r="423" spans="6:23" x14ac:dyDescent="0.35">
      <c r="F423" s="54"/>
      <c r="G423" s="55"/>
      <c r="H423" s="51"/>
      <c r="I423" s="56"/>
      <c r="K423" s="11"/>
      <c r="L423" s="25"/>
      <c r="M423" s="12"/>
      <c r="N423" s="12"/>
      <c r="O423" s="28"/>
      <c r="P423" s="30"/>
      <c r="Q423" s="30"/>
      <c r="R423" s="47"/>
      <c r="S423" s="77"/>
      <c r="T423" s="79"/>
      <c r="U423" s="78"/>
      <c r="V423" s="54"/>
      <c r="W423" s="67"/>
    </row>
    <row r="424" spans="6:23" x14ac:dyDescent="0.35">
      <c r="F424" s="54"/>
      <c r="G424" s="55"/>
      <c r="H424" s="51"/>
      <c r="I424" s="56"/>
      <c r="K424" s="11"/>
      <c r="L424" s="25"/>
      <c r="M424" s="12"/>
      <c r="N424" s="12"/>
      <c r="O424" s="28"/>
      <c r="P424" s="30"/>
      <c r="Q424" s="30"/>
      <c r="R424" s="47"/>
      <c r="S424" s="77"/>
      <c r="T424" s="79"/>
      <c r="U424" s="78"/>
      <c r="V424" s="54"/>
      <c r="W424" s="67"/>
    </row>
    <row r="425" spans="6:23" x14ac:dyDescent="0.35">
      <c r="F425" s="54"/>
      <c r="G425" s="55"/>
      <c r="H425" s="51"/>
      <c r="I425" s="56"/>
      <c r="K425" s="11"/>
      <c r="L425" s="25"/>
      <c r="M425" s="12"/>
      <c r="N425" s="12"/>
      <c r="O425" s="28"/>
      <c r="P425" s="30"/>
      <c r="Q425" s="30"/>
      <c r="R425" s="47"/>
      <c r="S425" s="77"/>
      <c r="T425" s="79"/>
      <c r="U425" s="78"/>
      <c r="V425" s="54"/>
      <c r="W425" s="67"/>
    </row>
    <row r="426" spans="6:23" x14ac:dyDescent="0.35">
      <c r="F426" s="54"/>
      <c r="G426" s="55"/>
      <c r="H426" s="51"/>
      <c r="I426" s="56"/>
      <c r="K426" s="11"/>
      <c r="L426" s="25"/>
      <c r="M426" s="12"/>
      <c r="N426" s="12"/>
      <c r="O426" s="28"/>
      <c r="P426" s="30"/>
      <c r="Q426" s="30"/>
      <c r="R426" s="47"/>
      <c r="S426" s="77"/>
      <c r="T426" s="79"/>
      <c r="U426" s="78"/>
      <c r="V426" s="54"/>
      <c r="W426" s="67"/>
    </row>
    <row r="427" spans="6:23" x14ac:dyDescent="0.35">
      <c r="F427" s="54"/>
      <c r="G427" s="55"/>
      <c r="H427" s="51"/>
      <c r="I427" s="56"/>
      <c r="K427" s="11"/>
      <c r="L427" s="25"/>
      <c r="M427" s="12"/>
      <c r="N427" s="12"/>
      <c r="O427" s="28"/>
      <c r="P427" s="30"/>
      <c r="Q427" s="30"/>
      <c r="R427" s="47"/>
      <c r="S427" s="77"/>
      <c r="T427" s="79"/>
      <c r="U427" s="78"/>
      <c r="V427" s="54"/>
      <c r="W427" s="67"/>
    </row>
    <row r="428" spans="6:23" x14ac:dyDescent="0.35">
      <c r="F428" s="54"/>
      <c r="G428" s="55"/>
      <c r="H428" s="51"/>
      <c r="I428" s="56"/>
      <c r="K428" s="11"/>
      <c r="L428" s="25"/>
      <c r="M428" s="12"/>
      <c r="N428" s="12"/>
      <c r="O428" s="28"/>
      <c r="P428" s="30"/>
      <c r="Q428" s="30"/>
      <c r="R428" s="47"/>
      <c r="S428" s="77"/>
      <c r="T428" s="79"/>
      <c r="U428" s="78"/>
      <c r="V428" s="54"/>
      <c r="W428" s="67"/>
    </row>
    <row r="429" spans="6:23" x14ac:dyDescent="0.35">
      <c r="F429" s="54"/>
      <c r="G429" s="55"/>
      <c r="H429" s="51"/>
      <c r="I429" s="56"/>
      <c r="K429" s="11"/>
      <c r="L429" s="25"/>
      <c r="M429" s="12"/>
      <c r="N429" s="12"/>
      <c r="O429" s="28"/>
      <c r="P429" s="30"/>
      <c r="Q429" s="30"/>
      <c r="R429" s="47"/>
      <c r="S429" s="77"/>
      <c r="T429" s="79"/>
      <c r="U429" s="78"/>
      <c r="V429" s="54"/>
      <c r="W429" s="67"/>
    </row>
    <row r="430" spans="6:23" x14ac:dyDescent="0.35">
      <c r="F430" s="54"/>
      <c r="G430" s="55"/>
      <c r="H430" s="51"/>
      <c r="I430" s="56"/>
      <c r="K430" s="11"/>
      <c r="L430" s="25"/>
      <c r="M430" s="12"/>
      <c r="N430" s="12"/>
      <c r="O430" s="28"/>
      <c r="P430" s="30"/>
      <c r="Q430" s="30"/>
      <c r="R430" s="47"/>
      <c r="S430" s="77"/>
      <c r="T430" s="79"/>
      <c r="U430" s="78"/>
      <c r="V430" s="54"/>
      <c r="W430" s="67"/>
    </row>
    <row r="431" spans="6:23" x14ac:dyDescent="0.35">
      <c r="F431" s="54"/>
      <c r="G431" s="55"/>
      <c r="H431" s="51"/>
      <c r="I431" s="56"/>
      <c r="K431" s="11"/>
      <c r="L431" s="25"/>
      <c r="M431" s="12"/>
      <c r="N431" s="12"/>
      <c r="O431" s="28"/>
      <c r="P431" s="30"/>
      <c r="Q431" s="30"/>
      <c r="R431" s="47"/>
      <c r="S431" s="77"/>
      <c r="T431" s="79"/>
      <c r="U431" s="78"/>
      <c r="V431" s="54"/>
      <c r="W431" s="67"/>
    </row>
    <row r="432" spans="6:23" x14ac:dyDescent="0.35">
      <c r="F432" s="54"/>
      <c r="G432" s="55"/>
      <c r="H432" s="51"/>
      <c r="I432" s="56"/>
      <c r="K432" s="11"/>
      <c r="L432" s="25"/>
      <c r="M432" s="12"/>
      <c r="N432" s="12"/>
      <c r="O432" s="28"/>
      <c r="P432" s="30"/>
      <c r="Q432" s="30"/>
      <c r="R432" s="47"/>
      <c r="S432" s="77"/>
      <c r="T432" s="79"/>
      <c r="U432" s="78"/>
      <c r="V432" s="54"/>
      <c r="W432" s="67"/>
    </row>
    <row r="433" spans="6:23" x14ac:dyDescent="0.35">
      <c r="F433" s="54"/>
      <c r="G433" s="55"/>
      <c r="H433" s="51"/>
      <c r="I433" s="56"/>
      <c r="K433" s="11"/>
      <c r="L433" s="25"/>
      <c r="M433" s="12"/>
      <c r="N433" s="12"/>
      <c r="O433" s="28"/>
      <c r="P433" s="30"/>
      <c r="Q433" s="30"/>
      <c r="R433" s="47"/>
      <c r="S433" s="77"/>
      <c r="T433" s="79"/>
      <c r="U433" s="78"/>
      <c r="V433" s="54"/>
      <c r="W433" s="67"/>
    </row>
    <row r="434" spans="6:23" x14ac:dyDescent="0.35">
      <c r="F434" s="54"/>
      <c r="G434" s="55"/>
      <c r="H434" s="51"/>
      <c r="I434" s="56"/>
      <c r="K434" s="11"/>
      <c r="L434" s="25"/>
      <c r="M434" s="12"/>
      <c r="N434" s="12"/>
      <c r="O434" s="28"/>
      <c r="P434" s="30"/>
      <c r="Q434" s="30"/>
      <c r="R434" s="47"/>
      <c r="S434" s="77"/>
      <c r="T434" s="79"/>
      <c r="U434" s="78"/>
      <c r="V434" s="54"/>
      <c r="W434" s="67"/>
    </row>
    <row r="435" spans="6:23" x14ac:dyDescent="0.35">
      <c r="F435" s="54"/>
      <c r="G435" s="55"/>
      <c r="H435" s="51"/>
      <c r="I435" s="56"/>
      <c r="K435" s="11"/>
      <c r="L435" s="25"/>
      <c r="M435" s="12"/>
      <c r="N435" s="12"/>
      <c r="O435" s="28"/>
      <c r="P435" s="30"/>
      <c r="Q435" s="30"/>
      <c r="R435" s="47"/>
      <c r="S435" s="77"/>
      <c r="T435" s="79"/>
      <c r="U435" s="78"/>
      <c r="V435" s="54"/>
      <c r="W435" s="67"/>
    </row>
    <row r="436" spans="6:23" x14ac:dyDescent="0.35">
      <c r="F436" s="54"/>
      <c r="G436" s="55"/>
      <c r="H436" s="51"/>
      <c r="I436" s="56"/>
      <c r="K436" s="11"/>
      <c r="L436" s="25"/>
      <c r="M436" s="12"/>
      <c r="N436" s="12"/>
      <c r="O436" s="28"/>
      <c r="P436" s="30"/>
      <c r="Q436" s="30"/>
      <c r="R436" s="47"/>
      <c r="S436" s="77"/>
      <c r="T436" s="79"/>
      <c r="U436" s="78"/>
      <c r="V436" s="54"/>
      <c r="W436" s="67"/>
    </row>
    <row r="437" spans="6:23" x14ac:dyDescent="0.35">
      <c r="F437" s="54"/>
      <c r="G437" s="55"/>
      <c r="H437" s="51"/>
      <c r="I437" s="56"/>
      <c r="K437" s="11"/>
      <c r="L437" s="25"/>
      <c r="M437" s="12"/>
      <c r="N437" s="12"/>
      <c r="O437" s="28"/>
      <c r="P437" s="30"/>
      <c r="Q437" s="30"/>
      <c r="R437" s="47"/>
      <c r="S437" s="77"/>
      <c r="T437" s="79"/>
      <c r="U437" s="78"/>
      <c r="V437" s="54"/>
      <c r="W437" s="67"/>
    </row>
    <row r="438" spans="6:23" x14ac:dyDescent="0.35">
      <c r="F438" s="54"/>
      <c r="G438" s="55"/>
      <c r="H438" s="51"/>
      <c r="I438" s="56"/>
      <c r="K438" s="11"/>
      <c r="L438" s="25"/>
      <c r="M438" s="12"/>
      <c r="N438" s="12"/>
      <c r="O438" s="28"/>
      <c r="P438" s="30"/>
      <c r="Q438" s="30"/>
      <c r="R438" s="47"/>
      <c r="S438" s="77"/>
      <c r="T438" s="79"/>
      <c r="U438" s="78"/>
      <c r="V438" s="54"/>
      <c r="W438" s="67"/>
    </row>
    <row r="439" spans="6:23" x14ac:dyDescent="0.35">
      <c r="F439" s="54"/>
      <c r="G439" s="55"/>
      <c r="H439" s="51"/>
      <c r="I439" s="56"/>
      <c r="K439" s="11"/>
      <c r="L439" s="25"/>
      <c r="M439" s="12"/>
      <c r="N439" s="12"/>
      <c r="O439" s="28"/>
      <c r="P439" s="30"/>
      <c r="Q439" s="30"/>
      <c r="R439" s="47"/>
      <c r="S439" s="77"/>
      <c r="T439" s="79"/>
      <c r="U439" s="78"/>
      <c r="V439" s="54"/>
      <c r="W439" s="67"/>
    </row>
    <row r="440" spans="6:23" x14ac:dyDescent="0.35">
      <c r="F440" s="54"/>
      <c r="G440" s="55"/>
      <c r="H440" s="51"/>
      <c r="I440" s="56"/>
      <c r="K440" s="11"/>
      <c r="L440" s="25"/>
      <c r="M440" s="12"/>
      <c r="N440" s="12"/>
      <c r="O440" s="28"/>
      <c r="P440" s="30"/>
      <c r="Q440" s="30"/>
      <c r="R440" s="47"/>
      <c r="S440" s="77"/>
      <c r="T440" s="79"/>
      <c r="U440" s="78"/>
      <c r="V440" s="54"/>
      <c r="W440" s="67"/>
    </row>
    <row r="441" spans="6:23" x14ac:dyDescent="0.35">
      <c r="F441" s="54"/>
      <c r="G441" s="55"/>
      <c r="H441" s="51"/>
      <c r="I441" s="56"/>
      <c r="K441" s="11"/>
      <c r="L441" s="25"/>
      <c r="M441" s="12"/>
      <c r="N441" s="12"/>
      <c r="O441" s="28"/>
      <c r="P441" s="30"/>
      <c r="Q441" s="30"/>
      <c r="R441" s="47"/>
      <c r="S441" s="77"/>
      <c r="T441" s="79"/>
      <c r="U441" s="78"/>
      <c r="V441" s="54"/>
      <c r="W441" s="67"/>
    </row>
    <row r="442" spans="6:23" x14ac:dyDescent="0.35">
      <c r="F442" s="54"/>
      <c r="G442" s="55"/>
      <c r="H442" s="51"/>
      <c r="I442" s="56"/>
      <c r="K442" s="11"/>
      <c r="L442" s="25"/>
      <c r="M442" s="12"/>
      <c r="N442" s="12"/>
      <c r="O442" s="28"/>
      <c r="P442" s="30"/>
      <c r="Q442" s="30"/>
      <c r="R442" s="47"/>
      <c r="S442" s="77"/>
      <c r="T442" s="79"/>
      <c r="U442" s="78"/>
      <c r="V442" s="54"/>
      <c r="W442" s="67"/>
    </row>
    <row r="443" spans="6:23" x14ac:dyDescent="0.35">
      <c r="F443" s="54"/>
      <c r="G443" s="55"/>
      <c r="H443" s="51"/>
      <c r="I443" s="56"/>
      <c r="K443" s="11"/>
      <c r="L443" s="25"/>
      <c r="M443" s="12"/>
      <c r="N443" s="12"/>
      <c r="O443" s="28"/>
      <c r="P443" s="30"/>
      <c r="Q443" s="30"/>
      <c r="R443" s="47"/>
      <c r="S443" s="77"/>
      <c r="T443" s="79"/>
      <c r="U443" s="78"/>
      <c r="V443" s="54"/>
      <c r="W443" s="67"/>
    </row>
    <row r="444" spans="6:23" x14ac:dyDescent="0.35">
      <c r="F444" s="54"/>
      <c r="G444" s="55"/>
      <c r="H444" s="51"/>
      <c r="I444" s="56"/>
      <c r="K444" s="11"/>
      <c r="L444" s="25"/>
      <c r="M444" s="12"/>
      <c r="N444" s="12"/>
      <c r="O444" s="28"/>
      <c r="P444" s="30"/>
      <c r="Q444" s="30"/>
      <c r="R444" s="47"/>
      <c r="S444" s="77"/>
      <c r="T444" s="79"/>
      <c r="U444" s="78"/>
      <c r="V444" s="54"/>
      <c r="W444" s="67"/>
    </row>
    <row r="445" spans="6:23" x14ac:dyDescent="0.35">
      <c r="F445" s="54"/>
      <c r="G445" s="55"/>
      <c r="H445" s="51"/>
      <c r="I445" s="56"/>
      <c r="K445" s="11"/>
      <c r="L445" s="25"/>
      <c r="M445" s="12"/>
      <c r="N445" s="12"/>
      <c r="O445" s="28"/>
      <c r="P445" s="30"/>
      <c r="Q445" s="30"/>
      <c r="R445" s="47"/>
      <c r="S445" s="77"/>
      <c r="T445" s="79"/>
      <c r="U445" s="78"/>
      <c r="V445" s="54"/>
      <c r="W445" s="67"/>
    </row>
    <row r="446" spans="6:23" x14ac:dyDescent="0.35">
      <c r="F446" s="54"/>
      <c r="G446" s="55"/>
      <c r="H446" s="51"/>
      <c r="I446" s="56"/>
      <c r="K446" s="11"/>
      <c r="L446" s="25"/>
      <c r="M446" s="12"/>
      <c r="N446" s="12"/>
      <c r="O446" s="28"/>
      <c r="P446" s="30"/>
      <c r="Q446" s="30"/>
      <c r="R446" s="47"/>
      <c r="S446" s="77"/>
      <c r="T446" s="79"/>
      <c r="U446" s="78"/>
      <c r="V446" s="54"/>
      <c r="W446" s="67"/>
    </row>
    <row r="447" spans="6:23" x14ac:dyDescent="0.35">
      <c r="F447" s="54"/>
      <c r="G447" s="55"/>
      <c r="H447" s="51"/>
      <c r="I447" s="56"/>
      <c r="K447" s="11"/>
      <c r="L447" s="25"/>
      <c r="M447" s="12"/>
      <c r="N447" s="12"/>
      <c r="O447" s="28"/>
      <c r="P447" s="30"/>
      <c r="Q447" s="30"/>
      <c r="R447" s="47"/>
      <c r="S447" s="77"/>
      <c r="T447" s="79"/>
      <c r="U447" s="78"/>
      <c r="V447" s="54"/>
      <c r="W447" s="67"/>
    </row>
    <row r="448" spans="6:23" x14ac:dyDescent="0.35">
      <c r="F448" s="54"/>
      <c r="G448" s="55"/>
      <c r="H448" s="51"/>
      <c r="I448" s="56"/>
      <c r="K448" s="11"/>
      <c r="L448" s="25"/>
      <c r="M448" s="12"/>
      <c r="N448" s="12"/>
      <c r="O448" s="28"/>
      <c r="P448" s="30"/>
      <c r="Q448" s="30"/>
      <c r="R448" s="47"/>
      <c r="S448" s="77"/>
      <c r="T448" s="79"/>
      <c r="U448" s="78"/>
      <c r="V448" s="54"/>
      <c r="W448" s="67"/>
    </row>
    <row r="449" spans="6:23" x14ac:dyDescent="0.35">
      <c r="F449" s="54"/>
      <c r="G449" s="55"/>
      <c r="H449" s="51"/>
      <c r="I449" s="56"/>
      <c r="K449" s="11"/>
      <c r="L449" s="25"/>
      <c r="M449" s="12"/>
      <c r="N449" s="12"/>
      <c r="O449" s="28"/>
      <c r="P449" s="30"/>
      <c r="Q449" s="30"/>
      <c r="R449" s="47"/>
      <c r="S449" s="77"/>
      <c r="T449" s="79"/>
      <c r="U449" s="78"/>
      <c r="V449" s="54"/>
      <c r="W449" s="67"/>
    </row>
    <row r="450" spans="6:23" x14ac:dyDescent="0.35">
      <c r="F450" s="54"/>
      <c r="G450" s="55"/>
      <c r="H450" s="51"/>
      <c r="I450" s="56"/>
      <c r="K450" s="11"/>
      <c r="L450" s="25"/>
      <c r="M450" s="12"/>
      <c r="N450" s="12"/>
      <c r="O450" s="28"/>
      <c r="P450" s="30"/>
      <c r="Q450" s="30"/>
      <c r="R450" s="47"/>
      <c r="S450" s="77"/>
      <c r="T450" s="79"/>
      <c r="U450" s="78"/>
      <c r="V450" s="54"/>
      <c r="W450" s="67"/>
    </row>
    <row r="451" spans="6:23" x14ac:dyDescent="0.35">
      <c r="F451" s="54"/>
      <c r="G451" s="55"/>
      <c r="H451" s="51"/>
      <c r="I451" s="56"/>
      <c r="K451" s="11"/>
      <c r="L451" s="25"/>
      <c r="M451" s="12"/>
      <c r="N451" s="12"/>
      <c r="O451" s="28"/>
      <c r="P451" s="30"/>
      <c r="Q451" s="30"/>
      <c r="R451" s="47"/>
      <c r="S451" s="77"/>
      <c r="T451" s="79"/>
      <c r="U451" s="78"/>
      <c r="V451" s="54"/>
      <c r="W451" s="67"/>
    </row>
    <row r="452" spans="6:23" x14ac:dyDescent="0.35">
      <c r="F452" s="54"/>
      <c r="G452" s="55"/>
      <c r="H452" s="51"/>
      <c r="I452" s="56"/>
      <c r="K452" s="11"/>
      <c r="L452" s="25"/>
      <c r="M452" s="12"/>
      <c r="N452" s="12"/>
      <c r="O452" s="28"/>
      <c r="P452" s="30"/>
      <c r="Q452" s="30"/>
      <c r="R452" s="47"/>
      <c r="S452" s="77"/>
      <c r="T452" s="79"/>
      <c r="U452" s="78"/>
      <c r="V452" s="54"/>
      <c r="W452" s="67"/>
    </row>
    <row r="453" spans="6:23" x14ac:dyDescent="0.35">
      <c r="F453" s="54"/>
      <c r="G453" s="55"/>
      <c r="H453" s="51"/>
      <c r="I453" s="56"/>
      <c r="K453" s="11"/>
      <c r="L453" s="25"/>
      <c r="M453" s="12"/>
      <c r="N453" s="12"/>
      <c r="O453" s="28"/>
      <c r="P453" s="30"/>
      <c r="Q453" s="30"/>
      <c r="R453" s="47"/>
      <c r="S453" s="77"/>
      <c r="T453" s="79"/>
      <c r="U453" s="78"/>
      <c r="V453" s="54"/>
      <c r="W453" s="67"/>
    </row>
    <row r="454" spans="6:23" x14ac:dyDescent="0.35">
      <c r="F454" s="54"/>
      <c r="G454" s="55"/>
      <c r="H454" s="51"/>
      <c r="I454" s="56"/>
      <c r="K454" s="11"/>
      <c r="L454" s="25"/>
      <c r="M454" s="12"/>
      <c r="N454" s="12"/>
      <c r="O454" s="28"/>
      <c r="P454" s="30"/>
      <c r="Q454" s="30"/>
      <c r="R454" s="47"/>
      <c r="S454" s="77"/>
      <c r="T454" s="79"/>
      <c r="U454" s="78"/>
      <c r="V454" s="54"/>
      <c r="W454" s="67"/>
    </row>
    <row r="455" spans="6:23" x14ac:dyDescent="0.35">
      <c r="F455" s="54"/>
      <c r="G455" s="55"/>
      <c r="H455" s="51"/>
      <c r="I455" s="56"/>
      <c r="K455" s="11"/>
      <c r="L455" s="25"/>
      <c r="M455" s="12"/>
      <c r="N455" s="12"/>
      <c r="O455" s="28"/>
      <c r="P455" s="30"/>
      <c r="Q455" s="30"/>
      <c r="R455" s="47"/>
      <c r="S455" s="77"/>
      <c r="T455" s="79"/>
      <c r="U455" s="78"/>
      <c r="V455" s="54"/>
      <c r="W455" s="67"/>
    </row>
    <row r="456" spans="6:23" x14ac:dyDescent="0.35">
      <c r="F456" s="54"/>
      <c r="G456" s="55"/>
      <c r="H456" s="51"/>
      <c r="I456" s="56"/>
      <c r="K456" s="11"/>
      <c r="L456" s="25"/>
      <c r="M456" s="12"/>
      <c r="N456" s="12"/>
      <c r="O456" s="28"/>
      <c r="P456" s="30"/>
      <c r="Q456" s="30"/>
      <c r="R456" s="47"/>
      <c r="S456" s="77"/>
      <c r="T456" s="79"/>
      <c r="U456" s="78"/>
      <c r="V456" s="54"/>
      <c r="W456" s="67"/>
    </row>
    <row r="457" spans="6:23" x14ac:dyDescent="0.35">
      <c r="F457" s="54"/>
      <c r="G457" s="55"/>
      <c r="H457" s="51"/>
      <c r="I457" s="56"/>
      <c r="K457" s="11"/>
      <c r="L457" s="25"/>
      <c r="M457" s="12"/>
      <c r="N457" s="12"/>
      <c r="O457" s="28"/>
      <c r="P457" s="30"/>
      <c r="Q457" s="30"/>
      <c r="R457" s="47"/>
      <c r="S457" s="77"/>
      <c r="T457" s="79"/>
      <c r="U457" s="78"/>
      <c r="V457" s="54"/>
      <c r="W457" s="67"/>
    </row>
    <row r="458" spans="6:23" x14ac:dyDescent="0.35">
      <c r="F458" s="54"/>
      <c r="G458" s="55"/>
      <c r="H458" s="51"/>
      <c r="I458" s="56"/>
      <c r="K458" s="11"/>
      <c r="L458" s="25"/>
      <c r="M458" s="12"/>
      <c r="N458" s="12"/>
      <c r="O458" s="28"/>
      <c r="P458" s="30"/>
      <c r="Q458" s="30"/>
      <c r="R458" s="47"/>
      <c r="S458" s="77"/>
      <c r="T458" s="79"/>
      <c r="U458" s="78"/>
      <c r="V458" s="54"/>
      <c r="W458" s="67"/>
    </row>
    <row r="459" spans="6:23" x14ac:dyDescent="0.35">
      <c r="F459" s="54"/>
      <c r="G459" s="55"/>
      <c r="H459" s="51"/>
      <c r="I459" s="56"/>
      <c r="K459" s="11"/>
      <c r="L459" s="25"/>
      <c r="M459" s="12"/>
      <c r="N459" s="12"/>
      <c r="O459" s="28"/>
      <c r="P459" s="30"/>
      <c r="Q459" s="30"/>
      <c r="R459" s="47"/>
      <c r="S459" s="77"/>
      <c r="T459" s="79"/>
      <c r="U459" s="78"/>
      <c r="V459" s="54"/>
      <c r="W459" s="67"/>
    </row>
    <row r="460" spans="6:23" x14ac:dyDescent="0.35">
      <c r="F460" s="54"/>
      <c r="G460" s="55"/>
      <c r="H460" s="51"/>
      <c r="I460" s="56"/>
      <c r="K460" s="11"/>
      <c r="L460" s="25"/>
      <c r="M460" s="12"/>
      <c r="N460" s="12"/>
      <c r="O460" s="28"/>
      <c r="P460" s="30"/>
      <c r="Q460" s="30"/>
      <c r="R460" s="47"/>
      <c r="S460" s="77"/>
      <c r="T460" s="79"/>
      <c r="U460" s="78"/>
      <c r="V460" s="54"/>
      <c r="W460" s="67"/>
    </row>
    <row r="461" spans="6:23" x14ac:dyDescent="0.35">
      <c r="F461" s="54"/>
      <c r="G461" s="55"/>
      <c r="H461" s="51"/>
      <c r="I461" s="56"/>
      <c r="K461" s="11"/>
      <c r="L461" s="25"/>
      <c r="M461" s="12"/>
      <c r="N461" s="12"/>
      <c r="O461" s="28"/>
      <c r="P461" s="30"/>
      <c r="Q461" s="30"/>
      <c r="R461" s="47"/>
      <c r="S461" s="77"/>
      <c r="T461" s="79"/>
      <c r="U461" s="78"/>
      <c r="V461" s="54"/>
      <c r="W461" s="67"/>
    </row>
    <row r="462" spans="6:23" x14ac:dyDescent="0.35">
      <c r="F462" s="54"/>
      <c r="G462" s="55"/>
      <c r="H462" s="51"/>
      <c r="I462" s="56"/>
      <c r="K462" s="11"/>
      <c r="L462" s="25"/>
      <c r="M462" s="12"/>
      <c r="N462" s="12"/>
      <c r="O462" s="28"/>
      <c r="P462" s="30"/>
      <c r="Q462" s="30"/>
      <c r="R462" s="47"/>
      <c r="S462" s="77"/>
      <c r="T462" s="79"/>
      <c r="U462" s="78"/>
      <c r="V462" s="54"/>
      <c r="W462" s="67"/>
    </row>
    <row r="463" spans="6:23" x14ac:dyDescent="0.35">
      <c r="F463" s="54"/>
      <c r="G463" s="55"/>
      <c r="H463" s="51"/>
      <c r="I463" s="56"/>
      <c r="K463" s="11"/>
      <c r="L463" s="25"/>
      <c r="M463" s="12"/>
      <c r="N463" s="12"/>
      <c r="O463" s="28"/>
      <c r="P463" s="30"/>
      <c r="Q463" s="30"/>
      <c r="R463" s="47"/>
      <c r="S463" s="77"/>
      <c r="T463" s="79"/>
      <c r="U463" s="78"/>
      <c r="V463" s="54"/>
      <c r="W463" s="67"/>
    </row>
    <row r="464" spans="6:23" x14ac:dyDescent="0.35">
      <c r="F464" s="54"/>
      <c r="G464" s="55"/>
      <c r="H464" s="51"/>
      <c r="I464" s="56"/>
      <c r="K464" s="11"/>
      <c r="L464" s="25"/>
      <c r="M464" s="12"/>
      <c r="N464" s="12"/>
      <c r="O464" s="28"/>
      <c r="P464" s="30"/>
      <c r="Q464" s="30"/>
      <c r="R464" s="47"/>
      <c r="S464" s="77"/>
      <c r="T464" s="79"/>
      <c r="U464" s="78"/>
      <c r="V464" s="54"/>
      <c r="W464" s="67"/>
    </row>
    <row r="465" spans="6:23" x14ac:dyDescent="0.35">
      <c r="F465" s="54"/>
      <c r="G465" s="55"/>
      <c r="H465" s="51"/>
      <c r="I465" s="56"/>
      <c r="K465" s="11"/>
      <c r="L465" s="25"/>
      <c r="M465" s="12"/>
      <c r="N465" s="12"/>
      <c r="O465" s="28"/>
      <c r="P465" s="30"/>
      <c r="Q465" s="30"/>
      <c r="R465" s="47"/>
      <c r="S465" s="77"/>
      <c r="T465" s="79"/>
      <c r="U465" s="78"/>
      <c r="V465" s="54"/>
      <c r="W465" s="67"/>
    </row>
    <row r="466" spans="6:23" x14ac:dyDescent="0.35">
      <c r="F466" s="54"/>
      <c r="G466" s="55"/>
      <c r="H466" s="51"/>
      <c r="I466" s="56"/>
      <c r="K466" s="11"/>
      <c r="L466" s="25"/>
      <c r="M466" s="12"/>
      <c r="N466" s="12"/>
      <c r="O466" s="28"/>
      <c r="P466" s="30"/>
      <c r="Q466" s="30"/>
      <c r="R466" s="47"/>
      <c r="S466" s="77"/>
      <c r="T466" s="79"/>
      <c r="U466" s="78"/>
      <c r="V466" s="54"/>
      <c r="W466" s="67"/>
    </row>
    <row r="467" spans="6:23" x14ac:dyDescent="0.35">
      <c r="F467" s="54"/>
      <c r="G467" s="55"/>
      <c r="H467" s="51"/>
      <c r="I467" s="56"/>
      <c r="K467" s="11"/>
      <c r="L467" s="25"/>
      <c r="M467" s="12"/>
      <c r="N467" s="12"/>
      <c r="O467" s="28"/>
      <c r="P467" s="30"/>
      <c r="Q467" s="30"/>
      <c r="R467" s="47"/>
      <c r="S467" s="77"/>
      <c r="T467" s="79"/>
      <c r="U467" s="78"/>
      <c r="V467" s="54"/>
      <c r="W467" s="67"/>
    </row>
    <row r="468" spans="6:23" x14ac:dyDescent="0.35">
      <c r="F468" s="54"/>
      <c r="G468" s="55"/>
      <c r="H468" s="51"/>
      <c r="I468" s="56"/>
      <c r="K468" s="11"/>
      <c r="L468" s="25"/>
      <c r="M468" s="12"/>
      <c r="N468" s="12"/>
      <c r="O468" s="28"/>
      <c r="P468" s="30"/>
      <c r="Q468" s="30"/>
      <c r="R468" s="47"/>
      <c r="S468" s="77"/>
      <c r="T468" s="79"/>
      <c r="U468" s="78"/>
      <c r="V468" s="54"/>
      <c r="W468" s="67"/>
    </row>
    <row r="469" spans="6:23" x14ac:dyDescent="0.35">
      <c r="F469" s="54"/>
      <c r="G469" s="55"/>
      <c r="H469" s="51"/>
      <c r="I469" s="56"/>
      <c r="K469" s="11"/>
      <c r="L469" s="25"/>
      <c r="M469" s="12"/>
      <c r="N469" s="12"/>
      <c r="O469" s="28"/>
      <c r="P469" s="30"/>
      <c r="Q469" s="30"/>
      <c r="R469" s="47"/>
      <c r="S469" s="77"/>
      <c r="T469" s="79"/>
      <c r="U469" s="78"/>
      <c r="V469" s="54"/>
      <c r="W469" s="67"/>
    </row>
    <row r="470" spans="6:23" x14ac:dyDescent="0.35">
      <c r="F470" s="54"/>
      <c r="G470" s="55"/>
      <c r="H470" s="51"/>
      <c r="I470" s="56"/>
      <c r="K470" s="11"/>
      <c r="L470" s="25"/>
      <c r="M470" s="12"/>
      <c r="N470" s="12"/>
      <c r="O470" s="28"/>
      <c r="P470" s="30"/>
      <c r="Q470" s="30"/>
      <c r="R470" s="47"/>
      <c r="S470" s="77"/>
      <c r="T470" s="79"/>
      <c r="U470" s="78"/>
      <c r="V470" s="54"/>
      <c r="W470" s="67"/>
    </row>
    <row r="471" spans="6:23" x14ac:dyDescent="0.35">
      <c r="F471" s="54"/>
      <c r="G471" s="55"/>
      <c r="H471" s="51"/>
      <c r="I471" s="56"/>
      <c r="K471" s="11"/>
      <c r="L471" s="25"/>
      <c r="M471" s="12"/>
      <c r="N471" s="12"/>
      <c r="O471" s="28"/>
      <c r="P471" s="30"/>
      <c r="Q471" s="30"/>
      <c r="R471" s="47"/>
      <c r="S471" s="77"/>
      <c r="T471" s="79"/>
      <c r="U471" s="78"/>
      <c r="V471" s="54"/>
      <c r="W471" s="67"/>
    </row>
    <row r="472" spans="6:23" x14ac:dyDescent="0.35">
      <c r="F472" s="54"/>
      <c r="G472" s="55"/>
      <c r="H472" s="51"/>
      <c r="I472" s="56"/>
      <c r="K472" s="11"/>
      <c r="L472" s="25"/>
      <c r="M472" s="12"/>
      <c r="N472" s="12"/>
      <c r="O472" s="28"/>
      <c r="P472" s="30"/>
      <c r="Q472" s="30"/>
      <c r="R472" s="47"/>
      <c r="S472" s="77"/>
      <c r="T472" s="79"/>
      <c r="U472" s="78"/>
      <c r="V472" s="54"/>
      <c r="W472" s="67"/>
    </row>
    <row r="473" spans="6:23" x14ac:dyDescent="0.35">
      <c r="F473" s="54"/>
      <c r="G473" s="55"/>
      <c r="H473" s="51"/>
      <c r="I473" s="56"/>
      <c r="K473" s="11"/>
      <c r="L473" s="25"/>
      <c r="M473" s="12"/>
      <c r="N473" s="12"/>
      <c r="O473" s="28"/>
      <c r="P473" s="30"/>
      <c r="Q473" s="30"/>
      <c r="R473" s="47"/>
      <c r="S473" s="77"/>
      <c r="T473" s="79"/>
      <c r="U473" s="78"/>
      <c r="V473" s="54"/>
      <c r="W473" s="67"/>
    </row>
    <row r="474" spans="6:23" x14ac:dyDescent="0.35">
      <c r="F474" s="54"/>
      <c r="G474" s="55"/>
      <c r="H474" s="51"/>
      <c r="I474" s="56"/>
      <c r="K474" s="11"/>
      <c r="L474" s="25"/>
      <c r="M474" s="12"/>
      <c r="N474" s="12"/>
      <c r="O474" s="28"/>
      <c r="P474" s="30"/>
      <c r="Q474" s="30"/>
      <c r="R474" s="47"/>
      <c r="S474" s="77"/>
      <c r="T474" s="79"/>
      <c r="U474" s="78"/>
      <c r="V474" s="54"/>
      <c r="W474" s="67"/>
    </row>
    <row r="475" spans="6:23" x14ac:dyDescent="0.35">
      <c r="F475" s="54"/>
      <c r="G475" s="55"/>
      <c r="H475" s="51"/>
      <c r="I475" s="56"/>
      <c r="K475" s="11"/>
      <c r="L475" s="25"/>
      <c r="M475" s="12"/>
      <c r="N475" s="12"/>
      <c r="O475" s="28"/>
      <c r="P475" s="30"/>
      <c r="Q475" s="30"/>
      <c r="R475" s="47"/>
      <c r="S475" s="77"/>
      <c r="T475" s="79"/>
      <c r="U475" s="78"/>
      <c r="V475" s="54"/>
      <c r="W475" s="67"/>
    </row>
    <row r="476" spans="6:23" x14ac:dyDescent="0.35">
      <c r="F476" s="54"/>
      <c r="G476" s="55"/>
      <c r="H476" s="51"/>
      <c r="I476" s="56"/>
      <c r="K476" s="11"/>
      <c r="L476" s="25"/>
      <c r="M476" s="12"/>
      <c r="N476" s="12"/>
      <c r="O476" s="28"/>
      <c r="P476" s="30"/>
      <c r="Q476" s="30"/>
      <c r="R476" s="47"/>
      <c r="S476" s="77"/>
      <c r="T476" s="79"/>
      <c r="U476" s="78"/>
      <c r="V476" s="54"/>
      <c r="W476" s="67"/>
    </row>
    <row r="477" spans="6:23" x14ac:dyDescent="0.35">
      <c r="F477" s="54"/>
      <c r="G477" s="55"/>
      <c r="H477" s="51"/>
      <c r="I477" s="56"/>
      <c r="K477" s="11"/>
      <c r="L477" s="25"/>
      <c r="M477" s="12"/>
      <c r="N477" s="12"/>
      <c r="O477" s="28"/>
      <c r="P477" s="30"/>
      <c r="Q477" s="30"/>
      <c r="R477" s="47"/>
      <c r="S477" s="77"/>
      <c r="T477" s="79"/>
      <c r="U477" s="78"/>
      <c r="V477" s="54"/>
      <c r="W477" s="67"/>
    </row>
    <row r="478" spans="6:23" x14ac:dyDescent="0.35">
      <c r="F478" s="54"/>
      <c r="G478" s="55"/>
      <c r="H478" s="51"/>
      <c r="I478" s="56"/>
      <c r="K478" s="11"/>
      <c r="L478" s="25"/>
      <c r="M478" s="12"/>
      <c r="N478" s="12"/>
      <c r="O478" s="28"/>
      <c r="P478" s="30"/>
      <c r="Q478" s="30"/>
      <c r="R478" s="47"/>
      <c r="S478" s="77"/>
      <c r="T478" s="79"/>
      <c r="U478" s="78"/>
      <c r="V478" s="54"/>
      <c r="W478" s="67"/>
    </row>
    <row r="479" spans="6:23" x14ac:dyDescent="0.35">
      <c r="F479" s="54"/>
      <c r="G479" s="55"/>
      <c r="H479" s="51"/>
      <c r="I479" s="56"/>
      <c r="K479" s="11"/>
      <c r="L479" s="25"/>
      <c r="M479" s="12"/>
      <c r="N479" s="12"/>
      <c r="O479" s="28"/>
      <c r="P479" s="30"/>
      <c r="Q479" s="30"/>
      <c r="R479" s="47"/>
      <c r="S479" s="77"/>
      <c r="T479" s="79"/>
      <c r="U479" s="78"/>
      <c r="V479" s="54"/>
      <c r="W479" s="67"/>
    </row>
    <row r="480" spans="6:23" x14ac:dyDescent="0.35">
      <c r="F480" s="54"/>
      <c r="G480" s="55"/>
      <c r="H480" s="51"/>
      <c r="I480" s="56"/>
      <c r="K480" s="11"/>
      <c r="L480" s="25"/>
      <c r="M480" s="12"/>
      <c r="N480" s="12"/>
      <c r="O480" s="28"/>
      <c r="P480" s="30"/>
      <c r="Q480" s="30"/>
      <c r="R480" s="47"/>
      <c r="S480" s="77"/>
      <c r="T480" s="79"/>
      <c r="U480" s="78"/>
      <c r="V480" s="54"/>
      <c r="W480" s="67"/>
    </row>
    <row r="481" spans="6:23" x14ac:dyDescent="0.35">
      <c r="F481" s="54"/>
      <c r="G481" s="55"/>
      <c r="H481" s="51"/>
      <c r="I481" s="56"/>
      <c r="K481" s="11"/>
      <c r="L481" s="25"/>
      <c r="M481" s="12"/>
      <c r="N481" s="12"/>
      <c r="O481" s="28"/>
      <c r="P481" s="30"/>
      <c r="Q481" s="30"/>
      <c r="R481" s="47"/>
      <c r="S481" s="77"/>
      <c r="T481" s="79"/>
      <c r="U481" s="78"/>
      <c r="V481" s="54"/>
      <c r="W481" s="67"/>
    </row>
    <row r="482" spans="6:23" x14ac:dyDescent="0.35">
      <c r="F482" s="54"/>
      <c r="G482" s="55"/>
      <c r="H482" s="51"/>
      <c r="I482" s="56"/>
      <c r="K482" s="11"/>
      <c r="L482" s="25"/>
      <c r="M482" s="12"/>
      <c r="N482" s="12"/>
      <c r="O482" s="28"/>
      <c r="P482" s="30"/>
      <c r="Q482" s="30"/>
      <c r="R482" s="47"/>
      <c r="S482" s="77"/>
      <c r="T482" s="79"/>
      <c r="U482" s="78"/>
      <c r="V482" s="54"/>
      <c r="W482" s="67"/>
    </row>
    <row r="483" spans="6:23" x14ac:dyDescent="0.35">
      <c r="F483" s="54"/>
      <c r="G483" s="55"/>
      <c r="H483" s="51"/>
      <c r="I483" s="56"/>
      <c r="K483" s="11"/>
      <c r="L483" s="25"/>
      <c r="M483" s="12"/>
      <c r="N483" s="12"/>
      <c r="O483" s="28"/>
      <c r="P483" s="30"/>
      <c r="Q483" s="30"/>
      <c r="R483" s="47"/>
      <c r="S483" s="77"/>
      <c r="T483" s="79"/>
      <c r="U483" s="78"/>
      <c r="V483" s="54"/>
      <c r="W483" s="67"/>
    </row>
    <row r="484" spans="6:23" x14ac:dyDescent="0.35">
      <c r="F484" s="54"/>
      <c r="G484" s="55"/>
      <c r="H484" s="51"/>
      <c r="I484" s="56"/>
      <c r="K484" s="11"/>
      <c r="L484" s="25"/>
      <c r="M484" s="12"/>
      <c r="N484" s="12"/>
      <c r="O484" s="28"/>
      <c r="P484" s="30"/>
      <c r="Q484" s="30"/>
      <c r="R484" s="47"/>
      <c r="S484" s="77"/>
      <c r="T484" s="79"/>
      <c r="U484" s="78"/>
      <c r="V484" s="54"/>
      <c r="W484" s="67"/>
    </row>
    <row r="485" spans="6:23" x14ac:dyDescent="0.35">
      <c r="F485" s="54"/>
      <c r="G485" s="55"/>
      <c r="H485" s="51"/>
      <c r="I485" s="56"/>
      <c r="K485" s="11"/>
      <c r="L485" s="25"/>
      <c r="M485" s="12"/>
      <c r="N485" s="12"/>
      <c r="O485" s="28"/>
      <c r="P485" s="30"/>
      <c r="Q485" s="30"/>
      <c r="R485" s="47"/>
      <c r="S485" s="77"/>
      <c r="T485" s="79"/>
      <c r="U485" s="78"/>
      <c r="V485" s="54"/>
      <c r="W485" s="67"/>
    </row>
    <row r="486" spans="6:23" x14ac:dyDescent="0.35">
      <c r="F486" s="54"/>
      <c r="G486" s="55"/>
      <c r="H486" s="51"/>
      <c r="I486" s="56"/>
      <c r="K486" s="11"/>
      <c r="L486" s="25"/>
      <c r="M486" s="12"/>
      <c r="N486" s="12"/>
      <c r="O486" s="28"/>
      <c r="P486" s="30"/>
      <c r="Q486" s="30"/>
      <c r="R486" s="47"/>
      <c r="S486" s="77"/>
      <c r="T486" s="79"/>
      <c r="U486" s="78"/>
      <c r="V486" s="54"/>
      <c r="W486" s="67"/>
    </row>
    <row r="487" spans="6:23" x14ac:dyDescent="0.35">
      <c r="F487" s="54"/>
      <c r="G487" s="55"/>
      <c r="H487" s="51"/>
      <c r="I487" s="56"/>
      <c r="K487" s="11"/>
      <c r="L487" s="25"/>
      <c r="M487" s="12"/>
      <c r="N487" s="12"/>
      <c r="O487" s="28"/>
      <c r="P487" s="30"/>
      <c r="Q487" s="30"/>
      <c r="R487" s="47"/>
      <c r="S487" s="77"/>
      <c r="T487" s="79"/>
      <c r="U487" s="78"/>
      <c r="V487" s="54"/>
      <c r="W487" s="67"/>
    </row>
    <row r="488" spans="6:23" x14ac:dyDescent="0.35">
      <c r="F488" s="54"/>
      <c r="G488" s="55"/>
      <c r="H488" s="51"/>
      <c r="I488" s="56"/>
      <c r="K488" s="11"/>
      <c r="L488" s="25"/>
      <c r="M488" s="12"/>
      <c r="N488" s="12"/>
      <c r="O488" s="28"/>
      <c r="P488" s="30"/>
      <c r="Q488" s="30"/>
      <c r="R488" s="47"/>
      <c r="S488" s="77"/>
      <c r="T488" s="79"/>
      <c r="U488" s="78"/>
      <c r="V488" s="54"/>
      <c r="W488" s="67"/>
    </row>
    <row r="489" spans="6:23" x14ac:dyDescent="0.35">
      <c r="F489" s="54"/>
      <c r="G489" s="55"/>
      <c r="H489" s="51"/>
      <c r="I489" s="56"/>
      <c r="K489" s="11"/>
      <c r="L489" s="25"/>
      <c r="M489" s="12"/>
      <c r="N489" s="12"/>
      <c r="O489" s="28"/>
      <c r="P489" s="30"/>
      <c r="Q489" s="30"/>
      <c r="R489" s="47"/>
      <c r="S489" s="77"/>
      <c r="T489" s="79"/>
      <c r="U489" s="78"/>
      <c r="V489" s="54"/>
      <c r="W489" s="67"/>
    </row>
    <row r="490" spans="6:23" x14ac:dyDescent="0.35">
      <c r="F490" s="54"/>
      <c r="G490" s="55"/>
      <c r="H490" s="51"/>
      <c r="I490" s="56"/>
      <c r="K490" s="11"/>
      <c r="L490" s="25"/>
      <c r="M490" s="12"/>
      <c r="N490" s="12"/>
      <c r="O490" s="28"/>
      <c r="P490" s="30"/>
      <c r="Q490" s="30"/>
      <c r="R490" s="47"/>
      <c r="S490" s="77"/>
      <c r="T490" s="79"/>
      <c r="U490" s="78"/>
      <c r="V490" s="54"/>
      <c r="W490" s="67"/>
    </row>
    <row r="491" spans="6:23" x14ac:dyDescent="0.35">
      <c r="F491" s="54"/>
      <c r="G491" s="55"/>
      <c r="H491" s="51"/>
      <c r="I491" s="56"/>
      <c r="K491" s="11"/>
      <c r="L491" s="25"/>
      <c r="M491" s="12"/>
      <c r="N491" s="12"/>
      <c r="O491" s="28"/>
      <c r="P491" s="30"/>
      <c r="Q491" s="30"/>
      <c r="R491" s="47"/>
      <c r="S491" s="77"/>
      <c r="T491" s="79"/>
      <c r="U491" s="78"/>
      <c r="V491" s="54"/>
      <c r="W491" s="67"/>
    </row>
    <row r="492" spans="6:23" x14ac:dyDescent="0.35">
      <c r="F492" s="54"/>
      <c r="G492" s="55"/>
      <c r="H492" s="51"/>
      <c r="I492" s="56"/>
      <c r="K492" s="11"/>
      <c r="L492" s="25"/>
      <c r="M492" s="12"/>
      <c r="N492" s="12"/>
      <c r="O492" s="28"/>
      <c r="P492" s="30"/>
      <c r="Q492" s="30"/>
      <c r="R492" s="47"/>
      <c r="S492" s="77"/>
      <c r="T492" s="79"/>
      <c r="U492" s="78"/>
      <c r="V492" s="54"/>
      <c r="W492" s="67"/>
    </row>
    <row r="493" spans="6:23" x14ac:dyDescent="0.35">
      <c r="F493" s="54"/>
      <c r="G493" s="55"/>
      <c r="H493" s="51"/>
      <c r="I493" s="56"/>
      <c r="K493" s="11"/>
      <c r="L493" s="25"/>
      <c r="M493" s="12"/>
      <c r="N493" s="12"/>
      <c r="O493" s="28"/>
      <c r="P493" s="30"/>
      <c r="Q493" s="30"/>
      <c r="R493" s="47"/>
      <c r="S493" s="77"/>
      <c r="T493" s="79"/>
      <c r="U493" s="78"/>
      <c r="V493" s="54"/>
      <c r="W493" s="67"/>
    </row>
    <row r="494" spans="6:23" x14ac:dyDescent="0.35">
      <c r="F494" s="54"/>
      <c r="G494" s="55"/>
      <c r="H494" s="51"/>
      <c r="I494" s="56"/>
      <c r="K494" s="11"/>
      <c r="L494" s="25"/>
      <c r="M494" s="12"/>
      <c r="N494" s="12"/>
      <c r="O494" s="28"/>
      <c r="P494" s="30"/>
      <c r="Q494" s="30"/>
      <c r="R494" s="47"/>
      <c r="S494" s="77"/>
      <c r="T494" s="79"/>
      <c r="U494" s="78"/>
      <c r="V494" s="54"/>
      <c r="W494" s="67"/>
    </row>
    <row r="495" spans="6:23" x14ac:dyDescent="0.35">
      <c r="F495" s="54"/>
      <c r="G495" s="55"/>
      <c r="H495" s="51"/>
      <c r="I495" s="56"/>
      <c r="K495" s="11"/>
      <c r="L495" s="25"/>
      <c r="M495" s="12"/>
      <c r="N495" s="12"/>
      <c r="O495" s="28"/>
      <c r="P495" s="30"/>
      <c r="Q495" s="30"/>
      <c r="R495" s="47"/>
      <c r="S495" s="77"/>
      <c r="T495" s="79"/>
      <c r="U495" s="78"/>
      <c r="V495" s="54"/>
      <c r="W495" s="67"/>
    </row>
    <row r="496" spans="6:23" x14ac:dyDescent="0.35">
      <c r="F496" s="54"/>
      <c r="G496" s="55"/>
      <c r="H496" s="51"/>
      <c r="I496" s="56"/>
      <c r="K496" s="11"/>
      <c r="L496" s="25"/>
      <c r="M496" s="12"/>
      <c r="N496" s="12"/>
      <c r="O496" s="28"/>
      <c r="P496" s="30"/>
      <c r="Q496" s="30"/>
      <c r="R496" s="47"/>
      <c r="S496" s="77"/>
      <c r="T496" s="79"/>
      <c r="U496" s="78"/>
      <c r="V496" s="54"/>
      <c r="W496" s="67"/>
    </row>
    <row r="497" spans="6:23" x14ac:dyDescent="0.35">
      <c r="F497" s="54"/>
      <c r="G497" s="55"/>
      <c r="H497" s="51"/>
      <c r="I497" s="56"/>
      <c r="K497" s="11"/>
      <c r="L497" s="25"/>
      <c r="M497" s="12"/>
      <c r="N497" s="12"/>
      <c r="O497" s="28"/>
      <c r="P497" s="30"/>
      <c r="Q497" s="30"/>
      <c r="R497" s="47"/>
      <c r="S497" s="77"/>
      <c r="T497" s="79"/>
      <c r="U497" s="78"/>
      <c r="V497" s="54"/>
      <c r="W497" s="67"/>
    </row>
    <row r="498" spans="6:23" x14ac:dyDescent="0.35">
      <c r="F498" s="54"/>
      <c r="G498" s="55"/>
      <c r="H498" s="51"/>
      <c r="I498" s="56"/>
      <c r="K498" s="11"/>
      <c r="L498" s="25"/>
      <c r="M498" s="12"/>
      <c r="N498" s="12"/>
      <c r="O498" s="28"/>
      <c r="P498" s="30"/>
      <c r="Q498" s="30"/>
      <c r="R498" s="47"/>
      <c r="S498" s="77"/>
      <c r="T498" s="79"/>
      <c r="U498" s="78"/>
      <c r="V498" s="54"/>
      <c r="W498" s="67"/>
    </row>
    <row r="499" spans="6:23" x14ac:dyDescent="0.35">
      <c r="F499" s="54"/>
      <c r="G499" s="55"/>
      <c r="H499" s="51"/>
      <c r="I499" s="56"/>
      <c r="K499" s="11"/>
      <c r="L499" s="25"/>
      <c r="M499" s="12"/>
      <c r="N499" s="12"/>
      <c r="O499" s="28"/>
      <c r="P499" s="30"/>
      <c r="Q499" s="30"/>
      <c r="R499" s="47"/>
      <c r="S499" s="77"/>
      <c r="T499" s="79"/>
      <c r="U499" s="78"/>
      <c r="V499" s="54"/>
      <c r="W499" s="67"/>
    </row>
    <row r="500" spans="6:23" x14ac:dyDescent="0.35">
      <c r="F500" s="54"/>
      <c r="G500" s="55"/>
      <c r="H500" s="51"/>
      <c r="I500" s="56"/>
      <c r="K500" s="11"/>
      <c r="L500" s="25"/>
      <c r="M500" s="12"/>
      <c r="N500" s="12"/>
      <c r="O500" s="28"/>
      <c r="P500" s="30"/>
      <c r="Q500" s="30"/>
      <c r="R500" s="47"/>
      <c r="S500" s="77"/>
      <c r="T500" s="79"/>
      <c r="U500" s="78"/>
      <c r="V500" s="54"/>
      <c r="W500" s="67"/>
    </row>
    <row r="501" spans="6:23" x14ac:dyDescent="0.35">
      <c r="F501" s="54"/>
      <c r="G501" s="55"/>
      <c r="H501" s="51"/>
      <c r="I501" s="56"/>
      <c r="K501" s="11"/>
      <c r="L501" s="25"/>
      <c r="M501" s="12"/>
      <c r="N501" s="12"/>
      <c r="O501" s="28"/>
      <c r="P501" s="30"/>
      <c r="Q501" s="30"/>
      <c r="R501" s="47"/>
      <c r="S501" s="77"/>
      <c r="T501" s="79"/>
      <c r="U501" s="78"/>
      <c r="V501" s="54"/>
      <c r="W501" s="67"/>
    </row>
    <row r="502" spans="6:23" x14ac:dyDescent="0.35">
      <c r="F502" s="54"/>
      <c r="G502" s="55"/>
      <c r="H502" s="51"/>
      <c r="I502" s="56"/>
      <c r="K502" s="11"/>
      <c r="L502" s="25"/>
      <c r="M502" s="12"/>
      <c r="N502" s="12"/>
      <c r="O502" s="28"/>
      <c r="P502" s="30"/>
      <c r="Q502" s="30"/>
      <c r="R502" s="47"/>
      <c r="S502" s="77"/>
      <c r="T502" s="79"/>
      <c r="U502" s="78"/>
      <c r="V502" s="54"/>
      <c r="W502" s="67"/>
    </row>
    <row r="503" spans="6:23" x14ac:dyDescent="0.35">
      <c r="F503" s="54"/>
      <c r="G503" s="55"/>
      <c r="H503" s="51"/>
      <c r="I503" s="56"/>
      <c r="K503" s="11"/>
      <c r="L503" s="25"/>
      <c r="M503" s="12"/>
      <c r="N503" s="12"/>
      <c r="O503" s="28"/>
      <c r="P503" s="30"/>
      <c r="Q503" s="30"/>
      <c r="R503" s="47"/>
      <c r="S503" s="77"/>
      <c r="T503" s="79"/>
      <c r="U503" s="78"/>
      <c r="V503" s="54"/>
      <c r="W503" s="67"/>
    </row>
    <row r="504" spans="6:23" x14ac:dyDescent="0.35">
      <c r="F504" s="54"/>
      <c r="G504" s="55"/>
      <c r="H504" s="51"/>
      <c r="I504" s="56"/>
      <c r="K504" s="11"/>
      <c r="L504" s="25"/>
      <c r="M504" s="12"/>
      <c r="N504" s="12"/>
      <c r="O504" s="28"/>
      <c r="P504" s="30"/>
      <c r="Q504" s="30"/>
      <c r="R504" s="47"/>
      <c r="S504" s="77"/>
      <c r="T504" s="79"/>
      <c r="U504" s="78"/>
      <c r="V504" s="54"/>
      <c r="W504" s="67"/>
    </row>
    <row r="505" spans="6:23" x14ac:dyDescent="0.35">
      <c r="F505" s="54"/>
      <c r="G505" s="55"/>
      <c r="H505" s="51"/>
      <c r="I505" s="56"/>
      <c r="K505" s="11"/>
      <c r="L505" s="25"/>
      <c r="M505" s="12"/>
      <c r="N505" s="12"/>
      <c r="O505" s="28"/>
      <c r="P505" s="30"/>
      <c r="Q505" s="30"/>
      <c r="R505" s="47"/>
      <c r="S505" s="77"/>
      <c r="T505" s="79"/>
      <c r="U505" s="78"/>
      <c r="V505" s="54"/>
      <c r="W505" s="67"/>
    </row>
    <row r="506" spans="6:23" ht="15" thickBot="1" x14ac:dyDescent="0.4">
      <c r="F506" s="54"/>
      <c r="G506" s="57"/>
      <c r="H506" s="58"/>
      <c r="I506" s="59"/>
      <c r="K506" s="13"/>
      <c r="L506" s="26"/>
      <c r="M506" s="14"/>
      <c r="N506" s="14"/>
      <c r="O506" s="61"/>
      <c r="P506" s="62"/>
      <c r="Q506" s="62"/>
      <c r="R506" s="63"/>
      <c r="S506" s="80"/>
      <c r="T506" s="81"/>
      <c r="U506" s="82"/>
      <c r="V506" s="54"/>
      <c r="W506" s="67"/>
    </row>
  </sheetData>
  <mergeCells count="5">
    <mergeCell ref="B4:C4"/>
    <mergeCell ref="G5:I5"/>
    <mergeCell ref="L5:N5"/>
    <mergeCell ref="O5:Q5"/>
    <mergeCell ref="S5:U5"/>
  </mergeCells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8234B-B560-4563-B1ED-43CF8B258F18}">
  <dimension ref="A1:X506"/>
  <sheetViews>
    <sheetView topLeftCell="F1" workbookViewId="0">
      <selection activeCell="D36" sqref="D36"/>
    </sheetView>
  </sheetViews>
  <sheetFormatPr defaultColWidth="8.7265625" defaultRowHeight="14.5" x14ac:dyDescent="0.35"/>
  <cols>
    <col min="1" max="1" width="18.7265625" style="2" bestFit="1" customWidth="1"/>
    <col min="2" max="2" width="18.7265625" style="2" customWidth="1"/>
    <col min="3" max="3" width="17.81640625" style="2" customWidth="1"/>
    <col min="4" max="4" width="7.81640625" style="2" bestFit="1" customWidth="1"/>
    <col min="5" max="5" width="7.81640625" style="2" customWidth="1"/>
    <col min="7" max="7" width="12" customWidth="1"/>
    <col min="8" max="8" width="17" style="2" bestFit="1" customWidth="1"/>
    <col min="9" max="9" width="13.453125" style="2" customWidth="1"/>
    <col min="11" max="11" width="7.7265625" style="2" customWidth="1"/>
    <col min="13" max="13" width="6.81640625" style="2" customWidth="1"/>
    <col min="14" max="14" width="7.81640625" style="2" customWidth="1"/>
    <col min="15" max="15" width="10.54296875" style="2" customWidth="1"/>
    <col min="16" max="16" width="9.453125" style="2" customWidth="1"/>
    <col min="17" max="17" width="13.81640625" style="2" customWidth="1"/>
    <col min="18" max="18" width="9.26953125" style="2" customWidth="1"/>
    <col min="19" max="19" width="8.26953125" style="15" customWidth="1"/>
    <col min="20" max="20" width="9.1796875" style="15" customWidth="1"/>
    <col min="21" max="21" width="9.453125" style="15" customWidth="1"/>
    <col min="23" max="24" width="8.7265625" style="6"/>
  </cols>
  <sheetData>
    <row r="1" spans="1:24" x14ac:dyDescent="0.35">
      <c r="A1" s="1" t="s">
        <v>641</v>
      </c>
      <c r="B1" s="1"/>
      <c r="G1" s="27"/>
      <c r="K1" s="15"/>
      <c r="L1" s="27"/>
      <c r="O1" s="7"/>
      <c r="P1" s="7"/>
      <c r="Q1" s="7"/>
      <c r="R1" s="48"/>
      <c r="S1" s="7"/>
      <c r="T1" s="7"/>
      <c r="U1" s="7"/>
    </row>
    <row r="2" spans="1:24" x14ac:dyDescent="0.35">
      <c r="A2" s="1"/>
      <c r="B2" s="1"/>
      <c r="G2" s="27"/>
      <c r="K2" s="27"/>
      <c r="L2" s="27"/>
      <c r="O2" s="7"/>
      <c r="P2" s="7"/>
      <c r="Q2" s="7"/>
      <c r="R2" s="48"/>
      <c r="S2" s="7"/>
      <c r="T2" s="7"/>
      <c r="U2" s="7"/>
    </row>
    <row r="3" spans="1:24" ht="15" thickBot="1" x14ac:dyDescent="0.4">
      <c r="A3" s="1"/>
      <c r="B3" s="52" t="s">
        <v>18</v>
      </c>
      <c r="C3" s="53"/>
      <c r="O3" s="7"/>
      <c r="P3" s="7"/>
      <c r="Q3" s="7"/>
      <c r="R3" s="132" t="s">
        <v>642</v>
      </c>
      <c r="S3" s="132">
        <v>1</v>
      </c>
      <c r="T3" s="133">
        <v>7.5</v>
      </c>
      <c r="U3" s="132">
        <v>233</v>
      </c>
      <c r="V3" s="7"/>
    </row>
    <row r="4" spans="1:24" ht="25" thickBot="1" x14ac:dyDescent="0.4">
      <c r="A4" s="3"/>
      <c r="B4" s="155" t="s">
        <v>20</v>
      </c>
      <c r="C4" s="155"/>
      <c r="D4" s="22" t="s">
        <v>21</v>
      </c>
      <c r="E4" s="91" t="s">
        <v>22</v>
      </c>
      <c r="G4" s="8" t="s">
        <v>604</v>
      </c>
      <c r="H4" s="9" t="s">
        <v>605</v>
      </c>
      <c r="I4" s="10" t="s">
        <v>606</v>
      </c>
      <c r="K4" s="8" t="s">
        <v>26</v>
      </c>
      <c r="L4" s="9" t="s">
        <v>27</v>
      </c>
      <c r="M4" s="9" t="s">
        <v>28</v>
      </c>
      <c r="N4" s="9" t="s">
        <v>29</v>
      </c>
      <c r="O4" s="29" t="s">
        <v>607</v>
      </c>
      <c r="P4" s="29" t="s">
        <v>608</v>
      </c>
      <c r="Q4" s="29" t="s">
        <v>609</v>
      </c>
      <c r="R4" s="45" t="s">
        <v>33</v>
      </c>
      <c r="S4" s="65" t="s">
        <v>34</v>
      </c>
      <c r="T4" s="45" t="s">
        <v>35</v>
      </c>
      <c r="U4" s="60" t="s">
        <v>36</v>
      </c>
      <c r="W4" s="120" t="s">
        <v>610</v>
      </c>
      <c r="X4" s="120" t="s">
        <v>611</v>
      </c>
    </row>
    <row r="5" spans="1:24" s="44" customFormat="1" ht="60.5" thickBot="1" x14ac:dyDescent="0.4">
      <c r="A5" s="41"/>
      <c r="B5" s="42" t="s">
        <v>39</v>
      </c>
      <c r="C5" s="83" t="s">
        <v>612</v>
      </c>
      <c r="D5" s="87" t="s">
        <v>41</v>
      </c>
      <c r="E5" s="43"/>
      <c r="G5" s="156" t="s">
        <v>613</v>
      </c>
      <c r="H5" s="157"/>
      <c r="I5" s="158"/>
      <c r="K5" s="24" t="s">
        <v>43</v>
      </c>
      <c r="L5" s="159" t="s">
        <v>614</v>
      </c>
      <c r="M5" s="160"/>
      <c r="N5" s="161"/>
      <c r="O5" s="159" t="s">
        <v>615</v>
      </c>
      <c r="P5" s="160"/>
      <c r="Q5" s="161"/>
      <c r="R5" s="64" t="s">
        <v>46</v>
      </c>
      <c r="S5" s="166" t="s">
        <v>643</v>
      </c>
      <c r="T5" s="167"/>
      <c r="U5" s="168"/>
      <c r="W5" s="123"/>
      <c r="X5" s="130">
        <f>SUM(W6:W506)</f>
        <v>1</v>
      </c>
    </row>
    <row r="6" spans="1:24" x14ac:dyDescent="0.35">
      <c r="A6" s="4"/>
      <c r="B6" s="35" t="s">
        <v>49</v>
      </c>
      <c r="C6" s="36" t="s">
        <v>50</v>
      </c>
      <c r="D6" s="88" t="s">
        <v>51</v>
      </c>
      <c r="E6" s="19" t="s">
        <v>52</v>
      </c>
      <c r="F6" s="54" t="s">
        <v>53</v>
      </c>
      <c r="G6" s="108">
        <v>1</v>
      </c>
      <c r="H6" s="109">
        <v>0</v>
      </c>
      <c r="I6" s="110">
        <v>0</v>
      </c>
      <c r="K6" s="11">
        <v>0</v>
      </c>
      <c r="L6" s="25">
        <f t="shared" ref="L6:L37" si="0">$B$17+$B$18*EXP(-K6/$B$21)+$B$19*EXP(-K6/$B$22)+$B$20*EXP(-K6/$B$23)</f>
        <v>1</v>
      </c>
      <c r="M6" s="12">
        <f t="shared" ref="M6:M9" si="1">EXP(-K6/$D$9)</f>
        <v>1</v>
      </c>
      <c r="N6" s="12">
        <f t="shared" ref="N6:N9" si="2">EXP(-K6/$D$8)</f>
        <v>1</v>
      </c>
      <c r="O6" s="98">
        <f t="shared" ref="O6:O37" si="3">$C$7*($B$34*(1-EXP(-K6/$B$27))+$B$35*(1-EXP(-K6/$B$28))+$B$36*(EXP(-K6/$B$21)-EXP(-K6/$B$27))+$B$37*(EXP(-K6/$B$21)-EXP(-K6/$B$28))+$B$38*(EXP(-K6/$B$22)-EXP(-K6/$B$27))+$B$39*(EXP(-K6/$B$22)-EXP(-K6/$B$28))+$B$40*(EXP(-K6/$B$23)-EXP(-K6/$B$27))+$B$41*(EXP(-K6/$B$23)-EXP(-K6/$B$28)))</f>
        <v>0</v>
      </c>
      <c r="P6" s="98">
        <f t="shared" ref="P6:P37" si="4">$C$9*($B$42*(EXP(-K6/$D$9)-EXP(-K6/$B$27))+$B$43*(EXP(-K6/$D$9)-EXP(-K6/$B$28)))</f>
        <v>0</v>
      </c>
      <c r="Q6" s="98">
        <f t="shared" ref="Q6:Q37" si="5">$C$8*($B$44*(EXP(-K6/$D$8)-EXP(-K6/$B$27))+$B$45*(EXP(-K6/$D$8)-EXP(-K6/$B$28)))</f>
        <v>0</v>
      </c>
      <c r="R6" s="47">
        <f>$B$13-K6</f>
        <v>100</v>
      </c>
      <c r="S6" s="77">
        <f>VLOOKUP($R6,$K$6:$Q$506,5)/$C$49</f>
        <v>1</v>
      </c>
      <c r="T6" s="77">
        <f>VLOOKUP($R6,$K$6:$Q$506,6)/$C$49</f>
        <v>16.089240976591658</v>
      </c>
      <c r="U6" s="78">
        <f>VLOOKUP($R6,$K$6:$Q$506,7)/$C$49</f>
        <v>253.71835808179929</v>
      </c>
      <c r="V6" s="54" t="s">
        <v>53</v>
      </c>
      <c r="W6" s="122">
        <f>G6*S6+H6*T6+I6*U6</f>
        <v>1</v>
      </c>
    </row>
    <row r="7" spans="1:24" x14ac:dyDescent="0.35">
      <c r="A7" s="4" t="s">
        <v>54</v>
      </c>
      <c r="B7" s="39">
        <v>1.33E-5</v>
      </c>
      <c r="C7" s="92">
        <f>B7*$B$10/E7*1000000000/$B$11</f>
        <v>1.7048705347773396E-15</v>
      </c>
      <c r="D7" s="89" t="s">
        <v>55</v>
      </c>
      <c r="E7" s="16">
        <v>44.01</v>
      </c>
      <c r="F7" s="54" t="s">
        <v>56</v>
      </c>
      <c r="G7" s="111">
        <v>0</v>
      </c>
      <c r="H7" s="112">
        <v>0</v>
      </c>
      <c r="I7" s="113">
        <v>0</v>
      </c>
      <c r="K7" s="11">
        <v>1</v>
      </c>
      <c r="L7" s="25">
        <f t="shared" si="0"/>
        <v>0.93452514335147363</v>
      </c>
      <c r="M7" s="12">
        <f t="shared" si="1"/>
        <v>0.91874583416103361</v>
      </c>
      <c r="N7" s="12">
        <f t="shared" si="2"/>
        <v>0.99086764367044755</v>
      </c>
      <c r="O7" s="98">
        <f t="shared" si="3"/>
        <v>1.109308033428057E-15</v>
      </c>
      <c r="P7" s="98">
        <f t="shared" si="4"/>
        <v>1.2941392317106049E-13</v>
      </c>
      <c r="Q7" s="98">
        <f t="shared" si="5"/>
        <v>2.4084953804832388E-13</v>
      </c>
      <c r="R7" s="47">
        <f t="shared" ref="R7:R9" si="6">$B$13-K7</f>
        <v>99</v>
      </c>
      <c r="S7" s="77">
        <f>VLOOKUP($R7,$K$6:$Q$506,5)/$C$49</f>
        <v>0.99794109928030528</v>
      </c>
      <c r="T7" s="79">
        <f t="shared" ref="T7:T70" si="7">VLOOKUP($R7,$K$6:$Q$506,6)/$C$49</f>
        <v>16.285486000127445</v>
      </c>
      <c r="U7" s="78">
        <f t="shared" ref="U7:U70" si="8">VLOOKUP($R7,$K$6:$Q$506,7)/$C$49</f>
        <v>253.94260407113865</v>
      </c>
      <c r="V7" s="54" t="s">
        <v>56</v>
      </c>
      <c r="W7" s="67">
        <f t="shared" ref="W7:W9" si="9">G7*S7+H7*T7+I7*U7</f>
        <v>0</v>
      </c>
    </row>
    <row r="8" spans="1:24" x14ac:dyDescent="0.35">
      <c r="A8" s="4" t="s">
        <v>57</v>
      </c>
      <c r="B8" s="39">
        <v>2.8E-3</v>
      </c>
      <c r="C8" s="92">
        <f t="shared" ref="C8:C9" si="10">B8*$B$10/E8*1000000000/$B$11</f>
        <v>3.5889564798702158E-13</v>
      </c>
      <c r="D8" s="89">
        <v>109</v>
      </c>
      <c r="E8" s="16">
        <v>44.012999999999998</v>
      </c>
      <c r="F8" s="54" t="s">
        <v>58</v>
      </c>
      <c r="G8" s="111">
        <v>0</v>
      </c>
      <c r="H8" s="112">
        <v>0</v>
      </c>
      <c r="I8" s="113">
        <v>0</v>
      </c>
      <c r="J8" s="34"/>
      <c r="K8" s="11">
        <v>2</v>
      </c>
      <c r="L8" s="25">
        <f t="shared" si="0"/>
        <v>0.881133921191247</v>
      </c>
      <c r="M8" s="12">
        <f t="shared" si="1"/>
        <v>0.84409390778825344</v>
      </c>
      <c r="N8" s="12">
        <f t="shared" si="2"/>
        <v>0.98181868727302501</v>
      </c>
      <c r="O8" s="98">
        <f t="shared" si="3"/>
        <v>1.9557587447169672E-15</v>
      </c>
      <c r="P8" s="98">
        <f t="shared" si="4"/>
        <v>2.2556361371698677E-13</v>
      </c>
      <c r="Q8" s="98">
        <f t="shared" si="5"/>
        <v>4.3711808650524515E-13</v>
      </c>
      <c r="R8" s="47">
        <f t="shared" si="6"/>
        <v>98</v>
      </c>
      <c r="S8" s="77">
        <f t="shared" ref="S8:S70" si="11">VLOOKUP($R8,$K$6:$Q$506,5)/$C$49</f>
        <v>0.99582523600875705</v>
      </c>
      <c r="T8" s="79">
        <f t="shared" si="7"/>
        <v>16.48407993260513</v>
      </c>
      <c r="U8" s="78">
        <f t="shared" si="8"/>
        <v>254.14305275566974</v>
      </c>
      <c r="V8" s="54" t="s">
        <v>58</v>
      </c>
      <c r="W8" s="67">
        <f t="shared" si="9"/>
        <v>0</v>
      </c>
    </row>
    <row r="9" spans="1:24" ht="15" thickBot="1" x14ac:dyDescent="0.4">
      <c r="A9" s="5" t="s">
        <v>59</v>
      </c>
      <c r="B9" s="20">
        <v>5.6999999999999998E-4</v>
      </c>
      <c r="C9" s="93">
        <f t="shared" si="10"/>
        <v>2.0047564722715721E-13</v>
      </c>
      <c r="D9" s="90">
        <v>11.8</v>
      </c>
      <c r="E9" s="31">
        <v>16.04</v>
      </c>
      <c r="F9" s="54" t="s">
        <v>60</v>
      </c>
      <c r="G9" s="111">
        <v>0</v>
      </c>
      <c r="H9" s="112">
        <v>0</v>
      </c>
      <c r="I9" s="113">
        <v>0</v>
      </c>
      <c r="K9" s="11">
        <v>3</v>
      </c>
      <c r="L9" s="25">
        <f t="shared" si="0"/>
        <v>0.83735850159220082</v>
      </c>
      <c r="M9" s="12">
        <f t="shared" si="1"/>
        <v>0.77550776142116551</v>
      </c>
      <c r="N9" s="12">
        <f t="shared" si="2"/>
        <v>0.97285236916983431</v>
      </c>
      <c r="O9" s="98">
        <f t="shared" si="3"/>
        <v>2.6245263906412022E-15</v>
      </c>
      <c r="P9" s="98">
        <f t="shared" si="4"/>
        <v>2.982554892013832E-13</v>
      </c>
      <c r="Q9" s="98">
        <f t="shared" si="5"/>
        <v>6.0244781910469728E-13</v>
      </c>
      <c r="R9" s="47">
        <f t="shared" si="6"/>
        <v>97</v>
      </c>
      <c r="S9" s="77">
        <f t="shared" si="11"/>
        <v>0.99365121992750727</v>
      </c>
      <c r="T9" s="79">
        <f t="shared" si="7"/>
        <v>16.685046919456394</v>
      </c>
      <c r="U9" s="78">
        <f t="shared" si="8"/>
        <v>254.31916839205252</v>
      </c>
      <c r="V9" s="54" t="s">
        <v>60</v>
      </c>
      <c r="W9" s="67">
        <f t="shared" si="9"/>
        <v>0</v>
      </c>
    </row>
    <row r="10" spans="1:24" x14ac:dyDescent="0.35">
      <c r="A10" s="4" t="s">
        <v>61</v>
      </c>
      <c r="B10" s="85">
        <v>28.97</v>
      </c>
      <c r="C10" s="35" t="s">
        <v>62</v>
      </c>
      <c r="D10" s="84"/>
      <c r="E10" s="86"/>
      <c r="F10" s="54" t="s">
        <v>63</v>
      </c>
      <c r="G10" s="111">
        <v>0</v>
      </c>
      <c r="H10" s="112">
        <v>0</v>
      </c>
      <c r="I10" s="113">
        <v>0</v>
      </c>
      <c r="K10" s="11">
        <v>4</v>
      </c>
      <c r="L10" s="25">
        <f t="shared" si="0"/>
        <v>0.80124169326678574</v>
      </c>
      <c r="M10" s="12">
        <f t="shared" ref="M10:M41" si="12">EXP(-K10/$D$9)</f>
        <v>0.71249452516524447</v>
      </c>
      <c r="N10" s="12">
        <f t="shared" ref="N10:N41" si="13">EXP(-K10/$D$8)</f>
        <v>0.96396793467852604</v>
      </c>
      <c r="O10" s="98">
        <f t="shared" si="3"/>
        <v>3.1727696151236762E-15</v>
      </c>
      <c r="P10" s="98">
        <f t="shared" si="4"/>
        <v>3.5421218552972032E-13</v>
      </c>
      <c r="Q10" s="98">
        <f t="shared" si="5"/>
        <v>7.4609533029224426E-13</v>
      </c>
      <c r="R10" s="47">
        <f t="shared" ref="R10:R41" si="14">$B$13-K10</f>
        <v>96</v>
      </c>
      <c r="S10" s="77">
        <f t="shared" si="11"/>
        <v>0.99141783351366508</v>
      </c>
      <c r="T10" s="79">
        <f t="shared" si="7"/>
        <v>16.888410995511993</v>
      </c>
      <c r="U10" s="78">
        <f t="shared" si="8"/>
        <v>254.47040642830981</v>
      </c>
      <c r="V10" s="54" t="s">
        <v>63</v>
      </c>
      <c r="W10" s="67">
        <f t="shared" ref="W10:W41" si="15">G10*S10+H10*T10+I10*U10</f>
        <v>0</v>
      </c>
    </row>
    <row r="11" spans="1:24" ht="15" thickBot="1" x14ac:dyDescent="0.4">
      <c r="A11" s="5" t="s">
        <v>64</v>
      </c>
      <c r="B11" s="99">
        <v>5.1352E+18</v>
      </c>
      <c r="C11" s="94" t="s">
        <v>62</v>
      </c>
      <c r="D11" s="90"/>
      <c r="E11" s="31"/>
      <c r="F11" s="54" t="s">
        <v>65</v>
      </c>
      <c r="G11" s="111">
        <v>0</v>
      </c>
      <c r="H11" s="112">
        <v>0</v>
      </c>
      <c r="I11" s="113">
        <v>0</v>
      </c>
      <c r="K11" s="11">
        <v>5</v>
      </c>
      <c r="L11" s="25">
        <f t="shared" si="0"/>
        <v>0.77123110403440354</v>
      </c>
      <c r="M11" s="12">
        <f t="shared" si="12"/>
        <v>0.65460137685811204</v>
      </c>
      <c r="N11" s="12">
        <f t="shared" si="13"/>
        <v>0.95516463600877899</v>
      </c>
      <c r="O11" s="98">
        <f t="shared" si="3"/>
        <v>3.6387894302807227E-15</v>
      </c>
      <c r="P11" s="98">
        <f t="shared" si="4"/>
        <v>3.9806026825719516E-13</v>
      </c>
      <c r="Q11" s="98">
        <f t="shared" si="5"/>
        <v>8.7434509940955935E-13</v>
      </c>
      <c r="R11" s="47">
        <f t="shared" si="14"/>
        <v>95</v>
      </c>
      <c r="S11" s="77">
        <f t="shared" si="11"/>
        <v>0.98912383129578152</v>
      </c>
      <c r="T11" s="79">
        <f t="shared" si="7"/>
        <v>17.094196047742713</v>
      </c>
      <c r="U11" s="78">
        <f t="shared" si="8"/>
        <v>254.59621337528847</v>
      </c>
      <c r="V11" s="54" t="s">
        <v>65</v>
      </c>
      <c r="W11" s="67">
        <f t="shared" si="15"/>
        <v>0</v>
      </c>
    </row>
    <row r="12" spans="1:24" ht="15" thickBot="1" x14ac:dyDescent="0.4">
      <c r="C12" s="21"/>
      <c r="D12" s="21"/>
      <c r="F12" s="54" t="s">
        <v>66</v>
      </c>
      <c r="G12" s="111">
        <v>0</v>
      </c>
      <c r="H12" s="112">
        <v>0</v>
      </c>
      <c r="I12" s="113">
        <v>0</v>
      </c>
      <c r="K12" s="11">
        <v>6</v>
      </c>
      <c r="L12" s="25">
        <f t="shared" si="0"/>
        <v>0.74609524215684775</v>
      </c>
      <c r="M12" s="12">
        <f t="shared" si="12"/>
        <v>0.60141228802446733</v>
      </c>
      <c r="N12" s="12">
        <f t="shared" si="13"/>
        <v>0.94644173219935956</v>
      </c>
      <c r="O12" s="98">
        <f t="shared" si="3"/>
        <v>4.0482085196674745E-15</v>
      </c>
      <c r="P12" s="98">
        <f t="shared" si="4"/>
        <v>4.3300008081249403E-13</v>
      </c>
      <c r="Q12" s="98">
        <f t="shared" si="5"/>
        <v>9.9146734548035531E-13</v>
      </c>
      <c r="R12" s="47">
        <f t="shared" si="14"/>
        <v>94</v>
      </c>
      <c r="S12" s="77">
        <f t="shared" si="11"/>
        <v>0.98676793915226801</v>
      </c>
      <c r="T12" s="79">
        <f t="shared" si="7"/>
        <v>17.302425774369087</v>
      </c>
      <c r="U12" s="78">
        <f t="shared" si="8"/>
        <v>254.69602667635203</v>
      </c>
      <c r="V12" s="54" t="s">
        <v>66</v>
      </c>
      <c r="W12" s="67">
        <f t="shared" si="15"/>
        <v>0</v>
      </c>
    </row>
    <row r="13" spans="1:24" ht="15" thickBot="1" x14ac:dyDescent="0.4">
      <c r="A13" s="49" t="s">
        <v>67</v>
      </c>
      <c r="B13" s="102">
        <v>100</v>
      </c>
      <c r="C13" s="27" t="s">
        <v>68</v>
      </c>
      <c r="F13" s="54" t="s">
        <v>69</v>
      </c>
      <c r="G13" s="111">
        <v>0</v>
      </c>
      <c r="H13" s="112">
        <v>0</v>
      </c>
      <c r="I13" s="113">
        <v>0</v>
      </c>
      <c r="K13" s="11">
        <v>7</v>
      </c>
      <c r="L13" s="25">
        <f t="shared" si="0"/>
        <v>0.7248570112558832</v>
      </c>
      <c r="M13" s="12">
        <f t="shared" si="12"/>
        <v>0.55254503423573498</v>
      </c>
      <c r="N13" s="12">
        <f t="shared" si="13"/>
        <v>0.93779848905575613</v>
      </c>
      <c r="O13" s="98">
        <f t="shared" si="3"/>
        <v>4.4181375492621643E-15</v>
      </c>
      <c r="P13" s="98">
        <f t="shared" si="4"/>
        <v>4.61260146979957E-13</v>
      </c>
      <c r="Q13" s="98">
        <f t="shared" si="5"/>
        <v>1.10036713230151E-12</v>
      </c>
      <c r="R13" s="47">
        <f t="shared" si="14"/>
        <v>93</v>
      </c>
      <c r="S13" s="77">
        <f t="shared" si="11"/>
        <v>0.9843488535912629</v>
      </c>
      <c r="T13" s="79">
        <f t="shared" si="7"/>
        <v>17.513123640014413</v>
      </c>
      <c r="U13" s="78">
        <f t="shared" si="8"/>
        <v>254.76927457528973</v>
      </c>
      <c r="V13" s="54" t="s">
        <v>69</v>
      </c>
      <c r="W13" s="67">
        <f t="shared" si="15"/>
        <v>0</v>
      </c>
    </row>
    <row r="14" spans="1:24" x14ac:dyDescent="0.35">
      <c r="D14" s="50"/>
      <c r="F14" s="54" t="s">
        <v>70</v>
      </c>
      <c r="G14" s="111">
        <v>0</v>
      </c>
      <c r="H14" s="112">
        <v>0</v>
      </c>
      <c r="I14" s="113">
        <v>0</v>
      </c>
      <c r="K14" s="11">
        <v>8</v>
      </c>
      <c r="L14" s="25">
        <f t="shared" si="0"/>
        <v>0.70674099270730817</v>
      </c>
      <c r="M14" s="12">
        <f t="shared" si="12"/>
        <v>0.5076484483904472</v>
      </c>
      <c r="N14" s="12">
        <f t="shared" si="13"/>
        <v>0.92923417908838302</v>
      </c>
      <c r="O14" s="98">
        <f t="shared" si="3"/>
        <v>4.7599817452444335E-15</v>
      </c>
      <c r="P14" s="98">
        <f t="shared" si="4"/>
        <v>4.8440553547681942E-13</v>
      </c>
      <c r="Q14" s="98">
        <f t="shared" si="5"/>
        <v>1.2030242452377616E-12</v>
      </c>
      <c r="R14" s="47">
        <f t="shared" si="14"/>
        <v>92</v>
      </c>
      <c r="S14" s="77">
        <f t="shared" si="11"/>
        <v>0.98186524101143813</v>
      </c>
      <c r="T14" s="79">
        <f t="shared" si="7"/>
        <v>17.726312826547098</v>
      </c>
      <c r="U14" s="78">
        <f t="shared" si="8"/>
        <v>254.81537598241178</v>
      </c>
      <c r="V14" s="54" t="s">
        <v>70</v>
      </c>
      <c r="W14" s="67">
        <f t="shared" si="15"/>
        <v>0</v>
      </c>
    </row>
    <row r="15" spans="1:24" ht="15" thickBot="1" x14ac:dyDescent="0.4">
      <c r="A15" s="27" t="s">
        <v>71</v>
      </c>
      <c r="F15" s="54" t="s">
        <v>72</v>
      </c>
      <c r="G15" s="111">
        <v>0</v>
      </c>
      <c r="H15" s="112">
        <v>0</v>
      </c>
      <c r="I15" s="113">
        <v>0</v>
      </c>
      <c r="K15" s="11">
        <v>9</v>
      </c>
      <c r="L15" s="25">
        <f t="shared" si="0"/>
        <v>0.69113165704127322</v>
      </c>
      <c r="M15" s="12">
        <f t="shared" si="12"/>
        <v>0.46639989717703584</v>
      </c>
      <c r="N15" s="12">
        <f t="shared" si="13"/>
        <v>0.92074808145134879</v>
      </c>
      <c r="O15" s="98">
        <f t="shared" si="3"/>
        <v>5.0813295162386782E-15</v>
      </c>
      <c r="P15" s="98">
        <f t="shared" si="4"/>
        <v>5.0354722486397496E-13</v>
      </c>
      <c r="Q15" s="98">
        <f t="shared" si="5"/>
        <v>1.3007912816968735E-12</v>
      </c>
      <c r="R15" s="47">
        <f t="shared" si="14"/>
        <v>91</v>
      </c>
      <c r="S15" s="77">
        <f t="shared" si="11"/>
        <v>0.97931573694323026</v>
      </c>
      <c r="T15" s="79">
        <f t="shared" si="7"/>
        <v>17.942016179226897</v>
      </c>
      <c r="U15" s="78">
        <f t="shared" si="8"/>
        <v>254.83374033881114</v>
      </c>
      <c r="V15" s="54" t="s">
        <v>72</v>
      </c>
      <c r="W15" s="67">
        <f t="shared" si="15"/>
        <v>0</v>
      </c>
    </row>
    <row r="16" spans="1:24" x14ac:dyDescent="0.35">
      <c r="A16" s="23" t="s">
        <v>617</v>
      </c>
      <c r="B16" s="38" t="s">
        <v>74</v>
      </c>
      <c r="F16" s="54" t="s">
        <v>75</v>
      </c>
      <c r="G16" s="111">
        <v>0</v>
      </c>
      <c r="H16" s="112">
        <v>0</v>
      </c>
      <c r="I16" s="113">
        <v>0</v>
      </c>
      <c r="K16" s="11">
        <v>10</v>
      </c>
      <c r="L16" s="25">
        <f t="shared" si="0"/>
        <v>0.67754023851053502</v>
      </c>
      <c r="M16" s="12">
        <f t="shared" si="12"/>
        <v>0.42850296258453607</v>
      </c>
      <c r="N16" s="12">
        <f t="shared" si="13"/>
        <v>0.91233948188178327</v>
      </c>
      <c r="O16" s="98">
        <f t="shared" si="3"/>
        <v>5.3872217736271837E-15</v>
      </c>
      <c r="P16" s="98">
        <f t="shared" si="4"/>
        <v>5.1948434772528917E-13</v>
      </c>
      <c r="Q16" s="98">
        <f t="shared" si="5"/>
        <v>1.3945956582229629E-12</v>
      </c>
      <c r="R16" s="47">
        <f t="shared" si="14"/>
        <v>90</v>
      </c>
      <c r="S16" s="77">
        <f t="shared" si="11"/>
        <v>0.97669894526996959</v>
      </c>
      <c r="T16" s="79">
        <f t="shared" si="7"/>
        <v>18.160256147735289</v>
      </c>
      <c r="U16" s="78">
        <f t="shared" si="8"/>
        <v>254.82376747876478</v>
      </c>
      <c r="V16" s="54" t="s">
        <v>75</v>
      </c>
      <c r="W16" s="67">
        <f t="shared" si="15"/>
        <v>0</v>
      </c>
    </row>
    <row r="17" spans="1:23" x14ac:dyDescent="0.35">
      <c r="A17" s="17" t="s">
        <v>76</v>
      </c>
      <c r="B17" s="95">
        <v>0.21729999999999999</v>
      </c>
      <c r="F17" s="54" t="s">
        <v>77</v>
      </c>
      <c r="G17" s="111">
        <v>0</v>
      </c>
      <c r="H17" s="112">
        <v>0</v>
      </c>
      <c r="I17" s="113">
        <v>0</v>
      </c>
      <c r="K17" s="11">
        <v>11</v>
      </c>
      <c r="L17" s="25">
        <f t="shared" si="0"/>
        <v>0.66557847675281334</v>
      </c>
      <c r="M17" s="12">
        <f t="shared" si="12"/>
        <v>0.39368531180020377</v>
      </c>
      <c r="N17" s="12">
        <f t="shared" si="13"/>
        <v>0.90400767263971948</v>
      </c>
      <c r="O17" s="98">
        <f t="shared" si="3"/>
        <v>5.6810037635047172E-15</v>
      </c>
      <c r="P17" s="98">
        <f t="shared" si="4"/>
        <v>5.3280091991816718E-13</v>
      </c>
      <c r="Q17" s="98">
        <f t="shared" si="5"/>
        <v>1.4850765054014641E-12</v>
      </c>
      <c r="R17" s="47">
        <f t="shared" si="14"/>
        <v>89</v>
      </c>
      <c r="S17" s="77">
        <f t="shared" si="11"/>
        <v>0.97401343742834889</v>
      </c>
      <c r="T17" s="79">
        <f t="shared" si="7"/>
        <v>18.381054721633433</v>
      </c>
      <c r="U17" s="78">
        <f t="shared" si="8"/>
        <v>254.7848474902537</v>
      </c>
      <c r="V17" s="54" t="s">
        <v>77</v>
      </c>
      <c r="W17" s="67">
        <f t="shared" si="15"/>
        <v>0</v>
      </c>
    </row>
    <row r="18" spans="1:23" x14ac:dyDescent="0.35">
      <c r="A18" s="17" t="s">
        <v>78</v>
      </c>
      <c r="B18" s="95">
        <v>0.224</v>
      </c>
      <c r="F18" s="54" t="s">
        <v>79</v>
      </c>
      <c r="G18" s="111">
        <v>0</v>
      </c>
      <c r="H18" s="112">
        <v>0</v>
      </c>
      <c r="I18" s="113">
        <v>0</v>
      </c>
      <c r="K18" s="11">
        <v>12</v>
      </c>
      <c r="L18" s="25">
        <f t="shared" si="0"/>
        <v>0.65493780184399586</v>
      </c>
      <c r="M18" s="12">
        <f t="shared" si="12"/>
        <v>0.36169674018682479</v>
      </c>
      <c r="N18" s="12">
        <f t="shared" si="13"/>
        <v>0.89575195244852424</v>
      </c>
      <c r="O18" s="98">
        <f t="shared" si="3"/>
        <v>5.9648957177233975E-15</v>
      </c>
      <c r="P18" s="98">
        <f t="shared" si="4"/>
        <v>5.4393169876230592E-13</v>
      </c>
      <c r="Q18" s="98">
        <f t="shared" si="5"/>
        <v>1.5726774386102719E-12</v>
      </c>
      <c r="R18" s="47">
        <f t="shared" si="14"/>
        <v>88</v>
      </c>
      <c r="S18" s="77">
        <f t="shared" si="11"/>
        <v>0.97125775158769134</v>
      </c>
      <c r="T18" s="79">
        <f t="shared" si="7"/>
        <v>18.604433359750377</v>
      </c>
      <c r="U18" s="78">
        <f t="shared" si="8"/>
        <v>254.71636057356986</v>
      </c>
      <c r="V18" s="54" t="s">
        <v>79</v>
      </c>
      <c r="W18" s="67">
        <f t="shared" si="15"/>
        <v>0</v>
      </c>
    </row>
    <row r="19" spans="1:23" x14ac:dyDescent="0.35">
      <c r="A19" s="17" t="s">
        <v>80</v>
      </c>
      <c r="B19" s="95">
        <v>0.28239999999999998</v>
      </c>
      <c r="F19" s="54" t="s">
        <v>81</v>
      </c>
      <c r="G19" s="111">
        <v>0</v>
      </c>
      <c r="H19" s="112">
        <v>0</v>
      </c>
      <c r="I19" s="113">
        <v>0</v>
      </c>
      <c r="K19" s="11">
        <v>13</v>
      </c>
      <c r="L19" s="25">
        <f t="shared" si="0"/>
        <v>0.6453728342077808</v>
      </c>
      <c r="M19" s="12">
        <f t="shared" si="12"/>
        <v>0.33230737327627097</v>
      </c>
      <c r="N19" s="12">
        <f t="shared" si="13"/>
        <v>0.88757162643587195</v>
      </c>
      <c r="O19" s="98">
        <f t="shared" si="3"/>
        <v>6.2403743345587081E-15</v>
      </c>
      <c r="P19" s="98">
        <f t="shared" si="4"/>
        <v>5.5320709599078226E-13</v>
      </c>
      <c r="Q19" s="98">
        <f t="shared" si="5"/>
        <v>1.6577094274332902E-12</v>
      </c>
      <c r="R19" s="47">
        <f t="shared" si="14"/>
        <v>87</v>
      </c>
      <c r="S19" s="77">
        <f t="shared" si="11"/>
        <v>0.96843039180741797</v>
      </c>
      <c r="T19" s="79">
        <f t="shared" si="7"/>
        <v>18.830412912960313</v>
      </c>
      <c r="U19" s="78">
        <f t="shared" si="8"/>
        <v>254.61767689799447</v>
      </c>
      <c r="V19" s="54" t="s">
        <v>81</v>
      </c>
      <c r="W19" s="67">
        <f t="shared" si="15"/>
        <v>0</v>
      </c>
    </row>
    <row r="20" spans="1:23" x14ac:dyDescent="0.35">
      <c r="A20" s="17" t="s">
        <v>82</v>
      </c>
      <c r="B20" s="95">
        <v>0.27629999999999999</v>
      </c>
      <c r="F20" s="54" t="s">
        <v>83</v>
      </c>
      <c r="G20" s="111">
        <v>0</v>
      </c>
      <c r="H20" s="112">
        <v>0</v>
      </c>
      <c r="I20" s="113">
        <v>0</v>
      </c>
      <c r="K20" s="11">
        <v>14</v>
      </c>
      <c r="L20" s="25">
        <f t="shared" si="0"/>
        <v>0.63668830482031946</v>
      </c>
      <c r="M20" s="12">
        <f t="shared" si="12"/>
        <v>0.30530601485856956</v>
      </c>
      <c r="N20" s="12">
        <f t="shared" si="13"/>
        <v>0.87946600607525915</v>
      </c>
      <c r="O20" s="98">
        <f t="shared" si="3"/>
        <v>6.5084271557826096E-15</v>
      </c>
      <c r="P20" s="98">
        <f t="shared" si="4"/>
        <v>5.6088387386417019E-13</v>
      </c>
      <c r="Q20" s="98">
        <f t="shared" si="5"/>
        <v>1.7403934020142546E-12</v>
      </c>
      <c r="R20" s="47">
        <f t="shared" si="14"/>
        <v>86</v>
      </c>
      <c r="S20" s="77">
        <f t="shared" si="11"/>
        <v>0.96552982717214575</v>
      </c>
      <c r="T20" s="79">
        <f t="shared" si="7"/>
        <v>19.059013539759743</v>
      </c>
      <c r="U20" s="78">
        <f t="shared" si="8"/>
        <v>254.48815645651143</v>
      </c>
      <c r="V20" s="54" t="s">
        <v>83</v>
      </c>
      <c r="W20" s="67">
        <f t="shared" si="15"/>
        <v>0</v>
      </c>
    </row>
    <row r="21" spans="1:23" x14ac:dyDescent="0.35">
      <c r="A21" s="17" t="s">
        <v>84</v>
      </c>
      <c r="B21" s="95">
        <v>394.4</v>
      </c>
      <c r="F21" s="54" t="s">
        <v>85</v>
      </c>
      <c r="G21" s="111">
        <v>0</v>
      </c>
      <c r="H21" s="112">
        <v>0</v>
      </c>
      <c r="I21" s="113">
        <v>0</v>
      </c>
      <c r="K21" s="11">
        <v>15</v>
      </c>
      <c r="L21" s="25">
        <f t="shared" si="0"/>
        <v>0.62872868661295322</v>
      </c>
      <c r="M21" s="12">
        <f t="shared" si="12"/>
        <v>0.28049862929561742</v>
      </c>
      <c r="N21" s="12">
        <f t="shared" si="13"/>
        <v>0.87143440912805148</v>
      </c>
      <c r="O21" s="98">
        <f t="shared" si="3"/>
        <v>6.7697216743246984E-15</v>
      </c>
      <c r="P21" s="98">
        <f t="shared" si="4"/>
        <v>5.6716618590713127E-13</v>
      </c>
      <c r="Q21" s="98">
        <f t="shared" si="5"/>
        <v>1.8208891278559334E-12</v>
      </c>
      <c r="R21" s="47">
        <f t="shared" si="14"/>
        <v>85</v>
      </c>
      <c r="S21" s="77">
        <f t="shared" si="11"/>
        <v>0.96255449090379053</v>
      </c>
      <c r="T21" s="79">
        <f t="shared" si="7"/>
        <v>19.290254614003263</v>
      </c>
      <c r="U21" s="78">
        <f t="shared" si="8"/>
        <v>254.32714891854027</v>
      </c>
      <c r="V21" s="54" t="s">
        <v>85</v>
      </c>
      <c r="W21" s="67">
        <f t="shared" si="15"/>
        <v>0</v>
      </c>
    </row>
    <row r="22" spans="1:23" x14ac:dyDescent="0.35">
      <c r="A22" s="17" t="s">
        <v>86</v>
      </c>
      <c r="B22" s="95">
        <v>36.54</v>
      </c>
      <c r="F22" s="54" t="s">
        <v>87</v>
      </c>
      <c r="G22" s="111">
        <v>0</v>
      </c>
      <c r="H22" s="112">
        <v>0</v>
      </c>
      <c r="I22" s="113">
        <v>0</v>
      </c>
      <c r="K22" s="11">
        <v>16</v>
      </c>
      <c r="L22" s="25">
        <f t="shared" si="0"/>
        <v>0.62136997498924551</v>
      </c>
      <c r="M22" s="12">
        <f t="shared" si="12"/>
        <v>0.25770694715322856</v>
      </c>
      <c r="N22" s="12">
        <f t="shared" si="13"/>
        <v>0.86347615958606116</v>
      </c>
      <c r="O22" s="98">
        <f t="shared" si="3"/>
        <v>7.024717342712103E-15</v>
      </c>
      <c r="P22" s="98">
        <f t="shared" si="4"/>
        <v>5.7222005511884737E-13</v>
      </c>
      <c r="Q22" s="98">
        <f t="shared" si="5"/>
        <v>1.8993147752251323E-12</v>
      </c>
      <c r="R22" s="47">
        <f t="shared" si="14"/>
        <v>84</v>
      </c>
      <c r="S22" s="77">
        <f t="shared" si="11"/>
        <v>0.95950277945006546</v>
      </c>
      <c r="T22" s="79">
        <f t="shared" si="7"/>
        <v>19.524154624099793</v>
      </c>
      <c r="U22" s="78">
        <f t="shared" si="8"/>
        <v>254.1339934806534</v>
      </c>
      <c r="V22" s="54" t="s">
        <v>87</v>
      </c>
      <c r="W22" s="67">
        <f t="shared" si="15"/>
        <v>0</v>
      </c>
    </row>
    <row r="23" spans="1:23" ht="15" thickBot="1" x14ac:dyDescent="0.4">
      <c r="A23" s="18" t="s">
        <v>88</v>
      </c>
      <c r="B23" s="96">
        <v>4.3040000000000003</v>
      </c>
      <c r="F23" s="54" t="s">
        <v>89</v>
      </c>
      <c r="G23" s="111">
        <v>0</v>
      </c>
      <c r="H23" s="112">
        <v>0</v>
      </c>
      <c r="I23" s="113">
        <v>0</v>
      </c>
      <c r="K23" s="11">
        <v>17</v>
      </c>
      <c r="L23" s="25">
        <f t="shared" si="0"/>
        <v>0.61451317190612675</v>
      </c>
      <c r="M23" s="12">
        <f t="shared" si="12"/>
        <v>0.23676718413138634</v>
      </c>
      <c r="N23" s="12">
        <f t="shared" si="13"/>
        <v>0.85559058761464768</v>
      </c>
      <c r="O23" s="98">
        <f t="shared" si="3"/>
        <v>7.2737394300724149E-15</v>
      </c>
      <c r="P23" s="98">
        <f t="shared" si="4"/>
        <v>5.7618338714755271E-13</v>
      </c>
      <c r="Q23" s="98">
        <f t="shared" si="5"/>
        <v>1.9757601826090565E-12</v>
      </c>
      <c r="R23" s="47">
        <f t="shared" si="14"/>
        <v>83</v>
      </c>
      <c r="S23" s="77">
        <f t="shared" si="11"/>
        <v>0.95637305154872398</v>
      </c>
      <c r="T23" s="79">
        <f t="shared" si="7"/>
        <v>19.760731062909514</v>
      </c>
      <c r="U23" s="78">
        <f t="shared" si="8"/>
        <v>253.90801871525852</v>
      </c>
      <c r="V23" s="54" t="s">
        <v>89</v>
      </c>
      <c r="W23" s="67">
        <f t="shared" si="15"/>
        <v>0</v>
      </c>
    </row>
    <row r="24" spans="1:23" x14ac:dyDescent="0.35">
      <c r="F24" s="54" t="s">
        <v>90</v>
      </c>
      <c r="G24" s="111">
        <v>0</v>
      </c>
      <c r="H24" s="112">
        <v>0</v>
      </c>
      <c r="I24" s="113">
        <v>0</v>
      </c>
      <c r="K24" s="11">
        <v>18</v>
      </c>
      <c r="L24" s="25">
        <f t="shared" si="0"/>
        <v>0.60807912034227385</v>
      </c>
      <c r="M24" s="12">
        <f t="shared" si="12"/>
        <v>0.2175288640867496</v>
      </c>
      <c r="N24" s="12">
        <f t="shared" si="13"/>
        <v>0.8477770294963396</v>
      </c>
      <c r="O24" s="98">
        <f t="shared" si="3"/>
        <v>7.5170274552676986E-15</v>
      </c>
      <c r="P24" s="98">
        <f t="shared" si="4"/>
        <v>5.7917294127164029E-13</v>
      </c>
      <c r="Q24" s="98">
        <f t="shared" si="5"/>
        <v>2.050295846837106E-12</v>
      </c>
      <c r="R24" s="47">
        <f t="shared" si="14"/>
        <v>82</v>
      </c>
      <c r="S24" s="77">
        <f t="shared" si="11"/>
        <v>0.95316362726689852</v>
      </c>
      <c r="T24" s="79">
        <f t="shared" si="7"/>
        <v>20.000000307514188</v>
      </c>
      <c r="U24" s="78">
        <f t="shared" si="8"/>
        <v>253.64854241721392</v>
      </c>
      <c r="V24" s="54" t="s">
        <v>90</v>
      </c>
      <c r="W24" s="67">
        <f t="shared" si="15"/>
        <v>0</v>
      </c>
    </row>
    <row r="25" spans="1:23" ht="15" thickBot="1" x14ac:dyDescent="0.4">
      <c r="A25" s="27" t="s">
        <v>618</v>
      </c>
      <c r="B25" s="27"/>
      <c r="C25" s="27"/>
      <c r="F25" s="54" t="s">
        <v>92</v>
      </c>
      <c r="G25" s="111">
        <v>0</v>
      </c>
      <c r="H25" s="112">
        <v>0</v>
      </c>
      <c r="I25" s="113">
        <v>0</v>
      </c>
      <c r="K25" s="11">
        <v>19</v>
      </c>
      <c r="L25" s="25">
        <f t="shared" si="0"/>
        <v>0.60200440919884957</v>
      </c>
      <c r="M25" s="12">
        <f t="shared" si="12"/>
        <v>0.19985373768948286</v>
      </c>
      <c r="N25" s="12">
        <f t="shared" si="13"/>
        <v>0.8400348275749695</v>
      </c>
      <c r="O25" s="98">
        <f t="shared" si="3"/>
        <v>7.7547667318750863E-15</v>
      </c>
      <c r="P25" s="98">
        <f t="shared" si="4"/>
        <v>5.8128922472804953E-13</v>
      </c>
      <c r="Q25" s="98">
        <f t="shared" si="5"/>
        <v>2.1229790172957207E-12</v>
      </c>
      <c r="R25" s="47">
        <f t="shared" si="14"/>
        <v>81</v>
      </c>
      <c r="S25" s="77">
        <f t="shared" si="11"/>
        <v>0.94987278701485178</v>
      </c>
      <c r="T25" s="79">
        <f t="shared" si="7"/>
        <v>20.241977487960717</v>
      </c>
      <c r="U25" s="78">
        <f t="shared" si="8"/>
        <v>253.35487144835301</v>
      </c>
      <c r="V25" s="54" t="s">
        <v>92</v>
      </c>
      <c r="W25" s="67">
        <f t="shared" si="15"/>
        <v>0</v>
      </c>
    </row>
    <row r="26" spans="1:23" x14ac:dyDescent="0.35">
      <c r="A26" s="23" t="s">
        <v>619</v>
      </c>
      <c r="B26" s="38"/>
      <c r="C26" s="97" t="s">
        <v>620</v>
      </c>
      <c r="D26" s="97" t="s">
        <v>621</v>
      </c>
      <c r="E26" s="27" t="s">
        <v>622</v>
      </c>
      <c r="F26" s="54" t="s">
        <v>94</v>
      </c>
      <c r="G26" s="111">
        <v>0</v>
      </c>
      <c r="H26" s="112">
        <v>0</v>
      </c>
      <c r="I26" s="113">
        <v>0</v>
      </c>
      <c r="K26" s="11">
        <v>20</v>
      </c>
      <c r="L26" s="25">
        <f t="shared" si="0"/>
        <v>0.59623812671900234</v>
      </c>
      <c r="M26" s="12">
        <f t="shared" si="12"/>
        <v>0.18361478894372432</v>
      </c>
      <c r="N26" s="12">
        <f t="shared" si="13"/>
        <v>0.83236333020032072</v>
      </c>
      <c r="O26" s="98">
        <f t="shared" si="3"/>
        <v>7.9871087385812013E-15</v>
      </c>
      <c r="P26" s="98">
        <f t="shared" si="4"/>
        <v>5.8261996592381423E-13</v>
      </c>
      <c r="Q26" s="98">
        <f t="shared" si="5"/>
        <v>2.1938578276686136E-12</v>
      </c>
      <c r="R26" s="47">
        <f t="shared" si="14"/>
        <v>80</v>
      </c>
      <c r="S26" s="77">
        <f t="shared" si="11"/>
        <v>0.94649877053345599</v>
      </c>
      <c r="T26" s="79">
        <f t="shared" si="7"/>
        <v>20.48667634399775</v>
      </c>
      <c r="U26" s="78">
        <f t="shared" si="8"/>
        <v>253.02630157988693</v>
      </c>
      <c r="V26" s="54" t="s">
        <v>94</v>
      </c>
      <c r="W26" s="67">
        <f t="shared" si="15"/>
        <v>0</v>
      </c>
    </row>
    <row r="27" spans="1:23" x14ac:dyDescent="0.35">
      <c r="A27" s="17" t="s">
        <v>623</v>
      </c>
      <c r="B27" s="95">
        <v>2.57</v>
      </c>
      <c r="C27" s="97">
        <v>2.57</v>
      </c>
      <c r="D27" s="97">
        <v>7.24</v>
      </c>
      <c r="E27" s="2">
        <v>8.4</v>
      </c>
      <c r="F27" s="54" t="s">
        <v>95</v>
      </c>
      <c r="G27" s="111">
        <v>0</v>
      </c>
      <c r="H27" s="112">
        <v>0</v>
      </c>
      <c r="I27" s="113">
        <v>0</v>
      </c>
      <c r="K27" s="11">
        <v>21</v>
      </c>
      <c r="L27" s="25">
        <f t="shared" si="0"/>
        <v>0.59073928652038887</v>
      </c>
      <c r="M27" s="12">
        <f t="shared" si="12"/>
        <v>0.16869532243240412</v>
      </c>
      <c r="N27" s="12">
        <f t="shared" si="13"/>
        <v>0.8247618916732784</v>
      </c>
      <c r="O27" s="98">
        <f t="shared" si="3"/>
        <v>8.2141841307687826E-15</v>
      </c>
      <c r="P27" s="98">
        <f t="shared" si="4"/>
        <v>5.8324261188832108E-13</v>
      </c>
      <c r="Q27" s="98">
        <f t="shared" si="5"/>
        <v>2.2629740977552079E-12</v>
      </c>
      <c r="R27" s="47">
        <f t="shared" si="14"/>
        <v>79</v>
      </c>
      <c r="S27" s="77">
        <f t="shared" si="11"/>
        <v>0.94303977585468679</v>
      </c>
      <c r="T27" s="79">
        <f t="shared" si="7"/>
        <v>20.734109068738626</v>
      </c>
      <c r="U27" s="78">
        <f t="shared" si="8"/>
        <v>252.66211733266218</v>
      </c>
      <c r="V27" s="54" t="s">
        <v>95</v>
      </c>
      <c r="W27" s="67">
        <f t="shared" si="15"/>
        <v>0</v>
      </c>
    </row>
    <row r="28" spans="1:23" x14ac:dyDescent="0.35">
      <c r="A28" s="17" t="s">
        <v>624</v>
      </c>
      <c r="B28" s="95">
        <v>82.24</v>
      </c>
      <c r="C28" s="97">
        <v>82.24</v>
      </c>
      <c r="D28" s="97">
        <v>244.44</v>
      </c>
      <c r="E28" s="2">
        <v>409.5</v>
      </c>
      <c r="F28" s="54" t="s">
        <v>96</v>
      </c>
      <c r="G28" s="111">
        <v>0</v>
      </c>
      <c r="H28" s="112">
        <v>0</v>
      </c>
      <c r="I28" s="113">
        <v>0</v>
      </c>
      <c r="K28" s="11">
        <v>22</v>
      </c>
      <c r="L28" s="25">
        <f t="shared" si="0"/>
        <v>0.58547478680428677</v>
      </c>
      <c r="M28" s="12">
        <f t="shared" si="12"/>
        <v>0.15498812472722365</v>
      </c>
      <c r="N28" s="12">
        <f t="shared" si="13"/>
        <v>0.81722987219148235</v>
      </c>
      <c r="O28" s="98">
        <f t="shared" si="3"/>
        <v>8.4361109346458965E-15</v>
      </c>
      <c r="P28" s="98">
        <f t="shared" si="4"/>
        <v>5.8322615280232517E-13</v>
      </c>
      <c r="Q28" s="98">
        <f t="shared" si="5"/>
        <v>2.3303652340253733E-12</v>
      </c>
      <c r="R28" s="47">
        <f t="shared" si="14"/>
        <v>78</v>
      </c>
      <c r="S28" s="77">
        <f t="shared" si="11"/>
        <v>0.93949395823440118</v>
      </c>
      <c r="T28" s="79">
        <f t="shared" si="7"/>
        <v>20.984286138089441</v>
      </c>
      <c r="U28" s="78">
        <f t="shared" si="8"/>
        <v>252.26159181524045</v>
      </c>
      <c r="V28" s="54" t="s">
        <v>96</v>
      </c>
      <c r="W28" s="67">
        <f t="shared" si="15"/>
        <v>0</v>
      </c>
    </row>
    <row r="29" spans="1:23" x14ac:dyDescent="0.35">
      <c r="A29" s="17" t="s">
        <v>625</v>
      </c>
      <c r="B29" s="95">
        <v>0.43</v>
      </c>
      <c r="C29" s="97">
        <v>0.43</v>
      </c>
      <c r="D29" s="97">
        <v>0.49</v>
      </c>
      <c r="E29" s="2">
        <v>0.63100000000000001</v>
      </c>
      <c r="F29" s="54" t="s">
        <v>97</v>
      </c>
      <c r="G29" s="111">
        <v>0</v>
      </c>
      <c r="H29" s="112">
        <v>0</v>
      </c>
      <c r="I29" s="113">
        <v>0</v>
      </c>
      <c r="K29" s="11">
        <v>23</v>
      </c>
      <c r="L29" s="25">
        <f t="shared" si="0"/>
        <v>0.58041779221317025</v>
      </c>
      <c r="M29" s="12">
        <f t="shared" si="12"/>
        <v>0.1423946939375674</v>
      </c>
      <c r="N29" s="12">
        <f t="shared" si="13"/>
        <v>0.80976663779547509</v>
      </c>
      <c r="O29" s="98">
        <f t="shared" si="3"/>
        <v>8.652999610857286E-15</v>
      </c>
      <c r="P29" s="98">
        <f t="shared" si="4"/>
        <v>5.8263247977420006E-13</v>
      </c>
      <c r="Q29" s="98">
        <f t="shared" si="5"/>
        <v>2.3960655193964905E-12</v>
      </c>
      <c r="R29" s="47">
        <f t="shared" si="14"/>
        <v>77</v>
      </c>
      <c r="S29" s="77">
        <f t="shared" si="11"/>
        <v>0.93585942905665787</v>
      </c>
      <c r="T29" s="79">
        <f t="shared" si="7"/>
        <v>21.23721612467844</v>
      </c>
      <c r="U29" s="78">
        <f t="shared" si="8"/>
        <v>251.82398655977343</v>
      </c>
      <c r="V29" s="54" t="s">
        <v>97</v>
      </c>
      <c r="W29" s="67">
        <f t="shared" si="15"/>
        <v>0</v>
      </c>
    </row>
    <row r="30" spans="1:23" x14ac:dyDescent="0.35">
      <c r="A30" s="17" t="s">
        <v>626</v>
      </c>
      <c r="B30" s="95">
        <v>0.32</v>
      </c>
      <c r="C30" s="97">
        <v>0.32</v>
      </c>
      <c r="D30" s="97">
        <v>0.36</v>
      </c>
      <c r="E30" s="2">
        <v>0.42899999999999999</v>
      </c>
      <c r="F30" s="54" t="s">
        <v>98</v>
      </c>
      <c r="G30" s="111">
        <v>0</v>
      </c>
      <c r="H30" s="112">
        <v>0</v>
      </c>
      <c r="I30" s="113">
        <v>0</v>
      </c>
      <c r="K30" s="11">
        <v>24</v>
      </c>
      <c r="L30" s="25">
        <f t="shared" si="0"/>
        <v>0.57554645072352451</v>
      </c>
      <c r="M30" s="12">
        <f t="shared" si="12"/>
        <v>0.13082453186177545</v>
      </c>
      <c r="N30" s="12">
        <f t="shared" si="13"/>
        <v>0.80237156031534318</v>
      </c>
      <c r="O30" s="98">
        <f t="shared" si="3"/>
        <v>8.8649561028241223E-15</v>
      </c>
      <c r="P30" s="98">
        <f t="shared" si="4"/>
        <v>5.8151741645007404E-13</v>
      </c>
      <c r="Q30" s="98">
        <f t="shared" si="5"/>
        <v>2.4601069890848659E-12</v>
      </c>
      <c r="R30" s="47">
        <f t="shared" si="14"/>
        <v>76</v>
      </c>
      <c r="S30" s="77">
        <f t="shared" si="11"/>
        <v>0.93213425470881361</v>
      </c>
      <c r="T30" s="79">
        <f t="shared" si="7"/>
        <v>21.49290549491073</v>
      </c>
      <c r="U30" s="78">
        <f t="shared" si="8"/>
        <v>251.34855135564561</v>
      </c>
      <c r="V30" s="54" t="s">
        <v>98</v>
      </c>
      <c r="W30" s="67">
        <f t="shared" si="15"/>
        <v>0</v>
      </c>
    </row>
    <row r="31" spans="1:23" ht="15" thickBot="1" x14ac:dyDescent="0.4">
      <c r="A31" s="18"/>
      <c r="B31" s="96"/>
      <c r="F31" s="54" t="s">
        <v>99</v>
      </c>
      <c r="G31" s="111">
        <v>0</v>
      </c>
      <c r="H31" s="112">
        <v>0</v>
      </c>
      <c r="I31" s="113">
        <v>0</v>
      </c>
      <c r="K31" s="11">
        <v>25</v>
      </c>
      <c r="L31" s="25">
        <f t="shared" si="0"/>
        <v>0.57084287612475559</v>
      </c>
      <c r="M31" s="12">
        <f t="shared" si="12"/>
        <v>0.12019449365407361</v>
      </c>
      <c r="N31" s="12">
        <f t="shared" si="13"/>
        <v>0.79504401731784446</v>
      </c>
      <c r="O31" s="98">
        <f t="shared" si="3"/>
        <v>9.0720836034373192E-15</v>
      </c>
      <c r="P31" s="98">
        <f t="shared" si="4"/>
        <v>5.7993152052984277E-13</v>
      </c>
      <c r="Q31" s="98">
        <f t="shared" si="5"/>
        <v>2.5225200259310908E-12</v>
      </c>
      <c r="R31" s="47">
        <f t="shared" si="14"/>
        <v>75</v>
      </c>
      <c r="S31" s="77">
        <f t="shared" si="11"/>
        <v>0.92831645542661323</v>
      </c>
      <c r="T31" s="79">
        <f t="shared" si="7"/>
        <v>21.75135838765102</v>
      </c>
      <c r="U31" s="78">
        <f t="shared" si="8"/>
        <v>250.83452408085176</v>
      </c>
      <c r="V31" s="54" t="s">
        <v>99</v>
      </c>
      <c r="W31" s="67">
        <f t="shared" si="15"/>
        <v>0</v>
      </c>
    </row>
    <row r="32" spans="1:23" ht="15" thickBot="1" x14ac:dyDescent="0.4">
      <c r="F32" s="54" t="s">
        <v>100</v>
      </c>
      <c r="G32" s="111">
        <v>0</v>
      </c>
      <c r="H32" s="112">
        <v>0</v>
      </c>
      <c r="I32" s="113">
        <v>0</v>
      </c>
      <c r="K32" s="11">
        <v>26</v>
      </c>
      <c r="L32" s="25">
        <f t="shared" si="0"/>
        <v>0.56629234103327197</v>
      </c>
      <c r="M32" s="12">
        <f t="shared" si="12"/>
        <v>0.11042819033377491</v>
      </c>
      <c r="N32" s="12">
        <f t="shared" si="13"/>
        <v>0.78778339205401904</v>
      </c>
      <c r="O32" s="98">
        <f t="shared" si="3"/>
        <v>9.2744835197115642E-15</v>
      </c>
      <c r="P32" s="98">
        <f t="shared" si="4"/>
        <v>5.7792072102999082E-13</v>
      </c>
      <c r="Q32" s="98">
        <f t="shared" si="5"/>
        <v>2.5833337655996616E-12</v>
      </c>
      <c r="R32" s="47">
        <f t="shared" si="14"/>
        <v>74</v>
      </c>
      <c r="S32" s="77">
        <f t="shared" si="11"/>
        <v>0.92440400410847168</v>
      </c>
      <c r="T32" s="79">
        <f t="shared" si="7"/>
        <v>22.012576372904274</v>
      </c>
      <c r="U32" s="78">
        <f t="shared" si="8"/>
        <v>250.28113053108279</v>
      </c>
      <c r="V32" s="54" t="s">
        <v>100</v>
      </c>
      <c r="W32" s="67">
        <f t="shared" si="15"/>
        <v>0</v>
      </c>
    </row>
    <row r="33" spans="1:23" x14ac:dyDescent="0.35">
      <c r="A33" s="150" t="s">
        <v>627</v>
      </c>
      <c r="B33" s="144"/>
      <c r="F33" s="54" t="s">
        <v>101</v>
      </c>
      <c r="G33" s="111">
        <v>0</v>
      </c>
      <c r="H33" s="112">
        <v>0</v>
      </c>
      <c r="I33" s="113">
        <v>0</v>
      </c>
      <c r="K33" s="11">
        <v>27</v>
      </c>
      <c r="L33" s="25">
        <f t="shared" si="0"/>
        <v>0.56188263680393136</v>
      </c>
      <c r="M33" s="12">
        <f t="shared" si="12"/>
        <v>0.10145543984309743</v>
      </c>
      <c r="N33" s="12">
        <f t="shared" si="13"/>
        <v>0.78058907340727812</v>
      </c>
      <c r="O33" s="98">
        <f t="shared" si="3"/>
        <v>9.4722559465092768E-15</v>
      </c>
      <c r="P33" s="98">
        <f t="shared" si="4"/>
        <v>5.75526836587832E-13</v>
      </c>
      <c r="Q33" s="98">
        <f t="shared" si="5"/>
        <v>2.6425763729141362E-12</v>
      </c>
      <c r="R33" s="47">
        <f t="shared" si="14"/>
        <v>73</v>
      </c>
      <c r="S33" s="77">
        <f t="shared" si="11"/>
        <v>0.92039482509813586</v>
      </c>
      <c r="T33" s="79">
        <f t="shared" si="7"/>
        <v>22.276558188720021</v>
      </c>
      <c r="U33" s="78">
        <f t="shared" si="8"/>
        <v>249.68758424648942</v>
      </c>
      <c r="V33" s="54" t="s">
        <v>101</v>
      </c>
      <c r="W33" s="67">
        <f t="shared" si="15"/>
        <v>0</v>
      </c>
    </row>
    <row r="34" spans="1:23" x14ac:dyDescent="0.35">
      <c r="A34" s="145" t="s">
        <v>628</v>
      </c>
      <c r="B34" s="146">
        <f>B17*B29*B27</f>
        <v>0.24013822999999998</v>
      </c>
      <c r="F34" s="54" t="s">
        <v>102</v>
      </c>
      <c r="G34" s="111">
        <v>0</v>
      </c>
      <c r="H34" s="112">
        <v>0</v>
      </c>
      <c r="I34" s="113">
        <v>0</v>
      </c>
      <c r="K34" s="11">
        <v>28</v>
      </c>
      <c r="L34" s="25">
        <f t="shared" si="0"/>
        <v>0.55760356574794867</v>
      </c>
      <c r="M34" s="12">
        <f t="shared" si="12"/>
        <v>9.3211762708821089E-2</v>
      </c>
      <c r="N34" s="12">
        <f t="shared" si="13"/>
        <v>0.77346045584196776</v>
      </c>
      <c r="O34" s="98">
        <f t="shared" si="3"/>
        <v>9.6654998491443169E-15</v>
      </c>
      <c r="P34" s="98">
        <f t="shared" si="4"/>
        <v>5.7278800612331332E-13</v>
      </c>
      <c r="Q34" s="98">
        <f t="shared" si="5"/>
        <v>2.7002752308426355E-12</v>
      </c>
      <c r="R34" s="47">
        <f t="shared" si="14"/>
        <v>72</v>
      </c>
      <c r="S34" s="77">
        <f t="shared" si="11"/>
        <v>0.91628679293488802</v>
      </c>
      <c r="T34" s="79">
        <f t="shared" si="7"/>
        <v>22.543299454389199</v>
      </c>
      <c r="U34" s="78">
        <f t="shared" si="8"/>
        <v>249.05308633608908</v>
      </c>
      <c r="V34" s="54" t="s">
        <v>102</v>
      </c>
      <c r="W34" s="67">
        <f t="shared" si="15"/>
        <v>0</v>
      </c>
    </row>
    <row r="35" spans="1:23" x14ac:dyDescent="0.35">
      <c r="A35" s="145" t="s">
        <v>629</v>
      </c>
      <c r="B35" s="146">
        <f>B17*B30*B28</f>
        <v>5.7186406399999994</v>
      </c>
      <c r="F35" s="54" t="s">
        <v>103</v>
      </c>
      <c r="G35" s="111">
        <v>0</v>
      </c>
      <c r="H35" s="112">
        <v>0</v>
      </c>
      <c r="I35" s="113">
        <v>0</v>
      </c>
      <c r="K35" s="11">
        <v>29</v>
      </c>
      <c r="L35" s="25">
        <f t="shared" si="0"/>
        <v>0.55344653823762058</v>
      </c>
      <c r="M35" s="12">
        <f t="shared" si="12"/>
        <v>8.5637918683536179E-2</v>
      </c>
      <c r="N35" s="12">
        <f t="shared" si="13"/>
        <v>0.76639693935240083</v>
      </c>
      <c r="O35" s="98">
        <f t="shared" si="3"/>
        <v>9.8543130815391276E-15</v>
      </c>
      <c r="P35" s="98">
        <f t="shared" si="4"/>
        <v>5.6973905365132791E-13</v>
      </c>
      <c r="Q35" s="98">
        <f t="shared" si="5"/>
        <v>2.7564570702668944E-12</v>
      </c>
      <c r="R35" s="47">
        <f t="shared" si="14"/>
        <v>71</v>
      </c>
      <c r="S35" s="77">
        <f t="shared" si="11"/>
        <v>0.91207773107044388</v>
      </c>
      <c r="T35" s="79">
        <f t="shared" si="7"/>
        <v>22.812792357831317</v>
      </c>
      <c r="U35" s="78">
        <f t="shared" si="8"/>
        <v>248.37682529979071</v>
      </c>
      <c r="V35" s="54" t="s">
        <v>103</v>
      </c>
      <c r="W35" s="67">
        <f t="shared" si="15"/>
        <v>0</v>
      </c>
    </row>
    <row r="36" spans="1:23" x14ac:dyDescent="0.35">
      <c r="A36" s="145" t="s">
        <v>630</v>
      </c>
      <c r="B36" s="146">
        <f>B18*B29*B21*B27/(B21-B27)</f>
        <v>0.2491660224076768</v>
      </c>
      <c r="F36" s="54" t="s">
        <v>104</v>
      </c>
      <c r="G36" s="111">
        <v>0</v>
      </c>
      <c r="H36" s="112">
        <v>0</v>
      </c>
      <c r="I36" s="113">
        <v>0</v>
      </c>
      <c r="K36" s="11">
        <v>30</v>
      </c>
      <c r="L36" s="25">
        <f t="shared" si="0"/>
        <v>0.54940425296270967</v>
      </c>
      <c r="M36" s="12">
        <f t="shared" si="12"/>
        <v>7.8679481036720192E-2</v>
      </c>
      <c r="N36" s="12">
        <f t="shared" si="13"/>
        <v>0.75939792941235629</v>
      </c>
      <c r="O36" s="98">
        <f t="shared" si="3"/>
        <v>1.0038792318860283E-14</v>
      </c>
      <c r="P36" s="98">
        <f t="shared" si="4"/>
        <v>5.6641180253755004E-13</v>
      </c>
      <c r="Q36" s="98">
        <f t="shared" si="5"/>
        <v>2.8111480596002851E-12</v>
      </c>
      <c r="R36" s="47">
        <f t="shared" si="14"/>
        <v>70</v>
      </c>
      <c r="S36" s="77">
        <f t="shared" si="11"/>
        <v>0.90776541055168447</v>
      </c>
      <c r="T36" s="79">
        <f t="shared" si="7"/>
        <v>23.085025314884046</v>
      </c>
      <c r="U36" s="78">
        <f t="shared" si="8"/>
        <v>247.65797684800367</v>
      </c>
      <c r="V36" s="54" t="s">
        <v>104</v>
      </c>
      <c r="W36" s="67">
        <f t="shared" si="15"/>
        <v>0</v>
      </c>
    </row>
    <row r="37" spans="1:23" x14ac:dyDescent="0.35">
      <c r="A37" s="145" t="s">
        <v>631</v>
      </c>
      <c r="B37" s="146">
        <f>B18*B30*B21*B28/(B21-B28)</f>
        <v>7.4480185996924657</v>
      </c>
      <c r="F37" s="54" t="s">
        <v>105</v>
      </c>
      <c r="G37" s="111">
        <v>0</v>
      </c>
      <c r="H37" s="112">
        <v>0</v>
      </c>
      <c r="I37" s="113">
        <v>0</v>
      </c>
      <c r="K37" s="11">
        <v>31</v>
      </c>
      <c r="L37" s="25">
        <f t="shared" si="0"/>
        <v>0.54547044310928883</v>
      </c>
      <c r="M37" s="12">
        <f t="shared" si="12"/>
        <v>7.2286445436438723E-2</v>
      </c>
      <c r="N37" s="12">
        <f t="shared" si="13"/>
        <v>0.75246283692503824</v>
      </c>
      <c r="O37" s="98">
        <f t="shared" si="3"/>
        <v>1.0219032952636949E-14</v>
      </c>
      <c r="P37" s="98">
        <f t="shared" si="4"/>
        <v>5.6283535004340305E-13</v>
      </c>
      <c r="Q37" s="98">
        <f t="shared" si="5"/>
        <v>2.8643738671747236E-12</v>
      </c>
      <c r="R37" s="47">
        <f t="shared" si="14"/>
        <v>69</v>
      </c>
      <c r="S37" s="77">
        <f t="shared" si="11"/>
        <v>0.90334754866834766</v>
      </c>
      <c r="T37" s="79">
        <f t="shared" si="7"/>
        <v>23.359982598004581</v>
      </c>
      <c r="U37" s="78">
        <f t="shared" si="8"/>
        <v>246.89570371879711</v>
      </c>
      <c r="V37" s="54" t="s">
        <v>105</v>
      </c>
      <c r="W37" s="67">
        <f t="shared" si="15"/>
        <v>0</v>
      </c>
    </row>
    <row r="38" spans="1:23" x14ac:dyDescent="0.35">
      <c r="A38" s="145" t="s">
        <v>632</v>
      </c>
      <c r="B38" s="146">
        <f>B19*B29*B22*B27/(B22-B27)</f>
        <v>0.33569066734177211</v>
      </c>
      <c r="F38" s="54" t="s">
        <v>106</v>
      </c>
      <c r="G38" s="111">
        <v>0</v>
      </c>
      <c r="H38" s="112">
        <v>0</v>
      </c>
      <c r="I38" s="113">
        <v>0</v>
      </c>
      <c r="K38" s="11">
        <v>32</v>
      </c>
      <c r="L38" s="25">
        <f t="shared" ref="L38:L69" si="16">$B$17+$B$18*EXP(-K38/$B$21)+$B$19*EXP(-K38/$B$22)+$B$20*EXP(-K38/$B$23)</f>
        <v>0.54163967480361674</v>
      </c>
      <c r="M38" s="12">
        <f t="shared" si="12"/>
        <v>6.6412870611036928E-2</v>
      </c>
      <c r="N38" s="12">
        <f t="shared" si="13"/>
        <v>0.7455910781734929</v>
      </c>
      <c r="O38" s="98">
        <f t="shared" ref="O38:O69" si="17">$C$7*($B$34*(1-EXP(-K38/$B$27))+$B$35*(1-EXP(-K38/$B$28))+$B$36*(EXP(-K38/$B$21)-EXP(-K38/$B$27))+$B$37*(EXP(-K38/$B$21)-EXP(-K38/$B$28))+$B$38*(EXP(-K38/$B$22)-EXP(-K38/$B$27))+$B$39*(EXP(-K38/$B$22)-EXP(-K38/$B$28))+$B$40*(EXP(-K38/$B$23)-EXP(-K38/$B$27))+$B$41*(EXP(-K38/$B$23)-EXP(-K38/$B$28)))</f>
        <v>1.0395128976552037E-14</v>
      </c>
      <c r="P38" s="98">
        <f t="shared" ref="P38:P69" si="18">$C$9*($B$42*(EXP(-K38/$D$9)-EXP(-K38/$B$27))+$B$43*(EXP(-K38/$D$9)-EXP(-K38/$B$28)))</f>
        <v>5.5903630995276344E-13</v>
      </c>
      <c r="Q38" s="98">
        <f t="shared" ref="Q38:Q69" si="19">$C$8*($B$44*(EXP(-K38/$D$8)-EXP(-K38/$B$27))+$B$45*(EXP(-K38/$D$8)-EXP(-K38/$B$28)))</f>
        <v>2.9161597051522788E-12</v>
      </c>
      <c r="R38" s="47">
        <f t="shared" si="14"/>
        <v>68</v>
      </c>
      <c r="S38" s="77">
        <f t="shared" si="11"/>
        <v>0.89882180756479502</v>
      </c>
      <c r="T38" s="79">
        <f t="shared" si="7"/>
        <v>23.637643931672102</v>
      </c>
      <c r="U38" s="78">
        <f t="shared" si="8"/>
        <v>246.0891554925802</v>
      </c>
      <c r="V38" s="54" t="s">
        <v>106</v>
      </c>
      <c r="W38" s="67">
        <f t="shared" si="15"/>
        <v>0</v>
      </c>
    </row>
    <row r="39" spans="1:23" x14ac:dyDescent="0.35">
      <c r="A39" s="145" t="s">
        <v>633</v>
      </c>
      <c r="B39" s="146">
        <f>B19*B30*B22*B28/(B22-B28)</f>
        <v>-5.9422389989671771</v>
      </c>
      <c r="F39" s="54" t="s">
        <v>107</v>
      </c>
      <c r="G39" s="111">
        <v>0</v>
      </c>
      <c r="H39" s="112">
        <v>0</v>
      </c>
      <c r="I39" s="113">
        <v>0</v>
      </c>
      <c r="K39" s="11">
        <v>33</v>
      </c>
      <c r="L39" s="25">
        <f t="shared" si="16"/>
        <v>0.53790718699487017</v>
      </c>
      <c r="M39" s="12">
        <f t="shared" si="12"/>
        <v>6.1016548208565925E-2</v>
      </c>
      <c r="N39" s="12">
        <f t="shared" si="13"/>
        <v>0.73878207477147739</v>
      </c>
      <c r="O39" s="98">
        <f t="shared" si="17"/>
        <v>1.0567172878570916E-14</v>
      </c>
      <c r="P39" s="98">
        <f t="shared" si="18"/>
        <v>5.5503902896809401E-13</v>
      </c>
      <c r="Q39" s="98">
        <f t="shared" si="19"/>
        <v>2.9665303608951615E-12</v>
      </c>
      <c r="R39" s="47">
        <f t="shared" si="14"/>
        <v>67</v>
      </c>
      <c r="S39" s="77">
        <f t="shared" si="11"/>
        <v>0.89418579281497201</v>
      </c>
      <c r="T39" s="79">
        <f t="shared" si="7"/>
        <v>23.917984051540625</v>
      </c>
      <c r="U39" s="78">
        <f t="shared" si="8"/>
        <v>245.23746840426986</v>
      </c>
      <c r="V39" s="54" t="s">
        <v>107</v>
      </c>
      <c r="W39" s="67">
        <f t="shared" si="15"/>
        <v>0</v>
      </c>
    </row>
    <row r="40" spans="1:23" x14ac:dyDescent="0.35">
      <c r="A40" s="145" t="s">
        <v>634</v>
      </c>
      <c r="B40" s="146">
        <f>B20*B29*B23*B27/(B23-B27)</f>
        <v>0.75788905162629727</v>
      </c>
      <c r="F40" s="54" t="s">
        <v>108</v>
      </c>
      <c r="G40" s="111">
        <v>0</v>
      </c>
      <c r="H40" s="112">
        <v>0</v>
      </c>
      <c r="I40" s="113">
        <v>0</v>
      </c>
      <c r="K40" s="11">
        <v>34</v>
      </c>
      <c r="L40" s="25">
        <f t="shared" si="16"/>
        <v>0.53426876419483849</v>
      </c>
      <c r="M40" s="12">
        <f t="shared" si="12"/>
        <v>5.6058699481505811E-2</v>
      </c>
      <c r="N40" s="12">
        <f t="shared" si="13"/>
        <v>0.73203525361477817</v>
      </c>
      <c r="O40" s="98">
        <f t="shared" si="17"/>
        <v>1.0735255547300579E-14</v>
      </c>
      <c r="P40" s="98">
        <f t="shared" si="18"/>
        <v>5.5086578110421996E-13</v>
      </c>
      <c r="Q40" s="98">
        <f t="shared" si="19"/>
        <v>3.015510219815499E-12</v>
      </c>
      <c r="R40" s="47">
        <f t="shared" si="14"/>
        <v>66</v>
      </c>
      <c r="S40" s="77">
        <f t="shared" si="11"/>
        <v>0.88943705195967149</v>
      </c>
      <c r="T40" s="79">
        <f t="shared" si="7"/>
        <v>24.200972224130574</v>
      </c>
      <c r="U40" s="78">
        <f t="shared" si="8"/>
        <v>244.33976515291292</v>
      </c>
      <c r="V40" s="54" t="s">
        <v>108</v>
      </c>
      <c r="W40" s="67">
        <f t="shared" si="15"/>
        <v>0</v>
      </c>
    </row>
    <row r="41" spans="1:23" x14ac:dyDescent="0.35">
      <c r="A41" s="145" t="s">
        <v>635</v>
      </c>
      <c r="B41" s="146">
        <f>B20*B30*B23*B28/(B23-B28)</f>
        <v>-0.40155784540340794</v>
      </c>
      <c r="F41" s="54" t="s">
        <v>109</v>
      </c>
      <c r="G41" s="111">
        <v>0</v>
      </c>
      <c r="H41" s="112">
        <v>0</v>
      </c>
      <c r="I41" s="113">
        <v>0</v>
      </c>
      <c r="K41" s="11">
        <v>35</v>
      </c>
      <c r="L41" s="25">
        <f t="shared" si="16"/>
        <v>0.53072063527166968</v>
      </c>
      <c r="M41" s="12">
        <f t="shared" si="12"/>
        <v>5.1503696617118767E-2</v>
      </c>
      <c r="N41" s="12">
        <f t="shared" si="13"/>
        <v>0.72535004683297366</v>
      </c>
      <c r="O41" s="98">
        <f t="shared" si="17"/>
        <v>1.089946619577223E-14</v>
      </c>
      <c r="P41" s="98">
        <f t="shared" si="18"/>
        <v>5.4653694328854597E-13</v>
      </c>
      <c r="Q41" s="98">
        <f t="shared" si="19"/>
        <v>3.063123282430247E-12</v>
      </c>
      <c r="R41" s="47">
        <f t="shared" si="14"/>
        <v>65</v>
      </c>
      <c r="S41" s="77">
        <f t="shared" si="11"/>
        <v>0.88457307300522425</v>
      </c>
      <c r="T41" s="79">
        <f t="shared" si="7"/>
        <v>24.486571723563298</v>
      </c>
      <c r="U41" s="78">
        <f t="shared" si="8"/>
        <v>243.39515470872939</v>
      </c>
      <c r="V41" s="54" t="s">
        <v>109</v>
      </c>
      <c r="W41" s="67">
        <f t="shared" si="15"/>
        <v>0</v>
      </c>
    </row>
    <row r="42" spans="1:23" x14ac:dyDescent="0.35">
      <c r="A42" s="145" t="s">
        <v>636</v>
      </c>
      <c r="B42" s="147">
        <f>B29*B27*D9/(D9-B27)</f>
        <v>1.4128039003250272</v>
      </c>
      <c r="F42" s="54" t="s">
        <v>110</v>
      </c>
      <c r="G42" s="111">
        <v>0</v>
      </c>
      <c r="H42" s="112">
        <v>0</v>
      </c>
      <c r="I42" s="113">
        <v>0</v>
      </c>
      <c r="K42" s="11">
        <v>36</v>
      </c>
      <c r="L42" s="25">
        <f t="shared" si="16"/>
        <v>0.52725939290492529</v>
      </c>
      <c r="M42" s="12">
        <f t="shared" ref="M42:M69" si="20">EXP(-K42/$D$9)</f>
        <v>4.7318806710871575E-2</v>
      </c>
      <c r="N42" s="12">
        <f t="shared" ref="N42:N69" si="21">EXP(-K42/$D$8)</f>
        <v>0.71872589174163737</v>
      </c>
      <c r="O42" s="98">
        <f t="shared" si="17"/>
        <v>1.1059892303105024E-14</v>
      </c>
      <c r="P42" s="98">
        <f t="shared" si="18"/>
        <v>5.4207115465778071E-13</v>
      </c>
      <c r="Q42" s="98">
        <f t="shared" si="19"/>
        <v>3.1093931774683843E-12</v>
      </c>
      <c r="R42" s="47">
        <f t="shared" ref="R42:R70" si="22">$B$13-K42</f>
        <v>64</v>
      </c>
      <c r="S42" s="77">
        <f t="shared" si="11"/>
        <v>0.87959128288274846</v>
      </c>
      <c r="T42" s="79">
        <f t="shared" si="7"/>
        <v>24.774739261533441</v>
      </c>
      <c r="U42" s="78">
        <f t="shared" si="8"/>
        <v>242.40273211754055</v>
      </c>
      <c r="V42" s="54" t="s">
        <v>110</v>
      </c>
      <c r="W42" s="67">
        <f t="shared" ref="W42:W70" si="23">G42*S42+H42*T42+I42*U42</f>
        <v>0</v>
      </c>
    </row>
    <row r="43" spans="1:23" x14ac:dyDescent="0.35">
      <c r="A43" s="145" t="s">
        <v>637</v>
      </c>
      <c r="B43" s="147">
        <f>B30*B28*D9/(D9-B28)</f>
        <v>-4.4085496876774561</v>
      </c>
      <c r="F43" s="54" t="s">
        <v>111</v>
      </c>
      <c r="G43" s="111">
        <v>0</v>
      </c>
      <c r="H43" s="112">
        <v>0</v>
      </c>
      <c r="I43" s="113">
        <v>0</v>
      </c>
      <c r="K43" s="11">
        <v>37</v>
      </c>
      <c r="L43" s="25">
        <f t="shared" si="16"/>
        <v>0.52388192942701206</v>
      </c>
      <c r="M43" s="12">
        <f t="shared" si="20"/>
        <v>4.3473956543084426E-2</v>
      </c>
      <c r="N43" s="12">
        <f t="shared" si="21"/>
        <v>0.71216223079497742</v>
      </c>
      <c r="O43" s="98">
        <f t="shared" si="17"/>
        <v>1.1216619573011134E-14</v>
      </c>
      <c r="P43" s="98">
        <f t="shared" si="18"/>
        <v>5.3748546152853198E-13</v>
      </c>
      <c r="Q43" s="98">
        <f t="shared" si="19"/>
        <v>3.154343172282464E-12</v>
      </c>
      <c r="R43" s="47">
        <f t="shared" si="22"/>
        <v>63</v>
      </c>
      <c r="S43" s="77">
        <f t="shared" si="11"/>
        <v>0.87448904586712617</v>
      </c>
      <c r="T43" s="79">
        <f t="shared" si="7"/>
        <v>25.065424366377513</v>
      </c>
      <c r="U43" s="78">
        <f t="shared" si="8"/>
        <v>241.36157830255272</v>
      </c>
      <c r="V43" s="54" t="s">
        <v>111</v>
      </c>
      <c r="W43" s="67">
        <f t="shared" si="23"/>
        <v>0</v>
      </c>
    </row>
    <row r="44" spans="1:23" x14ac:dyDescent="0.35">
      <c r="A44" s="145" t="s">
        <v>638</v>
      </c>
      <c r="B44" s="147">
        <f>B29*B27*D8/(D8-B27)</f>
        <v>1.1317852109367659</v>
      </c>
      <c r="F44" s="54" t="s">
        <v>112</v>
      </c>
      <c r="G44" s="111">
        <v>0</v>
      </c>
      <c r="H44" s="112">
        <v>0</v>
      </c>
      <c r="I44" s="113">
        <v>0</v>
      </c>
      <c r="K44" s="11">
        <v>38</v>
      </c>
      <c r="L44" s="25">
        <f t="shared" si="16"/>
        <v>0.52058538566212131</v>
      </c>
      <c r="M44" s="12">
        <f t="shared" si="20"/>
        <v>3.9941516468456617E-2</v>
      </c>
      <c r="N44" s="12">
        <f t="shared" si="21"/>
        <v>0.70565851153890868</v>
      </c>
      <c r="O44" s="98">
        <f t="shared" si="17"/>
        <v>1.1369731907369973E-14</v>
      </c>
      <c r="P44" s="98">
        <f t="shared" si="18"/>
        <v>5.3279544964814179E-13</v>
      </c>
      <c r="Q44" s="98">
        <f t="shared" si="19"/>
        <v>3.1979961814131976E-12</v>
      </c>
      <c r="R44" s="47">
        <f t="shared" si="22"/>
        <v>62</v>
      </c>
      <c r="S44" s="77">
        <f t="shared" si="11"/>
        <v>0.86926366195490179</v>
      </c>
      <c r="T44" s="79">
        <f t="shared" si="7"/>
        <v>25.358568706730505</v>
      </c>
      <c r="U44" s="78">
        <f t="shared" si="8"/>
        <v>240.27075986345449</v>
      </c>
      <c r="V44" s="54" t="s">
        <v>112</v>
      </c>
      <c r="W44" s="67">
        <f t="shared" si="23"/>
        <v>0</v>
      </c>
    </row>
    <row r="45" spans="1:23" ht="15" thickBot="1" x14ac:dyDescent="0.4">
      <c r="A45" s="148" t="s">
        <v>639</v>
      </c>
      <c r="B45" s="149">
        <f>B30*B28*D8/(D8-B28)</f>
        <v>107.19473841554557</v>
      </c>
      <c r="F45" s="54" t="s">
        <v>113</v>
      </c>
      <c r="G45" s="111">
        <v>0</v>
      </c>
      <c r="H45" s="112">
        <v>0</v>
      </c>
      <c r="I45" s="113">
        <v>0</v>
      </c>
      <c r="K45" s="11">
        <v>39</v>
      </c>
      <c r="L45" s="25">
        <f t="shared" si="16"/>
        <v>0.51736711007618108</v>
      </c>
      <c r="M45" s="12">
        <f t="shared" si="20"/>
        <v>3.6696101865468844E-2</v>
      </c>
      <c r="N45" s="12">
        <f t="shared" si="21"/>
        <v>0.69921418656455381</v>
      </c>
      <c r="O45" s="98">
        <f t="shared" si="17"/>
        <v>1.151931139282662E-14</v>
      </c>
      <c r="P45" s="98">
        <f t="shared" si="18"/>
        <v>5.2801536505907341E-13</v>
      </c>
      <c r="Q45" s="98">
        <f t="shared" si="19"/>
        <v>3.2403747738824768E-12</v>
      </c>
      <c r="R45" s="47">
        <f t="shared" si="22"/>
        <v>61</v>
      </c>
      <c r="S45" s="77">
        <f t="shared" si="11"/>
        <v>0.86391236520036263</v>
      </c>
      <c r="T45" s="79">
        <f t="shared" si="7"/>
        <v>25.654105354863542</v>
      </c>
      <c r="U45" s="78">
        <f t="shared" si="8"/>
        <v>239.12932887279879</v>
      </c>
      <c r="V45" s="54" t="s">
        <v>113</v>
      </c>
      <c r="W45" s="67">
        <f t="shared" si="23"/>
        <v>0</v>
      </c>
    </row>
    <row r="46" spans="1:23" x14ac:dyDescent="0.35">
      <c r="F46" s="54" t="s">
        <v>114</v>
      </c>
      <c r="G46" s="111">
        <v>0</v>
      </c>
      <c r="H46" s="112">
        <v>0</v>
      </c>
      <c r="I46" s="113">
        <v>0</v>
      </c>
      <c r="K46" s="11">
        <v>40</v>
      </c>
      <c r="L46" s="25">
        <f t="shared" si="16"/>
        <v>0.51422462610807818</v>
      </c>
      <c r="M46" s="12">
        <f t="shared" si="20"/>
        <v>3.3714390718848429E-2</v>
      </c>
      <c r="N46" s="12">
        <f t="shared" si="21"/>
        <v>0.69282871346216812</v>
      </c>
      <c r="O46" s="98">
        <f t="shared" si="17"/>
        <v>1.1665438298362041E-14</v>
      </c>
      <c r="P46" s="98">
        <f t="shared" si="18"/>
        <v>5.2315822470523254E-13</v>
      </c>
      <c r="Q46" s="98">
        <f t="shared" si="19"/>
        <v>3.2815011796050199E-12</v>
      </c>
      <c r="R46" s="47">
        <f t="shared" si="22"/>
        <v>60</v>
      </c>
      <c r="S46" s="77">
        <f t="shared" si="11"/>
        <v>0.85843232200914421</v>
      </c>
      <c r="T46" s="79">
        <f t="shared" si="7"/>
        <v>25.951957984361552</v>
      </c>
      <c r="U46" s="78">
        <f t="shared" si="8"/>
        <v>237.93632266962894</v>
      </c>
      <c r="V46" s="54" t="s">
        <v>114</v>
      </c>
      <c r="W46" s="67">
        <f t="shared" si="23"/>
        <v>0</v>
      </c>
    </row>
    <row r="47" spans="1:23" ht="15" thickBot="1" x14ac:dyDescent="0.4">
      <c r="F47" s="54" t="s">
        <v>115</v>
      </c>
      <c r="G47" s="111">
        <v>0</v>
      </c>
      <c r="H47" s="112">
        <v>0</v>
      </c>
      <c r="I47" s="113">
        <v>0</v>
      </c>
      <c r="K47" s="11">
        <v>41</v>
      </c>
      <c r="L47" s="25">
        <f t="shared" si="16"/>
        <v>0.51115560599374221</v>
      </c>
      <c r="M47" s="12">
        <f t="shared" si="20"/>
        <v>3.0974956024219413E-2</v>
      </c>
      <c r="N47" s="12">
        <f t="shared" si="21"/>
        <v>0.68650155477548613</v>
      </c>
      <c r="O47" s="98">
        <f t="shared" si="17"/>
        <v>1.1808191081918072E-14</v>
      </c>
      <c r="P47" s="98">
        <f t="shared" si="18"/>
        <v>5.1823591775146778E-13</v>
      </c>
      <c r="Q47" s="98">
        <f t="shared" si="19"/>
        <v>3.3213972951833309E-12</v>
      </c>
      <c r="R47" s="47">
        <f t="shared" si="22"/>
        <v>59</v>
      </c>
      <c r="S47" s="77">
        <f t="shared" si="11"/>
        <v>0.85282062938879244</v>
      </c>
      <c r="T47" s="79">
        <f t="shared" si="7"/>
        <v>26.252039996327117</v>
      </c>
      <c r="U47" s="78">
        <f t="shared" si="8"/>
        <v>236.69076365031324</v>
      </c>
      <c r="V47" s="54" t="s">
        <v>115</v>
      </c>
      <c r="W47" s="67">
        <f t="shared" si="23"/>
        <v>0</v>
      </c>
    </row>
    <row r="48" spans="1:23" x14ac:dyDescent="0.35">
      <c r="A48" s="23" t="s">
        <v>640</v>
      </c>
      <c r="B48" s="37"/>
      <c r="C48" s="38"/>
      <c r="F48" s="54" t="s">
        <v>116</v>
      </c>
      <c r="G48" s="111">
        <v>0</v>
      </c>
      <c r="H48" s="112">
        <v>0</v>
      </c>
      <c r="I48" s="113">
        <v>0</v>
      </c>
      <c r="K48" s="11">
        <v>42</v>
      </c>
      <c r="L48" s="25">
        <f t="shared" si="16"/>
        <v>0.50815784974452394</v>
      </c>
      <c r="M48" s="12">
        <f t="shared" si="20"/>
        <v>2.8458111810572791E-2</v>
      </c>
      <c r="N48" s="12">
        <f t="shared" si="21"/>
        <v>0.68023217795648461</v>
      </c>
      <c r="O48" s="98">
        <f t="shared" si="17"/>
        <v>1.1947646404363104E-14</v>
      </c>
      <c r="P48" s="98">
        <f t="shared" si="18"/>
        <v>5.1325929846421931E-13</v>
      </c>
      <c r="Q48" s="98">
        <f t="shared" si="19"/>
        <v>3.360084689265551E-12</v>
      </c>
      <c r="R48" s="47">
        <f t="shared" si="22"/>
        <v>58</v>
      </c>
      <c r="S48" s="77">
        <f t="shared" si="11"/>
        <v>0.84707431315587978</v>
      </c>
      <c r="T48" s="79">
        <f t="shared" si="7"/>
        <v>26.554253567782137</v>
      </c>
      <c r="U48" s="78">
        <f t="shared" si="8"/>
        <v>235.39165905654917</v>
      </c>
      <c r="V48" s="54" t="s">
        <v>116</v>
      </c>
      <c r="W48" s="67">
        <f t="shared" si="23"/>
        <v>0</v>
      </c>
    </row>
    <row r="49" spans="1:23" ht="15" thickBot="1" x14ac:dyDescent="0.4">
      <c r="A49" s="18" t="s">
        <v>93</v>
      </c>
      <c r="B49" s="40"/>
      <c r="C49" s="103">
        <f>$C$7*($B$34*(1-EXP(-K106/$B$27))+$B$35*(1-EXP(-K106/$B$28))+$B$36*(EXP(-K106/$B$21)-EXP(-K106/$B$27))+$B$37*(EXP(-K106/$B$21)-EXP(-K106/$B$28))+$B$38*(EXP(-K106/$B$22)-EXP(-K106/$B$27))+$B$39*(EXP(-K106/$B$22)-EXP(-K106/$B$28))+$B$40*(EXP(-K106/$B$23)-EXP(-K106/$B$27))+$B$41*(EXP(-K106/$B$23)-EXP(-K106/$B$28)))</f>
        <v>1.6275418390670608E-14</v>
      </c>
      <c r="F49" s="54" t="s">
        <v>117</v>
      </c>
      <c r="G49" s="111">
        <v>0</v>
      </c>
      <c r="H49" s="112">
        <v>0</v>
      </c>
      <c r="I49" s="113">
        <v>0</v>
      </c>
      <c r="K49" s="11">
        <v>43</v>
      </c>
      <c r="L49" s="25">
        <f t="shared" si="16"/>
        <v>0.50522926821861092</v>
      </c>
      <c r="M49" s="12">
        <f t="shared" si="20"/>
        <v>2.6145771674052666E-2</v>
      </c>
      <c r="N49" s="12">
        <f t="shared" si="21"/>
        <v>0.67402005532055853</v>
      </c>
      <c r="O49" s="98">
        <f t="shared" si="17"/>
        <v>1.2083879149310108E-14</v>
      </c>
      <c r="P49" s="98">
        <f t="shared" si="18"/>
        <v>5.0823827140232108E-13</v>
      </c>
      <c r="Q49" s="98">
        <f t="shared" si="19"/>
        <v>3.3975846075881579E-12</v>
      </c>
      <c r="R49" s="47">
        <f t="shared" si="22"/>
        <v>57</v>
      </c>
      <c r="S49" s="77">
        <f t="shared" si="11"/>
        <v>0.84119032609943944</v>
      </c>
      <c r="T49" s="79">
        <f t="shared" si="7"/>
        <v>26.858488615379191</v>
      </c>
      <c r="U49" s="78">
        <f t="shared" si="8"/>
        <v>234.03800076050086</v>
      </c>
      <c r="V49" s="54" t="s">
        <v>117</v>
      </c>
      <c r="W49" s="67">
        <f t="shared" si="23"/>
        <v>0</v>
      </c>
    </row>
    <row r="50" spans="1:23" x14ac:dyDescent="0.35">
      <c r="F50" s="54" t="s">
        <v>118</v>
      </c>
      <c r="G50" s="111">
        <v>0</v>
      </c>
      <c r="H50" s="112">
        <v>0</v>
      </c>
      <c r="I50" s="113">
        <v>0</v>
      </c>
      <c r="K50" s="11">
        <v>44</v>
      </c>
      <c r="L50" s="25">
        <f t="shared" si="16"/>
        <v>0.50236786944405698</v>
      </c>
      <c r="M50" s="12">
        <f t="shared" si="20"/>
        <v>2.4021318806461436E-2</v>
      </c>
      <c r="N50" s="12">
        <f t="shared" si="21"/>
        <v>0.66786466400210653</v>
      </c>
      <c r="O50" s="98">
        <f t="shared" si="17"/>
        <v>1.2216962447521413E-14</v>
      </c>
      <c r="P50" s="98">
        <f t="shared" si="18"/>
        <v>5.0318186958573601E-13</v>
      </c>
      <c r="Q50" s="98">
        <f t="shared" si="19"/>
        <v>3.4339179777864056E-12</v>
      </c>
      <c r="R50" s="47">
        <f t="shared" si="22"/>
        <v>56</v>
      </c>
      <c r="S50" s="77">
        <f t="shared" si="11"/>
        <v>0.83516554610073457</v>
      </c>
      <c r="T50" s="79">
        <f t="shared" si="7"/>
        <v>27.164621666923924</v>
      </c>
      <c r="U50" s="78">
        <f t="shared" si="8"/>
        <v>232.62876504702399</v>
      </c>
      <c r="V50" s="54" t="s">
        <v>118</v>
      </c>
      <c r="W50" s="67">
        <f t="shared" si="23"/>
        <v>0</v>
      </c>
    </row>
    <row r="51" spans="1:23" x14ac:dyDescent="0.35">
      <c r="F51" s="54" t="s">
        <v>119</v>
      </c>
      <c r="G51" s="111">
        <v>0</v>
      </c>
      <c r="H51" s="112">
        <v>0</v>
      </c>
      <c r="I51" s="113">
        <v>0</v>
      </c>
      <c r="K51" s="11">
        <v>45</v>
      </c>
      <c r="L51" s="25">
        <f t="shared" si="16"/>
        <v>0.4995717475262475</v>
      </c>
      <c r="M51" s="12">
        <f t="shared" si="20"/>
        <v>2.2069486584490539E-2</v>
      </c>
      <c r="N51" s="12">
        <f t="shared" si="21"/>
        <v>0.66176548591052242</v>
      </c>
      <c r="O51" s="98">
        <f t="shared" si="17"/>
        <v>1.2346967704840912E-14</v>
      </c>
      <c r="P51" s="98">
        <f t="shared" si="18"/>
        <v>4.9809832624193516E-13</v>
      </c>
      <c r="Q51" s="98">
        <f t="shared" si="19"/>
        <v>3.4691054140289813E-12</v>
      </c>
      <c r="R51" s="47">
        <f t="shared" si="22"/>
        <v>55</v>
      </c>
      <c r="S51" s="77">
        <f t="shared" si="11"/>
        <v>0.82899677420968898</v>
      </c>
      <c r="T51" s="79">
        <f t="shared" si="7"/>
        <v>27.472514632546513</v>
      </c>
      <c r="U51" s="78">
        <f t="shared" si="8"/>
        <v>231.16291239294361</v>
      </c>
      <c r="V51" s="54" t="s">
        <v>119</v>
      </c>
      <c r="W51" s="67">
        <f t="shared" si="23"/>
        <v>0</v>
      </c>
    </row>
    <row r="52" spans="1:23" x14ac:dyDescent="0.35">
      <c r="F52" s="54" t="s">
        <v>120</v>
      </c>
      <c r="G52" s="111">
        <v>0</v>
      </c>
      <c r="H52" s="112">
        <v>0</v>
      </c>
      <c r="I52" s="113">
        <v>0</v>
      </c>
      <c r="K52" s="11">
        <v>46</v>
      </c>
      <c r="L52" s="25">
        <f t="shared" si="16"/>
        <v>0.4968390736107659</v>
      </c>
      <c r="M52" s="12">
        <f t="shared" si="20"/>
        <v>2.0276248861573497E-2</v>
      </c>
      <c r="N52" s="12">
        <f t="shared" si="21"/>
        <v>0.65572200768658806</v>
      </c>
      <c r="O52" s="98">
        <f t="shared" si="17"/>
        <v>1.2473964632777875E-14</v>
      </c>
      <c r="P52" s="98">
        <f t="shared" si="18"/>
        <v>4.9299514067154793E-13</v>
      </c>
      <c r="Q52" s="98">
        <f t="shared" si="19"/>
        <v>3.5031672215152189E-12</v>
      </c>
      <c r="R52" s="47">
        <f t="shared" si="22"/>
        <v>54</v>
      </c>
      <c r="S52" s="77">
        <f t="shared" si="11"/>
        <v>0.82268073267870734</v>
      </c>
      <c r="T52" s="79">
        <f t="shared" si="7"/>
        <v>27.782013466636464</v>
      </c>
      <c r="U52" s="78">
        <f t="shared" si="8"/>
        <v>229.63938724332797</v>
      </c>
      <c r="V52" s="54" t="s">
        <v>120</v>
      </c>
      <c r="W52" s="67">
        <f t="shared" si="23"/>
        <v>0</v>
      </c>
    </row>
    <row r="53" spans="1:23" x14ac:dyDescent="0.35">
      <c r="F53" s="54" t="s">
        <v>121</v>
      </c>
      <c r="G53" s="111">
        <v>0</v>
      </c>
      <c r="H53" s="112">
        <v>0</v>
      </c>
      <c r="I53" s="113">
        <v>0</v>
      </c>
      <c r="K53" s="11">
        <v>47</v>
      </c>
      <c r="L53" s="25">
        <f t="shared" si="16"/>
        <v>0.49416808848211885</v>
      </c>
      <c r="M53" s="12">
        <f t="shared" si="20"/>
        <v>1.8628719173983052E-2</v>
      </c>
      <c r="N53" s="12">
        <f t="shared" si="21"/>
        <v>0.6497337206592646</v>
      </c>
      <c r="O53" s="98">
        <f t="shared" si="17"/>
        <v>1.2598021281025572E-14</v>
      </c>
      <c r="P53" s="98">
        <f t="shared" si="18"/>
        <v>4.8787913872456168E-13</v>
      </c>
      <c r="Q53" s="98">
        <f t="shared" si="19"/>
        <v>3.5361234008612974E-12</v>
      </c>
      <c r="R53" s="47">
        <f t="shared" si="22"/>
        <v>53</v>
      </c>
      <c r="S53" s="77">
        <f t="shared" si="11"/>
        <v>0.81621406295511989</v>
      </c>
      <c r="T53" s="79">
        <f t="shared" si="7"/>
        <v>28.092946710867487</v>
      </c>
      <c r="U53" s="78">
        <f t="shared" si="8"/>
        <v>228.0571177847238</v>
      </c>
      <c r="V53" s="54" t="s">
        <v>121</v>
      </c>
      <c r="W53" s="67">
        <f t="shared" si="23"/>
        <v>0</v>
      </c>
    </row>
    <row r="54" spans="1:23" x14ac:dyDescent="0.35">
      <c r="F54" s="54" t="s">
        <v>122</v>
      </c>
      <c r="G54" s="111">
        <v>0</v>
      </c>
      <c r="H54" s="112">
        <v>0</v>
      </c>
      <c r="I54" s="113">
        <v>0</v>
      </c>
      <c r="K54" s="11">
        <v>48</v>
      </c>
      <c r="L54" s="25">
        <f t="shared" si="16"/>
        <v>0.49155709646558771</v>
      </c>
      <c r="M54" s="12">
        <f t="shared" si="20"/>
        <v>1.7115058136852698E-2</v>
      </c>
      <c r="N54" s="12">
        <f t="shared" si="21"/>
        <v>0.6438001208028783</v>
      </c>
      <c r="O54" s="98">
        <f t="shared" si="17"/>
        <v>1.2719204071333067E-14</v>
      </c>
      <c r="P54" s="98">
        <f t="shared" si="18"/>
        <v>4.8275652833413197E-13</v>
      </c>
      <c r="Q54" s="98">
        <f t="shared" si="19"/>
        <v>3.5679936523933895E-12</v>
      </c>
      <c r="R54" s="47">
        <f t="shared" si="22"/>
        <v>52</v>
      </c>
      <c r="S54" s="77">
        <f t="shared" si="11"/>
        <v>0.80959332363414505</v>
      </c>
      <c r="T54" s="79">
        <f t="shared" si="7"/>
        <v>28.405123907781029</v>
      </c>
      <c r="U54" s="78">
        <f t="shared" si="8"/>
        <v>226.41501571528502</v>
      </c>
      <c r="V54" s="54" t="s">
        <v>122</v>
      </c>
      <c r="W54" s="67">
        <f t="shared" si="23"/>
        <v>0</v>
      </c>
    </row>
    <row r="55" spans="1:23" x14ac:dyDescent="0.35">
      <c r="F55" s="54" t="s">
        <v>123</v>
      </c>
      <c r="G55" s="111">
        <v>0</v>
      </c>
      <c r="H55" s="112">
        <v>0</v>
      </c>
      <c r="I55" s="113">
        <v>0</v>
      </c>
      <c r="K55" s="11">
        <v>49</v>
      </c>
      <c r="L55" s="25">
        <f t="shared" si="16"/>
        <v>0.48900446036827699</v>
      </c>
      <c r="M55" s="12">
        <f t="shared" si="20"/>
        <v>1.5724388364657321E-2</v>
      </c>
      <c r="N55" s="12">
        <f t="shared" si="21"/>
        <v>0.63792070869469752</v>
      </c>
      <c r="O55" s="98">
        <f t="shared" si="17"/>
        <v>1.2837577832261834E-14</v>
      </c>
      <c r="P55" s="98">
        <f t="shared" si="18"/>
        <v>4.7763295051582864E-13</v>
      </c>
      <c r="Q55" s="98">
        <f t="shared" si="19"/>
        <v>3.5987973803602944E-12</v>
      </c>
      <c r="R55" s="47">
        <f t="shared" si="22"/>
        <v>51</v>
      </c>
      <c r="S55" s="77">
        <f t="shared" si="11"/>
        <v>0.80281498837507892</v>
      </c>
      <c r="T55" s="79">
        <f t="shared" si="7"/>
        <v>28.718333873461155</v>
      </c>
      <c r="U55" s="78">
        <f t="shared" si="8"/>
        <v>224.71197601174345</v>
      </c>
      <c r="V55" s="54" t="s">
        <v>123</v>
      </c>
      <c r="W55" s="67">
        <f t="shared" si="23"/>
        <v>0</v>
      </c>
    </row>
    <row r="56" spans="1:23" x14ac:dyDescent="0.35">
      <c r="F56" s="54" t="s">
        <v>124</v>
      </c>
      <c r="G56" s="111">
        <v>0</v>
      </c>
      <c r="H56" s="112">
        <v>0</v>
      </c>
      <c r="I56" s="113">
        <v>0</v>
      </c>
      <c r="K56" s="11">
        <v>50</v>
      </c>
      <c r="L56" s="25">
        <f t="shared" si="16"/>
        <v>0.48650859724998863</v>
      </c>
      <c r="M56" s="12">
        <f t="shared" si="20"/>
        <v>1.4446716304759143E-2</v>
      </c>
      <c r="N56" s="12">
        <f t="shared" si="21"/>
        <v>0.63209498947289688</v>
      </c>
      <c r="O56" s="98">
        <f t="shared" si="17"/>
        <v>1.2953205834452681E-14</v>
      </c>
      <c r="P56" s="98">
        <f t="shared" si="18"/>
        <v>4.7251352620502897E-13</v>
      </c>
      <c r="Q56" s="98">
        <f t="shared" si="19"/>
        <v>3.6285536970741608E-12</v>
      </c>
      <c r="R56" s="47">
        <f t="shared" si="22"/>
        <v>50</v>
      </c>
      <c r="S56" s="77">
        <f t="shared" si="11"/>
        <v>0.79587544378445685</v>
      </c>
      <c r="T56" s="79">
        <f t="shared" si="7"/>
        <v>29.03234281681404</v>
      </c>
      <c r="U56" s="78">
        <f t="shared" si="8"/>
        <v>222.94687669314354</v>
      </c>
      <c r="V56" s="54" t="s">
        <v>124</v>
      </c>
      <c r="W56" s="67">
        <f t="shared" si="23"/>
        <v>0</v>
      </c>
    </row>
    <row r="57" spans="1:23" x14ac:dyDescent="0.35">
      <c r="F57" s="54" t="s">
        <v>125</v>
      </c>
      <c r="G57" s="111">
        <v>0</v>
      </c>
      <c r="H57" s="112">
        <v>0</v>
      </c>
      <c r="I57" s="113">
        <v>0</v>
      </c>
      <c r="K57" s="11">
        <v>51</v>
      </c>
      <c r="L57" s="25">
        <f t="shared" si="16"/>
        <v>0.48406797485778846</v>
      </c>
      <c r="M57" s="12">
        <f t="shared" si="20"/>
        <v>1.3272860422303736E-2</v>
      </c>
      <c r="N57" s="12">
        <f t="shared" si="21"/>
        <v>0.62632247279490572</v>
      </c>
      <c r="O57" s="98">
        <f t="shared" si="17"/>
        <v>1.306614982610577E-14</v>
      </c>
      <c r="P57" s="98">
        <f t="shared" si="18"/>
        <v>4.6740289927354838E-13</v>
      </c>
      <c r="Q57" s="98">
        <f t="shared" si="19"/>
        <v>3.6572814269854616E-12</v>
      </c>
      <c r="R57" s="47">
        <f t="shared" si="22"/>
        <v>49</v>
      </c>
      <c r="S57" s="77">
        <f t="shared" si="11"/>
        <v>0.78877098727124506</v>
      </c>
      <c r="T57" s="79">
        <f t="shared" si="7"/>
        <v>29.346892291851454</v>
      </c>
      <c r="U57" s="78">
        <f t="shared" si="8"/>
        <v>221.11857858125455</v>
      </c>
      <c r="V57" s="54" t="s">
        <v>125</v>
      </c>
      <c r="W57" s="67">
        <f t="shared" si="23"/>
        <v>0</v>
      </c>
    </row>
    <row r="58" spans="1:23" x14ac:dyDescent="0.35">
      <c r="F58" s="54" t="s">
        <v>126</v>
      </c>
      <c r="G58" s="111">
        <v>0</v>
      </c>
      <c r="H58" s="112">
        <v>0</v>
      </c>
      <c r="I58" s="113">
        <v>0</v>
      </c>
      <c r="K58" s="11">
        <v>52</v>
      </c>
      <c r="L58" s="25">
        <f t="shared" si="16"/>
        <v>0.48168110859241964</v>
      </c>
      <c r="M58" s="12">
        <f t="shared" si="20"/>
        <v>1.2194385220392416E-2</v>
      </c>
      <c r="N58" s="12">
        <f t="shared" si="21"/>
        <v>0.62060267279613623</v>
      </c>
      <c r="O58" s="98">
        <f t="shared" si="17"/>
        <v>1.3176470068439307E-14</v>
      </c>
      <c r="P58" s="98">
        <f t="shared" si="18"/>
        <v>4.6230527603797674E-13</v>
      </c>
      <c r="Q58" s="98">
        <f t="shared" si="19"/>
        <v>3.6849991106965246E-12</v>
      </c>
      <c r="R58" s="47">
        <f t="shared" si="22"/>
        <v>48</v>
      </c>
      <c r="S58" s="77">
        <f t="shared" si="11"/>
        <v>0.7814978248807396</v>
      </c>
      <c r="T58" s="79">
        <f t="shared" si="7"/>
        <v>29.661696968162584</v>
      </c>
      <c r="U58" s="78">
        <f t="shared" si="8"/>
        <v>219.22592505754776</v>
      </c>
      <c r="V58" s="54" t="s">
        <v>126</v>
      </c>
      <c r="W58" s="67">
        <f t="shared" si="23"/>
        <v>0</v>
      </c>
    </row>
    <row r="59" spans="1:23" x14ac:dyDescent="0.35">
      <c r="F59" s="54" t="s">
        <v>127</v>
      </c>
      <c r="G59" s="111">
        <v>0</v>
      </c>
      <c r="H59" s="112">
        <v>0</v>
      </c>
      <c r="I59" s="113">
        <v>0</v>
      </c>
      <c r="K59" s="11">
        <v>53</v>
      </c>
      <c r="L59" s="25">
        <f t="shared" si="16"/>
        <v>0.47934655890189465</v>
      </c>
      <c r="M59" s="12">
        <f t="shared" si="20"/>
        <v>1.1203540621390413E-2</v>
      </c>
      <c r="N59" s="12">
        <f t="shared" si="21"/>
        <v>0.61493510804908924</v>
      </c>
      <c r="O59" s="98">
        <f t="shared" si="17"/>
        <v>1.3284225370943736E-14</v>
      </c>
      <c r="P59" s="98">
        <f t="shared" si="18"/>
        <v>4.5722446154618209E-13</v>
      </c>
      <c r="Q59" s="98">
        <f t="shared" si="19"/>
        <v>3.7117250089168268E-12</v>
      </c>
      <c r="R59" s="47">
        <f t="shared" si="22"/>
        <v>47</v>
      </c>
      <c r="S59" s="77">
        <f t="shared" si="11"/>
        <v>0.77405206911590096</v>
      </c>
      <c r="T59" s="79">
        <f t="shared" si="7"/>
        <v>29.976442203428924</v>
      </c>
      <c r="U59" s="78">
        <f t="shared" si="8"/>
        <v>217.26774181659584</v>
      </c>
      <c r="V59" s="54" t="s">
        <v>127</v>
      </c>
      <c r="W59" s="67">
        <f t="shared" si="23"/>
        <v>0</v>
      </c>
    </row>
    <row r="60" spans="1:23" x14ac:dyDescent="0.35">
      <c r="F60" s="54" t="s">
        <v>128</v>
      </c>
      <c r="G60" s="111">
        <v>0</v>
      </c>
      <c r="H60" s="112">
        <v>0</v>
      </c>
      <c r="I60" s="113">
        <v>0</v>
      </c>
      <c r="K60" s="11">
        <v>54</v>
      </c>
      <c r="L60" s="25">
        <f t="shared" si="16"/>
        <v>0.47706292901914765</v>
      </c>
      <c r="M60" s="12">
        <f t="shared" si="20"/>
        <v>1.0293206273756362E-2</v>
      </c>
      <c r="N60" s="12">
        <f t="shared" si="21"/>
        <v>0.60931930152283309</v>
      </c>
      <c r="O60" s="98">
        <f t="shared" si="17"/>
        <v>1.3389473126289404E-14</v>
      </c>
      <c r="P60" s="98">
        <f t="shared" si="18"/>
        <v>4.5216389290475358E-13</v>
      </c>
      <c r="Q60" s="98">
        <f t="shared" si="19"/>
        <v>3.7374771063623896E-12</v>
      </c>
      <c r="R60" s="47">
        <f t="shared" si="22"/>
        <v>46</v>
      </c>
      <c r="S60" s="77">
        <f t="shared" si="11"/>
        <v>0.76642973675737869</v>
      </c>
      <c r="T60" s="79">
        <f t="shared" si="7"/>
        <v>30.290781400381235</v>
      </c>
      <c r="U60" s="78">
        <f t="shared" si="8"/>
        <v>215.24283661569669</v>
      </c>
      <c r="V60" s="54" t="s">
        <v>128</v>
      </c>
      <c r="W60" s="67">
        <f t="shared" si="23"/>
        <v>0</v>
      </c>
    </row>
    <row r="61" spans="1:23" x14ac:dyDescent="0.35">
      <c r="F61" s="54" t="s">
        <v>129</v>
      </c>
      <c r="G61" s="111">
        <v>0</v>
      </c>
      <c r="H61" s="112">
        <v>0</v>
      </c>
      <c r="I61" s="113">
        <v>0</v>
      </c>
      <c r="K61" s="11">
        <v>55</v>
      </c>
      <c r="L61" s="25">
        <f t="shared" si="16"/>
        <v>0.47482886297771543</v>
      </c>
      <c r="M61" s="12">
        <f t="shared" si="20"/>
        <v>9.4568403841738657E-3</v>
      </c>
      <c r="N61" s="12">
        <f t="shared" si="21"/>
        <v>0.60375478054285259</v>
      </c>
      <c r="O61" s="98">
        <f t="shared" si="17"/>
        <v>1.3492269344778982E-14</v>
      </c>
      <c r="P61" s="98">
        <f t="shared" si="18"/>
        <v>4.4712666988851494E-13</v>
      </c>
      <c r="Q61" s="98">
        <f t="shared" si="19"/>
        <v>3.7622731156010929E-12</v>
      </c>
      <c r="R61" s="47">
        <f t="shared" si="22"/>
        <v>45</v>
      </c>
      <c r="S61" s="77">
        <f t="shared" si="11"/>
        <v>0.758626746696628</v>
      </c>
      <c r="T61" s="79">
        <f t="shared" si="7"/>
        <v>30.604333128999926</v>
      </c>
      <c r="U61" s="78">
        <f t="shared" si="8"/>
        <v>213.14999902045781</v>
      </c>
      <c r="V61" s="54" t="s">
        <v>129</v>
      </c>
      <c r="W61" s="67">
        <f t="shared" si="23"/>
        <v>0</v>
      </c>
    </row>
    <row r="62" spans="1:23" x14ac:dyDescent="0.35">
      <c r="F62" s="54" t="s">
        <v>130</v>
      </c>
      <c r="G62" s="111">
        <v>0</v>
      </c>
      <c r="H62" s="112">
        <v>0</v>
      </c>
      <c r="I62" s="113">
        <v>0</v>
      </c>
      <c r="K62" s="11">
        <v>56</v>
      </c>
      <c r="L62" s="25">
        <f t="shared" si="16"/>
        <v>0.47264304385296013</v>
      </c>
      <c r="M62" s="12">
        <f t="shared" si="20"/>
        <v>8.6884327072855698E-3</v>
      </c>
      <c r="N62" s="12">
        <f t="shared" si="21"/>
        <v>0.59824107675126448</v>
      </c>
      <c r="O62" s="98">
        <f t="shared" si="17"/>
        <v>1.3592668688262357E-14</v>
      </c>
      <c r="P62" s="98">
        <f t="shared" si="18"/>
        <v>4.4211558305346292E-13</v>
      </c>
      <c r="Q62" s="98">
        <f t="shared" si="19"/>
        <v>3.7861304808453263E-12</v>
      </c>
      <c r="R62" s="47">
        <f t="shared" si="22"/>
        <v>44</v>
      </c>
      <c r="S62" s="77">
        <f t="shared" si="11"/>
        <v>0.75063891780038161</v>
      </c>
      <c r="T62" s="79">
        <f t="shared" si="7"/>
        <v>30.916677993001386</v>
      </c>
      <c r="U62" s="78">
        <f t="shared" si="8"/>
        <v>210.98800014596216</v>
      </c>
      <c r="V62" s="54" t="s">
        <v>130</v>
      </c>
      <c r="W62" s="67">
        <f t="shared" si="23"/>
        <v>0</v>
      </c>
    </row>
    <row r="63" spans="1:23" x14ac:dyDescent="0.35">
      <c r="F63" s="54" t="s">
        <v>131</v>
      </c>
      <c r="G63" s="111">
        <v>0</v>
      </c>
      <c r="H63" s="112">
        <v>0</v>
      </c>
      <c r="I63" s="113">
        <v>0</v>
      </c>
      <c r="K63" s="11">
        <v>57</v>
      </c>
      <c r="L63" s="25">
        <f t="shared" si="16"/>
        <v>0.47050419218709094</v>
      </c>
      <c r="M63" s="12">
        <f t="shared" si="20"/>
        <v>7.9824613552070909E-3</v>
      </c>
      <c r="N63" s="12">
        <f t="shared" si="21"/>
        <v>0.59277772606739687</v>
      </c>
      <c r="O63" s="98">
        <f t="shared" si="17"/>
        <v>1.3690724503453023E-14</v>
      </c>
      <c r="P63" s="98">
        <f t="shared" si="18"/>
        <v>4.3713313955635966E-13</v>
      </c>
      <c r="Q63" s="98">
        <f t="shared" si="19"/>
        <v>3.8090663816932377E-12</v>
      </c>
      <c r="R63" s="47">
        <f t="shared" si="22"/>
        <v>43</v>
      </c>
      <c r="S63" s="77">
        <f t="shared" si="11"/>
        <v>0.74246196682948729</v>
      </c>
      <c r="T63" s="79">
        <f t="shared" si="7"/>
        <v>31.227355217709999</v>
      </c>
      <c r="U63" s="78">
        <f t="shared" si="8"/>
        <v>208.75559239298698</v>
      </c>
      <c r="V63" s="54" t="s">
        <v>131</v>
      </c>
      <c r="W63" s="67">
        <f t="shared" si="23"/>
        <v>0</v>
      </c>
    </row>
    <row r="64" spans="1:23" x14ac:dyDescent="0.35">
      <c r="F64" s="54" t="s">
        <v>132</v>
      </c>
      <c r="G64" s="111">
        <v>0</v>
      </c>
      <c r="H64" s="112">
        <v>0</v>
      </c>
      <c r="I64" s="113">
        <v>0</v>
      </c>
      <c r="K64" s="11">
        <v>58</v>
      </c>
      <c r="L64" s="25">
        <f t="shared" si="16"/>
        <v>0.46841106456476123</v>
      </c>
      <c r="M64" s="12">
        <f t="shared" si="20"/>
        <v>7.3338531164479541E-3</v>
      </c>
      <c r="N64" s="12">
        <f t="shared" si="21"/>
        <v>0.58736426864872748</v>
      </c>
      <c r="O64" s="98">
        <f t="shared" si="17"/>
        <v>1.378648885460188E-14</v>
      </c>
      <c r="P64" s="98">
        <f t="shared" si="18"/>
        <v>4.3218158686761203E-13</v>
      </c>
      <c r="Q64" s="98">
        <f t="shared" si="19"/>
        <v>3.8310977368194263E-12</v>
      </c>
      <c r="R64" s="47">
        <f t="shared" si="22"/>
        <v>42</v>
      </c>
      <c r="S64" s="77">
        <f t="shared" si="11"/>
        <v>0.73409150644088705</v>
      </c>
      <c r="T64" s="79">
        <f t="shared" si="7"/>
        <v>31.535858934258162</v>
      </c>
      <c r="U64" s="78">
        <f t="shared" si="8"/>
        <v>206.45150917850555</v>
      </c>
      <c r="V64" s="54" t="s">
        <v>132</v>
      </c>
      <c r="W64" s="67">
        <f t="shared" si="23"/>
        <v>0</v>
      </c>
    </row>
    <row r="65" spans="6:23" x14ac:dyDescent="0.35">
      <c r="F65" s="54" t="s">
        <v>133</v>
      </c>
      <c r="G65" s="111">
        <v>0</v>
      </c>
      <c r="H65" s="112">
        <v>0</v>
      </c>
      <c r="I65" s="113">
        <v>0</v>
      </c>
      <c r="K65" s="11">
        <v>59</v>
      </c>
      <c r="L65" s="25">
        <f t="shared" si="16"/>
        <v>0.46636245231277185</v>
      </c>
      <c r="M65" s="12">
        <f t="shared" si="20"/>
        <v>6.737946999085467E-3</v>
      </c>
      <c r="N65" s="12">
        <f t="shared" si="21"/>
        <v>0.58200024885218038</v>
      </c>
      <c r="O65" s="98">
        <f t="shared" si="17"/>
        <v>1.3880012555497636E-14</v>
      </c>
      <c r="P65" s="98">
        <f t="shared" si="18"/>
        <v>4.272629345488427E-13</v>
      </c>
      <c r="Q65" s="98">
        <f t="shared" si="19"/>
        <v>3.8522412076161787E-12</v>
      </c>
      <c r="R65" s="47">
        <f t="shared" si="22"/>
        <v>41</v>
      </c>
      <c r="S65" s="77">
        <f t="shared" si="11"/>
        <v>0.72552304330847561</v>
      </c>
      <c r="T65" s="79">
        <f t="shared" si="7"/>
        <v>31.841634132645762</v>
      </c>
      <c r="U65" s="78">
        <f t="shared" si="8"/>
        <v>204.07446465936764</v>
      </c>
      <c r="V65" s="54" t="s">
        <v>133</v>
      </c>
      <c r="W65" s="67">
        <f t="shared" si="23"/>
        <v>0</v>
      </c>
    </row>
    <row r="66" spans="6:23" x14ac:dyDescent="0.35">
      <c r="F66" s="54" t="s">
        <v>134</v>
      </c>
      <c r="G66" s="111">
        <v>0</v>
      </c>
      <c r="H66" s="112">
        <v>0</v>
      </c>
      <c r="I66" s="113">
        <v>0</v>
      </c>
      <c r="K66" s="11">
        <v>60</v>
      </c>
      <c r="L66" s="25">
        <f t="shared" si="16"/>
        <v>0.46435718030277279</v>
      </c>
      <c r="M66" s="12">
        <f t="shared" si="20"/>
        <v>6.1904607362076114E-3</v>
      </c>
      <c r="N66" s="12">
        <f t="shared" si="21"/>
        <v>0.57668521519577398</v>
      </c>
      <c r="O66" s="98">
        <f t="shared" si="17"/>
        <v>1.3971345200773699E-14</v>
      </c>
      <c r="P66" s="98">
        <f t="shared" si="18"/>
        <v>4.2237897425258893E-13</v>
      </c>
      <c r="Q66" s="98">
        <f t="shared" si="19"/>
        <v>3.8725132017858145E-12</v>
      </c>
      <c r="R66" s="47">
        <f t="shared" si="22"/>
        <v>40</v>
      </c>
      <c r="S66" s="77">
        <f t="shared" si="11"/>
        <v>0.71675197640688004</v>
      </c>
      <c r="T66" s="79">
        <f t="shared" si="7"/>
        <v>32.144072253473816</v>
      </c>
      <c r="U66" s="78">
        <f t="shared" si="8"/>
        <v>201.6231534475354</v>
      </c>
      <c r="V66" s="54" t="s">
        <v>134</v>
      </c>
      <c r="W66" s="67">
        <f t="shared" si="23"/>
        <v>0</v>
      </c>
    </row>
    <row r="67" spans="6:23" x14ac:dyDescent="0.35">
      <c r="F67" s="54" t="s">
        <v>135</v>
      </c>
      <c r="G67" s="111">
        <v>0</v>
      </c>
      <c r="H67" s="112">
        <v>0</v>
      </c>
      <c r="I67" s="113">
        <v>0</v>
      </c>
      <c r="K67" s="11">
        <v>61</v>
      </c>
      <c r="L67" s="25">
        <f t="shared" si="16"/>
        <v>0.46239410584010682</v>
      </c>
      <c r="M67" s="12">
        <f t="shared" si="20"/>
        <v>5.6874600129281899E-3</v>
      </c>
      <c r="N67" s="12">
        <f t="shared" si="21"/>
        <v>0.57141872032062158</v>
      </c>
      <c r="O67" s="98">
        <f t="shared" si="17"/>
        <v>1.4060535196509725E-14</v>
      </c>
      <c r="P67" s="98">
        <f t="shared" si="18"/>
        <v>4.1753129808874743E-13</v>
      </c>
      <c r="Q67" s="98">
        <f t="shared" si="19"/>
        <v>3.8919298768850694E-12</v>
      </c>
      <c r="R67" s="47">
        <f t="shared" si="22"/>
        <v>39</v>
      </c>
      <c r="S67" s="77">
        <f t="shared" si="11"/>
        <v>0.70777359551197261</v>
      </c>
      <c r="T67" s="79">
        <f t="shared" si="7"/>
        <v>32.442506385073472</v>
      </c>
      <c r="U67" s="78">
        <f t="shared" si="8"/>
        <v>199.09625031451873</v>
      </c>
      <c r="V67" s="54" t="s">
        <v>135</v>
      </c>
      <c r="W67" s="67">
        <f t="shared" si="23"/>
        <v>0</v>
      </c>
    </row>
    <row r="68" spans="6:23" x14ac:dyDescent="0.35">
      <c r="F68" s="54" t="s">
        <v>136</v>
      </c>
      <c r="G68" s="111">
        <v>0</v>
      </c>
      <c r="H68" s="112">
        <v>0</v>
      </c>
      <c r="I68" s="113">
        <v>0</v>
      </c>
      <c r="K68" s="11">
        <v>62</v>
      </c>
      <c r="L68" s="25">
        <f t="shared" si="16"/>
        <v>0.46047211762530976</v>
      </c>
      <c r="M68" s="12">
        <f t="shared" si="20"/>
        <v>5.2253301938352337E-3</v>
      </c>
      <c r="N68" s="12">
        <f t="shared" si="21"/>
        <v>0.56620032095327677</v>
      </c>
      <c r="O68" s="98">
        <f t="shared" si="17"/>
        <v>1.4147629790122487E-14</v>
      </c>
      <c r="P68" s="98">
        <f t="shared" si="18"/>
        <v>4.1272131549060585E-13</v>
      </c>
      <c r="Q68" s="98">
        <f t="shared" si="19"/>
        <v>3.9105071438220687E-12</v>
      </c>
      <c r="R68" s="47">
        <f t="shared" si="22"/>
        <v>38</v>
      </c>
      <c r="S68" s="77">
        <f t="shared" si="11"/>
        <v>0.69858307998320512</v>
      </c>
      <c r="T68" s="79">
        <f t="shared" si="7"/>
        <v>32.736206029182675</v>
      </c>
      <c r="U68" s="78">
        <f t="shared" si="8"/>
        <v>196.49240988153966</v>
      </c>
      <c r="V68" s="54" t="s">
        <v>136</v>
      </c>
      <c r="W68" s="67">
        <f t="shared" si="23"/>
        <v>0</v>
      </c>
    </row>
    <row r="69" spans="6:23" x14ac:dyDescent="0.35">
      <c r="F69" s="54" t="s">
        <v>137</v>
      </c>
      <c r="G69" s="111">
        <v>0</v>
      </c>
      <c r="H69" s="112">
        <v>0</v>
      </c>
      <c r="I69" s="113">
        <v>0</v>
      </c>
      <c r="K69" s="11">
        <v>63</v>
      </c>
      <c r="L69" s="25">
        <f t="shared" si="16"/>
        <v>0.45859013477746352</v>
      </c>
      <c r="M69" s="12">
        <f t="shared" si="20"/>
        <v>4.8007503477019839E-3</v>
      </c>
      <c r="N69" s="12">
        <f t="shared" si="21"/>
        <v>0.56102957786842444</v>
      </c>
      <c r="O69" s="98">
        <f t="shared" si="17"/>
        <v>1.4232675099545819E-14</v>
      </c>
      <c r="P69" s="98">
        <f t="shared" si="18"/>
        <v>4.0795026870250375E-13</v>
      </c>
      <c r="Q69" s="98">
        <f t="shared" si="19"/>
        <v>3.9282606703066504E-12</v>
      </c>
      <c r="R69" s="47">
        <f t="shared" si="22"/>
        <v>37</v>
      </c>
      <c r="S69" s="77">
        <f t="shared" si="11"/>
        <v>0.68917549790552368</v>
      </c>
      <c r="T69" s="79">
        <f t="shared" si="7"/>
        <v>33.02437139414058</v>
      </c>
      <c r="U69" s="78">
        <f t="shared" si="8"/>
        <v>193.81026629033363</v>
      </c>
      <c r="V69" s="54" t="s">
        <v>137</v>
      </c>
      <c r="W69" s="67">
        <f t="shared" si="23"/>
        <v>0</v>
      </c>
    </row>
    <row r="70" spans="6:23" x14ac:dyDescent="0.35">
      <c r="F70" s="54" t="s">
        <v>138</v>
      </c>
      <c r="G70" s="111">
        <v>0</v>
      </c>
      <c r="H70" s="112">
        <v>0</v>
      </c>
      <c r="I70" s="113">
        <v>0</v>
      </c>
      <c r="K70" s="11">
        <v>64</v>
      </c>
      <c r="L70" s="25">
        <f t="shared" ref="L70:L101" si="24">$B$17+$B$18*EXP(-K70/$B$21)+$B$19*EXP(-K70/$B$22)+$B$20*EXP(-K70/$B$23)</f>
        <v>0.45674710591071843</v>
      </c>
      <c r="M70" s="12">
        <f t="shared" ref="M70:M106" si="25">EXP(-K70/$D$9)</f>
        <v>4.410669382798332E-3</v>
      </c>
      <c r="N70" s="12">
        <f t="shared" ref="N70:N106" si="26">EXP(-K70/$D$8)</f>
        <v>0.55590605585191155</v>
      </c>
      <c r="O70" s="98">
        <f t="shared" ref="O70:O106" si="27">$C$7*($B$34*(1-EXP(-K70/$B$27))+$B$35*(1-EXP(-K70/$B$28))+$B$36*(EXP(-K70/$B$21)-EXP(-K70/$B$27))+$B$37*(EXP(-K70/$B$21)-EXP(-K70/$B$28))+$B$38*(EXP(-K70/$B$22)-EXP(-K70/$B$27))+$B$39*(EXP(-K70/$B$22)-EXP(-K70/$B$28))+$B$40*(EXP(-K70/$B$23)-EXP(-K70/$B$27))+$B$41*(EXP(-K70/$B$23)-EXP(-K70/$B$28)))</f>
        <v>1.4315716141703438E-14</v>
      </c>
      <c r="P70" s="98">
        <f t="shared" ref="P70:P106" si="28">$C$9*($B$42*(EXP(-K70/$D$9)-EXP(-K70/$B$27))+$B$43*(EXP(-K70/$D$9)-EXP(-K70/$B$28)))</f>
        <v>4.0321924700123051E-13</v>
      </c>
      <c r="Q70" s="98">
        <f t="shared" ref="Q70:Q106" si="29">$C$8*($B$44*(EXP(-K70/$D$8)-EXP(-K70/$B$27))+$B$45*(EXP(-K70/$D$8)-EXP(-K70/$B$28)))</f>
        <v>3.9452058842546202E-12</v>
      </c>
      <c r="R70" s="47">
        <f t="shared" si="22"/>
        <v>36</v>
      </c>
      <c r="S70" s="77">
        <f t="shared" si="11"/>
        <v>0.67954580568231493</v>
      </c>
      <c r="T70" s="79">
        <f t="shared" si="7"/>
        <v>33.306127169579042</v>
      </c>
      <c r="U70" s="78">
        <f t="shared" si="8"/>
        <v>191.04843284709349</v>
      </c>
      <c r="V70" s="54" t="s">
        <v>138</v>
      </c>
      <c r="W70" s="67">
        <f t="shared" si="23"/>
        <v>0</v>
      </c>
    </row>
    <row r="71" spans="6:23" x14ac:dyDescent="0.35">
      <c r="F71" s="54" t="s">
        <v>139</v>
      </c>
      <c r="G71" s="111">
        <v>0</v>
      </c>
      <c r="H71" s="112">
        <v>0</v>
      </c>
      <c r="I71" s="113">
        <v>0</v>
      </c>
      <c r="K71" s="11">
        <v>65</v>
      </c>
      <c r="L71" s="25">
        <f t="shared" si="24"/>
        <v>0.45494200825699449</v>
      </c>
      <c r="M71" s="12">
        <f t="shared" si="25"/>
        <v>4.0522841213075861E-3</v>
      </c>
      <c r="N71" s="12">
        <f t="shared" si="26"/>
        <v>0.55082932366411586</v>
      </c>
      <c r="O71" s="98">
        <f t="shared" si="27"/>
        <v>1.4396796860281241E-14</v>
      </c>
      <c r="P71" s="98">
        <f t="shared" si="28"/>
        <v>3.9852919975415698E-13</v>
      </c>
      <c r="Q71" s="98">
        <f t="shared" si="29"/>
        <v>3.9613579771465721E-12</v>
      </c>
      <c r="R71" s="47">
        <f t="shared" ref="R71:R106" si="30">$B$13-K71</f>
        <v>35</v>
      </c>
      <c r="S71" s="77">
        <f t="shared" ref="S71:S106" si="31">VLOOKUP($R71,$K$6:$Q$506,5)/$C$49</f>
        <v>0.66968884818469676</v>
      </c>
      <c r="T71" s="79">
        <f t="shared" ref="T71:T106" si="32">VLOOKUP($R71,$K$6:$Q$506,6)/$C$49</f>
        <v>33.580515730509994</v>
      </c>
      <c r="U71" s="78">
        <f t="shared" ref="U71:U106" si="33">VLOOKUP($R71,$K$6:$Q$506,7)/$C$49</f>
        <v>188.2055016285228</v>
      </c>
      <c r="V71" s="54" t="s">
        <v>139</v>
      </c>
      <c r="W71" s="67">
        <f t="shared" ref="W71:W106" si="34">G71*S71+H71*T71+I71*U71</f>
        <v>0</v>
      </c>
    </row>
    <row r="72" spans="6:23" x14ac:dyDescent="0.35">
      <c r="F72" s="54" t="s">
        <v>140</v>
      </c>
      <c r="G72" s="111">
        <v>0</v>
      </c>
      <c r="H72" s="112">
        <v>0</v>
      </c>
      <c r="I72" s="113">
        <v>0</v>
      </c>
      <c r="K72" s="11">
        <v>66</v>
      </c>
      <c r="L72" s="25">
        <f t="shared" si="24"/>
        <v>0.45317384682920814</v>
      </c>
      <c r="M72" s="12">
        <f t="shared" si="25"/>
        <v>3.7230191552882499E-3</v>
      </c>
      <c r="N72" s="12">
        <f t="shared" si="26"/>
        <v>0.54579895400364875</v>
      </c>
      <c r="O72" s="98">
        <f t="shared" si="27"/>
        <v>1.4475960152808287E-14</v>
      </c>
      <c r="P72" s="98">
        <f t="shared" si="28"/>
        <v>3.9388094840872334E-13</v>
      </c>
      <c r="Q72" s="98">
        <f t="shared" si="29"/>
        <v>3.9767319073418564E-12</v>
      </c>
      <c r="R72" s="47">
        <f t="shared" si="30"/>
        <v>34</v>
      </c>
      <c r="S72" s="77">
        <f t="shared" si="31"/>
        <v>0.65959935957494276</v>
      </c>
      <c r="T72" s="79">
        <f t="shared" si="32"/>
        <v>33.846489711133145</v>
      </c>
      <c r="U72" s="78">
        <f t="shared" si="33"/>
        <v>185.28004303373541</v>
      </c>
      <c r="V72" s="54" t="s">
        <v>140</v>
      </c>
      <c r="W72" s="67">
        <f t="shared" si="34"/>
        <v>0</v>
      </c>
    </row>
    <row r="73" spans="6:23" x14ac:dyDescent="0.35">
      <c r="F73" s="54" t="s">
        <v>141</v>
      </c>
      <c r="G73" s="111">
        <v>0</v>
      </c>
      <c r="H73" s="112">
        <v>0</v>
      </c>
      <c r="I73" s="113">
        <v>0</v>
      </c>
      <c r="K73" s="11">
        <v>67</v>
      </c>
      <c r="L73" s="25">
        <f t="shared" si="24"/>
        <v>0.45144165362043953</v>
      </c>
      <c r="M73" s="12">
        <f t="shared" si="25"/>
        <v>3.4205083394228072E-3</v>
      </c>
      <c r="N73" s="12">
        <f t="shared" si="26"/>
        <v>0.54081452347139047</v>
      </c>
      <c r="O73" s="98">
        <f t="shared" si="27"/>
        <v>1.4553247897057174E-14</v>
      </c>
      <c r="P73" s="98">
        <f t="shared" si="28"/>
        <v>3.892751975002106E-13</v>
      </c>
      <c r="Q73" s="98">
        <f t="shared" si="29"/>
        <v>3.991342403348356E-12</v>
      </c>
      <c r="R73" s="47">
        <f t="shared" si="30"/>
        <v>33</v>
      </c>
      <c r="S73" s="77">
        <f t="shared" si="31"/>
        <v>0.6492719649301445</v>
      </c>
      <c r="T73" s="79">
        <f t="shared" si="32"/>
        <v>34.102903879033512</v>
      </c>
      <c r="U73" s="78">
        <f t="shared" si="33"/>
        <v>182.27060525802736</v>
      </c>
      <c r="V73" s="54" t="s">
        <v>141</v>
      </c>
      <c r="W73" s="67">
        <f t="shared" si="34"/>
        <v>0</v>
      </c>
    </row>
    <row r="74" spans="6:23" x14ac:dyDescent="0.35">
      <c r="F74" s="54" t="s">
        <v>142</v>
      </c>
      <c r="G74" s="111">
        <v>0</v>
      </c>
      <c r="H74" s="112">
        <v>0</v>
      </c>
      <c r="I74" s="113">
        <v>0</v>
      </c>
      <c r="K74" s="11">
        <v>68</v>
      </c>
      <c r="L74" s="25">
        <f t="shared" si="24"/>
        <v>0.44974448683530094</v>
      </c>
      <c r="M74" s="12">
        <f t="shared" si="25"/>
        <v>3.1425777875577795E-3</v>
      </c>
      <c r="N74" s="12">
        <f t="shared" si="26"/>
        <v>0.53587561253485261</v>
      </c>
      <c r="O74" s="98">
        <f t="shared" si="27"/>
        <v>1.4628700976775863E-14</v>
      </c>
      <c r="P74" s="98">
        <f t="shared" si="28"/>
        <v>3.8471254475765961E-13</v>
      </c>
      <c r="Q74" s="98">
        <f t="shared" si="29"/>
        <v>4.0052039670485388E-12</v>
      </c>
      <c r="R74" s="47">
        <f t="shared" si="30"/>
        <v>32</v>
      </c>
      <c r="S74" s="77">
        <f t="shared" si="31"/>
        <v>0.63870118279175736</v>
      </c>
      <c r="T74" s="79">
        <f t="shared" si="32"/>
        <v>34.348506227846904</v>
      </c>
      <c r="U74" s="78">
        <f t="shared" si="33"/>
        <v>179.17571365316661</v>
      </c>
      <c r="V74" s="54" t="s">
        <v>142</v>
      </c>
      <c r="W74" s="67">
        <f t="shared" si="34"/>
        <v>0</v>
      </c>
    </row>
    <row r="75" spans="6:23" x14ac:dyDescent="0.35">
      <c r="F75" s="54" t="s">
        <v>143</v>
      </c>
      <c r="G75" s="111">
        <v>0</v>
      </c>
      <c r="H75" s="112">
        <v>0</v>
      </c>
      <c r="I75" s="113">
        <v>0</v>
      </c>
      <c r="K75" s="11">
        <v>69</v>
      </c>
      <c r="L75" s="25">
        <f t="shared" si="24"/>
        <v>0.44808143015044394</v>
      </c>
      <c r="M75" s="12">
        <f t="shared" si="25"/>
        <v>2.8872302508457081E-3</v>
      </c>
      <c r="N75" s="12">
        <f t="shared" si="26"/>
        <v>0.53098180549286711</v>
      </c>
      <c r="O75" s="98">
        <f t="shared" si="27"/>
        <v>1.4702359306764038E-14</v>
      </c>
      <c r="P75" s="98">
        <f t="shared" si="28"/>
        <v>3.8019349038130914E-13</v>
      </c>
      <c r="Q75" s="98">
        <f t="shared" si="29"/>
        <v>4.018330876882472E-12</v>
      </c>
      <c r="R75" s="47">
        <f t="shared" si="30"/>
        <v>31</v>
      </c>
      <c r="S75" s="77">
        <f t="shared" si="31"/>
        <v>0.62788142874991781</v>
      </c>
      <c r="T75" s="79">
        <f t="shared" si="32"/>
        <v>34.58192818969443</v>
      </c>
      <c r="U75" s="78">
        <f t="shared" si="33"/>
        <v>175.99386992205615</v>
      </c>
      <c r="V75" s="54" t="s">
        <v>143</v>
      </c>
      <c r="W75" s="67">
        <f t="shared" si="34"/>
        <v>0</v>
      </c>
    </row>
    <row r="76" spans="6:23" x14ac:dyDescent="0.35">
      <c r="F76" s="54" t="s">
        <v>144</v>
      </c>
      <c r="G76" s="111">
        <v>0</v>
      </c>
      <c r="H76" s="112">
        <v>0</v>
      </c>
      <c r="I76" s="113">
        <v>0</v>
      </c>
      <c r="K76" s="11">
        <v>70</v>
      </c>
      <c r="L76" s="25">
        <f t="shared" si="24"/>
        <v>0.44645159200167966</v>
      </c>
      <c r="M76" s="12">
        <f t="shared" si="25"/>
        <v>2.6526307652282111E-3</v>
      </c>
      <c r="N76" s="12">
        <f t="shared" si="26"/>
        <v>0.52613269044059707</v>
      </c>
      <c r="O76" s="98">
        <f t="shared" si="27"/>
        <v>1.4774261857307541E-14</v>
      </c>
      <c r="P76" s="98">
        <f t="shared" si="28"/>
        <v>3.7571844555896034E-13</v>
      </c>
      <c r="Q76" s="98">
        <f t="shared" si="29"/>
        <v>4.0307371909882746E-12</v>
      </c>
      <c r="R76" s="47">
        <f t="shared" si="30"/>
        <v>30</v>
      </c>
      <c r="S76" s="77">
        <f t="shared" si="31"/>
        <v>0.61680702012642064</v>
      </c>
      <c r="T76" s="79">
        <f t="shared" si="32"/>
        <v>34.801673845891941</v>
      </c>
      <c r="U76" s="78">
        <f t="shared" si="33"/>
        <v>172.7235510708401</v>
      </c>
      <c r="V76" s="54" t="s">
        <v>144</v>
      </c>
      <c r="W76" s="67">
        <f t="shared" si="34"/>
        <v>0</v>
      </c>
    </row>
    <row r="77" spans="6:23" x14ac:dyDescent="0.35">
      <c r="F77" s="54" t="s">
        <v>145</v>
      </c>
      <c r="G77" s="111">
        <v>0</v>
      </c>
      <c r="H77" s="112">
        <v>0</v>
      </c>
      <c r="I77" s="113">
        <v>0</v>
      </c>
      <c r="K77" s="11">
        <v>71</v>
      </c>
      <c r="L77" s="25">
        <f t="shared" si="24"/>
        <v>0.44485410489561328</v>
      </c>
      <c r="M77" s="12">
        <f t="shared" si="25"/>
        <v>2.4370934651208121E-3</v>
      </c>
      <c r="N77" s="12">
        <f t="shared" si="26"/>
        <v>0.52132785923486746</v>
      </c>
      <c r="O77" s="98">
        <f t="shared" si="27"/>
        <v>1.4844446677985023E-14</v>
      </c>
      <c r="P77" s="98">
        <f t="shared" si="28"/>
        <v>3.7128774028319774E-13</v>
      </c>
      <c r="Q77" s="98">
        <f t="shared" si="29"/>
        <v>4.0424367503005946E-12</v>
      </c>
      <c r="R77" s="47">
        <f t="shared" si="30"/>
        <v>29</v>
      </c>
      <c r="S77" s="77">
        <f t="shared" si="31"/>
        <v>0.60547218172823225</v>
      </c>
      <c r="T77" s="79">
        <f t="shared" si="32"/>
        <v>35.006107982939078</v>
      </c>
      <c r="U77" s="78">
        <f t="shared" si="33"/>
        <v>169.3632080049598</v>
      </c>
      <c r="V77" s="54" t="s">
        <v>145</v>
      </c>
      <c r="W77" s="67">
        <f t="shared" si="34"/>
        <v>0</v>
      </c>
    </row>
    <row r="78" spans="6:23" x14ac:dyDescent="0.35">
      <c r="F78" s="54" t="s">
        <v>146</v>
      </c>
      <c r="G78" s="111">
        <v>0</v>
      </c>
      <c r="H78" s="112">
        <v>0</v>
      </c>
      <c r="I78" s="113">
        <v>0</v>
      </c>
      <c r="K78" s="11">
        <v>72</v>
      </c>
      <c r="L78" s="25">
        <f t="shared" si="24"/>
        <v>0.44328812474404078</v>
      </c>
      <c r="M78" s="12">
        <f t="shared" si="25"/>
        <v>2.2390694685408248E-3</v>
      </c>
      <c r="N78" s="12">
        <f t="shared" si="26"/>
        <v>0.51656690745981193</v>
      </c>
      <c r="O78" s="98">
        <f t="shared" si="27"/>
        <v>1.4912950920861069E-14</v>
      </c>
      <c r="P78" s="98">
        <f t="shared" si="28"/>
        <v>3.6690163052636066E-13</v>
      </c>
      <c r="Q78" s="98">
        <f t="shared" si="29"/>
        <v>4.0534431816076588E-12</v>
      </c>
      <c r="R78" s="47">
        <f t="shared" si="30"/>
        <v>28</v>
      </c>
      <c r="S78" s="77">
        <f t="shared" si="31"/>
        <v>0.59387105247535588</v>
      </c>
      <c r="T78" s="79">
        <f t="shared" si="32"/>
        <v>35.193442796631679</v>
      </c>
      <c r="U78" s="78">
        <f t="shared" si="33"/>
        <v>165.91126360170787</v>
      </c>
      <c r="V78" s="54" t="s">
        <v>146</v>
      </c>
      <c r="W78" s="67">
        <f t="shared" si="34"/>
        <v>0</v>
      </c>
    </row>
    <row r="79" spans="6:23" x14ac:dyDescent="0.35">
      <c r="F79" s="54" t="s">
        <v>147</v>
      </c>
      <c r="G79" s="111">
        <v>0</v>
      </c>
      <c r="H79" s="112">
        <v>0</v>
      </c>
      <c r="I79" s="113">
        <v>0</v>
      </c>
      <c r="K79" s="11">
        <v>73</v>
      </c>
      <c r="L79" s="25">
        <f t="shared" si="24"/>
        <v>0.44175283021962508</v>
      </c>
      <c r="M79" s="12">
        <f t="shared" si="25"/>
        <v>2.0571357466190425E-3</v>
      </c>
      <c r="N79" s="12">
        <f t="shared" si="26"/>
        <v>0.51184943439283392</v>
      </c>
      <c r="O79" s="98">
        <f t="shared" si="27"/>
        <v>1.4979810863080258E-14</v>
      </c>
      <c r="P79" s="98">
        <f t="shared" si="28"/>
        <v>3.6256030482553778E-13</v>
      </c>
      <c r="Q79" s="98">
        <f t="shared" si="29"/>
        <v>4.0637699005674307E-12</v>
      </c>
      <c r="R79" s="47">
        <f t="shared" si="30"/>
        <v>27</v>
      </c>
      <c r="S79" s="77">
        <f t="shared" si="31"/>
        <v>0.5819976924180924</v>
      </c>
      <c r="T79" s="79">
        <f t="shared" si="32"/>
        <v>35.361722984506216</v>
      </c>
      <c r="U79" s="78">
        <f t="shared" si="33"/>
        <v>162.36611001219563</v>
      </c>
      <c r="V79" s="54" t="s">
        <v>147</v>
      </c>
      <c r="W79" s="67">
        <f t="shared" si="34"/>
        <v>0</v>
      </c>
    </row>
    <row r="80" spans="6:23" x14ac:dyDescent="0.35">
      <c r="F80" s="54" t="s">
        <v>148</v>
      </c>
      <c r="G80" s="111">
        <v>0</v>
      </c>
      <c r="H80" s="112">
        <v>0</v>
      </c>
      <c r="I80" s="113">
        <v>0</v>
      </c>
      <c r="K80" s="11">
        <v>74</v>
      </c>
      <c r="L80" s="25">
        <f t="shared" si="24"/>
        <v>0.4402474221315914</v>
      </c>
      <c r="M80" s="12">
        <f t="shared" si="25"/>
        <v>1.8899848975099933E-3</v>
      </c>
      <c r="N80" s="12">
        <f t="shared" si="26"/>
        <v>0.50717504297087868</v>
      </c>
      <c r="O80" s="98">
        <f t="shared" si="27"/>
        <v>1.5045061928876568E-14</v>
      </c>
      <c r="P80" s="98">
        <f t="shared" si="28"/>
        <v>3.5826389032560753E-13</v>
      </c>
      <c r="Q80" s="98">
        <f t="shared" si="29"/>
        <v>4.0734301146834159E-12</v>
      </c>
      <c r="R80" s="47">
        <f t="shared" si="30"/>
        <v>26</v>
      </c>
      <c r="S80" s="77">
        <f t="shared" si="31"/>
        <v>0.56984608918120849</v>
      </c>
      <c r="T80" s="79">
        <f t="shared" si="32"/>
        <v>35.508808877150983</v>
      </c>
      <c r="U80" s="78">
        <f t="shared" si="33"/>
        <v>158.7261048281548</v>
      </c>
      <c r="V80" s="54" t="s">
        <v>148</v>
      </c>
      <c r="W80" s="67">
        <f t="shared" si="34"/>
        <v>0</v>
      </c>
    </row>
    <row r="81" spans="6:23" x14ac:dyDescent="0.35">
      <c r="F81" s="54" t="s">
        <v>149</v>
      </c>
      <c r="G81" s="111">
        <v>0</v>
      </c>
      <c r="H81" s="112">
        <v>0</v>
      </c>
      <c r="I81" s="113">
        <v>0</v>
      </c>
      <c r="K81" s="11">
        <v>75</v>
      </c>
      <c r="L81" s="25">
        <f t="shared" si="24"/>
        <v>0.43877112282035718</v>
      </c>
      <c r="M81" s="12">
        <f t="shared" si="25"/>
        <v>1.7364157512145732E-3</v>
      </c>
      <c r="N81" s="12">
        <f t="shared" si="26"/>
        <v>0.5025433397570126</v>
      </c>
      <c r="O81" s="98">
        <f t="shared" si="27"/>
        <v>1.5108738711012452E-14</v>
      </c>
      <c r="P81" s="98">
        <f t="shared" si="28"/>
        <v>3.5401245832444279E-13</v>
      </c>
      <c r="Q81" s="98">
        <f t="shared" si="29"/>
        <v>4.0824368262406044E-12</v>
      </c>
      <c r="R81" s="47">
        <f t="shared" si="30"/>
        <v>25</v>
      </c>
      <c r="S81" s="77">
        <f t="shared" si="31"/>
        <v>0.55741016210296734</v>
      </c>
      <c r="T81" s="79">
        <f t="shared" si="32"/>
        <v>35.6323571295882</v>
      </c>
      <c r="U81" s="78">
        <f t="shared" si="33"/>
        <v>154.98956557559524</v>
      </c>
      <c r="V81" s="54" t="s">
        <v>149</v>
      </c>
      <c r="W81" s="67">
        <f t="shared" si="34"/>
        <v>0</v>
      </c>
    </row>
    <row r="82" spans="6:23" x14ac:dyDescent="0.35">
      <c r="F82" s="54" t="s">
        <v>150</v>
      </c>
      <c r="G82" s="111">
        <v>0</v>
      </c>
      <c r="H82" s="112">
        <v>0</v>
      </c>
      <c r="I82" s="113">
        <v>0</v>
      </c>
      <c r="K82" s="11">
        <v>76</v>
      </c>
      <c r="L82" s="25">
        <f t="shared" si="24"/>
        <v>0.43732317557015343</v>
      </c>
      <c r="M82" s="12">
        <f t="shared" si="25"/>
        <v>1.5953247377999912E-3</v>
      </c>
      <c r="N82" s="12">
        <f t="shared" si="26"/>
        <v>0.49795393490730816</v>
      </c>
      <c r="O82" s="98">
        <f t="shared" si="27"/>
        <v>1.5170874991661867E-14</v>
      </c>
      <c r="P82" s="98">
        <f t="shared" si="28"/>
        <v>3.4980602936081544E-13</v>
      </c>
      <c r="Q82" s="98">
        <f t="shared" si="29"/>
        <v>4.0908028352020906E-12</v>
      </c>
      <c r="R82" s="47">
        <f t="shared" si="30"/>
        <v>24</v>
      </c>
      <c r="S82" s="77">
        <f t="shared" si="31"/>
        <v>0.54468376111951078</v>
      </c>
      <c r="T82" s="79">
        <f t="shared" si="32"/>
        <v>35.729798306347156</v>
      </c>
      <c r="U82" s="78">
        <f t="shared" si="33"/>
        <v>151.1547617414891</v>
      </c>
      <c r="V82" s="54" t="s">
        <v>150</v>
      </c>
      <c r="W82" s="67">
        <f t="shared" si="34"/>
        <v>0</v>
      </c>
    </row>
    <row r="83" spans="6:23" x14ac:dyDescent="0.35">
      <c r="F83" s="54" t="s">
        <v>151</v>
      </c>
      <c r="G83" s="111">
        <v>0</v>
      </c>
      <c r="H83" s="112">
        <v>0</v>
      </c>
      <c r="I83" s="113">
        <v>0</v>
      </c>
      <c r="K83" s="11">
        <v>77</v>
      </c>
      <c r="L83" s="25">
        <f t="shared" si="24"/>
        <v>0.43590284403881041</v>
      </c>
      <c r="M83" s="12">
        <f t="shared" si="25"/>
        <v>1.4656979569877854E-3</v>
      </c>
      <c r="N83" s="12">
        <f t="shared" si="26"/>
        <v>0.49340644213803186</v>
      </c>
      <c r="O83" s="98">
        <f t="shared" si="27"/>
        <v>1.5231503762751224E-14</v>
      </c>
      <c r="P83" s="98">
        <f t="shared" si="28"/>
        <v>3.4564457788223789E-13</v>
      </c>
      <c r="Q83" s="98">
        <f t="shared" si="29"/>
        <v>4.0985407420669244E-12</v>
      </c>
      <c r="R83" s="47">
        <f t="shared" si="30"/>
        <v>23</v>
      </c>
      <c r="S83" s="77">
        <f t="shared" si="31"/>
        <v>0.5316606555452581</v>
      </c>
      <c r="T83" s="79">
        <f t="shared" si="32"/>
        <v>35.798310420589651</v>
      </c>
      <c r="U83" s="78">
        <f t="shared" si="33"/>
        <v>147.21990316205711</v>
      </c>
      <c r="V83" s="54" t="s">
        <v>151</v>
      </c>
      <c r="W83" s="67">
        <f t="shared" si="34"/>
        <v>0</v>
      </c>
    </row>
    <row r="84" spans="6:23" x14ac:dyDescent="0.35">
      <c r="F84" s="54" t="s">
        <v>152</v>
      </c>
      <c r="G84" s="111">
        <v>0</v>
      </c>
      <c r="H84" s="112">
        <v>0</v>
      </c>
      <c r="I84" s="113">
        <v>0</v>
      </c>
      <c r="K84" s="11">
        <v>78</v>
      </c>
      <c r="L84" s="25">
        <f t="shared" si="24"/>
        <v>0.43450941170397306</v>
      </c>
      <c r="M84" s="12">
        <f t="shared" si="25"/>
        <v>1.3466038921208659E-3</v>
      </c>
      <c r="N84" s="12">
        <f t="shared" si="26"/>
        <v>0.48890047869313064</v>
      </c>
      <c r="O84" s="98">
        <f t="shared" si="27"/>
        <v>1.5290657245772097E-14</v>
      </c>
      <c r="P84" s="98">
        <f t="shared" si="28"/>
        <v>3.4152803652695523E-13</v>
      </c>
      <c r="Q84" s="98">
        <f t="shared" si="29"/>
        <v>4.1056629506896067E-12</v>
      </c>
      <c r="R84" s="47">
        <f t="shared" si="30"/>
        <v>22</v>
      </c>
      <c r="S84" s="77">
        <f t="shared" si="31"/>
        <v>0.51833450496619138</v>
      </c>
      <c r="T84" s="79">
        <f t="shared" si="32"/>
        <v>35.834787088277984</v>
      </c>
      <c r="U84" s="78">
        <f t="shared" si="33"/>
        <v>143.18312304408622</v>
      </c>
      <c r="V84" s="54" t="s">
        <v>152</v>
      </c>
      <c r="W84" s="67">
        <f t="shared" si="34"/>
        <v>0</v>
      </c>
    </row>
    <row r="85" spans="6:23" x14ac:dyDescent="0.35">
      <c r="F85" s="54" t="s">
        <v>153</v>
      </c>
      <c r="G85" s="111">
        <v>0</v>
      </c>
      <c r="H85" s="112">
        <v>0</v>
      </c>
      <c r="I85" s="113">
        <v>0</v>
      </c>
      <c r="K85" s="11">
        <v>79</v>
      </c>
      <c r="L85" s="25">
        <f t="shared" si="24"/>
        <v>0.43314218132508669</v>
      </c>
      <c r="M85" s="12">
        <f t="shared" si="25"/>
        <v>1.2371867161510787E-3</v>
      </c>
      <c r="N85" s="12">
        <f t="shared" si="26"/>
        <v>0.48443566531201621</v>
      </c>
      <c r="O85" s="98">
        <f t="shared" si="27"/>
        <v>1.5348366911079257E-14</v>
      </c>
      <c r="P85" s="98">
        <f t="shared" si="28"/>
        <v>3.3745630005151884E-13</v>
      </c>
      <c r="Q85" s="98">
        <f t="shared" si="29"/>
        <v>4.1121816710617851E-12</v>
      </c>
      <c r="R85" s="47">
        <f t="shared" si="30"/>
        <v>21</v>
      </c>
      <c r="S85" s="77">
        <f t="shared" si="31"/>
        <v>0.50469879996924172</v>
      </c>
      <c r="T85" s="79">
        <f t="shared" si="32"/>
        <v>35.835798373247798</v>
      </c>
      <c r="U85" s="78">
        <f t="shared" si="33"/>
        <v>139.04245306851155</v>
      </c>
      <c r="V85" s="54" t="s">
        <v>153</v>
      </c>
      <c r="W85" s="67">
        <f t="shared" si="34"/>
        <v>0</v>
      </c>
    </row>
    <row r="86" spans="6:23" x14ac:dyDescent="0.35">
      <c r="F86" s="54" t="s">
        <v>154</v>
      </c>
      <c r="G86" s="111">
        <v>0</v>
      </c>
      <c r="H86" s="112">
        <v>0</v>
      </c>
      <c r="I86" s="113">
        <v>0</v>
      </c>
      <c r="K86" s="11">
        <v>80</v>
      </c>
      <c r="L86" s="25">
        <f t="shared" si="24"/>
        <v>0.43180047442055891</v>
      </c>
      <c r="M86" s="12">
        <f t="shared" si="25"/>
        <v>1.1366601415431729E-3</v>
      </c>
      <c r="N86" s="12">
        <f t="shared" si="26"/>
        <v>0.48001162619764304</v>
      </c>
      <c r="O86" s="98">
        <f t="shared" si="27"/>
        <v>1.5404663496687329E-14</v>
      </c>
      <c r="P86" s="98">
        <f t="shared" si="28"/>
        <v>3.3342922893281748E-13</v>
      </c>
      <c r="Q86" s="98">
        <f t="shared" si="29"/>
        <v>4.1181089220566594E-12</v>
      </c>
      <c r="R86" s="47">
        <f t="shared" si="30"/>
        <v>20</v>
      </c>
      <c r="S86" s="77">
        <f t="shared" si="31"/>
        <v>0.49074675359249564</v>
      </c>
      <c r="T86" s="79">
        <f t="shared" si="32"/>
        <v>35.797541540178379</v>
      </c>
      <c r="U86" s="78">
        <f t="shared" si="33"/>
        <v>134.79578681222574</v>
      </c>
      <c r="V86" s="54" t="s">
        <v>154</v>
      </c>
      <c r="W86" s="67">
        <f t="shared" si="34"/>
        <v>0</v>
      </c>
    </row>
    <row r="87" spans="6:23" x14ac:dyDescent="0.35">
      <c r="F87" s="54" t="s">
        <v>155</v>
      </c>
      <c r="G87" s="111">
        <v>0</v>
      </c>
      <c r="H87" s="112">
        <v>0</v>
      </c>
      <c r="I87" s="113">
        <v>0</v>
      </c>
      <c r="K87" s="11">
        <v>81</v>
      </c>
      <c r="L87" s="25">
        <f t="shared" si="24"/>
        <v>0.43048363075955182</v>
      </c>
      <c r="M87" s="12">
        <f t="shared" si="25"/>
        <v>1.0443017698996812E-3</v>
      </c>
      <c r="N87" s="12">
        <f t="shared" si="26"/>
        <v>0.47562798898487824</v>
      </c>
      <c r="O87" s="98">
        <f t="shared" si="27"/>
        <v>1.5459577026579064E-14</v>
      </c>
      <c r="P87" s="98">
        <f t="shared" si="28"/>
        <v>3.2944665267109631E-13</v>
      </c>
      <c r="Q87" s="98">
        <f t="shared" si="29"/>
        <v>4.1234565341365123E-12</v>
      </c>
      <c r="R87" s="47">
        <f t="shared" si="30"/>
        <v>19</v>
      </c>
      <c r="S87" s="77">
        <f t="shared" si="31"/>
        <v>0.47647111402802844</v>
      </c>
      <c r="T87" s="79">
        <f t="shared" si="32"/>
        <v>35.715777670038641</v>
      </c>
      <c r="U87" s="78">
        <f t="shared" si="33"/>
        <v>130.44082593370715</v>
      </c>
      <c r="V87" s="54" t="s">
        <v>155</v>
      </c>
      <c r="W87" s="67">
        <f t="shared" si="34"/>
        <v>0</v>
      </c>
    </row>
    <row r="88" spans="6:23" x14ac:dyDescent="0.35">
      <c r="F88" s="54" t="s">
        <v>156</v>
      </c>
      <c r="G88" s="111">
        <v>0</v>
      </c>
      <c r="H88" s="112">
        <v>0</v>
      </c>
      <c r="I88" s="113">
        <v>0</v>
      </c>
      <c r="K88" s="11">
        <v>82</v>
      </c>
      <c r="L88" s="25">
        <f t="shared" si="24"/>
        <v>0.4291910078679011</v>
      </c>
      <c r="M88" s="12">
        <f t="shared" si="25"/>
        <v>9.5944790070232652E-4</v>
      </c>
      <c r="N88" s="12">
        <f t="shared" si="26"/>
        <v>0.47128438470915984</v>
      </c>
      <c r="O88" s="98">
        <f t="shared" si="27"/>
        <v>1.5513136828537985E-14</v>
      </c>
      <c r="P88" s="98">
        <f t="shared" si="28"/>
        <v>3.2550837281833422E-13</v>
      </c>
      <c r="Q88" s="98">
        <f t="shared" si="29"/>
        <v>4.1282361520239171E-12</v>
      </c>
      <c r="R88" s="47">
        <f t="shared" si="30"/>
        <v>18</v>
      </c>
      <c r="S88" s="77">
        <f t="shared" si="31"/>
        <v>0.46186385350170828</v>
      </c>
      <c r="T88" s="79">
        <f t="shared" si="32"/>
        <v>35.585748235119638</v>
      </c>
      <c r="U88" s="78">
        <f t="shared" si="33"/>
        <v>125.97500092608225</v>
      </c>
      <c r="V88" s="54" t="s">
        <v>156</v>
      </c>
      <c r="W88" s="67">
        <f t="shared" si="34"/>
        <v>0</v>
      </c>
    </row>
    <row r="89" spans="6:23" x14ac:dyDescent="0.35">
      <c r="F89" s="54" t="s">
        <v>157</v>
      </c>
      <c r="G89" s="111">
        <v>0</v>
      </c>
      <c r="H89" s="112">
        <v>0</v>
      </c>
      <c r="I89" s="113">
        <v>0</v>
      </c>
      <c r="K89" s="11">
        <v>83</v>
      </c>
      <c r="L89" s="25">
        <f t="shared" si="24"/>
        <v>0.42792198054769975</v>
      </c>
      <c r="M89" s="12">
        <f t="shared" si="25"/>
        <v>8.8148876186481086E-4</v>
      </c>
      <c r="N89" s="12">
        <f t="shared" si="26"/>
        <v>0.46698044777544195</v>
      </c>
      <c r="O89" s="98">
        <f t="shared" si="27"/>
        <v>1.5565371551517871E-14</v>
      </c>
      <c r="P89" s="98">
        <f t="shared" si="28"/>
        <v>3.2161416575437345E-13</v>
      </c>
      <c r="Q89" s="98">
        <f t="shared" si="29"/>
        <v>4.1324592373370554E-12</v>
      </c>
      <c r="R89" s="47">
        <f t="shared" si="30"/>
        <v>17</v>
      </c>
      <c r="S89" s="77">
        <f t="shared" si="31"/>
        <v>0.44691566480661821</v>
      </c>
      <c r="T89" s="79">
        <f t="shared" si="32"/>
        <v>35.402062995678961</v>
      </c>
      <c r="U89" s="78">
        <f t="shared" si="33"/>
        <v>121.39535434257108</v>
      </c>
      <c r="V89" s="54" t="s">
        <v>157</v>
      </c>
      <c r="W89" s="67">
        <f t="shared" si="34"/>
        <v>0</v>
      </c>
    </row>
    <row r="90" spans="6:23" x14ac:dyDescent="0.35">
      <c r="F90" s="54" t="s">
        <v>158</v>
      </c>
      <c r="G90" s="111">
        <v>0</v>
      </c>
      <c r="H90" s="112">
        <v>0</v>
      </c>
      <c r="I90" s="113">
        <v>0</v>
      </c>
      <c r="K90" s="11">
        <v>84</v>
      </c>
      <c r="L90" s="25">
        <f t="shared" si="24"/>
        <v>0.42667594041010565</v>
      </c>
      <c r="M90" s="12">
        <f t="shared" si="25"/>
        <v>8.0986412782306256E-4</v>
      </c>
      <c r="N90" s="12">
        <f t="shared" si="26"/>
        <v>0.46271581592742261</v>
      </c>
      <c r="O90" s="98">
        <f t="shared" si="27"/>
        <v>1.5616309182561159E-14</v>
      </c>
      <c r="P90" s="98">
        <f t="shared" si="28"/>
        <v>3.177637852313704E-13</v>
      </c>
      <c r="Q90" s="98">
        <f t="shared" si="29"/>
        <v>4.136137071189591E-12</v>
      </c>
      <c r="R90" s="47">
        <f t="shared" si="30"/>
        <v>16</v>
      </c>
      <c r="S90" s="77">
        <f t="shared" si="31"/>
        <v>0.43161516184055887</v>
      </c>
      <c r="T90" s="79">
        <f t="shared" si="32"/>
        <v>35.158546550597755</v>
      </c>
      <c r="U90" s="78">
        <f t="shared" si="33"/>
        <v>116.69836864616993</v>
      </c>
      <c r="V90" s="54" t="s">
        <v>158</v>
      </c>
      <c r="W90" s="67">
        <f t="shared" si="34"/>
        <v>0</v>
      </c>
    </row>
    <row r="91" spans="6:23" x14ac:dyDescent="0.35">
      <c r="F91" s="54" t="s">
        <v>159</v>
      </c>
      <c r="G91" s="111">
        <v>0</v>
      </c>
      <c r="H91" s="112">
        <v>0</v>
      </c>
      <c r="I91" s="113">
        <v>0</v>
      </c>
      <c r="K91" s="11">
        <v>85</v>
      </c>
      <c r="L91" s="25">
        <f t="shared" si="24"/>
        <v>0.42545229542096635</v>
      </c>
      <c r="M91" s="12">
        <f t="shared" si="25"/>
        <v>7.4405929367389774E-4</v>
      </c>
      <c r="N91" s="12">
        <f t="shared" si="26"/>
        <v>0.45849013021705382</v>
      </c>
      <c r="O91" s="98">
        <f t="shared" si="27"/>
        <v>1.5665977063278136E-14</v>
      </c>
      <c r="P91" s="98">
        <f t="shared" si="28"/>
        <v>3.1395696470546725E-13</v>
      </c>
      <c r="Q91" s="98">
        <f t="shared" si="29"/>
        <v>4.1392807567556331E-12</v>
      </c>
      <c r="R91" s="47">
        <f t="shared" si="30"/>
        <v>15</v>
      </c>
      <c r="S91" s="77">
        <f t="shared" si="31"/>
        <v>0.41594762800108637</v>
      </c>
      <c r="T91" s="79">
        <f t="shared" si="32"/>
        <v>34.848024935091203</v>
      </c>
      <c r="U91" s="78">
        <f t="shared" si="33"/>
        <v>111.87971234580999</v>
      </c>
      <c r="V91" s="54" t="s">
        <v>159</v>
      </c>
      <c r="W91" s="67">
        <f t="shared" si="34"/>
        <v>0</v>
      </c>
    </row>
    <row r="92" spans="6:23" x14ac:dyDescent="0.35">
      <c r="F92" s="54" t="s">
        <v>160</v>
      </c>
      <c r="G92" s="111">
        <v>0</v>
      </c>
      <c r="H92" s="112">
        <v>0</v>
      </c>
      <c r="I92" s="113">
        <v>0</v>
      </c>
      <c r="K92" s="11">
        <v>86</v>
      </c>
      <c r="L92" s="25">
        <f t="shared" si="24"/>
        <v>0.42425046945887029</v>
      </c>
      <c r="M92" s="12">
        <f t="shared" si="25"/>
        <v>6.8360137643169478E-4</v>
      </c>
      <c r="N92" s="12">
        <f t="shared" si="26"/>
        <v>0.45430303497432872</v>
      </c>
      <c r="O92" s="98">
        <f t="shared" si="27"/>
        <v>1.5714401905898556E-14</v>
      </c>
      <c r="P92" s="98">
        <f t="shared" si="28"/>
        <v>3.1019341947304584E-13</v>
      </c>
      <c r="Q92" s="98">
        <f t="shared" si="29"/>
        <v>4.1419012218001651E-12</v>
      </c>
      <c r="R92" s="47">
        <f t="shared" si="30"/>
        <v>14</v>
      </c>
      <c r="S92" s="77">
        <f t="shared" si="31"/>
        <v>0.39989307798768287</v>
      </c>
      <c r="T92" s="79">
        <f t="shared" si="32"/>
        <v>34.462024901656591</v>
      </c>
      <c r="U92" s="78">
        <f t="shared" si="33"/>
        <v>106.93386555345838</v>
      </c>
      <c r="V92" s="54" t="s">
        <v>160</v>
      </c>
      <c r="W92" s="67">
        <f t="shared" si="34"/>
        <v>0</v>
      </c>
    </row>
    <row r="93" spans="6:23" x14ac:dyDescent="0.35">
      <c r="F93" s="54" t="s">
        <v>161</v>
      </c>
      <c r="G93" s="111">
        <v>0</v>
      </c>
      <c r="H93" s="112">
        <v>0</v>
      </c>
      <c r="I93" s="113">
        <v>0</v>
      </c>
      <c r="K93" s="11">
        <v>87</v>
      </c>
      <c r="L93" s="25">
        <f t="shared" si="24"/>
        <v>0.42306990188525745</v>
      </c>
      <c r="M93" s="12">
        <f t="shared" si="25"/>
        <v>6.2805591682336774E-4</v>
      </c>
      <c r="N93" s="12">
        <f t="shared" si="26"/>
        <v>0.45015417777734607</v>
      </c>
      <c r="O93" s="98">
        <f t="shared" si="27"/>
        <v>1.5761609808906793E-14</v>
      </c>
      <c r="P93" s="98">
        <f t="shared" si="28"/>
        <v>3.0647284862751555E-13</v>
      </c>
      <c r="Q93" s="98">
        <f t="shared" si="29"/>
        <v>4.1440092211754462E-12</v>
      </c>
      <c r="R93" s="47">
        <f t="shared" si="30"/>
        <v>13</v>
      </c>
      <c r="S93" s="77">
        <f t="shared" si="31"/>
        <v>0.38342328195604569</v>
      </c>
      <c r="T93" s="79">
        <f t="shared" si="32"/>
        <v>33.9903456065923</v>
      </c>
      <c r="U93" s="78">
        <f t="shared" si="33"/>
        <v>101.85356760988228</v>
      </c>
      <c r="V93" s="54" t="s">
        <v>161</v>
      </c>
      <c r="W93" s="67">
        <f t="shared" si="34"/>
        <v>0</v>
      </c>
    </row>
    <row r="94" spans="6:23" x14ac:dyDescent="0.35">
      <c r="F94" s="54" t="s">
        <v>162</v>
      </c>
      <c r="G94" s="111">
        <v>0</v>
      </c>
      <c r="H94" s="112">
        <v>0</v>
      </c>
      <c r="I94" s="113">
        <v>0</v>
      </c>
      <c r="K94" s="11">
        <v>88</v>
      </c>
      <c r="L94" s="25">
        <f t="shared" si="24"/>
        <v>0.42191004712623575</v>
      </c>
      <c r="M94" s="12">
        <f t="shared" si="25"/>
        <v>5.7702375720165779E-4</v>
      </c>
      <c r="N94" s="12">
        <f t="shared" si="26"/>
        <v>0.44604320942264658</v>
      </c>
      <c r="O94" s="98">
        <f t="shared" si="27"/>
        <v>1.5807626272271696E-14</v>
      </c>
      <c r="P94" s="98">
        <f t="shared" si="28"/>
        <v>3.0279493685128708E-13</v>
      </c>
      <c r="Q94" s="98">
        <f t="shared" si="29"/>
        <v>4.1456153392837649E-12</v>
      </c>
      <c r="R94" s="47">
        <f t="shared" si="30"/>
        <v>12</v>
      </c>
      <c r="S94" s="77">
        <f t="shared" si="31"/>
        <v>0.36649722757005088</v>
      </c>
      <c r="T94" s="79">
        <f t="shared" si="32"/>
        <v>33.42044337699474</v>
      </c>
      <c r="U94" s="78">
        <f t="shared" si="33"/>
        <v>96.629002146682865</v>
      </c>
      <c r="V94" s="54" t="s">
        <v>162</v>
      </c>
      <c r="W94" s="67">
        <f t="shared" si="34"/>
        <v>0</v>
      </c>
    </row>
    <row r="95" spans="6:23" x14ac:dyDescent="0.35">
      <c r="F95" s="54" t="s">
        <v>163</v>
      </c>
      <c r="G95" s="111">
        <v>0</v>
      </c>
      <c r="H95" s="112">
        <v>0</v>
      </c>
      <c r="I95" s="113">
        <v>0</v>
      </c>
      <c r="K95" s="11">
        <v>89</v>
      </c>
      <c r="L95" s="25">
        <f t="shared" si="24"/>
        <v>0.42077037426576719</v>
      </c>
      <c r="M95" s="12">
        <f t="shared" si="25"/>
        <v>5.3013817314097095E-4</v>
      </c>
      <c r="N95" s="12">
        <f t="shared" si="26"/>
        <v>0.44196978389582181</v>
      </c>
      <c r="O95" s="98">
        <f t="shared" si="27"/>
        <v>1.5852476212281645E-14</v>
      </c>
      <c r="P95" s="98">
        <f t="shared" si="28"/>
        <v>2.991593560563956E-13</v>
      </c>
      <c r="Q95" s="98">
        <f t="shared" si="29"/>
        <v>4.1467299925070814E-12</v>
      </c>
      <c r="R95" s="47">
        <f t="shared" si="30"/>
        <v>11</v>
      </c>
      <c r="S95" s="77">
        <f t="shared" si="31"/>
        <v>0.34905423793966373</v>
      </c>
      <c r="T95" s="79">
        <f t="shared" si="32"/>
        <v>32.736542135443919</v>
      </c>
      <c r="U95" s="78">
        <f t="shared" si="33"/>
        <v>91.246594696007278</v>
      </c>
      <c r="V95" s="54" t="s">
        <v>163</v>
      </c>
      <c r="W95" s="67">
        <f t="shared" si="34"/>
        <v>0</v>
      </c>
    </row>
    <row r="96" spans="6:23" x14ac:dyDescent="0.35">
      <c r="F96" s="54" t="s">
        <v>164</v>
      </c>
      <c r="G96" s="111">
        <v>0</v>
      </c>
      <c r="H96" s="112">
        <v>0</v>
      </c>
      <c r="I96" s="113">
        <v>0</v>
      </c>
      <c r="K96" s="11">
        <v>90</v>
      </c>
      <c r="L96" s="25">
        <f t="shared" si="24"/>
        <v>0.41965036664989935</v>
      </c>
      <c r="M96" s="12">
        <f t="shared" si="25"/>
        <v>4.8706223810300792E-4</v>
      </c>
      <c r="N96" s="12">
        <f t="shared" si="26"/>
        <v>0.43793355834238984</v>
      </c>
      <c r="O96" s="98">
        <f t="shared" si="27"/>
        <v>1.5896183975995448E-14</v>
      </c>
      <c r="P96" s="98">
        <f t="shared" si="28"/>
        <v>2.9556576688613989E-13</v>
      </c>
      <c r="Q96" s="98">
        <f t="shared" si="29"/>
        <v>4.1473634316038592E-12</v>
      </c>
      <c r="R96" s="47">
        <f t="shared" si="30"/>
        <v>10</v>
      </c>
      <c r="S96" s="77">
        <f t="shared" si="31"/>
        <v>0.33100358124834722</v>
      </c>
      <c r="T96" s="79">
        <f t="shared" si="32"/>
        <v>31.918340607641021</v>
      </c>
      <c r="U96" s="78">
        <f t="shared" si="33"/>
        <v>85.68723855494693</v>
      </c>
      <c r="V96" s="54" t="s">
        <v>164</v>
      </c>
      <c r="W96" s="67">
        <f t="shared" si="34"/>
        <v>0</v>
      </c>
    </row>
    <row r="97" spans="6:23" x14ac:dyDescent="0.35">
      <c r="F97" s="54" t="s">
        <v>165</v>
      </c>
      <c r="G97" s="111">
        <v>0</v>
      </c>
      <c r="H97" s="112">
        <v>0</v>
      </c>
      <c r="I97" s="113">
        <v>0</v>
      </c>
      <c r="K97" s="11">
        <v>91</v>
      </c>
      <c r="L97" s="25">
        <f t="shared" si="24"/>
        <v>0.41854952150173208</v>
      </c>
      <c r="M97" s="12">
        <f t="shared" si="25"/>
        <v>4.4748640223428768E-4</v>
      </c>
      <c r="N97" s="12">
        <f t="shared" si="26"/>
        <v>0.43393419303893832</v>
      </c>
      <c r="O97" s="98">
        <f t="shared" si="27"/>
        <v>1.593877335531899E-14</v>
      </c>
      <c r="P97" s="98">
        <f t="shared" si="28"/>
        <v>2.9201382008909905E-13</v>
      </c>
      <c r="Q97" s="98">
        <f t="shared" si="29"/>
        <v>4.1475257440736651E-12</v>
      </c>
      <c r="R97" s="47">
        <f t="shared" si="30"/>
        <v>9</v>
      </c>
      <c r="S97" s="77">
        <f t="shared" si="31"/>
        <v>0.31220884122717218</v>
      </c>
      <c r="T97" s="79">
        <f t="shared" si="32"/>
        <v>30.939126280932857</v>
      </c>
      <c r="U97" s="78">
        <f t="shared" si="33"/>
        <v>79.923676950911002</v>
      </c>
      <c r="V97" s="54" t="s">
        <v>165</v>
      </c>
      <c r="W97" s="67">
        <f t="shared" si="34"/>
        <v>0</v>
      </c>
    </row>
    <row r="98" spans="6:23" x14ac:dyDescent="0.35">
      <c r="F98" s="54" t="s">
        <v>166</v>
      </c>
      <c r="G98" s="111">
        <v>0</v>
      </c>
      <c r="H98" s="112">
        <v>0</v>
      </c>
      <c r="I98" s="113">
        <v>0</v>
      </c>
      <c r="K98" s="11">
        <v>92</v>
      </c>
      <c r="L98" s="25">
        <f t="shared" si="24"/>
        <v>0.41746734954681669</v>
      </c>
      <c r="M98" s="12">
        <f t="shared" si="25"/>
        <v>4.1112626789646049E-4</v>
      </c>
      <c r="N98" s="12">
        <f t="shared" si="26"/>
        <v>0.42997135136452991</v>
      </c>
      <c r="O98" s="98">
        <f t="shared" si="27"/>
        <v>1.5980267600717789E-14</v>
      </c>
      <c r="P98" s="98">
        <f t="shared" si="28"/>
        <v>2.8850315777596495E-13</v>
      </c>
      <c r="Q98" s="98">
        <f t="shared" si="29"/>
        <v>4.1472268564897902E-12</v>
      </c>
      <c r="R98" s="47">
        <f t="shared" si="30"/>
        <v>8</v>
      </c>
      <c r="S98" s="77">
        <f t="shared" si="31"/>
        <v>0.29246447808511938</v>
      </c>
      <c r="T98" s="79">
        <f t="shared" si="32"/>
        <v>29.763015846922269</v>
      </c>
      <c r="U98" s="78">
        <f t="shared" si="33"/>
        <v>73.916640196933969</v>
      </c>
      <c r="V98" s="54" t="s">
        <v>166</v>
      </c>
      <c r="W98" s="67">
        <f t="shared" si="34"/>
        <v>0</v>
      </c>
    </row>
    <row r="99" spans="6:23" x14ac:dyDescent="0.35">
      <c r="F99" s="54" t="s">
        <v>167</v>
      </c>
      <c r="G99" s="111">
        <v>0</v>
      </c>
      <c r="H99" s="112">
        <v>0</v>
      </c>
      <c r="I99" s="113">
        <v>0</v>
      </c>
      <c r="K99" s="11">
        <v>93</v>
      </c>
      <c r="L99" s="25">
        <f t="shared" si="24"/>
        <v>0.4164033746487012</v>
      </c>
      <c r="M99" s="12">
        <f t="shared" si="25"/>
        <v>3.7772054594404627E-4</v>
      </c>
      <c r="N99" s="12">
        <f t="shared" si="26"/>
        <v>0.42604469977236986</v>
      </c>
      <c r="O99" s="98">
        <f t="shared" si="27"/>
        <v>1.602068943457477E-14</v>
      </c>
      <c r="P99" s="98">
        <f t="shared" si="28"/>
        <v>2.8503341456877876E-13</v>
      </c>
      <c r="Q99" s="98">
        <f t="shared" si="29"/>
        <v>4.1464765368004802E-12</v>
      </c>
      <c r="R99" s="47">
        <f t="shared" si="30"/>
        <v>7</v>
      </c>
      <c r="S99" s="77">
        <f t="shared" si="31"/>
        <v>0.2714607663662108</v>
      </c>
      <c r="T99" s="79">
        <f t="shared" si="32"/>
        <v>28.340908719394914</v>
      </c>
      <c r="U99" s="78">
        <f t="shared" si="33"/>
        <v>67.609145638447131</v>
      </c>
      <c r="V99" s="54" t="s">
        <v>167</v>
      </c>
      <c r="W99" s="67">
        <f t="shared" si="34"/>
        <v>0</v>
      </c>
    </row>
    <row r="100" spans="6:23" x14ac:dyDescent="0.35">
      <c r="F100" s="54" t="s">
        <v>168</v>
      </c>
      <c r="G100" s="111">
        <v>0</v>
      </c>
      <c r="H100" s="112">
        <v>0</v>
      </c>
      <c r="I100" s="113">
        <v>0</v>
      </c>
      <c r="K100" s="11">
        <v>94</v>
      </c>
      <c r="L100" s="25">
        <f t="shared" si="24"/>
        <v>0.41535713345433739</v>
      </c>
      <c r="M100" s="12">
        <f t="shared" si="25"/>
        <v>3.4702917806312387E-4</v>
      </c>
      <c r="N100" s="12">
        <f t="shared" si="26"/>
        <v>0.42215390776173134</v>
      </c>
      <c r="O100" s="98">
        <f t="shared" si="27"/>
        <v>1.6060061064202958E-14</v>
      </c>
      <c r="P100" s="98">
        <f t="shared" si="28"/>
        <v>2.8160421865137976E-13</v>
      </c>
      <c r="Q100" s="98">
        <f t="shared" si="29"/>
        <v>4.1452843965990316E-12</v>
      </c>
      <c r="R100" s="47">
        <f t="shared" si="30"/>
        <v>6</v>
      </c>
      <c r="S100" s="77">
        <f t="shared" si="31"/>
        <v>0.24873145638996216</v>
      </c>
      <c r="T100" s="79">
        <f t="shared" si="32"/>
        <v>26.604543761572252</v>
      </c>
      <c r="U100" s="78">
        <f t="shared" si="33"/>
        <v>60.918086508220519</v>
      </c>
      <c r="V100" s="54" t="s">
        <v>168</v>
      </c>
      <c r="W100" s="67">
        <f t="shared" si="34"/>
        <v>0</v>
      </c>
    </row>
    <row r="101" spans="6:23" x14ac:dyDescent="0.35">
      <c r="F101" s="54" t="s">
        <v>169</v>
      </c>
      <c r="G101" s="111">
        <v>0</v>
      </c>
      <c r="H101" s="112">
        <v>0</v>
      </c>
      <c r="I101" s="113">
        <v>0</v>
      </c>
      <c r="K101" s="11">
        <v>95</v>
      </c>
      <c r="L101" s="25">
        <f t="shared" si="24"/>
        <v>0.41432817504908109</v>
      </c>
      <c r="M101" s="12">
        <f t="shared" si="25"/>
        <v>3.1883161167782265E-4</v>
      </c>
      <c r="N101" s="12">
        <f t="shared" si="26"/>
        <v>0.41829864785013821</v>
      </c>
      <c r="O101" s="98">
        <f t="shared" si="27"/>
        <v>1.6098404194521934E-14</v>
      </c>
      <c r="P101" s="98">
        <f t="shared" si="28"/>
        <v>2.7821519272916058E-13</v>
      </c>
      <c r="Q101" s="98">
        <f t="shared" si="29"/>
        <v>4.1436598933632683E-12</v>
      </c>
      <c r="R101" s="47">
        <f t="shared" si="30"/>
        <v>5</v>
      </c>
      <c r="S101" s="77">
        <f t="shared" si="31"/>
        <v>0.22357578422478827</v>
      </c>
      <c r="T101" s="79">
        <f t="shared" si="32"/>
        <v>24.457759469051265</v>
      </c>
      <c r="U101" s="78">
        <f t="shared" si="33"/>
        <v>53.721820135250795</v>
      </c>
      <c r="V101" s="54" t="s">
        <v>169</v>
      </c>
      <c r="W101" s="67">
        <f t="shared" si="34"/>
        <v>0</v>
      </c>
    </row>
    <row r="102" spans="6:23" x14ac:dyDescent="0.35">
      <c r="F102" s="54" t="s">
        <v>170</v>
      </c>
      <c r="G102" s="111">
        <v>0</v>
      </c>
      <c r="H102" s="112">
        <v>0</v>
      </c>
      <c r="I102" s="113">
        <v>0</v>
      </c>
      <c r="K102" s="11">
        <v>96</v>
      </c>
      <c r="L102" s="25">
        <f t="shared" ref="L102:L106" si="35">$B$17+$B$18*EXP(-K102/$B$21)+$B$19*EXP(-K102/$B$22)+$B$20*EXP(-K102/$B$23)</f>
        <v>0.41331606062102144</v>
      </c>
      <c r="M102" s="12">
        <f t="shared" si="25"/>
        <v>2.9292521502784772E-4</v>
      </c>
      <c r="N102" s="12">
        <f t="shared" si="26"/>
        <v>0.41447859554580074</v>
      </c>
      <c r="O102" s="98">
        <f t="shared" si="27"/>
        <v>1.6135740040407117E-14</v>
      </c>
      <c r="P102" s="98">
        <f t="shared" si="28"/>
        <v>2.7486595490555959E-13</v>
      </c>
      <c r="Q102" s="98">
        <f t="shared" si="29"/>
        <v>4.1416123326647378E-12</v>
      </c>
      <c r="R102" s="47">
        <f t="shared" si="30"/>
        <v>4</v>
      </c>
      <c r="S102" s="77">
        <f t="shared" si="31"/>
        <v>0.19494243029367347</v>
      </c>
      <c r="T102" s="79">
        <f t="shared" si="32"/>
        <v>21.763630097077058</v>
      </c>
      <c r="U102" s="78">
        <f t="shared" si="33"/>
        <v>45.841852564596486</v>
      </c>
      <c r="V102" s="54" t="s">
        <v>170</v>
      </c>
      <c r="W102" s="67">
        <f t="shared" si="34"/>
        <v>0</v>
      </c>
    </row>
    <row r="103" spans="6:23" x14ac:dyDescent="0.35">
      <c r="F103" s="54" t="s">
        <v>171</v>
      </c>
      <c r="G103" s="111">
        <v>0</v>
      </c>
      <c r="H103" s="112">
        <v>0</v>
      </c>
      <c r="I103" s="113">
        <v>0</v>
      </c>
      <c r="K103" s="11">
        <v>97</v>
      </c>
      <c r="L103" s="25">
        <f t="shared" si="35"/>
        <v>0.41232036313438336</v>
      </c>
      <c r="M103" s="12">
        <f t="shared" si="25"/>
        <v>2.6912382102755992E-4</v>
      </c>
      <c r="N103" s="12">
        <f t="shared" si="26"/>
        <v>0.41069342932030406</v>
      </c>
      <c r="O103" s="98">
        <f t="shared" si="27"/>
        <v>1.6172089338720437E-14</v>
      </c>
      <c r="P103" s="98">
        <f t="shared" si="28"/>
        <v>2.7155611948212258E-13</v>
      </c>
      <c r="Q103" s="98">
        <f t="shared" si="29"/>
        <v>4.139150870348067E-12</v>
      </c>
      <c r="R103" s="47">
        <f t="shared" si="30"/>
        <v>3</v>
      </c>
      <c r="S103" s="77">
        <f t="shared" si="31"/>
        <v>0.1612570766319367</v>
      </c>
      <c r="T103" s="79">
        <f t="shared" si="32"/>
        <v>18.325519015372848</v>
      </c>
      <c r="U103" s="78">
        <f t="shared" si="33"/>
        <v>37.01581149213542</v>
      </c>
      <c r="V103" s="54" t="s">
        <v>171</v>
      </c>
      <c r="W103" s="67">
        <f t="shared" si="34"/>
        <v>0</v>
      </c>
    </row>
    <row r="104" spans="6:23" x14ac:dyDescent="0.35">
      <c r="F104" s="54" t="s">
        <v>172</v>
      </c>
      <c r="G104" s="111">
        <v>0</v>
      </c>
      <c r="H104" s="112">
        <v>0</v>
      </c>
      <c r="I104" s="113">
        <v>0</v>
      </c>
      <c r="K104" s="11">
        <v>98</v>
      </c>
      <c r="L104" s="25">
        <f t="shared" si="35"/>
        <v>0.41134066701175726</v>
      </c>
      <c r="M104" s="12">
        <f t="shared" si="25"/>
        <v>2.4725638944257054E-4</v>
      </c>
      <c r="N104" s="12">
        <f t="shared" si="26"/>
        <v>0.40694283058154512</v>
      </c>
      <c r="O104" s="98">
        <f t="shared" si="27"/>
        <v>1.6207472360030824E-14</v>
      </c>
      <c r="P104" s="98">
        <f t="shared" si="28"/>
        <v>2.6828529768840584E-13</v>
      </c>
      <c r="Q104" s="98">
        <f t="shared" si="29"/>
        <v>4.1362845146807979E-12</v>
      </c>
      <c r="R104" s="47">
        <f t="shared" si="30"/>
        <v>2</v>
      </c>
      <c r="S104" s="77">
        <f t="shared" si="31"/>
        <v>0.12016641893753385</v>
      </c>
      <c r="T104" s="79">
        <f t="shared" si="32"/>
        <v>13.859159150482073</v>
      </c>
      <c r="U104" s="78">
        <f t="shared" si="33"/>
        <v>26.857563720500721</v>
      </c>
      <c r="V104" s="54" t="s">
        <v>172</v>
      </c>
      <c r="W104" s="67">
        <f t="shared" si="34"/>
        <v>0</v>
      </c>
    </row>
    <row r="105" spans="6:23" x14ac:dyDescent="0.35">
      <c r="F105" s="54" t="s">
        <v>173</v>
      </c>
      <c r="G105" s="111">
        <v>0</v>
      </c>
      <c r="H105" s="112">
        <v>0</v>
      </c>
      <c r="I105" s="113">
        <v>0</v>
      </c>
      <c r="K105" s="11">
        <v>99</v>
      </c>
      <c r="L105" s="25">
        <f t="shared" si="35"/>
        <v>0.41037656782491427</v>
      </c>
      <c r="M105" s="12">
        <f t="shared" si="25"/>
        <v>2.2716577777005969E-4</v>
      </c>
      <c r="N105" s="12">
        <f t="shared" si="26"/>
        <v>0.40322648364691777</v>
      </c>
      <c r="O105" s="98">
        <f t="shared" si="27"/>
        <v>1.6241908920032724E-14</v>
      </c>
      <c r="P105" s="98">
        <f t="shared" si="28"/>
        <v>2.6505309834748296E-13</v>
      </c>
      <c r="Q105" s="98">
        <f t="shared" si="29"/>
        <v>4.133022128474195E-12</v>
      </c>
      <c r="R105" s="47">
        <f t="shared" si="30"/>
        <v>1</v>
      </c>
      <c r="S105" s="77">
        <f t="shared" si="31"/>
        <v>6.8158495640513572E-2</v>
      </c>
      <c r="T105" s="79">
        <f t="shared" si="32"/>
        <v>7.951495934829123</v>
      </c>
      <c r="U105" s="78">
        <f t="shared" si="33"/>
        <v>14.798362307317618</v>
      </c>
      <c r="V105" s="54" t="s">
        <v>173</v>
      </c>
      <c r="W105" s="67">
        <f t="shared" si="34"/>
        <v>0</v>
      </c>
    </row>
    <row r="106" spans="6:23" x14ac:dyDescent="0.35">
      <c r="F106" s="54" t="s">
        <v>174</v>
      </c>
      <c r="G106" s="111">
        <v>0</v>
      </c>
      <c r="H106" s="112">
        <v>0</v>
      </c>
      <c r="I106" s="113">
        <v>0</v>
      </c>
      <c r="K106" s="11">
        <v>100</v>
      </c>
      <c r="L106" s="25">
        <f t="shared" si="35"/>
        <v>0.40942767199397434</v>
      </c>
      <c r="M106" s="12">
        <f t="shared" si="25"/>
        <v>2.0870761199019369E-4</v>
      </c>
      <c r="N106" s="12">
        <f t="shared" si="26"/>
        <v>0.39954407571674166</v>
      </c>
      <c r="O106" s="98">
        <f t="shared" si="27"/>
        <v>1.6275418390670608E-14</v>
      </c>
      <c r="P106" s="98">
        <f t="shared" si="28"/>
        <v>2.6185912848235102E-13</v>
      </c>
      <c r="Q106" s="98">
        <f t="shared" si="29"/>
        <v>4.1293724311752668E-12</v>
      </c>
      <c r="R106" s="47">
        <f t="shared" si="30"/>
        <v>0</v>
      </c>
      <c r="S106" s="77">
        <f t="shared" si="31"/>
        <v>0</v>
      </c>
      <c r="T106" s="79">
        <f t="shared" si="32"/>
        <v>0</v>
      </c>
      <c r="U106" s="78">
        <f t="shared" si="33"/>
        <v>0</v>
      </c>
      <c r="V106" s="54" t="s">
        <v>174</v>
      </c>
      <c r="W106" s="67">
        <f t="shared" si="34"/>
        <v>0</v>
      </c>
    </row>
    <row r="107" spans="6:23" x14ac:dyDescent="0.35">
      <c r="F107" s="54" t="s">
        <v>177</v>
      </c>
      <c r="G107" s="55"/>
      <c r="H107" s="51"/>
      <c r="I107" s="56"/>
      <c r="K107" s="11"/>
      <c r="L107" s="25"/>
      <c r="M107" s="12"/>
      <c r="N107" s="12"/>
      <c r="O107" s="28"/>
      <c r="P107" s="30"/>
      <c r="Q107" s="30"/>
      <c r="R107" s="47"/>
      <c r="S107" s="77"/>
      <c r="T107" s="79"/>
      <c r="U107" s="78"/>
      <c r="V107" s="54" t="s">
        <v>177</v>
      </c>
      <c r="W107" s="67"/>
    </row>
    <row r="108" spans="6:23" x14ac:dyDescent="0.35">
      <c r="F108" s="54" t="s">
        <v>178</v>
      </c>
      <c r="G108" s="55"/>
      <c r="H108" s="51"/>
      <c r="I108" s="56"/>
      <c r="K108" s="11"/>
      <c r="L108" s="25"/>
      <c r="M108" s="12"/>
      <c r="N108" s="12"/>
      <c r="O108" s="28"/>
      <c r="P108" s="30"/>
      <c r="Q108" s="30"/>
      <c r="R108" s="47"/>
      <c r="S108" s="77"/>
      <c r="T108" s="79"/>
      <c r="U108" s="78"/>
      <c r="V108" s="54" t="s">
        <v>178</v>
      </c>
      <c r="W108" s="67"/>
    </row>
    <row r="109" spans="6:23" x14ac:dyDescent="0.35">
      <c r="F109" s="54" t="s">
        <v>179</v>
      </c>
      <c r="G109" s="55"/>
      <c r="H109" s="51"/>
      <c r="I109" s="56"/>
      <c r="K109" s="11"/>
      <c r="L109" s="25"/>
      <c r="M109" s="12"/>
      <c r="N109" s="12"/>
      <c r="O109" s="28"/>
      <c r="P109" s="30"/>
      <c r="Q109" s="30"/>
      <c r="R109" s="47"/>
      <c r="S109" s="77"/>
      <c r="T109" s="79"/>
      <c r="U109" s="78"/>
      <c r="V109" s="54" t="s">
        <v>179</v>
      </c>
      <c r="W109" s="67"/>
    </row>
    <row r="110" spans="6:23" x14ac:dyDescent="0.35">
      <c r="F110" s="54" t="s">
        <v>180</v>
      </c>
      <c r="G110" s="55"/>
      <c r="H110" s="51"/>
      <c r="I110" s="56"/>
      <c r="K110" s="11"/>
      <c r="L110" s="25"/>
      <c r="M110" s="12"/>
      <c r="N110" s="12"/>
      <c r="O110" s="28"/>
      <c r="P110" s="30"/>
      <c r="Q110" s="30"/>
      <c r="R110" s="47"/>
      <c r="S110" s="77"/>
      <c r="T110" s="79"/>
      <c r="U110" s="78"/>
      <c r="V110" s="54" t="s">
        <v>180</v>
      </c>
      <c r="W110" s="67"/>
    </row>
    <row r="111" spans="6:23" x14ac:dyDescent="0.35">
      <c r="F111" s="54" t="s">
        <v>181</v>
      </c>
      <c r="G111" s="55"/>
      <c r="H111" s="51"/>
      <c r="I111" s="56"/>
      <c r="K111" s="11"/>
      <c r="L111" s="25"/>
      <c r="M111" s="12"/>
      <c r="N111" s="12"/>
      <c r="O111" s="28"/>
      <c r="P111" s="30"/>
      <c r="Q111" s="30"/>
      <c r="R111" s="47"/>
      <c r="S111" s="77"/>
      <c r="T111" s="79"/>
      <c r="U111" s="78"/>
      <c r="V111" s="54" t="s">
        <v>181</v>
      </c>
      <c r="W111" s="67"/>
    </row>
    <row r="112" spans="6:23" x14ac:dyDescent="0.35">
      <c r="F112" s="54" t="s">
        <v>182</v>
      </c>
      <c r="G112" s="55"/>
      <c r="H112" s="51"/>
      <c r="I112" s="56"/>
      <c r="K112" s="11"/>
      <c r="L112" s="25"/>
      <c r="M112" s="12"/>
      <c r="N112" s="12"/>
      <c r="O112" s="28"/>
      <c r="P112" s="30"/>
      <c r="Q112" s="30"/>
      <c r="R112" s="47"/>
      <c r="S112" s="77"/>
      <c r="T112" s="79"/>
      <c r="U112" s="78"/>
      <c r="V112" s="54" t="s">
        <v>182</v>
      </c>
      <c r="W112" s="67"/>
    </row>
    <row r="113" spans="6:23" x14ac:dyDescent="0.35">
      <c r="F113" s="54" t="s">
        <v>183</v>
      </c>
      <c r="G113" s="55"/>
      <c r="H113" s="51"/>
      <c r="I113" s="56"/>
      <c r="K113" s="11"/>
      <c r="L113" s="25"/>
      <c r="M113" s="12"/>
      <c r="N113" s="12"/>
      <c r="O113" s="28"/>
      <c r="P113" s="30"/>
      <c r="Q113" s="30"/>
      <c r="R113" s="47"/>
      <c r="S113" s="77"/>
      <c r="T113" s="79"/>
      <c r="U113" s="78"/>
      <c r="V113" s="54" t="s">
        <v>183</v>
      </c>
      <c r="W113" s="67"/>
    </row>
    <row r="114" spans="6:23" x14ac:dyDescent="0.35">
      <c r="F114" s="54" t="s">
        <v>184</v>
      </c>
      <c r="G114" s="55"/>
      <c r="H114" s="51"/>
      <c r="I114" s="56"/>
      <c r="K114" s="11"/>
      <c r="L114" s="25"/>
      <c r="M114" s="12"/>
      <c r="N114" s="12"/>
      <c r="O114" s="28"/>
      <c r="P114" s="30"/>
      <c r="Q114" s="30"/>
      <c r="R114" s="47"/>
      <c r="S114" s="77"/>
      <c r="T114" s="79"/>
      <c r="U114" s="78"/>
      <c r="V114" s="54" t="s">
        <v>184</v>
      </c>
      <c r="W114" s="67"/>
    </row>
    <row r="115" spans="6:23" x14ac:dyDescent="0.35">
      <c r="F115" s="54" t="s">
        <v>185</v>
      </c>
      <c r="G115" s="55"/>
      <c r="H115" s="51"/>
      <c r="I115" s="56"/>
      <c r="K115" s="11"/>
      <c r="L115" s="25"/>
      <c r="M115" s="12"/>
      <c r="N115" s="12"/>
      <c r="O115" s="28"/>
      <c r="P115" s="30"/>
      <c r="Q115" s="30"/>
      <c r="R115" s="47"/>
      <c r="S115" s="77"/>
      <c r="T115" s="79"/>
      <c r="U115" s="78"/>
      <c r="V115" s="54" t="s">
        <v>185</v>
      </c>
      <c r="W115" s="67"/>
    </row>
    <row r="116" spans="6:23" x14ac:dyDescent="0.35">
      <c r="F116" s="54" t="s">
        <v>186</v>
      </c>
      <c r="G116" s="55"/>
      <c r="H116" s="51"/>
      <c r="I116" s="56"/>
      <c r="K116" s="11"/>
      <c r="L116" s="25"/>
      <c r="M116" s="12"/>
      <c r="N116" s="12"/>
      <c r="O116" s="28"/>
      <c r="P116" s="30"/>
      <c r="Q116" s="30"/>
      <c r="R116" s="47"/>
      <c r="S116" s="77"/>
      <c r="T116" s="79"/>
      <c r="U116" s="78"/>
      <c r="V116" s="54" t="s">
        <v>186</v>
      </c>
      <c r="W116" s="67"/>
    </row>
    <row r="117" spans="6:23" x14ac:dyDescent="0.35">
      <c r="F117" s="54" t="s">
        <v>187</v>
      </c>
      <c r="G117" s="55"/>
      <c r="H117" s="51"/>
      <c r="I117" s="56"/>
      <c r="K117" s="11"/>
      <c r="L117" s="25"/>
      <c r="M117" s="12"/>
      <c r="N117" s="12"/>
      <c r="O117" s="28"/>
      <c r="P117" s="30"/>
      <c r="Q117" s="30"/>
      <c r="R117" s="47"/>
      <c r="S117" s="77"/>
      <c r="T117" s="79"/>
      <c r="U117" s="78"/>
      <c r="V117" s="54" t="s">
        <v>187</v>
      </c>
      <c r="W117" s="67"/>
    </row>
    <row r="118" spans="6:23" x14ac:dyDescent="0.35">
      <c r="F118" s="54" t="s">
        <v>188</v>
      </c>
      <c r="G118" s="55"/>
      <c r="H118" s="51"/>
      <c r="I118" s="56"/>
      <c r="K118" s="11"/>
      <c r="L118" s="25"/>
      <c r="M118" s="12"/>
      <c r="N118" s="12"/>
      <c r="O118" s="28"/>
      <c r="P118" s="30"/>
      <c r="Q118" s="30"/>
      <c r="R118" s="47"/>
      <c r="S118" s="77"/>
      <c r="T118" s="79"/>
      <c r="U118" s="78"/>
      <c r="V118" s="54" t="s">
        <v>188</v>
      </c>
      <c r="W118" s="67"/>
    </row>
    <row r="119" spans="6:23" x14ac:dyDescent="0.35">
      <c r="F119" s="54" t="s">
        <v>189</v>
      </c>
      <c r="G119" s="55"/>
      <c r="H119" s="51"/>
      <c r="I119" s="56"/>
      <c r="K119" s="11"/>
      <c r="L119" s="25"/>
      <c r="M119" s="12"/>
      <c r="N119" s="12"/>
      <c r="O119" s="28"/>
      <c r="P119" s="30"/>
      <c r="Q119" s="30"/>
      <c r="R119" s="47"/>
      <c r="S119" s="77"/>
      <c r="T119" s="79"/>
      <c r="U119" s="78"/>
      <c r="V119" s="54" t="s">
        <v>189</v>
      </c>
      <c r="W119" s="67"/>
    </row>
    <row r="120" spans="6:23" x14ac:dyDescent="0.35">
      <c r="F120" s="54" t="s">
        <v>190</v>
      </c>
      <c r="G120" s="55"/>
      <c r="H120" s="51"/>
      <c r="I120" s="56"/>
      <c r="K120" s="11"/>
      <c r="L120" s="25"/>
      <c r="M120" s="12"/>
      <c r="N120" s="12"/>
      <c r="O120" s="28"/>
      <c r="P120" s="30"/>
      <c r="Q120" s="30"/>
      <c r="R120" s="47"/>
      <c r="S120" s="77"/>
      <c r="T120" s="79"/>
      <c r="U120" s="78"/>
      <c r="V120" s="54" t="s">
        <v>190</v>
      </c>
      <c r="W120" s="67"/>
    </row>
    <row r="121" spans="6:23" x14ac:dyDescent="0.35">
      <c r="F121" s="54" t="s">
        <v>191</v>
      </c>
      <c r="G121" s="55"/>
      <c r="H121" s="51"/>
      <c r="I121" s="56"/>
      <c r="K121" s="11"/>
      <c r="L121" s="25"/>
      <c r="M121" s="12"/>
      <c r="N121" s="12"/>
      <c r="O121" s="28"/>
      <c r="P121" s="30"/>
      <c r="Q121" s="30"/>
      <c r="R121" s="47"/>
      <c r="S121" s="77"/>
      <c r="T121" s="79"/>
      <c r="U121" s="78"/>
      <c r="V121" s="54" t="s">
        <v>191</v>
      </c>
      <c r="W121" s="67"/>
    </row>
    <row r="122" spans="6:23" x14ac:dyDescent="0.35">
      <c r="F122" s="54" t="s">
        <v>192</v>
      </c>
      <c r="G122" s="55"/>
      <c r="H122" s="51"/>
      <c r="I122" s="56"/>
      <c r="K122" s="11"/>
      <c r="L122" s="25"/>
      <c r="M122" s="12"/>
      <c r="N122" s="12"/>
      <c r="O122" s="28"/>
      <c r="P122" s="30"/>
      <c r="Q122" s="30"/>
      <c r="R122" s="47"/>
      <c r="S122" s="77"/>
      <c r="T122" s="79"/>
      <c r="U122" s="78"/>
      <c r="V122" s="54" t="s">
        <v>192</v>
      </c>
      <c r="W122" s="67"/>
    </row>
    <row r="123" spans="6:23" x14ac:dyDescent="0.35">
      <c r="F123" s="54" t="s">
        <v>193</v>
      </c>
      <c r="G123" s="55"/>
      <c r="H123" s="51"/>
      <c r="I123" s="56"/>
      <c r="K123" s="11"/>
      <c r="L123" s="25"/>
      <c r="M123" s="12"/>
      <c r="N123" s="12"/>
      <c r="O123" s="28"/>
      <c r="P123" s="30"/>
      <c r="Q123" s="30"/>
      <c r="R123" s="47"/>
      <c r="S123" s="77"/>
      <c r="T123" s="79"/>
      <c r="U123" s="78"/>
      <c r="V123" s="54" t="s">
        <v>193</v>
      </c>
      <c r="W123" s="67"/>
    </row>
    <row r="124" spans="6:23" x14ac:dyDescent="0.35">
      <c r="F124" s="54" t="s">
        <v>194</v>
      </c>
      <c r="G124" s="55"/>
      <c r="H124" s="51"/>
      <c r="I124" s="56"/>
      <c r="K124" s="11"/>
      <c r="L124" s="25"/>
      <c r="M124" s="12"/>
      <c r="N124" s="12"/>
      <c r="O124" s="28"/>
      <c r="P124" s="30"/>
      <c r="Q124" s="30"/>
      <c r="R124" s="47"/>
      <c r="S124" s="77"/>
      <c r="T124" s="79"/>
      <c r="U124" s="78"/>
      <c r="V124" s="54" t="s">
        <v>194</v>
      </c>
      <c r="W124" s="67"/>
    </row>
    <row r="125" spans="6:23" x14ac:dyDescent="0.35">
      <c r="F125" s="54" t="s">
        <v>195</v>
      </c>
      <c r="G125" s="55"/>
      <c r="H125" s="51"/>
      <c r="I125" s="56"/>
      <c r="K125" s="11"/>
      <c r="L125" s="25"/>
      <c r="M125" s="12"/>
      <c r="N125" s="12"/>
      <c r="O125" s="28"/>
      <c r="P125" s="30"/>
      <c r="Q125" s="30"/>
      <c r="R125" s="47"/>
      <c r="S125" s="77"/>
      <c r="T125" s="79"/>
      <c r="U125" s="78"/>
      <c r="V125" s="54" t="s">
        <v>195</v>
      </c>
      <c r="W125" s="67"/>
    </row>
    <row r="126" spans="6:23" x14ac:dyDescent="0.35">
      <c r="F126" s="54" t="s">
        <v>196</v>
      </c>
      <c r="G126" s="55"/>
      <c r="H126" s="51"/>
      <c r="I126" s="56"/>
      <c r="K126" s="11"/>
      <c r="L126" s="25"/>
      <c r="M126" s="12"/>
      <c r="N126" s="12"/>
      <c r="O126" s="28"/>
      <c r="P126" s="30"/>
      <c r="Q126" s="30"/>
      <c r="R126" s="47"/>
      <c r="S126" s="77"/>
      <c r="T126" s="79"/>
      <c r="U126" s="78"/>
      <c r="V126" s="54" t="s">
        <v>196</v>
      </c>
      <c r="W126" s="67"/>
    </row>
    <row r="127" spans="6:23" x14ac:dyDescent="0.35">
      <c r="F127" s="54" t="s">
        <v>197</v>
      </c>
      <c r="G127" s="55"/>
      <c r="H127" s="51"/>
      <c r="I127" s="56"/>
      <c r="K127" s="11"/>
      <c r="L127" s="25"/>
      <c r="M127" s="12"/>
      <c r="N127" s="12"/>
      <c r="O127" s="28"/>
      <c r="P127" s="30"/>
      <c r="Q127" s="30"/>
      <c r="R127" s="47"/>
      <c r="S127" s="77"/>
      <c r="T127" s="79"/>
      <c r="U127" s="78"/>
      <c r="V127" s="54" t="s">
        <v>197</v>
      </c>
      <c r="W127" s="67"/>
    </row>
    <row r="128" spans="6:23" x14ac:dyDescent="0.35">
      <c r="F128" s="54" t="s">
        <v>198</v>
      </c>
      <c r="G128" s="55"/>
      <c r="H128" s="51"/>
      <c r="I128" s="56"/>
      <c r="K128" s="11"/>
      <c r="L128" s="25"/>
      <c r="M128" s="12"/>
      <c r="N128" s="12"/>
      <c r="O128" s="28"/>
      <c r="P128" s="30"/>
      <c r="Q128" s="30"/>
      <c r="R128" s="47"/>
      <c r="S128" s="77"/>
      <c r="T128" s="79"/>
      <c r="U128" s="78"/>
      <c r="V128" s="54" t="s">
        <v>198</v>
      </c>
      <c r="W128" s="67"/>
    </row>
    <row r="129" spans="6:23" x14ac:dyDescent="0.35">
      <c r="F129" s="54" t="s">
        <v>199</v>
      </c>
      <c r="G129" s="55"/>
      <c r="H129" s="51"/>
      <c r="I129" s="56"/>
      <c r="K129" s="11"/>
      <c r="L129" s="25"/>
      <c r="M129" s="12"/>
      <c r="N129" s="12"/>
      <c r="O129" s="28"/>
      <c r="P129" s="30"/>
      <c r="Q129" s="30"/>
      <c r="R129" s="47"/>
      <c r="S129" s="77"/>
      <c r="T129" s="79"/>
      <c r="U129" s="78"/>
      <c r="V129" s="54" t="s">
        <v>199</v>
      </c>
      <c r="W129" s="67"/>
    </row>
    <row r="130" spans="6:23" x14ac:dyDescent="0.35">
      <c r="F130" s="54" t="s">
        <v>200</v>
      </c>
      <c r="G130" s="55"/>
      <c r="H130" s="51"/>
      <c r="I130" s="56"/>
      <c r="K130" s="11"/>
      <c r="L130" s="25"/>
      <c r="M130" s="12"/>
      <c r="N130" s="12"/>
      <c r="O130" s="28"/>
      <c r="P130" s="30"/>
      <c r="Q130" s="30"/>
      <c r="R130" s="47"/>
      <c r="S130" s="77"/>
      <c r="T130" s="79"/>
      <c r="U130" s="78"/>
      <c r="V130" s="54" t="s">
        <v>200</v>
      </c>
      <c r="W130" s="67"/>
    </row>
    <row r="131" spans="6:23" x14ac:dyDescent="0.35">
      <c r="F131" s="54" t="s">
        <v>201</v>
      </c>
      <c r="G131" s="55"/>
      <c r="H131" s="51"/>
      <c r="I131" s="56"/>
      <c r="K131" s="11"/>
      <c r="L131" s="25"/>
      <c r="M131" s="12"/>
      <c r="N131" s="12"/>
      <c r="O131" s="28"/>
      <c r="P131" s="30"/>
      <c r="Q131" s="30"/>
      <c r="R131" s="47"/>
      <c r="S131" s="77"/>
      <c r="T131" s="79"/>
      <c r="U131" s="78"/>
      <c r="V131" s="54" t="s">
        <v>201</v>
      </c>
      <c r="W131" s="67"/>
    </row>
    <row r="132" spans="6:23" x14ac:dyDescent="0.35">
      <c r="F132" s="54" t="s">
        <v>202</v>
      </c>
      <c r="G132" s="55"/>
      <c r="H132" s="51"/>
      <c r="I132" s="56"/>
      <c r="K132" s="11"/>
      <c r="L132" s="25"/>
      <c r="M132" s="12"/>
      <c r="N132" s="12"/>
      <c r="O132" s="28"/>
      <c r="P132" s="30"/>
      <c r="Q132" s="30"/>
      <c r="R132" s="47"/>
      <c r="S132" s="77"/>
      <c r="T132" s="79"/>
      <c r="U132" s="78"/>
      <c r="V132" s="54" t="s">
        <v>202</v>
      </c>
      <c r="W132" s="67"/>
    </row>
    <row r="133" spans="6:23" x14ac:dyDescent="0.35">
      <c r="F133" s="54" t="s">
        <v>203</v>
      </c>
      <c r="G133" s="55"/>
      <c r="H133" s="51"/>
      <c r="I133" s="56"/>
      <c r="K133" s="11"/>
      <c r="L133" s="25"/>
      <c r="M133" s="12"/>
      <c r="N133" s="12"/>
      <c r="O133" s="28"/>
      <c r="P133" s="30"/>
      <c r="Q133" s="30"/>
      <c r="R133" s="47"/>
      <c r="S133" s="77"/>
      <c r="T133" s="79"/>
      <c r="U133" s="78"/>
      <c r="V133" s="54" t="s">
        <v>203</v>
      </c>
      <c r="W133" s="67"/>
    </row>
    <row r="134" spans="6:23" x14ac:dyDescent="0.35">
      <c r="F134" s="54" t="s">
        <v>204</v>
      </c>
      <c r="G134" s="55"/>
      <c r="H134" s="51"/>
      <c r="I134" s="56"/>
      <c r="K134" s="11"/>
      <c r="L134" s="25"/>
      <c r="M134" s="12"/>
      <c r="N134" s="12"/>
      <c r="O134" s="28"/>
      <c r="P134" s="30"/>
      <c r="Q134" s="30"/>
      <c r="R134" s="47"/>
      <c r="S134" s="77"/>
      <c r="T134" s="79"/>
      <c r="U134" s="78"/>
      <c r="V134" s="54" t="s">
        <v>204</v>
      </c>
      <c r="W134" s="67"/>
    </row>
    <row r="135" spans="6:23" x14ac:dyDescent="0.35">
      <c r="F135" s="54" t="s">
        <v>205</v>
      </c>
      <c r="G135" s="55"/>
      <c r="H135" s="51"/>
      <c r="I135" s="56"/>
      <c r="K135" s="11"/>
      <c r="L135" s="25"/>
      <c r="M135" s="12"/>
      <c r="N135" s="12"/>
      <c r="O135" s="28"/>
      <c r="P135" s="30"/>
      <c r="Q135" s="30"/>
      <c r="R135" s="47"/>
      <c r="S135" s="77"/>
      <c r="T135" s="79"/>
      <c r="U135" s="78"/>
      <c r="V135" s="54" t="s">
        <v>205</v>
      </c>
      <c r="W135" s="67"/>
    </row>
    <row r="136" spans="6:23" x14ac:dyDescent="0.35">
      <c r="F136" s="54" t="s">
        <v>206</v>
      </c>
      <c r="G136" s="55"/>
      <c r="H136" s="51"/>
      <c r="I136" s="56"/>
      <c r="K136" s="11"/>
      <c r="L136" s="25"/>
      <c r="M136" s="12"/>
      <c r="N136" s="12"/>
      <c r="O136" s="28"/>
      <c r="P136" s="30"/>
      <c r="Q136" s="30"/>
      <c r="R136" s="47"/>
      <c r="S136" s="77"/>
      <c r="T136" s="79"/>
      <c r="U136" s="78"/>
      <c r="V136" s="54" t="s">
        <v>206</v>
      </c>
      <c r="W136" s="67"/>
    </row>
    <row r="137" spans="6:23" x14ac:dyDescent="0.35">
      <c r="F137" s="54" t="s">
        <v>207</v>
      </c>
      <c r="G137" s="55"/>
      <c r="H137" s="51"/>
      <c r="I137" s="56"/>
      <c r="K137" s="11"/>
      <c r="L137" s="25"/>
      <c r="M137" s="12"/>
      <c r="N137" s="12"/>
      <c r="O137" s="28"/>
      <c r="P137" s="30"/>
      <c r="Q137" s="30"/>
      <c r="R137" s="47"/>
      <c r="S137" s="77"/>
      <c r="T137" s="79"/>
      <c r="U137" s="78"/>
      <c r="V137" s="54" t="s">
        <v>207</v>
      </c>
      <c r="W137" s="67"/>
    </row>
    <row r="138" spans="6:23" x14ac:dyDescent="0.35">
      <c r="F138" s="54" t="s">
        <v>208</v>
      </c>
      <c r="G138" s="55"/>
      <c r="H138" s="51"/>
      <c r="I138" s="56"/>
      <c r="K138" s="11"/>
      <c r="L138" s="25"/>
      <c r="M138" s="12"/>
      <c r="N138" s="12"/>
      <c r="O138" s="28"/>
      <c r="P138" s="30"/>
      <c r="Q138" s="30"/>
      <c r="R138" s="47"/>
      <c r="S138" s="77"/>
      <c r="T138" s="79"/>
      <c r="U138" s="78"/>
      <c r="V138" s="54" t="s">
        <v>208</v>
      </c>
      <c r="W138" s="67"/>
    </row>
    <row r="139" spans="6:23" x14ac:dyDescent="0.35">
      <c r="F139" s="54" t="s">
        <v>209</v>
      </c>
      <c r="G139" s="55"/>
      <c r="H139" s="51"/>
      <c r="I139" s="56"/>
      <c r="K139" s="11"/>
      <c r="L139" s="25"/>
      <c r="M139" s="12"/>
      <c r="N139" s="12"/>
      <c r="O139" s="28"/>
      <c r="P139" s="30"/>
      <c r="Q139" s="30"/>
      <c r="R139" s="47"/>
      <c r="S139" s="77"/>
      <c r="T139" s="79"/>
      <c r="U139" s="78"/>
      <c r="V139" s="54" t="s">
        <v>209</v>
      </c>
      <c r="W139" s="67"/>
    </row>
    <row r="140" spans="6:23" x14ac:dyDescent="0.35">
      <c r="F140" s="54" t="s">
        <v>210</v>
      </c>
      <c r="G140" s="55"/>
      <c r="H140" s="51"/>
      <c r="I140" s="56"/>
      <c r="K140" s="11"/>
      <c r="L140" s="25"/>
      <c r="M140" s="12"/>
      <c r="N140" s="12"/>
      <c r="O140" s="28"/>
      <c r="P140" s="30"/>
      <c r="Q140" s="30"/>
      <c r="R140" s="47"/>
      <c r="S140" s="77"/>
      <c r="T140" s="79"/>
      <c r="U140" s="78"/>
      <c r="V140" s="54" t="s">
        <v>210</v>
      </c>
      <c r="W140" s="67"/>
    </row>
    <row r="141" spans="6:23" x14ac:dyDescent="0.35">
      <c r="F141" s="54" t="s">
        <v>211</v>
      </c>
      <c r="G141" s="55"/>
      <c r="H141" s="51"/>
      <c r="I141" s="56"/>
      <c r="K141" s="11"/>
      <c r="L141" s="25"/>
      <c r="M141" s="12"/>
      <c r="N141" s="12"/>
      <c r="O141" s="28"/>
      <c r="P141" s="30"/>
      <c r="Q141" s="30"/>
      <c r="R141" s="47"/>
      <c r="S141" s="77"/>
      <c r="T141" s="79"/>
      <c r="U141" s="78"/>
      <c r="V141" s="54" t="s">
        <v>211</v>
      </c>
      <c r="W141" s="67"/>
    </row>
    <row r="142" spans="6:23" x14ac:dyDescent="0.35">
      <c r="F142" s="54" t="s">
        <v>212</v>
      </c>
      <c r="G142" s="55"/>
      <c r="H142" s="51"/>
      <c r="I142" s="56"/>
      <c r="K142" s="11"/>
      <c r="L142" s="25"/>
      <c r="M142" s="12"/>
      <c r="N142" s="12"/>
      <c r="O142" s="28"/>
      <c r="P142" s="30"/>
      <c r="Q142" s="30"/>
      <c r="R142" s="47"/>
      <c r="S142" s="77"/>
      <c r="T142" s="79"/>
      <c r="U142" s="78"/>
      <c r="V142" s="54" t="s">
        <v>212</v>
      </c>
      <c r="W142" s="67"/>
    </row>
    <row r="143" spans="6:23" x14ac:dyDescent="0.35">
      <c r="F143" s="54" t="s">
        <v>213</v>
      </c>
      <c r="G143" s="55"/>
      <c r="H143" s="51"/>
      <c r="I143" s="56"/>
      <c r="K143" s="11"/>
      <c r="L143" s="25"/>
      <c r="M143" s="12"/>
      <c r="N143" s="12"/>
      <c r="O143" s="28"/>
      <c r="P143" s="30"/>
      <c r="Q143" s="30"/>
      <c r="R143" s="47"/>
      <c r="S143" s="77"/>
      <c r="T143" s="79"/>
      <c r="U143" s="78"/>
      <c r="V143" s="54" t="s">
        <v>213</v>
      </c>
      <c r="W143" s="67"/>
    </row>
    <row r="144" spans="6:23" x14ac:dyDescent="0.35">
      <c r="F144" s="54" t="s">
        <v>214</v>
      </c>
      <c r="G144" s="55"/>
      <c r="H144" s="51"/>
      <c r="I144" s="56"/>
      <c r="K144" s="11"/>
      <c r="L144" s="25"/>
      <c r="M144" s="12"/>
      <c r="N144" s="12"/>
      <c r="O144" s="28"/>
      <c r="P144" s="30"/>
      <c r="Q144" s="30"/>
      <c r="R144" s="47"/>
      <c r="S144" s="77"/>
      <c r="T144" s="79"/>
      <c r="U144" s="78"/>
      <c r="V144" s="54" t="s">
        <v>214</v>
      </c>
      <c r="W144" s="67"/>
    </row>
    <row r="145" spans="6:23" x14ac:dyDescent="0.35">
      <c r="F145" s="54" t="s">
        <v>215</v>
      </c>
      <c r="G145" s="55"/>
      <c r="H145" s="51"/>
      <c r="I145" s="56"/>
      <c r="K145" s="11"/>
      <c r="L145" s="25"/>
      <c r="M145" s="12"/>
      <c r="N145" s="12"/>
      <c r="O145" s="28"/>
      <c r="P145" s="30"/>
      <c r="Q145" s="30"/>
      <c r="R145" s="47"/>
      <c r="S145" s="77"/>
      <c r="T145" s="79"/>
      <c r="U145" s="78"/>
      <c r="V145" s="54" t="s">
        <v>215</v>
      </c>
      <c r="W145" s="67"/>
    </row>
    <row r="146" spans="6:23" x14ac:dyDescent="0.35">
      <c r="F146" s="54" t="s">
        <v>216</v>
      </c>
      <c r="G146" s="55"/>
      <c r="H146" s="51"/>
      <c r="I146" s="56"/>
      <c r="K146" s="11"/>
      <c r="L146" s="25"/>
      <c r="M146" s="12"/>
      <c r="N146" s="12"/>
      <c r="O146" s="28"/>
      <c r="P146" s="30"/>
      <c r="Q146" s="30"/>
      <c r="R146" s="47"/>
      <c r="S146" s="77"/>
      <c r="T146" s="79"/>
      <c r="U146" s="78"/>
      <c r="V146" s="54" t="s">
        <v>216</v>
      </c>
      <c r="W146" s="67"/>
    </row>
    <row r="147" spans="6:23" x14ac:dyDescent="0.35">
      <c r="F147" s="54" t="s">
        <v>217</v>
      </c>
      <c r="G147" s="55"/>
      <c r="H147" s="51"/>
      <c r="I147" s="56"/>
      <c r="K147" s="11"/>
      <c r="L147" s="25"/>
      <c r="M147" s="12"/>
      <c r="N147" s="12"/>
      <c r="O147" s="28"/>
      <c r="P147" s="30"/>
      <c r="Q147" s="30"/>
      <c r="R147" s="47"/>
      <c r="S147" s="77"/>
      <c r="T147" s="79"/>
      <c r="U147" s="78"/>
      <c r="V147" s="54" t="s">
        <v>217</v>
      </c>
      <c r="W147" s="67"/>
    </row>
    <row r="148" spans="6:23" x14ac:dyDescent="0.35">
      <c r="F148" s="54" t="s">
        <v>218</v>
      </c>
      <c r="G148" s="55"/>
      <c r="H148" s="51"/>
      <c r="I148" s="56"/>
      <c r="K148" s="11"/>
      <c r="L148" s="25"/>
      <c r="M148" s="12"/>
      <c r="N148" s="12"/>
      <c r="O148" s="28"/>
      <c r="P148" s="30"/>
      <c r="Q148" s="30"/>
      <c r="R148" s="47"/>
      <c r="S148" s="77"/>
      <c r="T148" s="79"/>
      <c r="U148" s="78"/>
      <c r="V148" s="54" t="s">
        <v>218</v>
      </c>
      <c r="W148" s="67"/>
    </row>
    <row r="149" spans="6:23" x14ac:dyDescent="0.35">
      <c r="F149" s="54" t="s">
        <v>219</v>
      </c>
      <c r="G149" s="55"/>
      <c r="H149" s="51"/>
      <c r="I149" s="56"/>
      <c r="K149" s="11"/>
      <c r="L149" s="25"/>
      <c r="M149" s="12"/>
      <c r="N149" s="12"/>
      <c r="O149" s="28"/>
      <c r="P149" s="30"/>
      <c r="Q149" s="30"/>
      <c r="R149" s="47"/>
      <c r="S149" s="77"/>
      <c r="T149" s="79"/>
      <c r="U149" s="78"/>
      <c r="V149" s="54" t="s">
        <v>219</v>
      </c>
      <c r="W149" s="67"/>
    </row>
    <row r="150" spans="6:23" x14ac:dyDescent="0.35">
      <c r="F150" s="54" t="s">
        <v>220</v>
      </c>
      <c r="G150" s="55"/>
      <c r="H150" s="51"/>
      <c r="I150" s="56"/>
      <c r="K150" s="11"/>
      <c r="L150" s="25"/>
      <c r="M150" s="12"/>
      <c r="N150" s="12"/>
      <c r="O150" s="28"/>
      <c r="P150" s="30"/>
      <c r="Q150" s="30"/>
      <c r="R150" s="47"/>
      <c r="S150" s="77"/>
      <c r="T150" s="79"/>
      <c r="U150" s="78"/>
      <c r="V150" s="54" t="s">
        <v>220</v>
      </c>
      <c r="W150" s="67"/>
    </row>
    <row r="151" spans="6:23" x14ac:dyDescent="0.35">
      <c r="F151" s="54" t="s">
        <v>221</v>
      </c>
      <c r="G151" s="55"/>
      <c r="H151" s="51"/>
      <c r="I151" s="56"/>
      <c r="K151" s="11"/>
      <c r="L151" s="25"/>
      <c r="M151" s="12"/>
      <c r="N151" s="12"/>
      <c r="O151" s="28"/>
      <c r="P151" s="30"/>
      <c r="Q151" s="30"/>
      <c r="R151" s="47"/>
      <c r="S151" s="77"/>
      <c r="T151" s="79"/>
      <c r="U151" s="78"/>
      <c r="V151" s="54" t="s">
        <v>221</v>
      </c>
      <c r="W151" s="67"/>
    </row>
    <row r="152" spans="6:23" x14ac:dyDescent="0.35">
      <c r="F152" s="54" t="s">
        <v>222</v>
      </c>
      <c r="G152" s="55"/>
      <c r="H152" s="51"/>
      <c r="I152" s="56"/>
      <c r="K152" s="11"/>
      <c r="L152" s="25"/>
      <c r="M152" s="12"/>
      <c r="N152" s="12"/>
      <c r="O152" s="28"/>
      <c r="P152" s="30"/>
      <c r="Q152" s="30"/>
      <c r="R152" s="47"/>
      <c r="S152" s="77"/>
      <c r="T152" s="79"/>
      <c r="U152" s="78"/>
      <c r="V152" s="54" t="s">
        <v>222</v>
      </c>
      <c r="W152" s="67"/>
    </row>
    <row r="153" spans="6:23" x14ac:dyDescent="0.35">
      <c r="F153" s="54" t="s">
        <v>223</v>
      </c>
      <c r="G153" s="55"/>
      <c r="H153" s="51"/>
      <c r="I153" s="56"/>
      <c r="K153" s="11"/>
      <c r="L153" s="25"/>
      <c r="M153" s="12"/>
      <c r="N153" s="12"/>
      <c r="O153" s="28"/>
      <c r="P153" s="30"/>
      <c r="Q153" s="30"/>
      <c r="R153" s="47"/>
      <c r="S153" s="77"/>
      <c r="T153" s="79"/>
      <c r="U153" s="78"/>
      <c r="V153" s="54" t="s">
        <v>223</v>
      </c>
      <c r="W153" s="67"/>
    </row>
    <row r="154" spans="6:23" x14ac:dyDescent="0.35">
      <c r="F154" s="54" t="s">
        <v>224</v>
      </c>
      <c r="G154" s="55"/>
      <c r="H154" s="51"/>
      <c r="I154" s="56"/>
      <c r="K154" s="11"/>
      <c r="L154" s="25"/>
      <c r="M154" s="12"/>
      <c r="N154" s="12"/>
      <c r="O154" s="28"/>
      <c r="P154" s="30"/>
      <c r="Q154" s="30"/>
      <c r="R154" s="47"/>
      <c r="S154" s="77"/>
      <c r="T154" s="79"/>
      <c r="U154" s="78"/>
      <c r="V154" s="54" t="s">
        <v>224</v>
      </c>
      <c r="W154" s="67"/>
    </row>
    <row r="155" spans="6:23" x14ac:dyDescent="0.35">
      <c r="F155" s="54" t="s">
        <v>225</v>
      </c>
      <c r="G155" s="55"/>
      <c r="H155" s="51"/>
      <c r="I155" s="56"/>
      <c r="K155" s="11"/>
      <c r="L155" s="25"/>
      <c r="M155" s="12"/>
      <c r="N155" s="12"/>
      <c r="O155" s="28"/>
      <c r="P155" s="30"/>
      <c r="Q155" s="30"/>
      <c r="R155" s="47"/>
      <c r="S155" s="77"/>
      <c r="T155" s="79"/>
      <c r="U155" s="78"/>
      <c r="V155" s="54" t="s">
        <v>225</v>
      </c>
      <c r="W155" s="67"/>
    </row>
    <row r="156" spans="6:23" x14ac:dyDescent="0.35">
      <c r="F156" s="54" t="s">
        <v>226</v>
      </c>
      <c r="G156" s="55"/>
      <c r="H156" s="51"/>
      <c r="I156" s="56"/>
      <c r="K156" s="11"/>
      <c r="L156" s="25"/>
      <c r="M156" s="12"/>
      <c r="N156" s="12"/>
      <c r="O156" s="28"/>
      <c r="P156" s="30"/>
      <c r="Q156" s="30"/>
      <c r="R156" s="47"/>
      <c r="S156" s="77"/>
      <c r="T156" s="79"/>
      <c r="U156" s="78"/>
      <c r="V156" s="54" t="s">
        <v>226</v>
      </c>
      <c r="W156" s="67"/>
    </row>
    <row r="157" spans="6:23" x14ac:dyDescent="0.35">
      <c r="F157" s="54" t="s">
        <v>227</v>
      </c>
      <c r="G157" s="55"/>
      <c r="H157" s="51"/>
      <c r="I157" s="56"/>
      <c r="K157" s="11"/>
      <c r="L157" s="25"/>
      <c r="M157" s="12"/>
      <c r="N157" s="12"/>
      <c r="O157" s="28"/>
      <c r="P157" s="30"/>
      <c r="Q157" s="30"/>
      <c r="R157" s="47"/>
      <c r="S157" s="77"/>
      <c r="T157" s="79"/>
      <c r="U157" s="78"/>
      <c r="V157" s="54" t="s">
        <v>227</v>
      </c>
      <c r="W157" s="67"/>
    </row>
    <row r="158" spans="6:23" x14ac:dyDescent="0.35">
      <c r="F158" s="54" t="s">
        <v>228</v>
      </c>
      <c r="G158" s="55"/>
      <c r="H158" s="51"/>
      <c r="I158" s="56"/>
      <c r="K158" s="11"/>
      <c r="L158" s="25"/>
      <c r="M158" s="12"/>
      <c r="N158" s="12"/>
      <c r="O158" s="28"/>
      <c r="P158" s="30"/>
      <c r="Q158" s="30"/>
      <c r="R158" s="47"/>
      <c r="S158" s="77"/>
      <c r="T158" s="79"/>
      <c r="U158" s="78"/>
      <c r="V158" s="54" t="s">
        <v>228</v>
      </c>
      <c r="W158" s="67"/>
    </row>
    <row r="159" spans="6:23" x14ac:dyDescent="0.35">
      <c r="F159" s="54" t="s">
        <v>229</v>
      </c>
      <c r="G159" s="55"/>
      <c r="H159" s="51"/>
      <c r="I159" s="56"/>
      <c r="K159" s="11"/>
      <c r="L159" s="25"/>
      <c r="M159" s="12"/>
      <c r="N159" s="12"/>
      <c r="O159" s="28"/>
      <c r="P159" s="30"/>
      <c r="Q159" s="30"/>
      <c r="R159" s="47"/>
      <c r="S159" s="77"/>
      <c r="T159" s="79"/>
      <c r="U159" s="78"/>
      <c r="V159" s="54" t="s">
        <v>229</v>
      </c>
      <c r="W159" s="67"/>
    </row>
    <row r="160" spans="6:23" x14ac:dyDescent="0.35">
      <c r="F160" s="54" t="s">
        <v>230</v>
      </c>
      <c r="G160" s="55"/>
      <c r="H160" s="51"/>
      <c r="I160" s="56"/>
      <c r="K160" s="11"/>
      <c r="L160" s="25"/>
      <c r="M160" s="12"/>
      <c r="N160" s="12"/>
      <c r="O160" s="28"/>
      <c r="P160" s="30"/>
      <c r="Q160" s="30"/>
      <c r="R160" s="47"/>
      <c r="S160" s="77"/>
      <c r="T160" s="79"/>
      <c r="U160" s="78"/>
      <c r="V160" s="54" t="s">
        <v>230</v>
      </c>
      <c r="W160" s="67"/>
    </row>
    <row r="161" spans="6:23" x14ac:dyDescent="0.35">
      <c r="F161" s="54" t="s">
        <v>231</v>
      </c>
      <c r="G161" s="55"/>
      <c r="H161" s="51"/>
      <c r="I161" s="56"/>
      <c r="K161" s="11"/>
      <c r="L161" s="25"/>
      <c r="M161" s="12"/>
      <c r="N161" s="12"/>
      <c r="O161" s="28"/>
      <c r="P161" s="30"/>
      <c r="Q161" s="30"/>
      <c r="R161" s="47"/>
      <c r="S161" s="77"/>
      <c r="T161" s="79"/>
      <c r="U161" s="78"/>
      <c r="V161" s="54" t="s">
        <v>231</v>
      </c>
      <c r="W161" s="67"/>
    </row>
    <row r="162" spans="6:23" x14ac:dyDescent="0.35">
      <c r="F162" s="54" t="s">
        <v>232</v>
      </c>
      <c r="G162" s="55"/>
      <c r="H162" s="51"/>
      <c r="I162" s="56"/>
      <c r="K162" s="11"/>
      <c r="L162" s="25"/>
      <c r="M162" s="12"/>
      <c r="N162" s="12"/>
      <c r="O162" s="28"/>
      <c r="P162" s="30"/>
      <c r="Q162" s="30"/>
      <c r="R162" s="47"/>
      <c r="S162" s="77"/>
      <c r="T162" s="79"/>
      <c r="U162" s="78"/>
      <c r="V162" s="54" t="s">
        <v>232</v>
      </c>
      <c r="W162" s="67"/>
    </row>
    <row r="163" spans="6:23" x14ac:dyDescent="0.35">
      <c r="F163" s="54" t="s">
        <v>233</v>
      </c>
      <c r="G163" s="55"/>
      <c r="H163" s="51"/>
      <c r="I163" s="56"/>
      <c r="K163" s="11"/>
      <c r="L163" s="25"/>
      <c r="M163" s="12"/>
      <c r="N163" s="12"/>
      <c r="O163" s="28"/>
      <c r="P163" s="30"/>
      <c r="Q163" s="30"/>
      <c r="R163" s="47"/>
      <c r="S163" s="77"/>
      <c r="T163" s="79"/>
      <c r="U163" s="78"/>
      <c r="V163" s="54" t="s">
        <v>233</v>
      </c>
      <c r="W163" s="67"/>
    </row>
    <row r="164" spans="6:23" x14ac:dyDescent="0.35">
      <c r="F164" s="54" t="s">
        <v>234</v>
      </c>
      <c r="G164" s="55"/>
      <c r="H164" s="51"/>
      <c r="I164" s="56"/>
      <c r="K164" s="11"/>
      <c r="L164" s="25"/>
      <c r="M164" s="12"/>
      <c r="N164" s="12"/>
      <c r="O164" s="28"/>
      <c r="P164" s="30"/>
      <c r="Q164" s="30"/>
      <c r="R164" s="47"/>
      <c r="S164" s="77"/>
      <c r="T164" s="79"/>
      <c r="U164" s="78"/>
      <c r="V164" s="54" t="s">
        <v>234</v>
      </c>
      <c r="W164" s="67"/>
    </row>
    <row r="165" spans="6:23" x14ac:dyDescent="0.35">
      <c r="F165" s="54" t="s">
        <v>235</v>
      </c>
      <c r="G165" s="55"/>
      <c r="H165" s="51"/>
      <c r="I165" s="56"/>
      <c r="K165" s="11"/>
      <c r="L165" s="25"/>
      <c r="M165" s="12"/>
      <c r="N165" s="12"/>
      <c r="O165" s="28"/>
      <c r="P165" s="30"/>
      <c r="Q165" s="30"/>
      <c r="R165" s="47"/>
      <c r="S165" s="77"/>
      <c r="T165" s="79"/>
      <c r="U165" s="78"/>
      <c r="V165" s="54" t="s">
        <v>235</v>
      </c>
      <c r="W165" s="67"/>
    </row>
    <row r="166" spans="6:23" x14ac:dyDescent="0.35">
      <c r="F166" s="54" t="s">
        <v>236</v>
      </c>
      <c r="G166" s="55"/>
      <c r="H166" s="51"/>
      <c r="I166" s="56"/>
      <c r="K166" s="11"/>
      <c r="L166" s="25"/>
      <c r="M166" s="12"/>
      <c r="N166" s="12"/>
      <c r="O166" s="28"/>
      <c r="P166" s="30"/>
      <c r="Q166" s="30"/>
      <c r="R166" s="47"/>
      <c r="S166" s="77"/>
      <c r="T166" s="79"/>
      <c r="U166" s="78"/>
      <c r="V166" s="54" t="s">
        <v>236</v>
      </c>
      <c r="W166" s="67"/>
    </row>
    <row r="167" spans="6:23" x14ac:dyDescent="0.35">
      <c r="F167" s="54" t="s">
        <v>237</v>
      </c>
      <c r="G167" s="55"/>
      <c r="H167" s="51"/>
      <c r="I167" s="56"/>
      <c r="K167" s="11"/>
      <c r="L167" s="25"/>
      <c r="M167" s="12"/>
      <c r="N167" s="12"/>
      <c r="O167" s="28"/>
      <c r="P167" s="30"/>
      <c r="Q167" s="30"/>
      <c r="R167" s="47"/>
      <c r="S167" s="77"/>
      <c r="T167" s="79"/>
      <c r="U167" s="78"/>
      <c r="V167" s="54" t="s">
        <v>237</v>
      </c>
      <c r="W167" s="67"/>
    </row>
    <row r="168" spans="6:23" x14ac:dyDescent="0.35">
      <c r="F168" s="54" t="s">
        <v>238</v>
      </c>
      <c r="G168" s="55"/>
      <c r="H168" s="51"/>
      <c r="I168" s="56"/>
      <c r="K168" s="11"/>
      <c r="L168" s="25"/>
      <c r="M168" s="12"/>
      <c r="N168" s="12"/>
      <c r="O168" s="28"/>
      <c r="P168" s="30"/>
      <c r="Q168" s="30"/>
      <c r="R168" s="47"/>
      <c r="S168" s="77"/>
      <c r="T168" s="79"/>
      <c r="U168" s="78"/>
      <c r="V168" s="54" t="s">
        <v>238</v>
      </c>
      <c r="W168" s="67"/>
    </row>
    <row r="169" spans="6:23" x14ac:dyDescent="0.35">
      <c r="F169" s="54" t="s">
        <v>239</v>
      </c>
      <c r="G169" s="55"/>
      <c r="H169" s="51"/>
      <c r="I169" s="56"/>
      <c r="K169" s="11"/>
      <c r="L169" s="25"/>
      <c r="M169" s="12"/>
      <c r="N169" s="12"/>
      <c r="O169" s="28"/>
      <c r="P169" s="30"/>
      <c r="Q169" s="30"/>
      <c r="R169" s="47"/>
      <c r="S169" s="77"/>
      <c r="T169" s="79"/>
      <c r="U169" s="78"/>
      <c r="V169" s="54" t="s">
        <v>239</v>
      </c>
      <c r="W169" s="67"/>
    </row>
    <row r="170" spans="6:23" x14ac:dyDescent="0.35">
      <c r="F170" s="54" t="s">
        <v>240</v>
      </c>
      <c r="G170" s="55"/>
      <c r="H170" s="51"/>
      <c r="I170" s="56"/>
      <c r="K170" s="11"/>
      <c r="L170" s="25"/>
      <c r="M170" s="12"/>
      <c r="N170" s="12"/>
      <c r="O170" s="28"/>
      <c r="P170" s="30"/>
      <c r="Q170" s="30"/>
      <c r="R170" s="47"/>
      <c r="S170" s="77"/>
      <c r="T170" s="79"/>
      <c r="U170" s="78"/>
      <c r="V170" s="54" t="s">
        <v>240</v>
      </c>
      <c r="W170" s="67"/>
    </row>
    <row r="171" spans="6:23" x14ac:dyDescent="0.35">
      <c r="F171" s="54" t="s">
        <v>241</v>
      </c>
      <c r="G171" s="55"/>
      <c r="H171" s="51"/>
      <c r="I171" s="56"/>
      <c r="K171" s="11"/>
      <c r="L171" s="25"/>
      <c r="M171" s="12"/>
      <c r="N171" s="12"/>
      <c r="O171" s="28"/>
      <c r="P171" s="30"/>
      <c r="Q171" s="30"/>
      <c r="R171" s="47"/>
      <c r="S171" s="77"/>
      <c r="T171" s="79"/>
      <c r="U171" s="78"/>
      <c r="V171" s="54" t="s">
        <v>241</v>
      </c>
      <c r="W171" s="67"/>
    </row>
    <row r="172" spans="6:23" x14ac:dyDescent="0.35">
      <c r="F172" s="54" t="s">
        <v>242</v>
      </c>
      <c r="G172" s="55"/>
      <c r="H172" s="51"/>
      <c r="I172" s="56"/>
      <c r="K172" s="11"/>
      <c r="L172" s="25"/>
      <c r="M172" s="12"/>
      <c r="N172" s="12"/>
      <c r="O172" s="28"/>
      <c r="P172" s="30"/>
      <c r="Q172" s="30"/>
      <c r="R172" s="47"/>
      <c r="S172" s="77"/>
      <c r="T172" s="79"/>
      <c r="U172" s="78"/>
      <c r="V172" s="54" t="s">
        <v>242</v>
      </c>
      <c r="W172" s="67"/>
    </row>
    <row r="173" spans="6:23" x14ac:dyDescent="0.35">
      <c r="F173" s="54" t="s">
        <v>243</v>
      </c>
      <c r="G173" s="55"/>
      <c r="H173" s="51"/>
      <c r="I173" s="56"/>
      <c r="K173" s="11"/>
      <c r="L173" s="25"/>
      <c r="M173" s="12"/>
      <c r="N173" s="12"/>
      <c r="O173" s="28"/>
      <c r="P173" s="30"/>
      <c r="Q173" s="30"/>
      <c r="R173" s="47"/>
      <c r="S173" s="77"/>
      <c r="T173" s="79"/>
      <c r="U173" s="78"/>
      <c r="V173" s="54" t="s">
        <v>243</v>
      </c>
      <c r="W173" s="67"/>
    </row>
    <row r="174" spans="6:23" x14ac:dyDescent="0.35">
      <c r="F174" s="54" t="s">
        <v>244</v>
      </c>
      <c r="G174" s="55"/>
      <c r="H174" s="51"/>
      <c r="I174" s="56"/>
      <c r="K174" s="11"/>
      <c r="L174" s="25"/>
      <c r="M174" s="12"/>
      <c r="N174" s="12"/>
      <c r="O174" s="28"/>
      <c r="P174" s="30"/>
      <c r="Q174" s="30"/>
      <c r="R174" s="47"/>
      <c r="S174" s="77"/>
      <c r="T174" s="79"/>
      <c r="U174" s="78"/>
      <c r="V174" s="54" t="s">
        <v>244</v>
      </c>
      <c r="W174" s="67"/>
    </row>
    <row r="175" spans="6:23" x14ac:dyDescent="0.35">
      <c r="F175" s="54" t="s">
        <v>245</v>
      </c>
      <c r="G175" s="55"/>
      <c r="H175" s="51"/>
      <c r="I175" s="56"/>
      <c r="K175" s="11"/>
      <c r="L175" s="25"/>
      <c r="M175" s="12"/>
      <c r="N175" s="12"/>
      <c r="O175" s="28"/>
      <c r="P175" s="30"/>
      <c r="Q175" s="30"/>
      <c r="R175" s="47"/>
      <c r="S175" s="77"/>
      <c r="T175" s="79"/>
      <c r="U175" s="78"/>
      <c r="V175" s="54" t="s">
        <v>245</v>
      </c>
      <c r="W175" s="67"/>
    </row>
    <row r="176" spans="6:23" x14ac:dyDescent="0.35">
      <c r="F176" s="54" t="s">
        <v>246</v>
      </c>
      <c r="G176" s="55"/>
      <c r="H176" s="51"/>
      <c r="I176" s="56"/>
      <c r="K176" s="11"/>
      <c r="L176" s="25"/>
      <c r="M176" s="12"/>
      <c r="N176" s="12"/>
      <c r="O176" s="28"/>
      <c r="P176" s="30"/>
      <c r="Q176" s="30"/>
      <c r="R176" s="47"/>
      <c r="S176" s="77"/>
      <c r="T176" s="79"/>
      <c r="U176" s="78"/>
      <c r="V176" s="54" t="s">
        <v>246</v>
      </c>
      <c r="W176" s="67"/>
    </row>
    <row r="177" spans="6:23" x14ac:dyDescent="0.35">
      <c r="F177" s="54" t="s">
        <v>247</v>
      </c>
      <c r="G177" s="55"/>
      <c r="H177" s="51"/>
      <c r="I177" s="56"/>
      <c r="K177" s="11"/>
      <c r="L177" s="25"/>
      <c r="M177" s="12"/>
      <c r="N177" s="12"/>
      <c r="O177" s="28"/>
      <c r="P177" s="30"/>
      <c r="Q177" s="30"/>
      <c r="R177" s="47"/>
      <c r="S177" s="77"/>
      <c r="T177" s="79"/>
      <c r="U177" s="78"/>
      <c r="V177" s="54" t="s">
        <v>247</v>
      </c>
      <c r="W177" s="67"/>
    </row>
    <row r="178" spans="6:23" x14ac:dyDescent="0.35">
      <c r="F178" s="54" t="s">
        <v>248</v>
      </c>
      <c r="G178" s="55"/>
      <c r="H178" s="51"/>
      <c r="I178" s="56"/>
      <c r="K178" s="11"/>
      <c r="L178" s="25"/>
      <c r="M178" s="12"/>
      <c r="N178" s="12"/>
      <c r="O178" s="28"/>
      <c r="P178" s="30"/>
      <c r="Q178" s="30"/>
      <c r="R178" s="47"/>
      <c r="S178" s="77"/>
      <c r="T178" s="79"/>
      <c r="U178" s="78"/>
      <c r="V178" s="54" t="s">
        <v>248</v>
      </c>
      <c r="W178" s="67"/>
    </row>
    <row r="179" spans="6:23" x14ac:dyDescent="0.35">
      <c r="F179" s="54" t="s">
        <v>249</v>
      </c>
      <c r="G179" s="55"/>
      <c r="H179" s="51"/>
      <c r="I179" s="56"/>
      <c r="K179" s="11"/>
      <c r="L179" s="25"/>
      <c r="M179" s="12"/>
      <c r="N179" s="12"/>
      <c r="O179" s="28"/>
      <c r="P179" s="30"/>
      <c r="Q179" s="30"/>
      <c r="R179" s="47"/>
      <c r="S179" s="77"/>
      <c r="T179" s="79"/>
      <c r="U179" s="78"/>
      <c r="V179" s="54" t="s">
        <v>249</v>
      </c>
      <c r="W179" s="67"/>
    </row>
    <row r="180" spans="6:23" x14ac:dyDescent="0.35">
      <c r="F180" s="54" t="s">
        <v>250</v>
      </c>
      <c r="G180" s="55"/>
      <c r="H180" s="51"/>
      <c r="I180" s="56"/>
      <c r="K180" s="11"/>
      <c r="L180" s="25"/>
      <c r="M180" s="12"/>
      <c r="N180" s="12"/>
      <c r="O180" s="28"/>
      <c r="P180" s="30"/>
      <c r="Q180" s="30"/>
      <c r="R180" s="47"/>
      <c r="S180" s="77"/>
      <c r="T180" s="79"/>
      <c r="U180" s="78"/>
      <c r="V180" s="54" t="s">
        <v>250</v>
      </c>
      <c r="W180" s="67"/>
    </row>
    <row r="181" spans="6:23" x14ac:dyDescent="0.35">
      <c r="F181" s="54" t="s">
        <v>251</v>
      </c>
      <c r="G181" s="55"/>
      <c r="H181" s="51"/>
      <c r="I181" s="56"/>
      <c r="K181" s="11"/>
      <c r="L181" s="25"/>
      <c r="M181" s="12"/>
      <c r="N181" s="12"/>
      <c r="O181" s="28"/>
      <c r="P181" s="30"/>
      <c r="Q181" s="30"/>
      <c r="R181" s="47"/>
      <c r="S181" s="77"/>
      <c r="T181" s="79"/>
      <c r="U181" s="78"/>
      <c r="V181" s="54" t="s">
        <v>251</v>
      </c>
      <c r="W181" s="67"/>
    </row>
    <row r="182" spans="6:23" x14ac:dyDescent="0.35">
      <c r="F182" s="54" t="s">
        <v>252</v>
      </c>
      <c r="G182" s="55"/>
      <c r="H182" s="51"/>
      <c r="I182" s="56"/>
      <c r="K182" s="11"/>
      <c r="L182" s="25"/>
      <c r="M182" s="12"/>
      <c r="N182" s="12"/>
      <c r="O182" s="28"/>
      <c r="P182" s="30"/>
      <c r="Q182" s="30"/>
      <c r="R182" s="47"/>
      <c r="S182" s="77"/>
      <c r="T182" s="79"/>
      <c r="U182" s="78"/>
      <c r="V182" s="54" t="s">
        <v>252</v>
      </c>
      <c r="W182" s="67"/>
    </row>
    <row r="183" spans="6:23" x14ac:dyDescent="0.35">
      <c r="F183" s="54" t="s">
        <v>253</v>
      </c>
      <c r="G183" s="55"/>
      <c r="H183" s="51"/>
      <c r="I183" s="56"/>
      <c r="K183" s="11"/>
      <c r="L183" s="25"/>
      <c r="M183" s="12"/>
      <c r="N183" s="12"/>
      <c r="O183" s="28"/>
      <c r="P183" s="30"/>
      <c r="Q183" s="30"/>
      <c r="R183" s="47"/>
      <c r="S183" s="77"/>
      <c r="T183" s="79"/>
      <c r="U183" s="78"/>
      <c r="V183" s="54" t="s">
        <v>253</v>
      </c>
      <c r="W183" s="67"/>
    </row>
    <row r="184" spans="6:23" x14ac:dyDescent="0.35">
      <c r="F184" s="54" t="s">
        <v>254</v>
      </c>
      <c r="G184" s="55"/>
      <c r="H184" s="51"/>
      <c r="I184" s="56"/>
      <c r="K184" s="11"/>
      <c r="L184" s="25"/>
      <c r="M184" s="12"/>
      <c r="N184" s="12"/>
      <c r="O184" s="28"/>
      <c r="P184" s="30"/>
      <c r="Q184" s="30"/>
      <c r="R184" s="47"/>
      <c r="S184" s="77"/>
      <c r="T184" s="79"/>
      <c r="U184" s="78"/>
      <c r="V184" s="54" t="s">
        <v>254</v>
      </c>
      <c r="W184" s="67"/>
    </row>
    <row r="185" spans="6:23" x14ac:dyDescent="0.35">
      <c r="F185" s="54" t="s">
        <v>255</v>
      </c>
      <c r="G185" s="55"/>
      <c r="H185" s="51"/>
      <c r="I185" s="56"/>
      <c r="K185" s="11"/>
      <c r="L185" s="25"/>
      <c r="M185" s="12"/>
      <c r="N185" s="12"/>
      <c r="O185" s="28"/>
      <c r="P185" s="30"/>
      <c r="Q185" s="30"/>
      <c r="R185" s="47"/>
      <c r="S185" s="77"/>
      <c r="T185" s="79"/>
      <c r="U185" s="78"/>
      <c r="V185" s="54" t="s">
        <v>255</v>
      </c>
      <c r="W185" s="67"/>
    </row>
    <row r="186" spans="6:23" x14ac:dyDescent="0.35">
      <c r="F186" s="54" t="s">
        <v>256</v>
      </c>
      <c r="G186" s="55"/>
      <c r="H186" s="51"/>
      <c r="I186" s="56"/>
      <c r="K186" s="11"/>
      <c r="L186" s="25"/>
      <c r="M186" s="12"/>
      <c r="N186" s="12"/>
      <c r="O186" s="28"/>
      <c r="P186" s="30"/>
      <c r="Q186" s="30"/>
      <c r="R186" s="47"/>
      <c r="S186" s="77"/>
      <c r="T186" s="79"/>
      <c r="U186" s="78"/>
      <c r="V186" s="54" t="s">
        <v>256</v>
      </c>
      <c r="W186" s="67"/>
    </row>
    <row r="187" spans="6:23" x14ac:dyDescent="0.35">
      <c r="F187" s="54" t="s">
        <v>257</v>
      </c>
      <c r="G187" s="55"/>
      <c r="H187" s="51"/>
      <c r="I187" s="56"/>
      <c r="K187" s="11"/>
      <c r="L187" s="25"/>
      <c r="M187" s="12"/>
      <c r="N187" s="12"/>
      <c r="O187" s="28"/>
      <c r="P187" s="30"/>
      <c r="Q187" s="30"/>
      <c r="R187" s="47"/>
      <c r="S187" s="77"/>
      <c r="T187" s="79"/>
      <c r="U187" s="78"/>
      <c r="V187" s="54" t="s">
        <v>257</v>
      </c>
      <c r="W187" s="67"/>
    </row>
    <row r="188" spans="6:23" x14ac:dyDescent="0.35">
      <c r="F188" s="54" t="s">
        <v>258</v>
      </c>
      <c r="G188" s="55"/>
      <c r="H188" s="51"/>
      <c r="I188" s="56"/>
      <c r="K188" s="11"/>
      <c r="L188" s="25"/>
      <c r="M188" s="12"/>
      <c r="N188" s="12"/>
      <c r="O188" s="28"/>
      <c r="P188" s="30"/>
      <c r="Q188" s="30"/>
      <c r="R188" s="47"/>
      <c r="S188" s="77"/>
      <c r="T188" s="79"/>
      <c r="U188" s="78"/>
      <c r="V188" s="54" t="s">
        <v>258</v>
      </c>
      <c r="W188" s="67"/>
    </row>
    <row r="189" spans="6:23" x14ac:dyDescent="0.35">
      <c r="F189" s="54" t="s">
        <v>259</v>
      </c>
      <c r="G189" s="55"/>
      <c r="H189" s="51"/>
      <c r="I189" s="56"/>
      <c r="K189" s="11"/>
      <c r="L189" s="25"/>
      <c r="M189" s="12"/>
      <c r="N189" s="12"/>
      <c r="O189" s="28"/>
      <c r="P189" s="30"/>
      <c r="Q189" s="30"/>
      <c r="R189" s="47"/>
      <c r="S189" s="77"/>
      <c r="T189" s="79"/>
      <c r="U189" s="78"/>
      <c r="V189" s="54" t="s">
        <v>259</v>
      </c>
      <c r="W189" s="67"/>
    </row>
    <row r="190" spans="6:23" x14ac:dyDescent="0.35">
      <c r="F190" s="54" t="s">
        <v>260</v>
      </c>
      <c r="G190" s="55"/>
      <c r="H190" s="51"/>
      <c r="I190" s="56"/>
      <c r="K190" s="11"/>
      <c r="L190" s="25"/>
      <c r="M190" s="12"/>
      <c r="N190" s="12"/>
      <c r="O190" s="28"/>
      <c r="P190" s="30"/>
      <c r="Q190" s="30"/>
      <c r="R190" s="47"/>
      <c r="S190" s="77"/>
      <c r="T190" s="79"/>
      <c r="U190" s="78"/>
      <c r="V190" s="54" t="s">
        <v>260</v>
      </c>
      <c r="W190" s="67"/>
    </row>
    <row r="191" spans="6:23" x14ac:dyDescent="0.35">
      <c r="F191" s="54" t="s">
        <v>261</v>
      </c>
      <c r="G191" s="55"/>
      <c r="H191" s="51"/>
      <c r="I191" s="56"/>
      <c r="K191" s="11"/>
      <c r="L191" s="25"/>
      <c r="M191" s="12"/>
      <c r="N191" s="12"/>
      <c r="O191" s="28"/>
      <c r="P191" s="30"/>
      <c r="Q191" s="30"/>
      <c r="R191" s="47"/>
      <c r="S191" s="77"/>
      <c r="T191" s="79"/>
      <c r="U191" s="78"/>
      <c r="V191" s="54" t="s">
        <v>261</v>
      </c>
      <c r="W191" s="67"/>
    </row>
    <row r="192" spans="6:23" x14ac:dyDescent="0.35">
      <c r="F192" s="54" t="s">
        <v>262</v>
      </c>
      <c r="G192" s="55"/>
      <c r="H192" s="51"/>
      <c r="I192" s="56"/>
      <c r="K192" s="11"/>
      <c r="L192" s="25"/>
      <c r="M192" s="12"/>
      <c r="N192" s="12"/>
      <c r="O192" s="28"/>
      <c r="P192" s="30"/>
      <c r="Q192" s="30"/>
      <c r="R192" s="47"/>
      <c r="S192" s="77"/>
      <c r="T192" s="79"/>
      <c r="U192" s="78"/>
      <c r="V192" s="54" t="s">
        <v>262</v>
      </c>
      <c r="W192" s="67"/>
    </row>
    <row r="193" spans="6:23" x14ac:dyDescent="0.35">
      <c r="F193" s="54" t="s">
        <v>263</v>
      </c>
      <c r="G193" s="55"/>
      <c r="H193" s="51"/>
      <c r="I193" s="56"/>
      <c r="K193" s="11"/>
      <c r="L193" s="25"/>
      <c r="M193" s="12"/>
      <c r="N193" s="12"/>
      <c r="O193" s="28"/>
      <c r="P193" s="30"/>
      <c r="Q193" s="30"/>
      <c r="R193" s="47"/>
      <c r="S193" s="77"/>
      <c r="T193" s="79"/>
      <c r="U193" s="78"/>
      <c r="V193" s="54" t="s">
        <v>263</v>
      </c>
      <c r="W193" s="67"/>
    </row>
    <row r="194" spans="6:23" x14ac:dyDescent="0.35">
      <c r="F194" s="54" t="s">
        <v>264</v>
      </c>
      <c r="G194" s="55"/>
      <c r="H194" s="51"/>
      <c r="I194" s="56"/>
      <c r="K194" s="11"/>
      <c r="L194" s="25"/>
      <c r="M194" s="12"/>
      <c r="N194" s="12"/>
      <c r="O194" s="28"/>
      <c r="P194" s="30"/>
      <c r="Q194" s="30"/>
      <c r="R194" s="47"/>
      <c r="S194" s="77"/>
      <c r="T194" s="79"/>
      <c r="U194" s="78"/>
      <c r="V194" s="54" t="s">
        <v>264</v>
      </c>
      <c r="W194" s="67"/>
    </row>
    <row r="195" spans="6:23" x14ac:dyDescent="0.35">
      <c r="F195" s="54" t="s">
        <v>265</v>
      </c>
      <c r="G195" s="55"/>
      <c r="H195" s="51"/>
      <c r="I195" s="56"/>
      <c r="K195" s="11"/>
      <c r="L195" s="25"/>
      <c r="M195" s="12"/>
      <c r="N195" s="12"/>
      <c r="O195" s="28"/>
      <c r="P195" s="30"/>
      <c r="Q195" s="30"/>
      <c r="R195" s="47"/>
      <c r="S195" s="77"/>
      <c r="T195" s="79"/>
      <c r="U195" s="78"/>
      <c r="V195" s="54" t="s">
        <v>265</v>
      </c>
      <c r="W195" s="67"/>
    </row>
    <row r="196" spans="6:23" x14ac:dyDescent="0.35">
      <c r="F196" s="54" t="s">
        <v>266</v>
      </c>
      <c r="G196" s="55"/>
      <c r="H196" s="51"/>
      <c r="I196" s="56"/>
      <c r="K196" s="11"/>
      <c r="L196" s="25"/>
      <c r="M196" s="12"/>
      <c r="N196" s="12"/>
      <c r="O196" s="28"/>
      <c r="P196" s="30"/>
      <c r="Q196" s="30"/>
      <c r="R196" s="47"/>
      <c r="S196" s="77"/>
      <c r="T196" s="79"/>
      <c r="U196" s="78"/>
      <c r="V196" s="54" t="s">
        <v>266</v>
      </c>
      <c r="W196" s="67"/>
    </row>
    <row r="197" spans="6:23" x14ac:dyDescent="0.35">
      <c r="F197" s="54" t="s">
        <v>267</v>
      </c>
      <c r="G197" s="55"/>
      <c r="H197" s="51"/>
      <c r="I197" s="56"/>
      <c r="K197" s="11"/>
      <c r="L197" s="25"/>
      <c r="M197" s="12"/>
      <c r="N197" s="12"/>
      <c r="O197" s="28"/>
      <c r="P197" s="30"/>
      <c r="Q197" s="30"/>
      <c r="R197" s="47"/>
      <c r="S197" s="77"/>
      <c r="T197" s="79"/>
      <c r="U197" s="78"/>
      <c r="V197" s="54" t="s">
        <v>267</v>
      </c>
      <c r="W197" s="67"/>
    </row>
    <row r="198" spans="6:23" x14ac:dyDescent="0.35">
      <c r="F198" s="54" t="s">
        <v>268</v>
      </c>
      <c r="G198" s="55"/>
      <c r="H198" s="51"/>
      <c r="I198" s="56"/>
      <c r="K198" s="11"/>
      <c r="L198" s="25"/>
      <c r="M198" s="12"/>
      <c r="N198" s="12"/>
      <c r="O198" s="28"/>
      <c r="P198" s="30"/>
      <c r="Q198" s="30"/>
      <c r="R198" s="47"/>
      <c r="S198" s="77"/>
      <c r="T198" s="79"/>
      <c r="U198" s="78"/>
      <c r="V198" s="54" t="s">
        <v>268</v>
      </c>
      <c r="W198" s="67"/>
    </row>
    <row r="199" spans="6:23" x14ac:dyDescent="0.35">
      <c r="F199" s="54" t="s">
        <v>269</v>
      </c>
      <c r="G199" s="55"/>
      <c r="H199" s="51"/>
      <c r="I199" s="56"/>
      <c r="K199" s="11"/>
      <c r="L199" s="25"/>
      <c r="M199" s="12"/>
      <c r="N199" s="12"/>
      <c r="O199" s="28"/>
      <c r="P199" s="30"/>
      <c r="Q199" s="30"/>
      <c r="R199" s="47"/>
      <c r="S199" s="77"/>
      <c r="T199" s="79"/>
      <c r="U199" s="78"/>
      <c r="V199" s="54" t="s">
        <v>269</v>
      </c>
      <c r="W199" s="67"/>
    </row>
    <row r="200" spans="6:23" x14ac:dyDescent="0.35">
      <c r="F200" s="54" t="s">
        <v>270</v>
      </c>
      <c r="G200" s="55"/>
      <c r="H200" s="51"/>
      <c r="I200" s="56"/>
      <c r="K200" s="11"/>
      <c r="L200" s="25"/>
      <c r="M200" s="12"/>
      <c r="N200" s="12"/>
      <c r="O200" s="28"/>
      <c r="P200" s="30"/>
      <c r="Q200" s="30"/>
      <c r="R200" s="47"/>
      <c r="S200" s="77"/>
      <c r="T200" s="79"/>
      <c r="U200" s="78"/>
      <c r="V200" s="54" t="s">
        <v>270</v>
      </c>
      <c r="W200" s="67"/>
    </row>
    <row r="201" spans="6:23" x14ac:dyDescent="0.35">
      <c r="F201" s="54" t="s">
        <v>271</v>
      </c>
      <c r="G201" s="55"/>
      <c r="H201" s="51"/>
      <c r="I201" s="56"/>
      <c r="K201" s="11"/>
      <c r="L201" s="25"/>
      <c r="M201" s="12"/>
      <c r="N201" s="12"/>
      <c r="O201" s="28"/>
      <c r="P201" s="30"/>
      <c r="Q201" s="30"/>
      <c r="R201" s="47"/>
      <c r="S201" s="77"/>
      <c r="T201" s="79"/>
      <c r="U201" s="78"/>
      <c r="V201" s="54" t="s">
        <v>271</v>
      </c>
      <c r="W201" s="67"/>
    </row>
    <row r="202" spans="6:23" x14ac:dyDescent="0.35">
      <c r="F202" s="54" t="s">
        <v>272</v>
      </c>
      <c r="G202" s="55"/>
      <c r="H202" s="51"/>
      <c r="I202" s="56"/>
      <c r="K202" s="11"/>
      <c r="L202" s="25"/>
      <c r="M202" s="12"/>
      <c r="N202" s="12"/>
      <c r="O202" s="28"/>
      <c r="P202" s="30"/>
      <c r="Q202" s="30"/>
      <c r="R202" s="47"/>
      <c r="S202" s="77"/>
      <c r="T202" s="79"/>
      <c r="U202" s="78"/>
      <c r="V202" s="54" t="s">
        <v>272</v>
      </c>
      <c r="W202" s="67"/>
    </row>
    <row r="203" spans="6:23" x14ac:dyDescent="0.35">
      <c r="F203" s="54" t="s">
        <v>273</v>
      </c>
      <c r="G203" s="55"/>
      <c r="H203" s="51"/>
      <c r="I203" s="56"/>
      <c r="K203" s="11"/>
      <c r="L203" s="25"/>
      <c r="M203" s="12"/>
      <c r="N203" s="12"/>
      <c r="O203" s="28"/>
      <c r="P203" s="30"/>
      <c r="Q203" s="30"/>
      <c r="R203" s="47"/>
      <c r="S203" s="77"/>
      <c r="T203" s="79"/>
      <c r="U203" s="78"/>
      <c r="V203" s="54" t="s">
        <v>273</v>
      </c>
      <c r="W203" s="67"/>
    </row>
    <row r="204" spans="6:23" x14ac:dyDescent="0.35">
      <c r="F204" s="54" t="s">
        <v>274</v>
      </c>
      <c r="G204" s="55"/>
      <c r="H204" s="51"/>
      <c r="I204" s="56"/>
      <c r="K204" s="11"/>
      <c r="L204" s="25"/>
      <c r="M204" s="12"/>
      <c r="N204" s="12"/>
      <c r="O204" s="28"/>
      <c r="P204" s="30"/>
      <c r="Q204" s="30"/>
      <c r="R204" s="47"/>
      <c r="S204" s="77"/>
      <c r="T204" s="79"/>
      <c r="U204" s="78"/>
      <c r="V204" s="54" t="s">
        <v>274</v>
      </c>
      <c r="W204" s="67"/>
    </row>
    <row r="205" spans="6:23" x14ac:dyDescent="0.35">
      <c r="F205" s="54" t="s">
        <v>275</v>
      </c>
      <c r="G205" s="55"/>
      <c r="H205" s="51"/>
      <c r="I205" s="56"/>
      <c r="K205" s="11"/>
      <c r="L205" s="25"/>
      <c r="M205" s="12"/>
      <c r="N205" s="12"/>
      <c r="O205" s="28"/>
      <c r="P205" s="30"/>
      <c r="Q205" s="30"/>
      <c r="R205" s="47"/>
      <c r="S205" s="77"/>
      <c r="T205" s="79"/>
      <c r="U205" s="78"/>
      <c r="V205" s="54" t="s">
        <v>275</v>
      </c>
      <c r="W205" s="67"/>
    </row>
    <row r="206" spans="6:23" x14ac:dyDescent="0.35">
      <c r="F206" s="54" t="s">
        <v>276</v>
      </c>
      <c r="G206" s="55"/>
      <c r="H206" s="51"/>
      <c r="I206" s="56"/>
      <c r="K206" s="11"/>
      <c r="L206" s="25"/>
      <c r="M206" s="12"/>
      <c r="N206" s="12"/>
      <c r="O206" s="28"/>
      <c r="P206" s="30"/>
      <c r="Q206" s="30"/>
      <c r="R206" s="47"/>
      <c r="S206" s="77"/>
      <c r="T206" s="79"/>
      <c r="U206" s="78"/>
      <c r="V206" s="54" t="s">
        <v>276</v>
      </c>
      <c r="W206" s="67"/>
    </row>
    <row r="207" spans="6:23" x14ac:dyDescent="0.35">
      <c r="F207" s="54" t="s">
        <v>277</v>
      </c>
      <c r="G207" s="55"/>
      <c r="H207" s="51"/>
      <c r="I207" s="56"/>
      <c r="K207" s="11"/>
      <c r="L207" s="25"/>
      <c r="M207" s="12"/>
      <c r="N207" s="12"/>
      <c r="O207" s="28"/>
      <c r="P207" s="30"/>
      <c r="Q207" s="30"/>
      <c r="R207" s="47"/>
      <c r="S207" s="77"/>
      <c r="T207" s="79"/>
      <c r="U207" s="78"/>
      <c r="V207" s="54" t="s">
        <v>277</v>
      </c>
      <c r="W207" s="67"/>
    </row>
    <row r="208" spans="6:23" x14ac:dyDescent="0.35">
      <c r="F208" s="54" t="s">
        <v>278</v>
      </c>
      <c r="G208" s="55"/>
      <c r="H208" s="51"/>
      <c r="I208" s="56"/>
      <c r="K208" s="11"/>
      <c r="L208" s="25"/>
      <c r="M208" s="12"/>
      <c r="N208" s="12"/>
      <c r="O208" s="28"/>
      <c r="P208" s="30"/>
      <c r="Q208" s="30"/>
      <c r="R208" s="47"/>
      <c r="S208" s="77"/>
      <c r="T208" s="79"/>
      <c r="U208" s="78"/>
      <c r="V208" s="54" t="s">
        <v>278</v>
      </c>
      <c r="W208" s="67"/>
    </row>
    <row r="209" spans="6:23" x14ac:dyDescent="0.35">
      <c r="F209" s="54" t="s">
        <v>279</v>
      </c>
      <c r="G209" s="55"/>
      <c r="H209" s="51"/>
      <c r="I209" s="56"/>
      <c r="K209" s="11"/>
      <c r="L209" s="25"/>
      <c r="M209" s="12"/>
      <c r="N209" s="12"/>
      <c r="O209" s="28"/>
      <c r="P209" s="30"/>
      <c r="Q209" s="30"/>
      <c r="R209" s="47"/>
      <c r="S209" s="77"/>
      <c r="T209" s="79"/>
      <c r="U209" s="78"/>
      <c r="V209" s="54" t="s">
        <v>279</v>
      </c>
      <c r="W209" s="67"/>
    </row>
    <row r="210" spans="6:23" x14ac:dyDescent="0.35">
      <c r="F210" s="54" t="s">
        <v>280</v>
      </c>
      <c r="G210" s="55"/>
      <c r="H210" s="51"/>
      <c r="I210" s="56"/>
      <c r="K210" s="11"/>
      <c r="L210" s="25"/>
      <c r="M210" s="12"/>
      <c r="N210" s="12"/>
      <c r="O210" s="28"/>
      <c r="P210" s="30"/>
      <c r="Q210" s="30"/>
      <c r="R210" s="47"/>
      <c r="S210" s="77"/>
      <c r="T210" s="79"/>
      <c r="U210" s="78"/>
      <c r="V210" s="54" t="s">
        <v>280</v>
      </c>
      <c r="W210" s="67"/>
    </row>
    <row r="211" spans="6:23" x14ac:dyDescent="0.35">
      <c r="F211" s="54" t="s">
        <v>281</v>
      </c>
      <c r="G211" s="55"/>
      <c r="H211" s="51"/>
      <c r="I211" s="56"/>
      <c r="K211" s="11"/>
      <c r="L211" s="25"/>
      <c r="M211" s="12"/>
      <c r="N211" s="12"/>
      <c r="O211" s="28"/>
      <c r="P211" s="30"/>
      <c r="Q211" s="30"/>
      <c r="R211" s="47"/>
      <c r="S211" s="77"/>
      <c r="T211" s="79"/>
      <c r="U211" s="78"/>
      <c r="V211" s="54" t="s">
        <v>281</v>
      </c>
      <c r="W211" s="67"/>
    </row>
    <row r="212" spans="6:23" x14ac:dyDescent="0.35">
      <c r="F212" s="54" t="s">
        <v>282</v>
      </c>
      <c r="G212" s="55"/>
      <c r="H212" s="51"/>
      <c r="I212" s="56"/>
      <c r="K212" s="11"/>
      <c r="L212" s="25"/>
      <c r="M212" s="12"/>
      <c r="N212" s="12"/>
      <c r="O212" s="28"/>
      <c r="P212" s="30"/>
      <c r="Q212" s="30"/>
      <c r="R212" s="47"/>
      <c r="S212" s="77"/>
      <c r="T212" s="79"/>
      <c r="U212" s="78"/>
      <c r="V212" s="54" t="s">
        <v>282</v>
      </c>
      <c r="W212" s="67"/>
    </row>
    <row r="213" spans="6:23" x14ac:dyDescent="0.35">
      <c r="F213" s="54" t="s">
        <v>283</v>
      </c>
      <c r="G213" s="55"/>
      <c r="H213" s="51"/>
      <c r="I213" s="56"/>
      <c r="K213" s="11"/>
      <c r="L213" s="25"/>
      <c r="M213" s="12"/>
      <c r="N213" s="12"/>
      <c r="O213" s="28"/>
      <c r="P213" s="30"/>
      <c r="Q213" s="30"/>
      <c r="R213" s="47"/>
      <c r="S213" s="77"/>
      <c r="T213" s="79"/>
      <c r="U213" s="78"/>
      <c r="V213" s="54" t="s">
        <v>283</v>
      </c>
      <c r="W213" s="67"/>
    </row>
    <row r="214" spans="6:23" x14ac:dyDescent="0.35">
      <c r="F214" s="54" t="s">
        <v>284</v>
      </c>
      <c r="G214" s="55"/>
      <c r="H214" s="51"/>
      <c r="I214" s="56"/>
      <c r="K214" s="11"/>
      <c r="L214" s="25"/>
      <c r="M214" s="12"/>
      <c r="N214" s="12"/>
      <c r="O214" s="28"/>
      <c r="P214" s="30"/>
      <c r="Q214" s="30"/>
      <c r="R214" s="47"/>
      <c r="S214" s="77"/>
      <c r="T214" s="79"/>
      <c r="U214" s="78"/>
      <c r="V214" s="54" t="s">
        <v>284</v>
      </c>
      <c r="W214" s="67"/>
    </row>
    <row r="215" spans="6:23" x14ac:dyDescent="0.35">
      <c r="F215" s="54" t="s">
        <v>285</v>
      </c>
      <c r="G215" s="55"/>
      <c r="H215" s="51"/>
      <c r="I215" s="56"/>
      <c r="K215" s="11"/>
      <c r="L215" s="25"/>
      <c r="M215" s="12"/>
      <c r="N215" s="12"/>
      <c r="O215" s="28"/>
      <c r="P215" s="30"/>
      <c r="Q215" s="30"/>
      <c r="R215" s="47"/>
      <c r="S215" s="77"/>
      <c r="T215" s="79"/>
      <c r="U215" s="78"/>
      <c r="V215" s="54" t="s">
        <v>285</v>
      </c>
      <c r="W215" s="67"/>
    </row>
    <row r="216" spans="6:23" x14ac:dyDescent="0.35">
      <c r="F216" s="54" t="s">
        <v>286</v>
      </c>
      <c r="G216" s="55"/>
      <c r="H216" s="51"/>
      <c r="I216" s="56"/>
      <c r="K216" s="11"/>
      <c r="L216" s="25"/>
      <c r="M216" s="12"/>
      <c r="N216" s="12"/>
      <c r="O216" s="28"/>
      <c r="P216" s="30"/>
      <c r="Q216" s="30"/>
      <c r="R216" s="47"/>
      <c r="S216" s="77"/>
      <c r="T216" s="79"/>
      <c r="U216" s="78"/>
      <c r="V216" s="54" t="s">
        <v>286</v>
      </c>
      <c r="W216" s="67"/>
    </row>
    <row r="217" spans="6:23" x14ac:dyDescent="0.35">
      <c r="F217" s="54" t="s">
        <v>287</v>
      </c>
      <c r="G217" s="55"/>
      <c r="H217" s="51"/>
      <c r="I217" s="56"/>
      <c r="K217" s="11"/>
      <c r="L217" s="25"/>
      <c r="M217" s="12"/>
      <c r="N217" s="12"/>
      <c r="O217" s="28"/>
      <c r="P217" s="30"/>
      <c r="Q217" s="30"/>
      <c r="R217" s="47"/>
      <c r="S217" s="77"/>
      <c r="T217" s="79"/>
      <c r="U217" s="78"/>
      <c r="V217" s="54" t="s">
        <v>287</v>
      </c>
      <c r="W217" s="67"/>
    </row>
    <row r="218" spans="6:23" x14ac:dyDescent="0.35">
      <c r="F218" s="54" t="s">
        <v>288</v>
      </c>
      <c r="G218" s="55"/>
      <c r="H218" s="51"/>
      <c r="I218" s="56"/>
      <c r="K218" s="11"/>
      <c r="L218" s="25"/>
      <c r="M218" s="12"/>
      <c r="N218" s="12"/>
      <c r="O218" s="28"/>
      <c r="P218" s="30"/>
      <c r="Q218" s="30"/>
      <c r="R218" s="47"/>
      <c r="S218" s="77"/>
      <c r="T218" s="79"/>
      <c r="U218" s="78"/>
      <c r="V218" s="54" t="s">
        <v>288</v>
      </c>
      <c r="W218" s="67"/>
    </row>
    <row r="219" spans="6:23" x14ac:dyDescent="0.35">
      <c r="F219" s="54" t="s">
        <v>289</v>
      </c>
      <c r="G219" s="55"/>
      <c r="H219" s="51"/>
      <c r="I219" s="56"/>
      <c r="K219" s="11"/>
      <c r="L219" s="25"/>
      <c r="M219" s="12"/>
      <c r="N219" s="12"/>
      <c r="O219" s="28"/>
      <c r="P219" s="30"/>
      <c r="Q219" s="30"/>
      <c r="R219" s="47"/>
      <c r="S219" s="77"/>
      <c r="T219" s="79"/>
      <c r="U219" s="78"/>
      <c r="V219" s="54" t="s">
        <v>289</v>
      </c>
      <c r="W219" s="67"/>
    </row>
    <row r="220" spans="6:23" x14ac:dyDescent="0.35">
      <c r="F220" s="54" t="s">
        <v>290</v>
      </c>
      <c r="G220" s="55"/>
      <c r="H220" s="51"/>
      <c r="I220" s="56"/>
      <c r="K220" s="11"/>
      <c r="L220" s="25"/>
      <c r="M220" s="12"/>
      <c r="N220" s="12"/>
      <c r="O220" s="28"/>
      <c r="P220" s="30"/>
      <c r="Q220" s="30"/>
      <c r="R220" s="47"/>
      <c r="S220" s="77"/>
      <c r="T220" s="79"/>
      <c r="U220" s="78"/>
      <c r="V220" s="54" t="s">
        <v>290</v>
      </c>
      <c r="W220" s="67"/>
    </row>
    <row r="221" spans="6:23" x14ac:dyDescent="0.35">
      <c r="F221" s="54" t="s">
        <v>291</v>
      </c>
      <c r="G221" s="55"/>
      <c r="H221" s="51"/>
      <c r="I221" s="56"/>
      <c r="K221" s="11"/>
      <c r="L221" s="25"/>
      <c r="M221" s="12"/>
      <c r="N221" s="12"/>
      <c r="O221" s="28"/>
      <c r="P221" s="30"/>
      <c r="Q221" s="30"/>
      <c r="R221" s="47"/>
      <c r="S221" s="77"/>
      <c r="T221" s="79"/>
      <c r="U221" s="78"/>
      <c r="V221" s="54" t="s">
        <v>291</v>
      </c>
      <c r="W221" s="67"/>
    </row>
    <row r="222" spans="6:23" x14ac:dyDescent="0.35">
      <c r="F222" s="54" t="s">
        <v>292</v>
      </c>
      <c r="G222" s="55"/>
      <c r="H222" s="51"/>
      <c r="I222" s="56"/>
      <c r="K222" s="11"/>
      <c r="L222" s="25"/>
      <c r="M222" s="12"/>
      <c r="N222" s="12"/>
      <c r="O222" s="28"/>
      <c r="P222" s="30"/>
      <c r="Q222" s="30"/>
      <c r="R222" s="47"/>
      <c r="S222" s="77"/>
      <c r="T222" s="79"/>
      <c r="U222" s="78"/>
      <c r="V222" s="54" t="s">
        <v>292</v>
      </c>
      <c r="W222" s="67"/>
    </row>
    <row r="223" spans="6:23" x14ac:dyDescent="0.35">
      <c r="F223" s="54" t="s">
        <v>293</v>
      </c>
      <c r="G223" s="55"/>
      <c r="H223" s="51"/>
      <c r="I223" s="56"/>
      <c r="K223" s="11"/>
      <c r="L223" s="25"/>
      <c r="M223" s="12"/>
      <c r="N223" s="12"/>
      <c r="O223" s="28"/>
      <c r="P223" s="30"/>
      <c r="Q223" s="30"/>
      <c r="R223" s="47"/>
      <c r="S223" s="77"/>
      <c r="T223" s="79"/>
      <c r="U223" s="78"/>
      <c r="V223" s="54" t="s">
        <v>293</v>
      </c>
      <c r="W223" s="67"/>
    </row>
    <row r="224" spans="6:23" x14ac:dyDescent="0.35">
      <c r="F224" s="54" t="s">
        <v>294</v>
      </c>
      <c r="G224" s="55"/>
      <c r="H224" s="51"/>
      <c r="I224" s="56"/>
      <c r="K224" s="11"/>
      <c r="L224" s="25"/>
      <c r="M224" s="12"/>
      <c r="N224" s="12"/>
      <c r="O224" s="28"/>
      <c r="P224" s="30"/>
      <c r="Q224" s="30"/>
      <c r="R224" s="47"/>
      <c r="S224" s="77"/>
      <c r="T224" s="79"/>
      <c r="U224" s="78"/>
      <c r="V224" s="54" t="s">
        <v>294</v>
      </c>
      <c r="W224" s="67"/>
    </row>
    <row r="225" spans="6:23" x14ac:dyDescent="0.35">
      <c r="F225" s="54" t="s">
        <v>295</v>
      </c>
      <c r="G225" s="55"/>
      <c r="H225" s="51"/>
      <c r="I225" s="56"/>
      <c r="K225" s="11"/>
      <c r="L225" s="25"/>
      <c r="M225" s="12"/>
      <c r="N225" s="12"/>
      <c r="O225" s="28"/>
      <c r="P225" s="30"/>
      <c r="Q225" s="30"/>
      <c r="R225" s="47"/>
      <c r="S225" s="77"/>
      <c r="T225" s="79"/>
      <c r="U225" s="78"/>
      <c r="V225" s="54" t="s">
        <v>295</v>
      </c>
      <c r="W225" s="67"/>
    </row>
    <row r="226" spans="6:23" x14ac:dyDescent="0.35">
      <c r="F226" s="54" t="s">
        <v>296</v>
      </c>
      <c r="G226" s="55"/>
      <c r="H226" s="51"/>
      <c r="I226" s="56"/>
      <c r="K226" s="11"/>
      <c r="L226" s="25"/>
      <c r="M226" s="12"/>
      <c r="N226" s="12"/>
      <c r="O226" s="28"/>
      <c r="P226" s="30"/>
      <c r="Q226" s="30"/>
      <c r="R226" s="47"/>
      <c r="S226" s="77"/>
      <c r="T226" s="79"/>
      <c r="U226" s="78"/>
      <c r="V226" s="54" t="s">
        <v>296</v>
      </c>
      <c r="W226" s="67"/>
    </row>
    <row r="227" spans="6:23" x14ac:dyDescent="0.35">
      <c r="F227" s="54" t="s">
        <v>297</v>
      </c>
      <c r="G227" s="55"/>
      <c r="H227" s="51"/>
      <c r="I227" s="56"/>
      <c r="K227" s="11"/>
      <c r="L227" s="25"/>
      <c r="M227" s="12"/>
      <c r="N227" s="12"/>
      <c r="O227" s="28"/>
      <c r="P227" s="30"/>
      <c r="Q227" s="30"/>
      <c r="R227" s="47"/>
      <c r="S227" s="77"/>
      <c r="T227" s="79"/>
      <c r="U227" s="78"/>
      <c r="V227" s="54" t="s">
        <v>297</v>
      </c>
      <c r="W227" s="67"/>
    </row>
    <row r="228" spans="6:23" x14ac:dyDescent="0.35">
      <c r="F228" s="54" t="s">
        <v>298</v>
      </c>
      <c r="G228" s="55"/>
      <c r="H228" s="51"/>
      <c r="I228" s="56"/>
      <c r="K228" s="11"/>
      <c r="L228" s="25"/>
      <c r="M228" s="12"/>
      <c r="N228" s="12"/>
      <c r="O228" s="28"/>
      <c r="P228" s="30"/>
      <c r="Q228" s="30"/>
      <c r="R228" s="47"/>
      <c r="S228" s="77"/>
      <c r="T228" s="79"/>
      <c r="U228" s="78"/>
      <c r="V228" s="54" t="s">
        <v>298</v>
      </c>
      <c r="W228" s="67"/>
    </row>
    <row r="229" spans="6:23" x14ac:dyDescent="0.35">
      <c r="F229" s="54" t="s">
        <v>299</v>
      </c>
      <c r="G229" s="55"/>
      <c r="H229" s="51"/>
      <c r="I229" s="56"/>
      <c r="K229" s="11"/>
      <c r="L229" s="25"/>
      <c r="M229" s="12"/>
      <c r="N229" s="12"/>
      <c r="O229" s="28"/>
      <c r="P229" s="30"/>
      <c r="Q229" s="30"/>
      <c r="R229" s="47"/>
      <c r="S229" s="77"/>
      <c r="T229" s="79"/>
      <c r="U229" s="78"/>
      <c r="V229" s="54" t="s">
        <v>299</v>
      </c>
      <c r="W229" s="67"/>
    </row>
    <row r="230" spans="6:23" x14ac:dyDescent="0.35">
      <c r="F230" s="54" t="s">
        <v>300</v>
      </c>
      <c r="G230" s="55"/>
      <c r="H230" s="51"/>
      <c r="I230" s="56"/>
      <c r="K230" s="11"/>
      <c r="L230" s="25"/>
      <c r="M230" s="12"/>
      <c r="N230" s="12"/>
      <c r="O230" s="28"/>
      <c r="P230" s="30"/>
      <c r="Q230" s="30"/>
      <c r="R230" s="47"/>
      <c r="S230" s="77"/>
      <c r="T230" s="79"/>
      <c r="U230" s="78"/>
      <c r="V230" s="54" t="s">
        <v>300</v>
      </c>
      <c r="W230" s="67"/>
    </row>
    <row r="231" spans="6:23" x14ac:dyDescent="0.35">
      <c r="F231" s="54" t="s">
        <v>301</v>
      </c>
      <c r="G231" s="55"/>
      <c r="H231" s="51"/>
      <c r="I231" s="56"/>
      <c r="K231" s="11"/>
      <c r="L231" s="25"/>
      <c r="M231" s="12"/>
      <c r="N231" s="12"/>
      <c r="O231" s="28"/>
      <c r="P231" s="30"/>
      <c r="Q231" s="30"/>
      <c r="R231" s="47"/>
      <c r="S231" s="77"/>
      <c r="T231" s="79"/>
      <c r="U231" s="78"/>
      <c r="V231" s="54" t="s">
        <v>301</v>
      </c>
      <c r="W231" s="67"/>
    </row>
    <row r="232" spans="6:23" x14ac:dyDescent="0.35">
      <c r="F232" s="54" t="s">
        <v>302</v>
      </c>
      <c r="G232" s="55"/>
      <c r="H232" s="51"/>
      <c r="I232" s="56"/>
      <c r="K232" s="11"/>
      <c r="L232" s="25"/>
      <c r="M232" s="12"/>
      <c r="N232" s="12"/>
      <c r="O232" s="28"/>
      <c r="P232" s="30"/>
      <c r="Q232" s="30"/>
      <c r="R232" s="47"/>
      <c r="S232" s="77"/>
      <c r="T232" s="79"/>
      <c r="U232" s="78"/>
      <c r="V232" s="54" t="s">
        <v>302</v>
      </c>
      <c r="W232" s="67"/>
    </row>
    <row r="233" spans="6:23" x14ac:dyDescent="0.35">
      <c r="F233" s="54" t="s">
        <v>303</v>
      </c>
      <c r="G233" s="55"/>
      <c r="H233" s="51"/>
      <c r="I233" s="56"/>
      <c r="K233" s="11"/>
      <c r="L233" s="25"/>
      <c r="M233" s="12"/>
      <c r="N233" s="12"/>
      <c r="O233" s="28"/>
      <c r="P233" s="30"/>
      <c r="Q233" s="30"/>
      <c r="R233" s="47"/>
      <c r="S233" s="77"/>
      <c r="T233" s="79"/>
      <c r="U233" s="78"/>
      <c r="V233" s="54" t="s">
        <v>303</v>
      </c>
      <c r="W233" s="67"/>
    </row>
    <row r="234" spans="6:23" x14ac:dyDescent="0.35">
      <c r="F234" s="54" t="s">
        <v>304</v>
      </c>
      <c r="G234" s="55"/>
      <c r="H234" s="51"/>
      <c r="I234" s="56"/>
      <c r="K234" s="11"/>
      <c r="L234" s="25"/>
      <c r="M234" s="12"/>
      <c r="N234" s="12"/>
      <c r="O234" s="28"/>
      <c r="P234" s="30"/>
      <c r="Q234" s="30"/>
      <c r="R234" s="47"/>
      <c r="S234" s="77"/>
      <c r="T234" s="79"/>
      <c r="U234" s="78"/>
      <c r="V234" s="54" t="s">
        <v>304</v>
      </c>
      <c r="W234" s="67"/>
    </row>
    <row r="235" spans="6:23" x14ac:dyDescent="0.35">
      <c r="F235" s="54" t="s">
        <v>305</v>
      </c>
      <c r="G235" s="55"/>
      <c r="H235" s="51"/>
      <c r="I235" s="56"/>
      <c r="K235" s="11"/>
      <c r="L235" s="25"/>
      <c r="M235" s="12"/>
      <c r="N235" s="12"/>
      <c r="O235" s="28"/>
      <c r="P235" s="30"/>
      <c r="Q235" s="30"/>
      <c r="R235" s="47"/>
      <c r="S235" s="77"/>
      <c r="T235" s="79"/>
      <c r="U235" s="78"/>
      <c r="V235" s="54" t="s">
        <v>305</v>
      </c>
      <c r="W235" s="67"/>
    </row>
    <row r="236" spans="6:23" x14ac:dyDescent="0.35">
      <c r="F236" s="54" t="s">
        <v>306</v>
      </c>
      <c r="G236" s="55"/>
      <c r="H236" s="51"/>
      <c r="I236" s="56"/>
      <c r="K236" s="11"/>
      <c r="L236" s="25"/>
      <c r="M236" s="12"/>
      <c r="N236" s="12"/>
      <c r="O236" s="28"/>
      <c r="P236" s="30"/>
      <c r="Q236" s="30"/>
      <c r="R236" s="47"/>
      <c r="S236" s="77"/>
      <c r="T236" s="79"/>
      <c r="U236" s="78"/>
      <c r="V236" s="54" t="s">
        <v>306</v>
      </c>
      <c r="W236" s="67"/>
    </row>
    <row r="237" spans="6:23" x14ac:dyDescent="0.35">
      <c r="F237" s="54" t="s">
        <v>307</v>
      </c>
      <c r="G237" s="55"/>
      <c r="H237" s="51"/>
      <c r="I237" s="56"/>
      <c r="K237" s="11"/>
      <c r="L237" s="25"/>
      <c r="M237" s="12"/>
      <c r="N237" s="12"/>
      <c r="O237" s="28"/>
      <c r="P237" s="30"/>
      <c r="Q237" s="30"/>
      <c r="R237" s="47"/>
      <c r="S237" s="77"/>
      <c r="T237" s="79"/>
      <c r="U237" s="78"/>
      <c r="V237" s="54" t="s">
        <v>307</v>
      </c>
      <c r="W237" s="67"/>
    </row>
    <row r="238" spans="6:23" x14ac:dyDescent="0.35">
      <c r="F238" s="54" t="s">
        <v>308</v>
      </c>
      <c r="G238" s="55"/>
      <c r="H238" s="51"/>
      <c r="I238" s="56"/>
      <c r="K238" s="11"/>
      <c r="L238" s="25"/>
      <c r="M238" s="12"/>
      <c r="N238" s="12"/>
      <c r="O238" s="28"/>
      <c r="P238" s="30"/>
      <c r="Q238" s="30"/>
      <c r="R238" s="47"/>
      <c r="S238" s="77"/>
      <c r="T238" s="79"/>
      <c r="U238" s="78"/>
      <c r="V238" s="54" t="s">
        <v>308</v>
      </c>
      <c r="W238" s="67"/>
    </row>
    <row r="239" spans="6:23" x14ac:dyDescent="0.35">
      <c r="F239" s="54" t="s">
        <v>309</v>
      </c>
      <c r="G239" s="55"/>
      <c r="H239" s="51"/>
      <c r="I239" s="56"/>
      <c r="K239" s="11"/>
      <c r="L239" s="25"/>
      <c r="M239" s="12"/>
      <c r="N239" s="12"/>
      <c r="O239" s="28"/>
      <c r="P239" s="30"/>
      <c r="Q239" s="30"/>
      <c r="R239" s="47"/>
      <c r="S239" s="77"/>
      <c r="T239" s="79"/>
      <c r="U239" s="78"/>
      <c r="V239" s="54" t="s">
        <v>309</v>
      </c>
      <c r="W239" s="67"/>
    </row>
    <row r="240" spans="6:23" x14ac:dyDescent="0.35">
      <c r="F240" s="54" t="s">
        <v>310</v>
      </c>
      <c r="G240" s="55"/>
      <c r="H240" s="51"/>
      <c r="I240" s="56"/>
      <c r="K240" s="11"/>
      <c r="L240" s="25"/>
      <c r="M240" s="12"/>
      <c r="N240" s="12"/>
      <c r="O240" s="28"/>
      <c r="P240" s="30"/>
      <c r="Q240" s="30"/>
      <c r="R240" s="47"/>
      <c r="S240" s="77"/>
      <c r="T240" s="79"/>
      <c r="U240" s="78"/>
      <c r="V240" s="54" t="s">
        <v>310</v>
      </c>
      <c r="W240" s="67"/>
    </row>
    <row r="241" spans="6:23" x14ac:dyDescent="0.35">
      <c r="F241" s="54" t="s">
        <v>311</v>
      </c>
      <c r="G241" s="55"/>
      <c r="H241" s="51"/>
      <c r="I241" s="56"/>
      <c r="K241" s="11"/>
      <c r="L241" s="25"/>
      <c r="M241" s="12"/>
      <c r="N241" s="12"/>
      <c r="O241" s="28"/>
      <c r="P241" s="30"/>
      <c r="Q241" s="30"/>
      <c r="R241" s="47"/>
      <c r="S241" s="77"/>
      <c r="T241" s="79"/>
      <c r="U241" s="78"/>
      <c r="V241" s="54" t="s">
        <v>311</v>
      </c>
      <c r="W241" s="67"/>
    </row>
    <row r="242" spans="6:23" x14ac:dyDescent="0.35">
      <c r="F242" s="54" t="s">
        <v>312</v>
      </c>
      <c r="G242" s="55"/>
      <c r="H242" s="51"/>
      <c r="I242" s="56"/>
      <c r="K242" s="11"/>
      <c r="L242" s="25"/>
      <c r="M242" s="12"/>
      <c r="N242" s="12"/>
      <c r="O242" s="28"/>
      <c r="P242" s="30"/>
      <c r="Q242" s="30"/>
      <c r="R242" s="47"/>
      <c r="S242" s="77"/>
      <c r="T242" s="79"/>
      <c r="U242" s="78"/>
      <c r="V242" s="54" t="s">
        <v>312</v>
      </c>
      <c r="W242" s="67"/>
    </row>
    <row r="243" spans="6:23" x14ac:dyDescent="0.35">
      <c r="F243" s="54" t="s">
        <v>313</v>
      </c>
      <c r="G243" s="55"/>
      <c r="H243" s="51"/>
      <c r="I243" s="56"/>
      <c r="K243" s="11"/>
      <c r="L243" s="25"/>
      <c r="M243" s="12"/>
      <c r="N243" s="12"/>
      <c r="O243" s="28"/>
      <c r="P243" s="30"/>
      <c r="Q243" s="30"/>
      <c r="R243" s="47"/>
      <c r="S243" s="77"/>
      <c r="T243" s="79"/>
      <c r="U243" s="78"/>
      <c r="V243" s="54" t="s">
        <v>313</v>
      </c>
      <c r="W243" s="67"/>
    </row>
    <row r="244" spans="6:23" x14ac:dyDescent="0.35">
      <c r="F244" s="54" t="s">
        <v>314</v>
      </c>
      <c r="G244" s="55"/>
      <c r="H244" s="51"/>
      <c r="I244" s="56"/>
      <c r="K244" s="11"/>
      <c r="L244" s="25"/>
      <c r="M244" s="12"/>
      <c r="N244" s="12"/>
      <c r="O244" s="28"/>
      <c r="P244" s="30"/>
      <c r="Q244" s="30"/>
      <c r="R244" s="47"/>
      <c r="S244" s="77"/>
      <c r="T244" s="79"/>
      <c r="U244" s="78"/>
      <c r="V244" s="54" t="s">
        <v>314</v>
      </c>
      <c r="W244" s="67"/>
    </row>
    <row r="245" spans="6:23" x14ac:dyDescent="0.35">
      <c r="F245" s="54" t="s">
        <v>315</v>
      </c>
      <c r="G245" s="55"/>
      <c r="H245" s="51"/>
      <c r="I245" s="56"/>
      <c r="K245" s="11"/>
      <c r="L245" s="25"/>
      <c r="M245" s="12"/>
      <c r="N245" s="12"/>
      <c r="O245" s="28"/>
      <c r="P245" s="30"/>
      <c r="Q245" s="30"/>
      <c r="R245" s="47"/>
      <c r="S245" s="77"/>
      <c r="T245" s="79"/>
      <c r="U245" s="78"/>
      <c r="V245" s="54" t="s">
        <v>315</v>
      </c>
      <c r="W245" s="67"/>
    </row>
    <row r="246" spans="6:23" x14ac:dyDescent="0.35">
      <c r="F246" s="54" t="s">
        <v>316</v>
      </c>
      <c r="G246" s="55"/>
      <c r="H246" s="51"/>
      <c r="I246" s="56"/>
      <c r="K246" s="11"/>
      <c r="L246" s="25"/>
      <c r="M246" s="12"/>
      <c r="N246" s="12"/>
      <c r="O246" s="28"/>
      <c r="P246" s="30"/>
      <c r="Q246" s="30"/>
      <c r="R246" s="47"/>
      <c r="S246" s="77"/>
      <c r="T246" s="79"/>
      <c r="U246" s="78"/>
      <c r="V246" s="54" t="s">
        <v>316</v>
      </c>
      <c r="W246" s="67"/>
    </row>
    <row r="247" spans="6:23" x14ac:dyDescent="0.35">
      <c r="F247" s="54" t="s">
        <v>317</v>
      </c>
      <c r="G247" s="55"/>
      <c r="H247" s="51"/>
      <c r="I247" s="56"/>
      <c r="K247" s="11"/>
      <c r="L247" s="25"/>
      <c r="M247" s="12"/>
      <c r="N247" s="12"/>
      <c r="O247" s="28"/>
      <c r="P247" s="30"/>
      <c r="Q247" s="30"/>
      <c r="R247" s="47"/>
      <c r="S247" s="77"/>
      <c r="T247" s="79"/>
      <c r="U247" s="78"/>
      <c r="V247" s="54" t="s">
        <v>317</v>
      </c>
      <c r="W247" s="67"/>
    </row>
    <row r="248" spans="6:23" x14ac:dyDescent="0.35">
      <c r="F248" s="54" t="s">
        <v>318</v>
      </c>
      <c r="G248" s="55"/>
      <c r="H248" s="51"/>
      <c r="I248" s="56"/>
      <c r="K248" s="11"/>
      <c r="L248" s="25"/>
      <c r="M248" s="12"/>
      <c r="N248" s="12"/>
      <c r="O248" s="28"/>
      <c r="P248" s="30"/>
      <c r="Q248" s="30"/>
      <c r="R248" s="47"/>
      <c r="S248" s="77"/>
      <c r="T248" s="79"/>
      <c r="U248" s="78"/>
      <c r="V248" s="54" t="s">
        <v>318</v>
      </c>
      <c r="W248" s="67"/>
    </row>
    <row r="249" spans="6:23" x14ac:dyDescent="0.35">
      <c r="F249" s="54" t="s">
        <v>319</v>
      </c>
      <c r="G249" s="55"/>
      <c r="H249" s="51"/>
      <c r="I249" s="56"/>
      <c r="K249" s="11"/>
      <c r="L249" s="25"/>
      <c r="M249" s="12"/>
      <c r="N249" s="12"/>
      <c r="O249" s="28"/>
      <c r="P249" s="30"/>
      <c r="Q249" s="30"/>
      <c r="R249" s="47"/>
      <c r="S249" s="77"/>
      <c r="T249" s="79"/>
      <c r="U249" s="78"/>
      <c r="V249" s="54" t="s">
        <v>319</v>
      </c>
      <c r="W249" s="67"/>
    </row>
    <row r="250" spans="6:23" x14ac:dyDescent="0.35">
      <c r="F250" s="54" t="s">
        <v>320</v>
      </c>
      <c r="G250" s="55"/>
      <c r="H250" s="51"/>
      <c r="I250" s="56"/>
      <c r="K250" s="11"/>
      <c r="L250" s="25"/>
      <c r="M250" s="12"/>
      <c r="N250" s="12"/>
      <c r="O250" s="28"/>
      <c r="P250" s="30"/>
      <c r="Q250" s="30"/>
      <c r="R250" s="47"/>
      <c r="S250" s="77"/>
      <c r="T250" s="79"/>
      <c r="U250" s="78"/>
      <c r="V250" s="54" t="s">
        <v>320</v>
      </c>
      <c r="W250" s="67"/>
    </row>
    <row r="251" spans="6:23" x14ac:dyDescent="0.35">
      <c r="F251" s="54" t="s">
        <v>321</v>
      </c>
      <c r="G251" s="55"/>
      <c r="H251" s="51"/>
      <c r="I251" s="56"/>
      <c r="K251" s="11"/>
      <c r="L251" s="25"/>
      <c r="M251" s="12"/>
      <c r="N251" s="12"/>
      <c r="O251" s="28"/>
      <c r="P251" s="30"/>
      <c r="Q251" s="30"/>
      <c r="R251" s="47"/>
      <c r="S251" s="77"/>
      <c r="T251" s="79"/>
      <c r="U251" s="78"/>
      <c r="V251" s="54" t="s">
        <v>321</v>
      </c>
      <c r="W251" s="67"/>
    </row>
    <row r="252" spans="6:23" x14ac:dyDescent="0.35">
      <c r="F252" s="54" t="s">
        <v>322</v>
      </c>
      <c r="G252" s="55"/>
      <c r="H252" s="51"/>
      <c r="I252" s="56"/>
      <c r="K252" s="11"/>
      <c r="L252" s="25"/>
      <c r="M252" s="12"/>
      <c r="N252" s="12"/>
      <c r="O252" s="28"/>
      <c r="P252" s="30"/>
      <c r="Q252" s="30"/>
      <c r="R252" s="47"/>
      <c r="S252" s="77"/>
      <c r="T252" s="79"/>
      <c r="U252" s="78"/>
      <c r="V252" s="54" t="s">
        <v>322</v>
      </c>
      <c r="W252" s="67"/>
    </row>
    <row r="253" spans="6:23" x14ac:dyDescent="0.35">
      <c r="F253" s="54" t="s">
        <v>323</v>
      </c>
      <c r="G253" s="55"/>
      <c r="H253" s="51"/>
      <c r="I253" s="56"/>
      <c r="K253" s="11"/>
      <c r="L253" s="25"/>
      <c r="M253" s="12"/>
      <c r="N253" s="12"/>
      <c r="O253" s="28"/>
      <c r="P253" s="30"/>
      <c r="Q253" s="30"/>
      <c r="R253" s="47"/>
      <c r="S253" s="77"/>
      <c r="T253" s="79"/>
      <c r="U253" s="78"/>
      <c r="V253" s="54" t="s">
        <v>323</v>
      </c>
      <c r="W253" s="67"/>
    </row>
    <row r="254" spans="6:23" x14ac:dyDescent="0.35">
      <c r="F254" s="54" t="s">
        <v>324</v>
      </c>
      <c r="G254" s="55"/>
      <c r="H254" s="51"/>
      <c r="I254" s="56"/>
      <c r="K254" s="11"/>
      <c r="L254" s="25"/>
      <c r="M254" s="12"/>
      <c r="N254" s="12"/>
      <c r="O254" s="28"/>
      <c r="P254" s="30"/>
      <c r="Q254" s="30"/>
      <c r="R254" s="47"/>
      <c r="S254" s="77"/>
      <c r="T254" s="79"/>
      <c r="U254" s="78"/>
      <c r="V254" s="54" t="s">
        <v>324</v>
      </c>
      <c r="W254" s="67"/>
    </row>
    <row r="255" spans="6:23" x14ac:dyDescent="0.35">
      <c r="F255" s="54" t="s">
        <v>325</v>
      </c>
      <c r="G255" s="55"/>
      <c r="H255" s="51"/>
      <c r="I255" s="56"/>
      <c r="K255" s="11"/>
      <c r="L255" s="25"/>
      <c r="M255" s="12"/>
      <c r="N255" s="12"/>
      <c r="O255" s="28"/>
      <c r="P255" s="30"/>
      <c r="Q255" s="30"/>
      <c r="R255" s="47"/>
      <c r="S255" s="77"/>
      <c r="T255" s="79"/>
      <c r="U255" s="78"/>
      <c r="V255" s="54" t="s">
        <v>325</v>
      </c>
      <c r="W255" s="67"/>
    </row>
    <row r="256" spans="6:23" x14ac:dyDescent="0.35">
      <c r="F256" s="54" t="s">
        <v>326</v>
      </c>
      <c r="G256" s="55"/>
      <c r="H256" s="51"/>
      <c r="I256" s="56"/>
      <c r="K256" s="11"/>
      <c r="L256" s="25"/>
      <c r="M256" s="12"/>
      <c r="N256" s="12"/>
      <c r="O256" s="28"/>
      <c r="P256" s="30"/>
      <c r="Q256" s="30"/>
      <c r="R256" s="47"/>
      <c r="S256" s="77"/>
      <c r="T256" s="79"/>
      <c r="U256" s="78"/>
      <c r="V256" s="54" t="s">
        <v>326</v>
      </c>
      <c r="W256" s="67"/>
    </row>
    <row r="257" spans="6:23" x14ac:dyDescent="0.35">
      <c r="F257" s="54" t="s">
        <v>327</v>
      </c>
      <c r="G257" s="55"/>
      <c r="H257" s="51"/>
      <c r="I257" s="56"/>
      <c r="K257" s="11"/>
      <c r="L257" s="25"/>
      <c r="M257" s="12"/>
      <c r="N257" s="12"/>
      <c r="O257" s="28"/>
      <c r="P257" s="30"/>
      <c r="Q257" s="30"/>
      <c r="R257" s="47"/>
      <c r="S257" s="77"/>
      <c r="T257" s="79"/>
      <c r="U257" s="78"/>
      <c r="V257" s="54" t="s">
        <v>327</v>
      </c>
      <c r="W257" s="67"/>
    </row>
    <row r="258" spans="6:23" x14ac:dyDescent="0.35">
      <c r="F258" s="54" t="s">
        <v>328</v>
      </c>
      <c r="G258" s="55"/>
      <c r="H258" s="51"/>
      <c r="I258" s="56"/>
      <c r="K258" s="11"/>
      <c r="L258" s="25"/>
      <c r="M258" s="12"/>
      <c r="N258" s="12"/>
      <c r="O258" s="28"/>
      <c r="P258" s="30"/>
      <c r="Q258" s="30"/>
      <c r="R258" s="47"/>
      <c r="S258" s="77"/>
      <c r="T258" s="79"/>
      <c r="U258" s="78"/>
      <c r="V258" s="54" t="s">
        <v>328</v>
      </c>
      <c r="W258" s="67"/>
    </row>
    <row r="259" spans="6:23" x14ac:dyDescent="0.35">
      <c r="F259" s="54" t="s">
        <v>329</v>
      </c>
      <c r="G259" s="55"/>
      <c r="H259" s="51"/>
      <c r="I259" s="56"/>
      <c r="K259" s="11"/>
      <c r="L259" s="25"/>
      <c r="M259" s="12"/>
      <c r="N259" s="12"/>
      <c r="O259" s="28"/>
      <c r="P259" s="30"/>
      <c r="Q259" s="30"/>
      <c r="R259" s="47"/>
      <c r="S259" s="77"/>
      <c r="T259" s="79"/>
      <c r="U259" s="78"/>
      <c r="V259" s="54" t="s">
        <v>329</v>
      </c>
      <c r="W259" s="67"/>
    </row>
    <row r="260" spans="6:23" x14ac:dyDescent="0.35">
      <c r="F260" s="54" t="s">
        <v>330</v>
      </c>
      <c r="G260" s="55"/>
      <c r="H260" s="51"/>
      <c r="I260" s="56"/>
      <c r="K260" s="11"/>
      <c r="L260" s="25"/>
      <c r="M260" s="12"/>
      <c r="N260" s="12"/>
      <c r="O260" s="28"/>
      <c r="P260" s="30"/>
      <c r="Q260" s="30"/>
      <c r="R260" s="47"/>
      <c r="S260" s="77"/>
      <c r="T260" s="79"/>
      <c r="U260" s="78"/>
      <c r="V260" s="54" t="s">
        <v>330</v>
      </c>
      <c r="W260" s="67"/>
    </row>
    <row r="261" spans="6:23" x14ac:dyDescent="0.35">
      <c r="F261" s="54" t="s">
        <v>331</v>
      </c>
      <c r="G261" s="55"/>
      <c r="H261" s="51"/>
      <c r="I261" s="56"/>
      <c r="K261" s="11"/>
      <c r="L261" s="25"/>
      <c r="M261" s="12"/>
      <c r="N261" s="12"/>
      <c r="O261" s="28"/>
      <c r="P261" s="30"/>
      <c r="Q261" s="30"/>
      <c r="R261" s="47"/>
      <c r="S261" s="77"/>
      <c r="T261" s="79"/>
      <c r="U261" s="78"/>
      <c r="V261" s="54" t="s">
        <v>331</v>
      </c>
      <c r="W261" s="67"/>
    </row>
    <row r="262" spans="6:23" x14ac:dyDescent="0.35">
      <c r="F262" s="54" t="s">
        <v>332</v>
      </c>
      <c r="G262" s="55"/>
      <c r="H262" s="51"/>
      <c r="I262" s="56"/>
      <c r="K262" s="11"/>
      <c r="L262" s="25"/>
      <c r="M262" s="12"/>
      <c r="N262" s="12"/>
      <c r="O262" s="28"/>
      <c r="P262" s="30"/>
      <c r="Q262" s="30"/>
      <c r="R262" s="47"/>
      <c r="S262" s="77"/>
      <c r="T262" s="79"/>
      <c r="U262" s="78"/>
      <c r="V262" s="54" t="s">
        <v>332</v>
      </c>
      <c r="W262" s="67"/>
    </row>
    <row r="263" spans="6:23" x14ac:dyDescent="0.35">
      <c r="F263" s="54" t="s">
        <v>333</v>
      </c>
      <c r="G263" s="55"/>
      <c r="H263" s="51"/>
      <c r="I263" s="56"/>
      <c r="K263" s="11"/>
      <c r="L263" s="25"/>
      <c r="M263" s="12"/>
      <c r="N263" s="12"/>
      <c r="O263" s="28"/>
      <c r="P263" s="30"/>
      <c r="Q263" s="30"/>
      <c r="R263" s="47"/>
      <c r="S263" s="77"/>
      <c r="T263" s="79"/>
      <c r="U263" s="78"/>
      <c r="V263" s="54" t="s">
        <v>333</v>
      </c>
      <c r="W263" s="67"/>
    </row>
    <row r="264" spans="6:23" x14ac:dyDescent="0.35">
      <c r="F264" s="54" t="s">
        <v>334</v>
      </c>
      <c r="G264" s="55"/>
      <c r="H264" s="51"/>
      <c r="I264" s="56"/>
      <c r="K264" s="11"/>
      <c r="L264" s="25"/>
      <c r="M264" s="12"/>
      <c r="N264" s="12"/>
      <c r="O264" s="28"/>
      <c r="P264" s="30"/>
      <c r="Q264" s="30"/>
      <c r="R264" s="47"/>
      <c r="S264" s="77"/>
      <c r="T264" s="79"/>
      <c r="U264" s="78"/>
      <c r="V264" s="54" t="s">
        <v>334</v>
      </c>
      <c r="W264" s="67"/>
    </row>
    <row r="265" spans="6:23" x14ac:dyDescent="0.35">
      <c r="F265" s="54" t="s">
        <v>335</v>
      </c>
      <c r="G265" s="55"/>
      <c r="H265" s="51"/>
      <c r="I265" s="56"/>
      <c r="K265" s="11"/>
      <c r="L265" s="25"/>
      <c r="M265" s="12"/>
      <c r="N265" s="12"/>
      <c r="O265" s="28"/>
      <c r="P265" s="30"/>
      <c r="Q265" s="30"/>
      <c r="R265" s="47"/>
      <c r="S265" s="77"/>
      <c r="T265" s="79"/>
      <c r="U265" s="78"/>
      <c r="V265" s="54" t="s">
        <v>335</v>
      </c>
      <c r="W265" s="67"/>
    </row>
    <row r="266" spans="6:23" x14ac:dyDescent="0.35">
      <c r="F266" s="54" t="s">
        <v>336</v>
      </c>
      <c r="G266" s="55"/>
      <c r="H266" s="51"/>
      <c r="I266" s="56"/>
      <c r="K266" s="11"/>
      <c r="L266" s="25"/>
      <c r="M266" s="12"/>
      <c r="N266" s="12"/>
      <c r="O266" s="28"/>
      <c r="P266" s="30"/>
      <c r="Q266" s="30"/>
      <c r="R266" s="47"/>
      <c r="S266" s="77"/>
      <c r="T266" s="79"/>
      <c r="U266" s="78"/>
      <c r="V266" s="54" t="s">
        <v>336</v>
      </c>
      <c r="W266" s="67"/>
    </row>
    <row r="267" spans="6:23" x14ac:dyDescent="0.35">
      <c r="F267" s="54" t="s">
        <v>337</v>
      </c>
      <c r="G267" s="55"/>
      <c r="H267" s="51"/>
      <c r="I267" s="56"/>
      <c r="K267" s="11"/>
      <c r="L267" s="25"/>
      <c r="M267" s="12"/>
      <c r="N267" s="12"/>
      <c r="O267" s="28"/>
      <c r="P267" s="30"/>
      <c r="Q267" s="30"/>
      <c r="R267" s="47"/>
      <c r="S267" s="77"/>
      <c r="T267" s="79"/>
      <c r="U267" s="78"/>
      <c r="V267" s="54" t="s">
        <v>337</v>
      </c>
      <c r="W267" s="67"/>
    </row>
    <row r="268" spans="6:23" x14ac:dyDescent="0.35">
      <c r="F268" s="54" t="s">
        <v>338</v>
      </c>
      <c r="G268" s="55"/>
      <c r="H268" s="51"/>
      <c r="I268" s="56"/>
      <c r="K268" s="11"/>
      <c r="L268" s="25"/>
      <c r="M268" s="12"/>
      <c r="N268" s="12"/>
      <c r="O268" s="28"/>
      <c r="P268" s="30"/>
      <c r="Q268" s="30"/>
      <c r="R268" s="47"/>
      <c r="S268" s="77"/>
      <c r="T268" s="79"/>
      <c r="U268" s="78"/>
      <c r="V268" s="54" t="s">
        <v>338</v>
      </c>
      <c r="W268" s="67"/>
    </row>
    <row r="269" spans="6:23" x14ac:dyDescent="0.35">
      <c r="F269" s="54" t="s">
        <v>339</v>
      </c>
      <c r="G269" s="55"/>
      <c r="H269" s="51"/>
      <c r="I269" s="56"/>
      <c r="K269" s="11"/>
      <c r="L269" s="25"/>
      <c r="M269" s="12"/>
      <c r="N269" s="12"/>
      <c r="O269" s="28"/>
      <c r="P269" s="30"/>
      <c r="Q269" s="30"/>
      <c r="R269" s="47"/>
      <c r="S269" s="77"/>
      <c r="T269" s="79"/>
      <c r="U269" s="78"/>
      <c r="V269" s="54" t="s">
        <v>339</v>
      </c>
      <c r="W269" s="67"/>
    </row>
    <row r="270" spans="6:23" x14ac:dyDescent="0.35">
      <c r="F270" s="54" t="s">
        <v>340</v>
      </c>
      <c r="G270" s="55"/>
      <c r="H270" s="51"/>
      <c r="I270" s="56"/>
      <c r="K270" s="11"/>
      <c r="L270" s="25"/>
      <c r="M270" s="12"/>
      <c r="N270" s="12"/>
      <c r="O270" s="28"/>
      <c r="P270" s="30"/>
      <c r="Q270" s="30"/>
      <c r="R270" s="47"/>
      <c r="S270" s="77"/>
      <c r="T270" s="79"/>
      <c r="U270" s="78"/>
      <c r="V270" s="54" t="s">
        <v>340</v>
      </c>
      <c r="W270" s="67"/>
    </row>
    <row r="271" spans="6:23" x14ac:dyDescent="0.35">
      <c r="F271" s="54" t="s">
        <v>341</v>
      </c>
      <c r="G271" s="55"/>
      <c r="H271" s="51"/>
      <c r="I271" s="56"/>
      <c r="K271" s="11"/>
      <c r="L271" s="25"/>
      <c r="M271" s="12"/>
      <c r="N271" s="12"/>
      <c r="O271" s="28"/>
      <c r="P271" s="30"/>
      <c r="Q271" s="30"/>
      <c r="R271" s="47"/>
      <c r="S271" s="77"/>
      <c r="T271" s="79"/>
      <c r="U271" s="78"/>
      <c r="V271" s="54" t="s">
        <v>341</v>
      </c>
      <c r="W271" s="67"/>
    </row>
    <row r="272" spans="6:23" x14ac:dyDescent="0.35">
      <c r="F272" s="54" t="s">
        <v>342</v>
      </c>
      <c r="G272" s="55"/>
      <c r="H272" s="51"/>
      <c r="I272" s="56"/>
      <c r="K272" s="11"/>
      <c r="L272" s="25"/>
      <c r="M272" s="12"/>
      <c r="N272" s="12"/>
      <c r="O272" s="28"/>
      <c r="P272" s="30"/>
      <c r="Q272" s="30"/>
      <c r="R272" s="47"/>
      <c r="S272" s="77"/>
      <c r="T272" s="79"/>
      <c r="U272" s="78"/>
      <c r="V272" s="54" t="s">
        <v>342</v>
      </c>
      <c r="W272" s="67"/>
    </row>
    <row r="273" spans="6:23" x14ac:dyDescent="0.35">
      <c r="F273" s="54" t="s">
        <v>343</v>
      </c>
      <c r="G273" s="55"/>
      <c r="H273" s="51"/>
      <c r="I273" s="56"/>
      <c r="K273" s="11"/>
      <c r="L273" s="25"/>
      <c r="M273" s="12"/>
      <c r="N273" s="12"/>
      <c r="O273" s="28"/>
      <c r="P273" s="30"/>
      <c r="Q273" s="30"/>
      <c r="R273" s="47"/>
      <c r="S273" s="77"/>
      <c r="T273" s="79"/>
      <c r="U273" s="78"/>
      <c r="V273" s="54" t="s">
        <v>343</v>
      </c>
      <c r="W273" s="67"/>
    </row>
    <row r="274" spans="6:23" x14ac:dyDescent="0.35">
      <c r="F274" s="54" t="s">
        <v>344</v>
      </c>
      <c r="G274" s="55"/>
      <c r="H274" s="51"/>
      <c r="I274" s="56"/>
      <c r="K274" s="11"/>
      <c r="L274" s="25"/>
      <c r="M274" s="12"/>
      <c r="N274" s="12"/>
      <c r="O274" s="28"/>
      <c r="P274" s="30"/>
      <c r="Q274" s="30"/>
      <c r="R274" s="47"/>
      <c r="S274" s="77"/>
      <c r="T274" s="79"/>
      <c r="U274" s="78"/>
      <c r="V274" s="54" t="s">
        <v>344</v>
      </c>
      <c r="W274" s="67"/>
    </row>
    <row r="275" spans="6:23" x14ac:dyDescent="0.35">
      <c r="F275" s="54" t="s">
        <v>345</v>
      </c>
      <c r="G275" s="55"/>
      <c r="H275" s="51"/>
      <c r="I275" s="56"/>
      <c r="K275" s="11"/>
      <c r="L275" s="25"/>
      <c r="M275" s="12"/>
      <c r="N275" s="12"/>
      <c r="O275" s="28"/>
      <c r="P275" s="30"/>
      <c r="Q275" s="30"/>
      <c r="R275" s="47"/>
      <c r="S275" s="77"/>
      <c r="T275" s="79"/>
      <c r="U275" s="78"/>
      <c r="V275" s="54" t="s">
        <v>345</v>
      </c>
      <c r="W275" s="67"/>
    </row>
    <row r="276" spans="6:23" x14ac:dyDescent="0.35">
      <c r="F276" s="54" t="s">
        <v>346</v>
      </c>
      <c r="G276" s="55"/>
      <c r="H276" s="51"/>
      <c r="I276" s="56"/>
      <c r="K276" s="11"/>
      <c r="L276" s="25"/>
      <c r="M276" s="12"/>
      <c r="N276" s="12"/>
      <c r="O276" s="28"/>
      <c r="P276" s="30"/>
      <c r="Q276" s="30"/>
      <c r="R276" s="47"/>
      <c r="S276" s="77"/>
      <c r="T276" s="79"/>
      <c r="U276" s="78"/>
      <c r="V276" s="54" t="s">
        <v>346</v>
      </c>
      <c r="W276" s="67"/>
    </row>
    <row r="277" spans="6:23" x14ac:dyDescent="0.35">
      <c r="F277" s="54" t="s">
        <v>347</v>
      </c>
      <c r="G277" s="55"/>
      <c r="H277" s="51"/>
      <c r="I277" s="56"/>
      <c r="K277" s="11"/>
      <c r="L277" s="25"/>
      <c r="M277" s="12"/>
      <c r="N277" s="12"/>
      <c r="O277" s="28"/>
      <c r="P277" s="30"/>
      <c r="Q277" s="30"/>
      <c r="R277" s="47"/>
      <c r="S277" s="77"/>
      <c r="T277" s="79"/>
      <c r="U277" s="78"/>
      <c r="V277" s="54" t="s">
        <v>347</v>
      </c>
      <c r="W277" s="67"/>
    </row>
    <row r="278" spans="6:23" x14ac:dyDescent="0.35">
      <c r="F278" s="54" t="s">
        <v>348</v>
      </c>
      <c r="G278" s="55"/>
      <c r="H278" s="51"/>
      <c r="I278" s="56"/>
      <c r="K278" s="11"/>
      <c r="L278" s="25"/>
      <c r="M278" s="12"/>
      <c r="N278" s="12"/>
      <c r="O278" s="28"/>
      <c r="P278" s="30"/>
      <c r="Q278" s="30"/>
      <c r="R278" s="47"/>
      <c r="S278" s="77"/>
      <c r="T278" s="79"/>
      <c r="U278" s="78"/>
      <c r="V278" s="54" t="s">
        <v>348</v>
      </c>
      <c r="W278" s="67"/>
    </row>
    <row r="279" spans="6:23" x14ac:dyDescent="0.35">
      <c r="F279" s="54" t="s">
        <v>349</v>
      </c>
      <c r="G279" s="55"/>
      <c r="H279" s="51"/>
      <c r="I279" s="56"/>
      <c r="K279" s="11"/>
      <c r="L279" s="25"/>
      <c r="M279" s="12"/>
      <c r="N279" s="12"/>
      <c r="O279" s="28"/>
      <c r="P279" s="30"/>
      <c r="Q279" s="30"/>
      <c r="R279" s="47"/>
      <c r="S279" s="77"/>
      <c r="T279" s="79"/>
      <c r="U279" s="78"/>
      <c r="V279" s="54" t="s">
        <v>349</v>
      </c>
      <c r="W279" s="67"/>
    </row>
    <row r="280" spans="6:23" x14ac:dyDescent="0.35">
      <c r="F280" s="54" t="s">
        <v>350</v>
      </c>
      <c r="G280" s="55"/>
      <c r="H280" s="51"/>
      <c r="I280" s="56"/>
      <c r="K280" s="11"/>
      <c r="L280" s="25"/>
      <c r="M280" s="12"/>
      <c r="N280" s="12"/>
      <c r="O280" s="28"/>
      <c r="P280" s="30"/>
      <c r="Q280" s="30"/>
      <c r="R280" s="47"/>
      <c r="S280" s="77"/>
      <c r="T280" s="79"/>
      <c r="U280" s="78"/>
      <c r="V280" s="54" t="s">
        <v>350</v>
      </c>
      <c r="W280" s="67"/>
    </row>
    <row r="281" spans="6:23" x14ac:dyDescent="0.35">
      <c r="F281" s="54" t="s">
        <v>351</v>
      </c>
      <c r="G281" s="55"/>
      <c r="H281" s="51"/>
      <c r="I281" s="56"/>
      <c r="K281" s="11"/>
      <c r="L281" s="25"/>
      <c r="M281" s="12"/>
      <c r="N281" s="12"/>
      <c r="O281" s="28"/>
      <c r="P281" s="30"/>
      <c r="Q281" s="30"/>
      <c r="R281" s="47"/>
      <c r="S281" s="77"/>
      <c r="T281" s="79"/>
      <c r="U281" s="78"/>
      <c r="V281" s="54" t="s">
        <v>351</v>
      </c>
      <c r="W281" s="67"/>
    </row>
    <row r="282" spans="6:23" x14ac:dyDescent="0.35">
      <c r="F282" s="54" t="s">
        <v>352</v>
      </c>
      <c r="G282" s="55"/>
      <c r="H282" s="51"/>
      <c r="I282" s="56"/>
      <c r="K282" s="11"/>
      <c r="L282" s="25"/>
      <c r="M282" s="12"/>
      <c r="N282" s="12"/>
      <c r="O282" s="28"/>
      <c r="P282" s="30"/>
      <c r="Q282" s="30"/>
      <c r="R282" s="47"/>
      <c r="S282" s="77"/>
      <c r="T282" s="79"/>
      <c r="U282" s="78"/>
      <c r="V282" s="54" t="s">
        <v>352</v>
      </c>
      <c r="W282" s="67"/>
    </row>
    <row r="283" spans="6:23" x14ac:dyDescent="0.35">
      <c r="F283" s="54" t="s">
        <v>353</v>
      </c>
      <c r="G283" s="55"/>
      <c r="H283" s="51"/>
      <c r="I283" s="56"/>
      <c r="K283" s="11"/>
      <c r="L283" s="25"/>
      <c r="M283" s="12"/>
      <c r="N283" s="12"/>
      <c r="O283" s="28"/>
      <c r="P283" s="30"/>
      <c r="Q283" s="30"/>
      <c r="R283" s="47"/>
      <c r="S283" s="77"/>
      <c r="T283" s="79"/>
      <c r="U283" s="78"/>
      <c r="V283" s="54" t="s">
        <v>353</v>
      </c>
      <c r="W283" s="67"/>
    </row>
    <row r="284" spans="6:23" x14ac:dyDescent="0.35">
      <c r="F284" s="54" t="s">
        <v>354</v>
      </c>
      <c r="G284" s="55"/>
      <c r="H284" s="51"/>
      <c r="I284" s="56"/>
      <c r="K284" s="11"/>
      <c r="L284" s="25"/>
      <c r="M284" s="12"/>
      <c r="N284" s="12"/>
      <c r="O284" s="28"/>
      <c r="P284" s="30"/>
      <c r="Q284" s="30"/>
      <c r="R284" s="47"/>
      <c r="S284" s="77"/>
      <c r="T284" s="79"/>
      <c r="U284" s="78"/>
      <c r="V284" s="54" t="s">
        <v>354</v>
      </c>
      <c r="W284" s="67"/>
    </row>
    <row r="285" spans="6:23" x14ac:dyDescent="0.35">
      <c r="F285" s="54" t="s">
        <v>355</v>
      </c>
      <c r="G285" s="55"/>
      <c r="H285" s="51"/>
      <c r="I285" s="56"/>
      <c r="K285" s="11"/>
      <c r="L285" s="25"/>
      <c r="M285" s="12"/>
      <c r="N285" s="12"/>
      <c r="O285" s="28"/>
      <c r="P285" s="30"/>
      <c r="Q285" s="30"/>
      <c r="R285" s="47"/>
      <c r="S285" s="77"/>
      <c r="T285" s="79"/>
      <c r="U285" s="78"/>
      <c r="V285" s="54" t="s">
        <v>355</v>
      </c>
      <c r="W285" s="67"/>
    </row>
    <row r="286" spans="6:23" x14ac:dyDescent="0.35">
      <c r="F286" s="54" t="s">
        <v>356</v>
      </c>
      <c r="G286" s="55"/>
      <c r="H286" s="51"/>
      <c r="I286" s="56"/>
      <c r="K286" s="11"/>
      <c r="L286" s="25"/>
      <c r="M286" s="12"/>
      <c r="N286" s="12"/>
      <c r="O286" s="28"/>
      <c r="P286" s="30"/>
      <c r="Q286" s="30"/>
      <c r="R286" s="47"/>
      <c r="S286" s="77"/>
      <c r="T286" s="79"/>
      <c r="U286" s="78"/>
      <c r="V286" s="54" t="s">
        <v>356</v>
      </c>
      <c r="W286" s="67"/>
    </row>
    <row r="287" spans="6:23" x14ac:dyDescent="0.35">
      <c r="F287" s="54" t="s">
        <v>357</v>
      </c>
      <c r="G287" s="55"/>
      <c r="H287" s="51"/>
      <c r="I287" s="56"/>
      <c r="K287" s="11"/>
      <c r="L287" s="25"/>
      <c r="M287" s="12"/>
      <c r="N287" s="12"/>
      <c r="O287" s="28"/>
      <c r="P287" s="30"/>
      <c r="Q287" s="30"/>
      <c r="R287" s="47"/>
      <c r="S287" s="77"/>
      <c r="T287" s="79"/>
      <c r="U287" s="78"/>
      <c r="V287" s="54" t="s">
        <v>357</v>
      </c>
      <c r="W287" s="67"/>
    </row>
    <row r="288" spans="6:23" x14ac:dyDescent="0.35">
      <c r="F288" s="54" t="s">
        <v>358</v>
      </c>
      <c r="G288" s="55"/>
      <c r="H288" s="51"/>
      <c r="I288" s="56"/>
      <c r="K288" s="11"/>
      <c r="L288" s="25"/>
      <c r="M288" s="12"/>
      <c r="N288" s="12"/>
      <c r="O288" s="28"/>
      <c r="P288" s="30"/>
      <c r="Q288" s="30"/>
      <c r="R288" s="47"/>
      <c r="S288" s="77"/>
      <c r="T288" s="79"/>
      <c r="U288" s="78"/>
      <c r="V288" s="54" t="s">
        <v>358</v>
      </c>
      <c r="W288" s="67"/>
    </row>
    <row r="289" spans="6:23" x14ac:dyDescent="0.35">
      <c r="F289" s="54" t="s">
        <v>359</v>
      </c>
      <c r="G289" s="55"/>
      <c r="H289" s="51"/>
      <c r="I289" s="56"/>
      <c r="K289" s="11"/>
      <c r="L289" s="25"/>
      <c r="M289" s="12"/>
      <c r="N289" s="12"/>
      <c r="O289" s="28"/>
      <c r="P289" s="30"/>
      <c r="Q289" s="30"/>
      <c r="R289" s="47"/>
      <c r="S289" s="77"/>
      <c r="T289" s="79"/>
      <c r="U289" s="78"/>
      <c r="V289" s="54" t="s">
        <v>359</v>
      </c>
      <c r="W289" s="67"/>
    </row>
    <row r="290" spans="6:23" x14ac:dyDescent="0.35">
      <c r="F290" s="54" t="s">
        <v>360</v>
      </c>
      <c r="G290" s="55"/>
      <c r="H290" s="51"/>
      <c r="I290" s="56"/>
      <c r="K290" s="11"/>
      <c r="L290" s="25"/>
      <c r="M290" s="12"/>
      <c r="N290" s="12"/>
      <c r="O290" s="28"/>
      <c r="P290" s="30"/>
      <c r="Q290" s="30"/>
      <c r="R290" s="47"/>
      <c r="S290" s="77"/>
      <c r="T290" s="79"/>
      <c r="U290" s="78"/>
      <c r="V290" s="54" t="s">
        <v>360</v>
      </c>
      <c r="W290" s="67"/>
    </row>
    <row r="291" spans="6:23" x14ac:dyDescent="0.35">
      <c r="F291" s="54" t="s">
        <v>361</v>
      </c>
      <c r="G291" s="55"/>
      <c r="H291" s="51"/>
      <c r="I291" s="56"/>
      <c r="K291" s="11"/>
      <c r="L291" s="25"/>
      <c r="M291" s="12"/>
      <c r="N291" s="12"/>
      <c r="O291" s="28"/>
      <c r="P291" s="30"/>
      <c r="Q291" s="30"/>
      <c r="R291" s="47"/>
      <c r="S291" s="77"/>
      <c r="T291" s="79"/>
      <c r="U291" s="78"/>
      <c r="V291" s="54" t="s">
        <v>361</v>
      </c>
      <c r="W291" s="67"/>
    </row>
    <row r="292" spans="6:23" x14ac:dyDescent="0.35">
      <c r="F292" s="54" t="s">
        <v>362</v>
      </c>
      <c r="G292" s="55"/>
      <c r="H292" s="51"/>
      <c r="I292" s="56"/>
      <c r="K292" s="11"/>
      <c r="L292" s="25"/>
      <c r="M292" s="12"/>
      <c r="N292" s="12"/>
      <c r="O292" s="28"/>
      <c r="P292" s="30"/>
      <c r="Q292" s="30"/>
      <c r="R292" s="47"/>
      <c r="S292" s="77"/>
      <c r="T292" s="79"/>
      <c r="U292" s="78"/>
      <c r="V292" s="54" t="s">
        <v>362</v>
      </c>
      <c r="W292" s="67"/>
    </row>
    <row r="293" spans="6:23" x14ac:dyDescent="0.35">
      <c r="F293" s="54" t="s">
        <v>363</v>
      </c>
      <c r="G293" s="55"/>
      <c r="H293" s="51"/>
      <c r="I293" s="56"/>
      <c r="K293" s="11"/>
      <c r="L293" s="25"/>
      <c r="M293" s="12"/>
      <c r="N293" s="12"/>
      <c r="O293" s="28"/>
      <c r="P293" s="30"/>
      <c r="Q293" s="30"/>
      <c r="R293" s="47"/>
      <c r="S293" s="77"/>
      <c r="T293" s="79"/>
      <c r="U293" s="78"/>
      <c r="V293" s="54" t="s">
        <v>363</v>
      </c>
      <c r="W293" s="67"/>
    </row>
    <row r="294" spans="6:23" x14ac:dyDescent="0.35">
      <c r="F294" s="54" t="s">
        <v>364</v>
      </c>
      <c r="G294" s="55"/>
      <c r="H294" s="51"/>
      <c r="I294" s="56"/>
      <c r="K294" s="11"/>
      <c r="L294" s="25"/>
      <c r="M294" s="12"/>
      <c r="N294" s="12"/>
      <c r="O294" s="28"/>
      <c r="P294" s="30"/>
      <c r="Q294" s="30"/>
      <c r="R294" s="47"/>
      <c r="S294" s="77"/>
      <c r="T294" s="79"/>
      <c r="U294" s="78"/>
      <c r="V294" s="54" t="s">
        <v>364</v>
      </c>
      <c r="W294" s="67"/>
    </row>
    <row r="295" spans="6:23" x14ac:dyDescent="0.35">
      <c r="F295" s="54" t="s">
        <v>365</v>
      </c>
      <c r="G295" s="55"/>
      <c r="H295" s="51"/>
      <c r="I295" s="56"/>
      <c r="K295" s="11"/>
      <c r="L295" s="25"/>
      <c r="M295" s="12"/>
      <c r="N295" s="12"/>
      <c r="O295" s="28"/>
      <c r="P295" s="30"/>
      <c r="Q295" s="30"/>
      <c r="R295" s="47"/>
      <c r="S295" s="77"/>
      <c r="T295" s="79"/>
      <c r="U295" s="78"/>
      <c r="V295" s="54" t="s">
        <v>365</v>
      </c>
      <c r="W295" s="67"/>
    </row>
    <row r="296" spans="6:23" x14ac:dyDescent="0.35">
      <c r="F296" s="54" t="s">
        <v>366</v>
      </c>
      <c r="G296" s="55"/>
      <c r="H296" s="51"/>
      <c r="I296" s="56"/>
      <c r="K296" s="11"/>
      <c r="L296" s="25"/>
      <c r="M296" s="12"/>
      <c r="N296" s="12"/>
      <c r="O296" s="28"/>
      <c r="P296" s="30"/>
      <c r="Q296" s="30"/>
      <c r="R296" s="47"/>
      <c r="S296" s="77"/>
      <c r="T296" s="79"/>
      <c r="U296" s="78"/>
      <c r="V296" s="54" t="s">
        <v>366</v>
      </c>
      <c r="W296" s="67"/>
    </row>
    <row r="297" spans="6:23" x14ac:dyDescent="0.35">
      <c r="F297" s="54" t="s">
        <v>367</v>
      </c>
      <c r="G297" s="55"/>
      <c r="H297" s="51"/>
      <c r="I297" s="56"/>
      <c r="K297" s="11"/>
      <c r="L297" s="25"/>
      <c r="M297" s="12"/>
      <c r="N297" s="12"/>
      <c r="O297" s="28"/>
      <c r="P297" s="30"/>
      <c r="Q297" s="30"/>
      <c r="R297" s="47"/>
      <c r="S297" s="77"/>
      <c r="T297" s="79"/>
      <c r="U297" s="78"/>
      <c r="V297" s="54" t="s">
        <v>367</v>
      </c>
      <c r="W297" s="67"/>
    </row>
    <row r="298" spans="6:23" x14ac:dyDescent="0.35">
      <c r="F298" s="54" t="s">
        <v>368</v>
      </c>
      <c r="G298" s="55"/>
      <c r="H298" s="51"/>
      <c r="I298" s="56"/>
      <c r="K298" s="11"/>
      <c r="L298" s="25"/>
      <c r="M298" s="12"/>
      <c r="N298" s="12"/>
      <c r="O298" s="28"/>
      <c r="P298" s="30"/>
      <c r="Q298" s="30"/>
      <c r="R298" s="47"/>
      <c r="S298" s="77"/>
      <c r="T298" s="79"/>
      <c r="U298" s="78"/>
      <c r="V298" s="54" t="s">
        <v>368</v>
      </c>
      <c r="W298" s="67"/>
    </row>
    <row r="299" spans="6:23" x14ac:dyDescent="0.35">
      <c r="F299" s="54" t="s">
        <v>369</v>
      </c>
      <c r="G299" s="55"/>
      <c r="H299" s="51"/>
      <c r="I299" s="56"/>
      <c r="K299" s="11"/>
      <c r="L299" s="25"/>
      <c r="M299" s="12"/>
      <c r="N299" s="12"/>
      <c r="O299" s="28"/>
      <c r="P299" s="30"/>
      <c r="Q299" s="30"/>
      <c r="R299" s="47"/>
      <c r="S299" s="77"/>
      <c r="T299" s="79"/>
      <c r="U299" s="78"/>
      <c r="V299" s="54" t="s">
        <v>369</v>
      </c>
      <c r="W299" s="67"/>
    </row>
    <row r="300" spans="6:23" x14ac:dyDescent="0.35">
      <c r="F300" s="54" t="s">
        <v>370</v>
      </c>
      <c r="G300" s="55"/>
      <c r="H300" s="51"/>
      <c r="I300" s="56"/>
      <c r="K300" s="11"/>
      <c r="L300" s="25"/>
      <c r="M300" s="12"/>
      <c r="N300" s="12"/>
      <c r="O300" s="28"/>
      <c r="P300" s="30"/>
      <c r="Q300" s="30"/>
      <c r="R300" s="47"/>
      <c r="S300" s="77"/>
      <c r="T300" s="79"/>
      <c r="U300" s="78"/>
      <c r="V300" s="54" t="s">
        <v>370</v>
      </c>
      <c r="W300" s="67"/>
    </row>
    <row r="301" spans="6:23" x14ac:dyDescent="0.35">
      <c r="F301" s="54" t="s">
        <v>371</v>
      </c>
      <c r="G301" s="55"/>
      <c r="H301" s="51"/>
      <c r="I301" s="56"/>
      <c r="K301" s="11"/>
      <c r="L301" s="25"/>
      <c r="M301" s="12"/>
      <c r="N301" s="12"/>
      <c r="O301" s="28"/>
      <c r="P301" s="30"/>
      <c r="Q301" s="30"/>
      <c r="R301" s="47"/>
      <c r="S301" s="77"/>
      <c r="T301" s="79"/>
      <c r="U301" s="78"/>
      <c r="V301" s="54" t="s">
        <v>371</v>
      </c>
      <c r="W301" s="67"/>
    </row>
    <row r="302" spans="6:23" x14ac:dyDescent="0.35">
      <c r="F302" s="54" t="s">
        <v>372</v>
      </c>
      <c r="G302" s="55"/>
      <c r="H302" s="51"/>
      <c r="I302" s="56"/>
      <c r="K302" s="11"/>
      <c r="L302" s="25"/>
      <c r="M302" s="12"/>
      <c r="N302" s="12"/>
      <c r="O302" s="28"/>
      <c r="P302" s="30"/>
      <c r="Q302" s="30"/>
      <c r="R302" s="47"/>
      <c r="S302" s="77"/>
      <c r="T302" s="79"/>
      <c r="U302" s="78"/>
      <c r="V302" s="54" t="s">
        <v>372</v>
      </c>
      <c r="W302" s="67"/>
    </row>
    <row r="303" spans="6:23" x14ac:dyDescent="0.35">
      <c r="F303" s="54" t="s">
        <v>373</v>
      </c>
      <c r="G303" s="55"/>
      <c r="H303" s="51"/>
      <c r="I303" s="56"/>
      <c r="K303" s="11"/>
      <c r="L303" s="25"/>
      <c r="M303" s="12"/>
      <c r="N303" s="12"/>
      <c r="O303" s="28"/>
      <c r="P303" s="30"/>
      <c r="Q303" s="30"/>
      <c r="R303" s="47"/>
      <c r="S303" s="77"/>
      <c r="T303" s="79"/>
      <c r="U303" s="78"/>
      <c r="V303" s="54" t="s">
        <v>373</v>
      </c>
      <c r="W303" s="67"/>
    </row>
    <row r="304" spans="6:23" x14ac:dyDescent="0.35">
      <c r="F304" s="54" t="s">
        <v>374</v>
      </c>
      <c r="G304" s="55"/>
      <c r="H304" s="51"/>
      <c r="I304" s="56"/>
      <c r="K304" s="11"/>
      <c r="L304" s="25"/>
      <c r="M304" s="12"/>
      <c r="N304" s="12"/>
      <c r="O304" s="28"/>
      <c r="P304" s="30"/>
      <c r="Q304" s="30"/>
      <c r="R304" s="47"/>
      <c r="S304" s="77"/>
      <c r="T304" s="79"/>
      <c r="U304" s="78"/>
      <c r="V304" s="54" t="s">
        <v>374</v>
      </c>
      <c r="W304" s="67"/>
    </row>
    <row r="305" spans="6:23" x14ac:dyDescent="0.35">
      <c r="F305" s="54" t="s">
        <v>375</v>
      </c>
      <c r="G305" s="55"/>
      <c r="H305" s="51"/>
      <c r="I305" s="56"/>
      <c r="K305" s="11"/>
      <c r="L305" s="25"/>
      <c r="M305" s="12"/>
      <c r="N305" s="12"/>
      <c r="O305" s="28"/>
      <c r="P305" s="30"/>
      <c r="Q305" s="30"/>
      <c r="R305" s="47"/>
      <c r="S305" s="77"/>
      <c r="T305" s="79"/>
      <c r="U305" s="78"/>
      <c r="V305" s="54" t="s">
        <v>375</v>
      </c>
      <c r="W305" s="67"/>
    </row>
    <row r="306" spans="6:23" x14ac:dyDescent="0.35">
      <c r="F306" s="54" t="s">
        <v>376</v>
      </c>
      <c r="G306" s="55"/>
      <c r="H306" s="51"/>
      <c r="I306" s="56"/>
      <c r="K306" s="11"/>
      <c r="L306" s="25"/>
      <c r="M306" s="12"/>
      <c r="N306" s="12"/>
      <c r="O306" s="28"/>
      <c r="P306" s="30"/>
      <c r="Q306" s="30"/>
      <c r="R306" s="47"/>
      <c r="S306" s="77"/>
      <c r="T306" s="79"/>
      <c r="U306" s="78"/>
      <c r="V306" s="54" t="s">
        <v>376</v>
      </c>
      <c r="W306" s="67"/>
    </row>
    <row r="307" spans="6:23" x14ac:dyDescent="0.35">
      <c r="F307" s="54" t="s">
        <v>377</v>
      </c>
      <c r="G307" s="55"/>
      <c r="H307" s="51"/>
      <c r="I307" s="56"/>
      <c r="K307" s="11"/>
      <c r="L307" s="25"/>
      <c r="M307" s="12"/>
      <c r="N307" s="12"/>
      <c r="O307" s="28"/>
      <c r="P307" s="30"/>
      <c r="Q307" s="30"/>
      <c r="R307" s="47"/>
      <c r="S307" s="77"/>
      <c r="T307" s="79"/>
      <c r="U307" s="78"/>
      <c r="V307" s="54" t="s">
        <v>377</v>
      </c>
      <c r="W307" s="67"/>
    </row>
    <row r="308" spans="6:23" x14ac:dyDescent="0.35">
      <c r="F308" s="54" t="s">
        <v>378</v>
      </c>
      <c r="G308" s="55"/>
      <c r="H308" s="51"/>
      <c r="I308" s="56"/>
      <c r="K308" s="11"/>
      <c r="L308" s="25"/>
      <c r="M308" s="12"/>
      <c r="N308" s="12"/>
      <c r="O308" s="28"/>
      <c r="P308" s="30"/>
      <c r="Q308" s="30"/>
      <c r="R308" s="47"/>
      <c r="S308" s="77"/>
      <c r="T308" s="79"/>
      <c r="U308" s="78"/>
      <c r="V308" s="54" t="s">
        <v>378</v>
      </c>
      <c r="W308" s="67"/>
    </row>
    <row r="309" spans="6:23" x14ac:dyDescent="0.35">
      <c r="F309" s="54" t="s">
        <v>379</v>
      </c>
      <c r="G309" s="55"/>
      <c r="H309" s="51"/>
      <c r="I309" s="56"/>
      <c r="K309" s="11"/>
      <c r="L309" s="25"/>
      <c r="M309" s="12"/>
      <c r="N309" s="12"/>
      <c r="O309" s="28"/>
      <c r="P309" s="30"/>
      <c r="Q309" s="30"/>
      <c r="R309" s="47"/>
      <c r="S309" s="77"/>
      <c r="T309" s="79"/>
      <c r="U309" s="78"/>
      <c r="V309" s="54" t="s">
        <v>379</v>
      </c>
      <c r="W309" s="67"/>
    </row>
    <row r="310" spans="6:23" x14ac:dyDescent="0.35">
      <c r="F310" s="54" t="s">
        <v>380</v>
      </c>
      <c r="G310" s="55"/>
      <c r="H310" s="51"/>
      <c r="I310" s="56"/>
      <c r="K310" s="11"/>
      <c r="L310" s="25"/>
      <c r="M310" s="12"/>
      <c r="N310" s="12"/>
      <c r="O310" s="28"/>
      <c r="P310" s="30"/>
      <c r="Q310" s="30"/>
      <c r="R310" s="47"/>
      <c r="S310" s="77"/>
      <c r="T310" s="79"/>
      <c r="U310" s="78"/>
      <c r="V310" s="54" t="s">
        <v>380</v>
      </c>
      <c r="W310" s="67"/>
    </row>
    <row r="311" spans="6:23" x14ac:dyDescent="0.35">
      <c r="F311" s="54" t="s">
        <v>381</v>
      </c>
      <c r="G311" s="55"/>
      <c r="H311" s="51"/>
      <c r="I311" s="56"/>
      <c r="K311" s="11"/>
      <c r="L311" s="25"/>
      <c r="M311" s="12"/>
      <c r="N311" s="12"/>
      <c r="O311" s="28"/>
      <c r="P311" s="30"/>
      <c r="Q311" s="30"/>
      <c r="R311" s="47"/>
      <c r="S311" s="77"/>
      <c r="T311" s="79"/>
      <c r="U311" s="78"/>
      <c r="V311" s="54" t="s">
        <v>381</v>
      </c>
      <c r="W311" s="67"/>
    </row>
    <row r="312" spans="6:23" x14ac:dyDescent="0.35">
      <c r="F312" s="54" t="s">
        <v>382</v>
      </c>
      <c r="G312" s="55"/>
      <c r="H312" s="51"/>
      <c r="I312" s="56"/>
      <c r="K312" s="11"/>
      <c r="L312" s="25"/>
      <c r="M312" s="12"/>
      <c r="N312" s="12"/>
      <c r="O312" s="28"/>
      <c r="P312" s="30"/>
      <c r="Q312" s="30"/>
      <c r="R312" s="47"/>
      <c r="S312" s="77"/>
      <c r="T312" s="79"/>
      <c r="U312" s="78"/>
      <c r="V312" s="54" t="s">
        <v>382</v>
      </c>
      <c r="W312" s="67"/>
    </row>
    <row r="313" spans="6:23" x14ac:dyDescent="0.35">
      <c r="F313" s="54" t="s">
        <v>383</v>
      </c>
      <c r="G313" s="55"/>
      <c r="H313" s="51"/>
      <c r="I313" s="56"/>
      <c r="K313" s="11"/>
      <c r="L313" s="25"/>
      <c r="M313" s="12"/>
      <c r="N313" s="12"/>
      <c r="O313" s="28"/>
      <c r="P313" s="30"/>
      <c r="Q313" s="30"/>
      <c r="R313" s="47"/>
      <c r="S313" s="77"/>
      <c r="T313" s="79"/>
      <c r="U313" s="78"/>
      <c r="V313" s="54" t="s">
        <v>383</v>
      </c>
      <c r="W313" s="67"/>
    </row>
    <row r="314" spans="6:23" x14ac:dyDescent="0.35">
      <c r="F314" s="54" t="s">
        <v>384</v>
      </c>
      <c r="G314" s="55"/>
      <c r="H314" s="51"/>
      <c r="I314" s="56"/>
      <c r="K314" s="11"/>
      <c r="L314" s="25"/>
      <c r="M314" s="12"/>
      <c r="N314" s="12"/>
      <c r="O314" s="28"/>
      <c r="P314" s="30"/>
      <c r="Q314" s="30"/>
      <c r="R314" s="47"/>
      <c r="S314" s="77"/>
      <c r="T314" s="79"/>
      <c r="U314" s="78"/>
      <c r="V314" s="54" t="s">
        <v>384</v>
      </c>
      <c r="W314" s="67"/>
    </row>
    <row r="315" spans="6:23" x14ac:dyDescent="0.35">
      <c r="F315" s="54" t="s">
        <v>385</v>
      </c>
      <c r="G315" s="55"/>
      <c r="H315" s="51"/>
      <c r="I315" s="56"/>
      <c r="K315" s="11"/>
      <c r="L315" s="25"/>
      <c r="M315" s="12"/>
      <c r="N315" s="12"/>
      <c r="O315" s="28"/>
      <c r="P315" s="30"/>
      <c r="Q315" s="30"/>
      <c r="R315" s="47"/>
      <c r="S315" s="77"/>
      <c r="T315" s="79"/>
      <c r="U315" s="78"/>
      <c r="V315" s="54" t="s">
        <v>385</v>
      </c>
      <c r="W315" s="67"/>
    </row>
    <row r="316" spans="6:23" x14ac:dyDescent="0.35">
      <c r="F316" s="54" t="s">
        <v>386</v>
      </c>
      <c r="G316" s="55"/>
      <c r="H316" s="51"/>
      <c r="I316" s="56"/>
      <c r="K316" s="11"/>
      <c r="L316" s="25"/>
      <c r="M316" s="12"/>
      <c r="N316" s="12"/>
      <c r="O316" s="28"/>
      <c r="P316" s="30"/>
      <c r="Q316" s="30"/>
      <c r="R316" s="47"/>
      <c r="S316" s="77"/>
      <c r="T316" s="79"/>
      <c r="U316" s="78"/>
      <c r="V316" s="54" t="s">
        <v>386</v>
      </c>
      <c r="W316" s="67"/>
    </row>
    <row r="317" spans="6:23" x14ac:dyDescent="0.35">
      <c r="F317" s="54" t="s">
        <v>387</v>
      </c>
      <c r="G317" s="55"/>
      <c r="H317" s="51"/>
      <c r="I317" s="56"/>
      <c r="K317" s="11"/>
      <c r="L317" s="25"/>
      <c r="M317" s="12"/>
      <c r="N317" s="12"/>
      <c r="O317" s="28"/>
      <c r="P317" s="30"/>
      <c r="Q317" s="30"/>
      <c r="R317" s="47"/>
      <c r="S317" s="77"/>
      <c r="T317" s="79"/>
      <c r="U317" s="78"/>
      <c r="V317" s="54" t="s">
        <v>387</v>
      </c>
      <c r="W317" s="67"/>
    </row>
    <row r="318" spans="6:23" x14ac:dyDescent="0.35">
      <c r="F318" s="54" t="s">
        <v>388</v>
      </c>
      <c r="G318" s="55"/>
      <c r="H318" s="51"/>
      <c r="I318" s="56"/>
      <c r="K318" s="11"/>
      <c r="L318" s="25"/>
      <c r="M318" s="12"/>
      <c r="N318" s="12"/>
      <c r="O318" s="28"/>
      <c r="P318" s="30"/>
      <c r="Q318" s="30"/>
      <c r="R318" s="47"/>
      <c r="S318" s="77"/>
      <c r="T318" s="79"/>
      <c r="U318" s="78"/>
      <c r="V318" s="54" t="s">
        <v>388</v>
      </c>
      <c r="W318" s="67"/>
    </row>
    <row r="319" spans="6:23" x14ac:dyDescent="0.35">
      <c r="F319" s="54" t="s">
        <v>389</v>
      </c>
      <c r="G319" s="55"/>
      <c r="H319" s="51"/>
      <c r="I319" s="56"/>
      <c r="K319" s="11"/>
      <c r="L319" s="25"/>
      <c r="M319" s="12"/>
      <c r="N319" s="12"/>
      <c r="O319" s="28"/>
      <c r="P319" s="30"/>
      <c r="Q319" s="30"/>
      <c r="R319" s="47"/>
      <c r="S319" s="77"/>
      <c r="T319" s="79"/>
      <c r="U319" s="78"/>
      <c r="V319" s="54" t="s">
        <v>389</v>
      </c>
      <c r="W319" s="67"/>
    </row>
    <row r="320" spans="6:23" x14ac:dyDescent="0.35">
      <c r="F320" s="54" t="s">
        <v>390</v>
      </c>
      <c r="G320" s="55"/>
      <c r="H320" s="51"/>
      <c r="I320" s="56"/>
      <c r="K320" s="11"/>
      <c r="L320" s="25"/>
      <c r="M320" s="12"/>
      <c r="N320" s="12"/>
      <c r="O320" s="28"/>
      <c r="P320" s="30"/>
      <c r="Q320" s="30"/>
      <c r="R320" s="47"/>
      <c r="S320" s="77"/>
      <c r="T320" s="79"/>
      <c r="U320" s="78"/>
      <c r="V320" s="54" t="s">
        <v>390</v>
      </c>
      <c r="W320" s="67"/>
    </row>
    <row r="321" spans="6:23" x14ac:dyDescent="0.35">
      <c r="F321" s="54" t="s">
        <v>391</v>
      </c>
      <c r="G321" s="55"/>
      <c r="H321" s="51"/>
      <c r="I321" s="56"/>
      <c r="K321" s="11"/>
      <c r="L321" s="25"/>
      <c r="M321" s="12"/>
      <c r="N321" s="12"/>
      <c r="O321" s="28"/>
      <c r="P321" s="30"/>
      <c r="Q321" s="30"/>
      <c r="R321" s="47"/>
      <c r="S321" s="77"/>
      <c r="T321" s="79"/>
      <c r="U321" s="78"/>
      <c r="V321" s="54" t="s">
        <v>391</v>
      </c>
      <c r="W321" s="67"/>
    </row>
    <row r="322" spans="6:23" x14ac:dyDescent="0.35">
      <c r="F322" s="54" t="s">
        <v>392</v>
      </c>
      <c r="G322" s="55"/>
      <c r="H322" s="51"/>
      <c r="I322" s="56"/>
      <c r="K322" s="11"/>
      <c r="L322" s="25"/>
      <c r="M322" s="12"/>
      <c r="N322" s="12"/>
      <c r="O322" s="28"/>
      <c r="P322" s="30"/>
      <c r="Q322" s="30"/>
      <c r="R322" s="47"/>
      <c r="S322" s="77"/>
      <c r="T322" s="79"/>
      <c r="U322" s="78"/>
      <c r="V322" s="54" t="s">
        <v>392</v>
      </c>
      <c r="W322" s="67"/>
    </row>
    <row r="323" spans="6:23" x14ac:dyDescent="0.35">
      <c r="F323" s="54" t="s">
        <v>393</v>
      </c>
      <c r="G323" s="55"/>
      <c r="H323" s="51"/>
      <c r="I323" s="56"/>
      <c r="K323" s="11"/>
      <c r="L323" s="25"/>
      <c r="M323" s="12"/>
      <c r="N323" s="12"/>
      <c r="O323" s="28"/>
      <c r="P323" s="30"/>
      <c r="Q323" s="30"/>
      <c r="R323" s="47"/>
      <c r="S323" s="77"/>
      <c r="T323" s="79"/>
      <c r="U323" s="78"/>
      <c r="V323" s="54" t="s">
        <v>393</v>
      </c>
      <c r="W323" s="67"/>
    </row>
    <row r="324" spans="6:23" x14ac:dyDescent="0.35">
      <c r="F324" s="54" t="s">
        <v>394</v>
      </c>
      <c r="G324" s="55"/>
      <c r="H324" s="51"/>
      <c r="I324" s="56"/>
      <c r="K324" s="11"/>
      <c r="L324" s="25"/>
      <c r="M324" s="12"/>
      <c r="N324" s="12"/>
      <c r="O324" s="28"/>
      <c r="P324" s="30"/>
      <c r="Q324" s="30"/>
      <c r="R324" s="47"/>
      <c r="S324" s="77"/>
      <c r="T324" s="79"/>
      <c r="U324" s="78"/>
      <c r="V324" s="54" t="s">
        <v>394</v>
      </c>
      <c r="W324" s="67"/>
    </row>
    <row r="325" spans="6:23" x14ac:dyDescent="0.35">
      <c r="F325" s="54" t="s">
        <v>395</v>
      </c>
      <c r="G325" s="55"/>
      <c r="H325" s="51"/>
      <c r="I325" s="56"/>
      <c r="K325" s="11"/>
      <c r="L325" s="25"/>
      <c r="M325" s="12"/>
      <c r="N325" s="12"/>
      <c r="O325" s="28"/>
      <c r="P325" s="30"/>
      <c r="Q325" s="30"/>
      <c r="R325" s="47"/>
      <c r="S325" s="77"/>
      <c r="T325" s="79"/>
      <c r="U325" s="78"/>
      <c r="V325" s="54" t="s">
        <v>395</v>
      </c>
      <c r="W325" s="67"/>
    </row>
    <row r="326" spans="6:23" x14ac:dyDescent="0.35">
      <c r="F326" s="54" t="s">
        <v>396</v>
      </c>
      <c r="G326" s="55"/>
      <c r="H326" s="51"/>
      <c r="I326" s="56"/>
      <c r="K326" s="11"/>
      <c r="L326" s="25"/>
      <c r="M326" s="12"/>
      <c r="N326" s="12"/>
      <c r="O326" s="28"/>
      <c r="P326" s="30"/>
      <c r="Q326" s="30"/>
      <c r="R326" s="47"/>
      <c r="S326" s="77"/>
      <c r="T326" s="79"/>
      <c r="U326" s="78"/>
      <c r="V326" s="54" t="s">
        <v>396</v>
      </c>
      <c r="W326" s="67"/>
    </row>
    <row r="327" spans="6:23" x14ac:dyDescent="0.35">
      <c r="F327" s="54" t="s">
        <v>397</v>
      </c>
      <c r="G327" s="55"/>
      <c r="H327" s="51"/>
      <c r="I327" s="56"/>
      <c r="K327" s="11"/>
      <c r="L327" s="25"/>
      <c r="M327" s="12"/>
      <c r="N327" s="12"/>
      <c r="O327" s="28"/>
      <c r="P327" s="30"/>
      <c r="Q327" s="30"/>
      <c r="R327" s="47"/>
      <c r="S327" s="77"/>
      <c r="T327" s="79"/>
      <c r="U327" s="78"/>
      <c r="V327" s="54" t="s">
        <v>397</v>
      </c>
      <c r="W327" s="67"/>
    </row>
    <row r="328" spans="6:23" x14ac:dyDescent="0.35">
      <c r="F328" s="54" t="s">
        <v>398</v>
      </c>
      <c r="G328" s="55"/>
      <c r="H328" s="51"/>
      <c r="I328" s="56"/>
      <c r="K328" s="11"/>
      <c r="L328" s="25"/>
      <c r="M328" s="12"/>
      <c r="N328" s="12"/>
      <c r="O328" s="28"/>
      <c r="P328" s="30"/>
      <c r="Q328" s="30"/>
      <c r="R328" s="47"/>
      <c r="S328" s="77"/>
      <c r="T328" s="79"/>
      <c r="U328" s="78"/>
      <c r="V328" s="54" t="s">
        <v>398</v>
      </c>
      <c r="W328" s="67"/>
    </row>
    <row r="329" spans="6:23" x14ac:dyDescent="0.35">
      <c r="F329" s="54" t="s">
        <v>399</v>
      </c>
      <c r="G329" s="55"/>
      <c r="H329" s="51"/>
      <c r="I329" s="56"/>
      <c r="K329" s="11"/>
      <c r="L329" s="25"/>
      <c r="M329" s="12"/>
      <c r="N329" s="12"/>
      <c r="O329" s="28"/>
      <c r="P329" s="30"/>
      <c r="Q329" s="30"/>
      <c r="R329" s="47"/>
      <c r="S329" s="77"/>
      <c r="T329" s="79"/>
      <c r="U329" s="78"/>
      <c r="V329" s="54" t="s">
        <v>399</v>
      </c>
      <c r="W329" s="67"/>
    </row>
    <row r="330" spans="6:23" x14ac:dyDescent="0.35">
      <c r="F330" s="54" t="s">
        <v>400</v>
      </c>
      <c r="G330" s="55"/>
      <c r="H330" s="51"/>
      <c r="I330" s="56"/>
      <c r="K330" s="11"/>
      <c r="L330" s="25"/>
      <c r="M330" s="12"/>
      <c r="N330" s="12"/>
      <c r="O330" s="28"/>
      <c r="P330" s="30"/>
      <c r="Q330" s="30"/>
      <c r="R330" s="47"/>
      <c r="S330" s="77"/>
      <c r="T330" s="79"/>
      <c r="U330" s="78"/>
      <c r="V330" s="54" t="s">
        <v>400</v>
      </c>
      <c r="W330" s="67"/>
    </row>
    <row r="331" spans="6:23" x14ac:dyDescent="0.35">
      <c r="F331" s="54" t="s">
        <v>401</v>
      </c>
      <c r="G331" s="55"/>
      <c r="H331" s="51"/>
      <c r="I331" s="56"/>
      <c r="K331" s="11"/>
      <c r="L331" s="25"/>
      <c r="M331" s="12"/>
      <c r="N331" s="12"/>
      <c r="O331" s="28"/>
      <c r="P331" s="30"/>
      <c r="Q331" s="30"/>
      <c r="R331" s="47"/>
      <c r="S331" s="77"/>
      <c r="T331" s="79"/>
      <c r="U331" s="78"/>
      <c r="V331" s="54" t="s">
        <v>401</v>
      </c>
      <c r="W331" s="67"/>
    </row>
    <row r="332" spans="6:23" x14ac:dyDescent="0.35">
      <c r="F332" s="54" t="s">
        <v>402</v>
      </c>
      <c r="G332" s="55"/>
      <c r="H332" s="51"/>
      <c r="I332" s="56"/>
      <c r="K332" s="11"/>
      <c r="L332" s="25"/>
      <c r="M332" s="12"/>
      <c r="N332" s="12"/>
      <c r="O332" s="28"/>
      <c r="P332" s="30"/>
      <c r="Q332" s="30"/>
      <c r="R332" s="47"/>
      <c r="S332" s="77"/>
      <c r="T332" s="79"/>
      <c r="U332" s="78"/>
      <c r="V332" s="54" t="s">
        <v>402</v>
      </c>
      <c r="W332" s="67"/>
    </row>
    <row r="333" spans="6:23" x14ac:dyDescent="0.35">
      <c r="F333" s="54" t="s">
        <v>403</v>
      </c>
      <c r="G333" s="55"/>
      <c r="H333" s="51"/>
      <c r="I333" s="56"/>
      <c r="K333" s="11"/>
      <c r="L333" s="25"/>
      <c r="M333" s="12"/>
      <c r="N333" s="12"/>
      <c r="O333" s="28"/>
      <c r="P333" s="30"/>
      <c r="Q333" s="30"/>
      <c r="R333" s="47"/>
      <c r="S333" s="77"/>
      <c r="T333" s="79"/>
      <c r="U333" s="78"/>
      <c r="V333" s="54" t="s">
        <v>403</v>
      </c>
      <c r="W333" s="67"/>
    </row>
    <row r="334" spans="6:23" x14ac:dyDescent="0.35">
      <c r="F334" s="54" t="s">
        <v>404</v>
      </c>
      <c r="G334" s="55"/>
      <c r="H334" s="51"/>
      <c r="I334" s="56"/>
      <c r="K334" s="11"/>
      <c r="L334" s="25"/>
      <c r="M334" s="12"/>
      <c r="N334" s="12"/>
      <c r="O334" s="28"/>
      <c r="P334" s="30"/>
      <c r="Q334" s="30"/>
      <c r="R334" s="47"/>
      <c r="S334" s="77"/>
      <c r="T334" s="79"/>
      <c r="U334" s="78"/>
      <c r="V334" s="54" t="s">
        <v>404</v>
      </c>
      <c r="W334" s="67"/>
    </row>
    <row r="335" spans="6:23" x14ac:dyDescent="0.35">
      <c r="F335" s="54" t="s">
        <v>405</v>
      </c>
      <c r="G335" s="55"/>
      <c r="H335" s="51"/>
      <c r="I335" s="56"/>
      <c r="K335" s="11"/>
      <c r="L335" s="25"/>
      <c r="M335" s="12"/>
      <c r="N335" s="12"/>
      <c r="O335" s="28"/>
      <c r="P335" s="30"/>
      <c r="Q335" s="30"/>
      <c r="R335" s="47"/>
      <c r="S335" s="77"/>
      <c r="T335" s="79"/>
      <c r="U335" s="78"/>
      <c r="V335" s="54" t="s">
        <v>405</v>
      </c>
      <c r="W335" s="67"/>
    </row>
    <row r="336" spans="6:23" x14ac:dyDescent="0.35">
      <c r="F336" s="54" t="s">
        <v>406</v>
      </c>
      <c r="G336" s="55"/>
      <c r="H336" s="51"/>
      <c r="I336" s="56"/>
      <c r="K336" s="11"/>
      <c r="L336" s="25"/>
      <c r="M336" s="12"/>
      <c r="N336" s="12"/>
      <c r="O336" s="28"/>
      <c r="P336" s="30"/>
      <c r="Q336" s="30"/>
      <c r="R336" s="47"/>
      <c r="S336" s="77"/>
      <c r="T336" s="79"/>
      <c r="U336" s="78"/>
      <c r="V336" s="54" t="s">
        <v>406</v>
      </c>
      <c r="W336" s="67"/>
    </row>
    <row r="337" spans="6:23" x14ac:dyDescent="0.35">
      <c r="F337" s="54" t="s">
        <v>407</v>
      </c>
      <c r="G337" s="55"/>
      <c r="H337" s="51"/>
      <c r="I337" s="56"/>
      <c r="K337" s="11"/>
      <c r="L337" s="25"/>
      <c r="M337" s="12"/>
      <c r="N337" s="12"/>
      <c r="O337" s="28"/>
      <c r="P337" s="30"/>
      <c r="Q337" s="30"/>
      <c r="R337" s="47"/>
      <c r="S337" s="77"/>
      <c r="T337" s="79"/>
      <c r="U337" s="78"/>
      <c r="V337" s="54" t="s">
        <v>407</v>
      </c>
      <c r="W337" s="67"/>
    </row>
    <row r="338" spans="6:23" x14ac:dyDescent="0.35">
      <c r="F338" s="54" t="s">
        <v>408</v>
      </c>
      <c r="G338" s="55"/>
      <c r="H338" s="51"/>
      <c r="I338" s="56"/>
      <c r="K338" s="11"/>
      <c r="L338" s="25"/>
      <c r="M338" s="12"/>
      <c r="N338" s="12"/>
      <c r="O338" s="28"/>
      <c r="P338" s="30"/>
      <c r="Q338" s="30"/>
      <c r="R338" s="47"/>
      <c r="S338" s="77"/>
      <c r="T338" s="79"/>
      <c r="U338" s="78"/>
      <c r="V338" s="54" t="s">
        <v>408</v>
      </c>
      <c r="W338" s="67"/>
    </row>
    <row r="339" spans="6:23" x14ac:dyDescent="0.35">
      <c r="F339" s="54" t="s">
        <v>409</v>
      </c>
      <c r="G339" s="55"/>
      <c r="H339" s="51"/>
      <c r="I339" s="56"/>
      <c r="K339" s="11"/>
      <c r="L339" s="25"/>
      <c r="M339" s="12"/>
      <c r="N339" s="12"/>
      <c r="O339" s="28"/>
      <c r="P339" s="30"/>
      <c r="Q339" s="30"/>
      <c r="R339" s="47"/>
      <c r="S339" s="77"/>
      <c r="T339" s="79"/>
      <c r="U339" s="78"/>
      <c r="V339" s="54" t="s">
        <v>409</v>
      </c>
      <c r="W339" s="67"/>
    </row>
    <row r="340" spans="6:23" x14ac:dyDescent="0.35">
      <c r="F340" s="54" t="s">
        <v>410</v>
      </c>
      <c r="G340" s="55"/>
      <c r="H340" s="51"/>
      <c r="I340" s="56"/>
      <c r="K340" s="11"/>
      <c r="L340" s="25"/>
      <c r="M340" s="12"/>
      <c r="N340" s="12"/>
      <c r="O340" s="28"/>
      <c r="P340" s="30"/>
      <c r="Q340" s="30"/>
      <c r="R340" s="47"/>
      <c r="S340" s="77"/>
      <c r="T340" s="79"/>
      <c r="U340" s="78"/>
      <c r="V340" s="54" t="s">
        <v>410</v>
      </c>
      <c r="W340" s="67"/>
    </row>
    <row r="341" spans="6:23" x14ac:dyDescent="0.35">
      <c r="F341" s="54" t="s">
        <v>411</v>
      </c>
      <c r="G341" s="55"/>
      <c r="H341" s="51"/>
      <c r="I341" s="56"/>
      <c r="K341" s="11"/>
      <c r="L341" s="25"/>
      <c r="M341" s="12"/>
      <c r="N341" s="12"/>
      <c r="O341" s="28"/>
      <c r="P341" s="30"/>
      <c r="Q341" s="30"/>
      <c r="R341" s="47"/>
      <c r="S341" s="77"/>
      <c r="T341" s="79"/>
      <c r="U341" s="78"/>
      <c r="V341" s="54" t="s">
        <v>411</v>
      </c>
      <c r="W341" s="67"/>
    </row>
    <row r="342" spans="6:23" x14ac:dyDescent="0.35">
      <c r="F342" s="54" t="s">
        <v>412</v>
      </c>
      <c r="G342" s="55"/>
      <c r="H342" s="51"/>
      <c r="I342" s="56"/>
      <c r="K342" s="11"/>
      <c r="L342" s="25"/>
      <c r="M342" s="12"/>
      <c r="N342" s="12"/>
      <c r="O342" s="28"/>
      <c r="P342" s="30"/>
      <c r="Q342" s="30"/>
      <c r="R342" s="47"/>
      <c r="S342" s="77"/>
      <c r="T342" s="79"/>
      <c r="U342" s="78"/>
      <c r="V342" s="54" t="s">
        <v>412</v>
      </c>
      <c r="W342" s="67"/>
    </row>
    <row r="343" spans="6:23" x14ac:dyDescent="0.35">
      <c r="F343" s="54" t="s">
        <v>413</v>
      </c>
      <c r="G343" s="55"/>
      <c r="H343" s="51"/>
      <c r="I343" s="56"/>
      <c r="K343" s="11"/>
      <c r="L343" s="25"/>
      <c r="M343" s="12"/>
      <c r="N343" s="12"/>
      <c r="O343" s="28"/>
      <c r="P343" s="30"/>
      <c r="Q343" s="30"/>
      <c r="R343" s="47"/>
      <c r="S343" s="77"/>
      <c r="T343" s="79"/>
      <c r="U343" s="78"/>
      <c r="V343" s="54" t="s">
        <v>413</v>
      </c>
      <c r="W343" s="67"/>
    </row>
    <row r="344" spans="6:23" x14ac:dyDescent="0.35">
      <c r="F344" s="54" t="s">
        <v>414</v>
      </c>
      <c r="G344" s="55"/>
      <c r="H344" s="51"/>
      <c r="I344" s="56"/>
      <c r="K344" s="11"/>
      <c r="L344" s="25"/>
      <c r="M344" s="12"/>
      <c r="N344" s="12"/>
      <c r="O344" s="28"/>
      <c r="P344" s="30"/>
      <c r="Q344" s="30"/>
      <c r="R344" s="47"/>
      <c r="S344" s="77"/>
      <c r="T344" s="79"/>
      <c r="U344" s="78"/>
      <c r="V344" s="54" t="s">
        <v>414</v>
      </c>
      <c r="W344" s="67"/>
    </row>
    <row r="345" spans="6:23" x14ac:dyDescent="0.35">
      <c r="F345" s="54" t="s">
        <v>415</v>
      </c>
      <c r="G345" s="55"/>
      <c r="H345" s="51"/>
      <c r="I345" s="56"/>
      <c r="K345" s="11"/>
      <c r="L345" s="25"/>
      <c r="M345" s="12"/>
      <c r="N345" s="12"/>
      <c r="O345" s="28"/>
      <c r="P345" s="30"/>
      <c r="Q345" s="30"/>
      <c r="R345" s="47"/>
      <c r="S345" s="77"/>
      <c r="T345" s="79"/>
      <c r="U345" s="78"/>
      <c r="V345" s="54" t="s">
        <v>415</v>
      </c>
      <c r="W345" s="67"/>
    </row>
    <row r="346" spans="6:23" x14ac:dyDescent="0.35">
      <c r="F346" s="54" t="s">
        <v>416</v>
      </c>
      <c r="G346" s="55"/>
      <c r="H346" s="51"/>
      <c r="I346" s="56"/>
      <c r="K346" s="11"/>
      <c r="L346" s="25"/>
      <c r="M346" s="12"/>
      <c r="N346" s="12"/>
      <c r="O346" s="28"/>
      <c r="P346" s="30"/>
      <c r="Q346" s="30"/>
      <c r="R346" s="47"/>
      <c r="S346" s="77"/>
      <c r="T346" s="79"/>
      <c r="U346" s="78"/>
      <c r="V346" s="54" t="s">
        <v>416</v>
      </c>
      <c r="W346" s="67"/>
    </row>
    <row r="347" spans="6:23" x14ac:dyDescent="0.35">
      <c r="F347" s="54" t="s">
        <v>417</v>
      </c>
      <c r="G347" s="55"/>
      <c r="H347" s="51"/>
      <c r="I347" s="56"/>
      <c r="K347" s="11"/>
      <c r="L347" s="25"/>
      <c r="M347" s="12"/>
      <c r="N347" s="12"/>
      <c r="O347" s="28"/>
      <c r="P347" s="30"/>
      <c r="Q347" s="30"/>
      <c r="R347" s="47"/>
      <c r="S347" s="77"/>
      <c r="T347" s="79"/>
      <c r="U347" s="78"/>
      <c r="V347" s="54" t="s">
        <v>417</v>
      </c>
      <c r="W347" s="67"/>
    </row>
    <row r="348" spans="6:23" x14ac:dyDescent="0.35">
      <c r="F348" s="54" t="s">
        <v>418</v>
      </c>
      <c r="G348" s="55"/>
      <c r="H348" s="51"/>
      <c r="I348" s="56"/>
      <c r="K348" s="11"/>
      <c r="L348" s="25"/>
      <c r="M348" s="12"/>
      <c r="N348" s="12"/>
      <c r="O348" s="28"/>
      <c r="P348" s="30"/>
      <c r="Q348" s="30"/>
      <c r="R348" s="47"/>
      <c r="S348" s="77"/>
      <c r="T348" s="79"/>
      <c r="U348" s="78"/>
      <c r="V348" s="54" t="s">
        <v>418</v>
      </c>
      <c r="W348" s="67"/>
    </row>
    <row r="349" spans="6:23" x14ac:dyDescent="0.35">
      <c r="F349" s="54" t="s">
        <v>419</v>
      </c>
      <c r="G349" s="55"/>
      <c r="H349" s="51"/>
      <c r="I349" s="56"/>
      <c r="K349" s="11"/>
      <c r="L349" s="25"/>
      <c r="M349" s="12"/>
      <c r="N349" s="12"/>
      <c r="O349" s="28"/>
      <c r="P349" s="30"/>
      <c r="Q349" s="30"/>
      <c r="R349" s="47"/>
      <c r="S349" s="77"/>
      <c r="T349" s="79"/>
      <c r="U349" s="78"/>
      <c r="V349" s="54" t="s">
        <v>419</v>
      </c>
      <c r="W349" s="67"/>
    </row>
    <row r="350" spans="6:23" x14ac:dyDescent="0.35">
      <c r="F350" s="54" t="s">
        <v>420</v>
      </c>
      <c r="G350" s="55"/>
      <c r="H350" s="51"/>
      <c r="I350" s="56"/>
      <c r="K350" s="11"/>
      <c r="L350" s="25"/>
      <c r="M350" s="12"/>
      <c r="N350" s="12"/>
      <c r="O350" s="28"/>
      <c r="P350" s="30"/>
      <c r="Q350" s="30"/>
      <c r="R350" s="47"/>
      <c r="S350" s="77"/>
      <c r="T350" s="79"/>
      <c r="U350" s="78"/>
      <c r="V350" s="54" t="s">
        <v>420</v>
      </c>
      <c r="W350" s="67"/>
    </row>
    <row r="351" spans="6:23" x14ac:dyDescent="0.35">
      <c r="F351" s="54" t="s">
        <v>421</v>
      </c>
      <c r="G351" s="55"/>
      <c r="H351" s="51"/>
      <c r="I351" s="56"/>
      <c r="K351" s="11"/>
      <c r="L351" s="25"/>
      <c r="M351" s="12"/>
      <c r="N351" s="12"/>
      <c r="O351" s="28"/>
      <c r="P351" s="30"/>
      <c r="Q351" s="30"/>
      <c r="R351" s="47"/>
      <c r="S351" s="77"/>
      <c r="T351" s="79"/>
      <c r="U351" s="78"/>
      <c r="V351" s="54" t="s">
        <v>421</v>
      </c>
      <c r="W351" s="67"/>
    </row>
    <row r="352" spans="6:23" x14ac:dyDescent="0.35">
      <c r="F352" s="54" t="s">
        <v>422</v>
      </c>
      <c r="G352" s="55"/>
      <c r="H352" s="51"/>
      <c r="I352" s="56"/>
      <c r="K352" s="11"/>
      <c r="L352" s="25"/>
      <c r="M352" s="12"/>
      <c r="N352" s="12"/>
      <c r="O352" s="28"/>
      <c r="P352" s="30"/>
      <c r="Q352" s="30"/>
      <c r="R352" s="47"/>
      <c r="S352" s="77"/>
      <c r="T352" s="79"/>
      <c r="U352" s="78"/>
      <c r="V352" s="54" t="s">
        <v>422</v>
      </c>
      <c r="W352" s="67"/>
    </row>
    <row r="353" spans="6:23" x14ac:dyDescent="0.35">
      <c r="F353" s="54" t="s">
        <v>423</v>
      </c>
      <c r="G353" s="55"/>
      <c r="H353" s="51"/>
      <c r="I353" s="56"/>
      <c r="K353" s="11"/>
      <c r="L353" s="25"/>
      <c r="M353" s="12"/>
      <c r="N353" s="12"/>
      <c r="O353" s="28"/>
      <c r="P353" s="30"/>
      <c r="Q353" s="30"/>
      <c r="R353" s="47"/>
      <c r="S353" s="77"/>
      <c r="T353" s="79"/>
      <c r="U353" s="78"/>
      <c r="V353" s="54" t="s">
        <v>423</v>
      </c>
      <c r="W353" s="67"/>
    </row>
    <row r="354" spans="6:23" x14ac:dyDescent="0.35">
      <c r="F354" s="54" t="s">
        <v>424</v>
      </c>
      <c r="G354" s="55"/>
      <c r="H354" s="51"/>
      <c r="I354" s="56"/>
      <c r="K354" s="11"/>
      <c r="L354" s="25"/>
      <c r="M354" s="12"/>
      <c r="N354" s="12"/>
      <c r="O354" s="28"/>
      <c r="P354" s="30"/>
      <c r="Q354" s="30"/>
      <c r="R354" s="47"/>
      <c r="S354" s="77"/>
      <c r="T354" s="79"/>
      <c r="U354" s="78"/>
      <c r="V354" s="54" t="s">
        <v>424</v>
      </c>
      <c r="W354" s="67"/>
    </row>
    <row r="355" spans="6:23" x14ac:dyDescent="0.35">
      <c r="F355" s="54" t="s">
        <v>425</v>
      </c>
      <c r="G355" s="55"/>
      <c r="H355" s="51"/>
      <c r="I355" s="56"/>
      <c r="K355" s="11"/>
      <c r="L355" s="25"/>
      <c r="M355" s="12"/>
      <c r="N355" s="12"/>
      <c r="O355" s="28"/>
      <c r="P355" s="30"/>
      <c r="Q355" s="30"/>
      <c r="R355" s="47"/>
      <c r="S355" s="77"/>
      <c r="T355" s="79"/>
      <c r="U355" s="78"/>
      <c r="V355" s="54" t="s">
        <v>425</v>
      </c>
      <c r="W355" s="67"/>
    </row>
    <row r="356" spans="6:23" x14ac:dyDescent="0.35">
      <c r="F356" s="54" t="s">
        <v>426</v>
      </c>
      <c r="G356" s="55"/>
      <c r="H356" s="51"/>
      <c r="I356" s="56"/>
      <c r="K356" s="11"/>
      <c r="L356" s="25"/>
      <c r="M356" s="12"/>
      <c r="N356" s="12"/>
      <c r="O356" s="28"/>
      <c r="P356" s="30"/>
      <c r="Q356" s="30"/>
      <c r="R356" s="47"/>
      <c r="S356" s="77"/>
      <c r="T356" s="79"/>
      <c r="U356" s="78"/>
      <c r="V356" s="54" t="s">
        <v>426</v>
      </c>
      <c r="W356" s="67"/>
    </row>
    <row r="357" spans="6:23" x14ac:dyDescent="0.35">
      <c r="F357" s="54" t="s">
        <v>427</v>
      </c>
      <c r="G357" s="55"/>
      <c r="H357" s="51"/>
      <c r="I357" s="56"/>
      <c r="K357" s="11"/>
      <c r="L357" s="25"/>
      <c r="M357" s="12"/>
      <c r="N357" s="12"/>
      <c r="O357" s="28"/>
      <c r="P357" s="30"/>
      <c r="Q357" s="30"/>
      <c r="R357" s="47"/>
      <c r="S357" s="77"/>
      <c r="T357" s="79"/>
      <c r="U357" s="78"/>
      <c r="V357" s="54" t="s">
        <v>427</v>
      </c>
      <c r="W357" s="67"/>
    </row>
    <row r="358" spans="6:23" x14ac:dyDescent="0.35">
      <c r="F358" s="54" t="s">
        <v>428</v>
      </c>
      <c r="G358" s="55"/>
      <c r="H358" s="51"/>
      <c r="I358" s="56"/>
      <c r="K358" s="11"/>
      <c r="L358" s="25"/>
      <c r="M358" s="12"/>
      <c r="N358" s="12"/>
      <c r="O358" s="28"/>
      <c r="P358" s="30"/>
      <c r="Q358" s="30"/>
      <c r="R358" s="47"/>
      <c r="S358" s="77"/>
      <c r="T358" s="79"/>
      <c r="U358" s="78"/>
      <c r="V358" s="54" t="s">
        <v>428</v>
      </c>
      <c r="W358" s="67"/>
    </row>
    <row r="359" spans="6:23" x14ac:dyDescent="0.35">
      <c r="F359" s="54" t="s">
        <v>429</v>
      </c>
      <c r="G359" s="55"/>
      <c r="H359" s="51"/>
      <c r="I359" s="56"/>
      <c r="K359" s="11"/>
      <c r="L359" s="25"/>
      <c r="M359" s="12"/>
      <c r="N359" s="12"/>
      <c r="O359" s="28"/>
      <c r="P359" s="30"/>
      <c r="Q359" s="30"/>
      <c r="R359" s="47"/>
      <c r="S359" s="77"/>
      <c r="T359" s="79"/>
      <c r="U359" s="78"/>
      <c r="V359" s="54" t="s">
        <v>429</v>
      </c>
      <c r="W359" s="67"/>
    </row>
    <row r="360" spans="6:23" x14ac:dyDescent="0.35">
      <c r="F360" s="54" t="s">
        <v>430</v>
      </c>
      <c r="G360" s="55"/>
      <c r="H360" s="51"/>
      <c r="I360" s="56"/>
      <c r="K360" s="11"/>
      <c r="L360" s="25"/>
      <c r="M360" s="12"/>
      <c r="N360" s="12"/>
      <c r="O360" s="28"/>
      <c r="P360" s="30"/>
      <c r="Q360" s="30"/>
      <c r="R360" s="47"/>
      <c r="S360" s="77"/>
      <c r="T360" s="79"/>
      <c r="U360" s="78"/>
      <c r="V360" s="54" t="s">
        <v>430</v>
      </c>
      <c r="W360" s="67"/>
    </row>
    <row r="361" spans="6:23" x14ac:dyDescent="0.35">
      <c r="F361" s="54" t="s">
        <v>431</v>
      </c>
      <c r="G361" s="55"/>
      <c r="H361" s="51"/>
      <c r="I361" s="56"/>
      <c r="K361" s="11"/>
      <c r="L361" s="25"/>
      <c r="M361" s="12"/>
      <c r="N361" s="12"/>
      <c r="O361" s="28"/>
      <c r="P361" s="30"/>
      <c r="Q361" s="30"/>
      <c r="R361" s="47"/>
      <c r="S361" s="77"/>
      <c r="T361" s="79"/>
      <c r="U361" s="78"/>
      <c r="V361" s="54" t="s">
        <v>431</v>
      </c>
      <c r="W361" s="67"/>
    </row>
    <row r="362" spans="6:23" x14ac:dyDescent="0.35">
      <c r="F362" s="54" t="s">
        <v>432</v>
      </c>
      <c r="G362" s="55"/>
      <c r="H362" s="51"/>
      <c r="I362" s="56"/>
      <c r="K362" s="11"/>
      <c r="L362" s="25"/>
      <c r="M362" s="12"/>
      <c r="N362" s="12"/>
      <c r="O362" s="28"/>
      <c r="P362" s="30"/>
      <c r="Q362" s="30"/>
      <c r="R362" s="47"/>
      <c r="S362" s="77"/>
      <c r="T362" s="79"/>
      <c r="U362" s="78"/>
      <c r="V362" s="54" t="s">
        <v>432</v>
      </c>
      <c r="W362" s="67"/>
    </row>
    <row r="363" spans="6:23" x14ac:dyDescent="0.35">
      <c r="F363" s="54" t="s">
        <v>433</v>
      </c>
      <c r="G363" s="55"/>
      <c r="H363" s="51"/>
      <c r="I363" s="56"/>
      <c r="K363" s="11"/>
      <c r="L363" s="25"/>
      <c r="M363" s="12"/>
      <c r="N363" s="12"/>
      <c r="O363" s="28"/>
      <c r="P363" s="30"/>
      <c r="Q363" s="30"/>
      <c r="R363" s="47"/>
      <c r="S363" s="77"/>
      <c r="T363" s="79"/>
      <c r="U363" s="78"/>
      <c r="V363" s="54" t="s">
        <v>433</v>
      </c>
      <c r="W363" s="67"/>
    </row>
    <row r="364" spans="6:23" x14ac:dyDescent="0.35">
      <c r="F364" s="54" t="s">
        <v>434</v>
      </c>
      <c r="G364" s="55"/>
      <c r="H364" s="51"/>
      <c r="I364" s="56"/>
      <c r="K364" s="11"/>
      <c r="L364" s="25"/>
      <c r="M364" s="12"/>
      <c r="N364" s="12"/>
      <c r="O364" s="28"/>
      <c r="P364" s="30"/>
      <c r="Q364" s="30"/>
      <c r="R364" s="47"/>
      <c r="S364" s="77"/>
      <c r="T364" s="79"/>
      <c r="U364" s="78"/>
      <c r="V364" s="54" t="s">
        <v>434</v>
      </c>
      <c r="W364" s="67"/>
    </row>
    <row r="365" spans="6:23" x14ac:dyDescent="0.35">
      <c r="F365" s="54" t="s">
        <v>435</v>
      </c>
      <c r="G365" s="55"/>
      <c r="H365" s="51"/>
      <c r="I365" s="56"/>
      <c r="K365" s="11"/>
      <c r="L365" s="25"/>
      <c r="M365" s="12"/>
      <c r="N365" s="12"/>
      <c r="O365" s="28"/>
      <c r="P365" s="30"/>
      <c r="Q365" s="30"/>
      <c r="R365" s="47"/>
      <c r="S365" s="77"/>
      <c r="T365" s="79"/>
      <c r="U365" s="78"/>
      <c r="V365" s="54" t="s">
        <v>435</v>
      </c>
      <c r="W365" s="67"/>
    </row>
    <row r="366" spans="6:23" x14ac:dyDescent="0.35">
      <c r="F366" s="54" t="s">
        <v>436</v>
      </c>
      <c r="G366" s="55"/>
      <c r="H366" s="51"/>
      <c r="I366" s="56"/>
      <c r="K366" s="11"/>
      <c r="L366" s="25"/>
      <c r="M366" s="12"/>
      <c r="N366" s="12"/>
      <c r="O366" s="28"/>
      <c r="P366" s="30"/>
      <c r="Q366" s="30"/>
      <c r="R366" s="47"/>
      <c r="S366" s="77"/>
      <c r="T366" s="79"/>
      <c r="U366" s="78"/>
      <c r="V366" s="54" t="s">
        <v>436</v>
      </c>
      <c r="W366" s="67"/>
    </row>
    <row r="367" spans="6:23" x14ac:dyDescent="0.35">
      <c r="F367" s="54" t="s">
        <v>437</v>
      </c>
      <c r="G367" s="55"/>
      <c r="H367" s="51"/>
      <c r="I367" s="56"/>
      <c r="K367" s="11"/>
      <c r="L367" s="25"/>
      <c r="M367" s="12"/>
      <c r="N367" s="12"/>
      <c r="O367" s="28"/>
      <c r="P367" s="30"/>
      <c r="Q367" s="30"/>
      <c r="R367" s="47"/>
      <c r="S367" s="77"/>
      <c r="T367" s="79"/>
      <c r="U367" s="78"/>
      <c r="V367" s="54" t="s">
        <v>437</v>
      </c>
      <c r="W367" s="67"/>
    </row>
    <row r="368" spans="6:23" x14ac:dyDescent="0.35">
      <c r="F368" s="54" t="s">
        <v>438</v>
      </c>
      <c r="G368" s="55"/>
      <c r="H368" s="51"/>
      <c r="I368" s="56"/>
      <c r="K368" s="11"/>
      <c r="L368" s="25"/>
      <c r="M368" s="12"/>
      <c r="N368" s="12"/>
      <c r="O368" s="28"/>
      <c r="P368" s="30"/>
      <c r="Q368" s="30"/>
      <c r="R368" s="47"/>
      <c r="S368" s="77"/>
      <c r="T368" s="79"/>
      <c r="U368" s="78"/>
      <c r="V368" s="54" t="s">
        <v>438</v>
      </c>
      <c r="W368" s="67"/>
    </row>
    <row r="369" spans="6:23" x14ac:dyDescent="0.35">
      <c r="F369" s="54" t="s">
        <v>439</v>
      </c>
      <c r="G369" s="55"/>
      <c r="H369" s="51"/>
      <c r="I369" s="56"/>
      <c r="K369" s="11"/>
      <c r="L369" s="25"/>
      <c r="M369" s="12"/>
      <c r="N369" s="12"/>
      <c r="O369" s="28"/>
      <c r="P369" s="30"/>
      <c r="Q369" s="30"/>
      <c r="R369" s="47"/>
      <c r="S369" s="77"/>
      <c r="T369" s="79"/>
      <c r="U369" s="78"/>
      <c r="V369" s="54" t="s">
        <v>439</v>
      </c>
      <c r="W369" s="67"/>
    </row>
    <row r="370" spans="6:23" x14ac:dyDescent="0.35">
      <c r="F370" s="54" t="s">
        <v>440</v>
      </c>
      <c r="G370" s="55"/>
      <c r="H370" s="51"/>
      <c r="I370" s="56"/>
      <c r="K370" s="11"/>
      <c r="L370" s="25"/>
      <c r="M370" s="12"/>
      <c r="N370" s="12"/>
      <c r="O370" s="28"/>
      <c r="P370" s="30"/>
      <c r="Q370" s="30"/>
      <c r="R370" s="47"/>
      <c r="S370" s="77"/>
      <c r="T370" s="79"/>
      <c r="U370" s="78"/>
      <c r="V370" s="54" t="s">
        <v>440</v>
      </c>
      <c r="W370" s="67"/>
    </row>
    <row r="371" spans="6:23" x14ac:dyDescent="0.35">
      <c r="F371" s="54" t="s">
        <v>441</v>
      </c>
      <c r="G371" s="55"/>
      <c r="H371" s="51"/>
      <c r="I371" s="56"/>
      <c r="K371" s="11"/>
      <c r="L371" s="25"/>
      <c r="M371" s="12"/>
      <c r="N371" s="12"/>
      <c r="O371" s="28"/>
      <c r="P371" s="30"/>
      <c r="Q371" s="30"/>
      <c r="R371" s="47"/>
      <c r="S371" s="77"/>
      <c r="T371" s="79"/>
      <c r="U371" s="78"/>
      <c r="V371" s="54" t="s">
        <v>441</v>
      </c>
      <c r="W371" s="67"/>
    </row>
    <row r="372" spans="6:23" x14ac:dyDescent="0.35">
      <c r="F372" s="54" t="s">
        <v>442</v>
      </c>
      <c r="G372" s="55"/>
      <c r="H372" s="51"/>
      <c r="I372" s="56"/>
      <c r="K372" s="11"/>
      <c r="L372" s="25"/>
      <c r="M372" s="12"/>
      <c r="N372" s="12"/>
      <c r="O372" s="28"/>
      <c r="P372" s="30"/>
      <c r="Q372" s="30"/>
      <c r="R372" s="47"/>
      <c r="S372" s="77"/>
      <c r="T372" s="79"/>
      <c r="U372" s="78"/>
      <c r="V372" s="54" t="s">
        <v>442</v>
      </c>
      <c r="W372" s="67"/>
    </row>
    <row r="373" spans="6:23" x14ac:dyDescent="0.35">
      <c r="F373" s="54" t="s">
        <v>443</v>
      </c>
      <c r="G373" s="55"/>
      <c r="H373" s="51"/>
      <c r="I373" s="56"/>
      <c r="K373" s="11"/>
      <c r="L373" s="25"/>
      <c r="M373" s="12"/>
      <c r="N373" s="12"/>
      <c r="O373" s="28"/>
      <c r="P373" s="30"/>
      <c r="Q373" s="30"/>
      <c r="R373" s="47"/>
      <c r="S373" s="77"/>
      <c r="T373" s="79"/>
      <c r="U373" s="78"/>
      <c r="V373" s="54" t="s">
        <v>443</v>
      </c>
      <c r="W373" s="67"/>
    </row>
    <row r="374" spans="6:23" x14ac:dyDescent="0.35">
      <c r="F374" s="54" t="s">
        <v>444</v>
      </c>
      <c r="G374" s="55"/>
      <c r="H374" s="51"/>
      <c r="I374" s="56"/>
      <c r="K374" s="11"/>
      <c r="L374" s="25"/>
      <c r="M374" s="12"/>
      <c r="N374" s="12"/>
      <c r="O374" s="28"/>
      <c r="P374" s="30"/>
      <c r="Q374" s="30"/>
      <c r="R374" s="47"/>
      <c r="S374" s="77"/>
      <c r="T374" s="79"/>
      <c r="U374" s="78"/>
      <c r="V374" s="54" t="s">
        <v>444</v>
      </c>
      <c r="W374" s="67"/>
    </row>
    <row r="375" spans="6:23" x14ac:dyDescent="0.35">
      <c r="F375" s="54" t="s">
        <v>445</v>
      </c>
      <c r="G375" s="55"/>
      <c r="H375" s="51"/>
      <c r="I375" s="56"/>
      <c r="K375" s="11"/>
      <c r="L375" s="25"/>
      <c r="M375" s="12"/>
      <c r="N375" s="12"/>
      <c r="O375" s="28"/>
      <c r="P375" s="30"/>
      <c r="Q375" s="30"/>
      <c r="R375" s="47"/>
      <c r="S375" s="77"/>
      <c r="T375" s="79"/>
      <c r="U375" s="78"/>
      <c r="V375" s="54" t="s">
        <v>445</v>
      </c>
      <c r="W375" s="67"/>
    </row>
    <row r="376" spans="6:23" x14ac:dyDescent="0.35">
      <c r="F376" s="54" t="s">
        <v>446</v>
      </c>
      <c r="G376" s="55"/>
      <c r="H376" s="51"/>
      <c r="I376" s="56"/>
      <c r="K376" s="11"/>
      <c r="L376" s="25"/>
      <c r="M376" s="12"/>
      <c r="N376" s="12"/>
      <c r="O376" s="28"/>
      <c r="P376" s="30"/>
      <c r="Q376" s="30"/>
      <c r="R376" s="47"/>
      <c r="S376" s="77"/>
      <c r="T376" s="79"/>
      <c r="U376" s="78"/>
      <c r="V376" s="54" t="s">
        <v>446</v>
      </c>
      <c r="W376" s="67"/>
    </row>
    <row r="377" spans="6:23" x14ac:dyDescent="0.35">
      <c r="F377" s="54" t="s">
        <v>447</v>
      </c>
      <c r="G377" s="55"/>
      <c r="H377" s="51"/>
      <c r="I377" s="56"/>
      <c r="K377" s="11"/>
      <c r="L377" s="25"/>
      <c r="M377" s="12"/>
      <c r="N377" s="12"/>
      <c r="O377" s="28"/>
      <c r="P377" s="30"/>
      <c r="Q377" s="30"/>
      <c r="R377" s="47"/>
      <c r="S377" s="77"/>
      <c r="T377" s="79"/>
      <c r="U377" s="78"/>
      <c r="V377" s="54" t="s">
        <v>447</v>
      </c>
      <c r="W377" s="67"/>
    </row>
    <row r="378" spans="6:23" x14ac:dyDescent="0.35">
      <c r="F378" s="54" t="s">
        <v>448</v>
      </c>
      <c r="G378" s="55"/>
      <c r="H378" s="51"/>
      <c r="I378" s="56"/>
      <c r="K378" s="11"/>
      <c r="L378" s="25"/>
      <c r="M378" s="12"/>
      <c r="N378" s="12"/>
      <c r="O378" s="28"/>
      <c r="P378" s="30"/>
      <c r="Q378" s="30"/>
      <c r="R378" s="47"/>
      <c r="S378" s="77"/>
      <c r="T378" s="79"/>
      <c r="U378" s="78"/>
      <c r="V378" s="54" t="s">
        <v>448</v>
      </c>
      <c r="W378" s="67"/>
    </row>
    <row r="379" spans="6:23" x14ac:dyDescent="0.35">
      <c r="F379" s="54" t="s">
        <v>449</v>
      </c>
      <c r="G379" s="55"/>
      <c r="H379" s="51"/>
      <c r="I379" s="56"/>
      <c r="K379" s="11"/>
      <c r="L379" s="25"/>
      <c r="M379" s="12"/>
      <c r="N379" s="12"/>
      <c r="O379" s="28"/>
      <c r="P379" s="30"/>
      <c r="Q379" s="30"/>
      <c r="R379" s="47"/>
      <c r="S379" s="77"/>
      <c r="T379" s="79"/>
      <c r="U379" s="78"/>
      <c r="V379" s="54" t="s">
        <v>449</v>
      </c>
      <c r="W379" s="67"/>
    </row>
    <row r="380" spans="6:23" x14ac:dyDescent="0.35">
      <c r="F380" s="54" t="s">
        <v>450</v>
      </c>
      <c r="G380" s="55"/>
      <c r="H380" s="51"/>
      <c r="I380" s="56"/>
      <c r="K380" s="11"/>
      <c r="L380" s="25"/>
      <c r="M380" s="12"/>
      <c r="N380" s="12"/>
      <c r="O380" s="28"/>
      <c r="P380" s="30"/>
      <c r="Q380" s="30"/>
      <c r="R380" s="47"/>
      <c r="S380" s="77"/>
      <c r="T380" s="79"/>
      <c r="U380" s="78"/>
      <c r="V380" s="54" t="s">
        <v>450</v>
      </c>
      <c r="W380" s="67"/>
    </row>
    <row r="381" spans="6:23" x14ac:dyDescent="0.35">
      <c r="F381" s="54" t="s">
        <v>451</v>
      </c>
      <c r="G381" s="55"/>
      <c r="H381" s="51"/>
      <c r="I381" s="56"/>
      <c r="K381" s="11"/>
      <c r="L381" s="25"/>
      <c r="M381" s="12"/>
      <c r="N381" s="12"/>
      <c r="O381" s="28"/>
      <c r="P381" s="30"/>
      <c r="Q381" s="30"/>
      <c r="R381" s="47"/>
      <c r="S381" s="77"/>
      <c r="T381" s="79"/>
      <c r="U381" s="78"/>
      <c r="V381" s="54" t="s">
        <v>451</v>
      </c>
      <c r="W381" s="67"/>
    </row>
    <row r="382" spans="6:23" x14ac:dyDescent="0.35">
      <c r="F382" s="54" t="s">
        <v>452</v>
      </c>
      <c r="G382" s="55"/>
      <c r="H382" s="51"/>
      <c r="I382" s="56"/>
      <c r="K382" s="11"/>
      <c r="L382" s="25"/>
      <c r="M382" s="12"/>
      <c r="N382" s="12"/>
      <c r="O382" s="28"/>
      <c r="P382" s="30"/>
      <c r="Q382" s="30"/>
      <c r="R382" s="47"/>
      <c r="S382" s="77"/>
      <c r="T382" s="79"/>
      <c r="U382" s="78"/>
      <c r="V382" s="54" t="s">
        <v>452</v>
      </c>
      <c r="W382" s="67"/>
    </row>
    <row r="383" spans="6:23" x14ac:dyDescent="0.35">
      <c r="F383" s="54" t="s">
        <v>453</v>
      </c>
      <c r="G383" s="55"/>
      <c r="H383" s="51"/>
      <c r="I383" s="56"/>
      <c r="K383" s="11"/>
      <c r="L383" s="25"/>
      <c r="M383" s="12"/>
      <c r="N383" s="12"/>
      <c r="O383" s="28"/>
      <c r="P383" s="30"/>
      <c r="Q383" s="30"/>
      <c r="R383" s="47"/>
      <c r="S383" s="77"/>
      <c r="T383" s="79"/>
      <c r="U383" s="78"/>
      <c r="V383" s="54" t="s">
        <v>453</v>
      </c>
      <c r="W383" s="67"/>
    </row>
    <row r="384" spans="6:23" x14ac:dyDescent="0.35">
      <c r="F384" s="54" t="s">
        <v>454</v>
      </c>
      <c r="G384" s="55"/>
      <c r="H384" s="51"/>
      <c r="I384" s="56"/>
      <c r="K384" s="11"/>
      <c r="L384" s="25"/>
      <c r="M384" s="12"/>
      <c r="N384" s="12"/>
      <c r="O384" s="28"/>
      <c r="P384" s="30"/>
      <c r="Q384" s="30"/>
      <c r="R384" s="47"/>
      <c r="S384" s="77"/>
      <c r="T384" s="79"/>
      <c r="U384" s="78"/>
      <c r="V384" s="54" t="s">
        <v>454</v>
      </c>
      <c r="W384" s="67"/>
    </row>
    <row r="385" spans="6:23" x14ac:dyDescent="0.35">
      <c r="F385" s="54" t="s">
        <v>455</v>
      </c>
      <c r="G385" s="55"/>
      <c r="H385" s="51"/>
      <c r="I385" s="56"/>
      <c r="K385" s="11"/>
      <c r="L385" s="25"/>
      <c r="M385" s="12"/>
      <c r="N385" s="12"/>
      <c r="O385" s="28"/>
      <c r="P385" s="30"/>
      <c r="Q385" s="30"/>
      <c r="R385" s="47"/>
      <c r="S385" s="77"/>
      <c r="T385" s="79"/>
      <c r="U385" s="78"/>
      <c r="V385" s="54" t="s">
        <v>455</v>
      </c>
      <c r="W385" s="67"/>
    </row>
    <row r="386" spans="6:23" x14ac:dyDescent="0.35">
      <c r="F386" s="54" t="s">
        <v>456</v>
      </c>
      <c r="G386" s="55"/>
      <c r="H386" s="51"/>
      <c r="I386" s="56"/>
      <c r="K386" s="11"/>
      <c r="L386" s="25"/>
      <c r="M386" s="12"/>
      <c r="N386" s="12"/>
      <c r="O386" s="28"/>
      <c r="P386" s="30"/>
      <c r="Q386" s="30"/>
      <c r="R386" s="47"/>
      <c r="S386" s="77"/>
      <c r="T386" s="79"/>
      <c r="U386" s="78"/>
      <c r="V386" s="54" t="s">
        <v>456</v>
      </c>
      <c r="W386" s="67"/>
    </row>
    <row r="387" spans="6:23" x14ac:dyDescent="0.35">
      <c r="F387" s="54" t="s">
        <v>457</v>
      </c>
      <c r="G387" s="55"/>
      <c r="H387" s="51"/>
      <c r="I387" s="56"/>
      <c r="K387" s="11"/>
      <c r="L387" s="25"/>
      <c r="M387" s="12"/>
      <c r="N387" s="12"/>
      <c r="O387" s="28"/>
      <c r="P387" s="30"/>
      <c r="Q387" s="30"/>
      <c r="R387" s="47"/>
      <c r="S387" s="77"/>
      <c r="T387" s="79"/>
      <c r="U387" s="78"/>
      <c r="V387" s="54" t="s">
        <v>457</v>
      </c>
      <c r="W387" s="67"/>
    </row>
    <row r="388" spans="6:23" x14ac:dyDescent="0.35">
      <c r="F388" s="54" t="s">
        <v>458</v>
      </c>
      <c r="G388" s="55"/>
      <c r="H388" s="51"/>
      <c r="I388" s="56"/>
      <c r="K388" s="11"/>
      <c r="L388" s="25"/>
      <c r="M388" s="12"/>
      <c r="N388" s="12"/>
      <c r="O388" s="28"/>
      <c r="P388" s="30"/>
      <c r="Q388" s="30"/>
      <c r="R388" s="47"/>
      <c r="S388" s="77"/>
      <c r="T388" s="79"/>
      <c r="U388" s="78"/>
      <c r="V388" s="54" t="s">
        <v>458</v>
      </c>
      <c r="W388" s="67"/>
    </row>
    <row r="389" spans="6:23" x14ac:dyDescent="0.35">
      <c r="F389" s="54" t="s">
        <v>459</v>
      </c>
      <c r="G389" s="55"/>
      <c r="H389" s="51"/>
      <c r="I389" s="56"/>
      <c r="K389" s="11"/>
      <c r="L389" s="25"/>
      <c r="M389" s="12"/>
      <c r="N389" s="12"/>
      <c r="O389" s="28"/>
      <c r="P389" s="30"/>
      <c r="Q389" s="30"/>
      <c r="R389" s="47"/>
      <c r="S389" s="77"/>
      <c r="T389" s="79"/>
      <c r="U389" s="78"/>
      <c r="V389" s="54" t="s">
        <v>459</v>
      </c>
      <c r="W389" s="67"/>
    </row>
    <row r="390" spans="6:23" x14ac:dyDescent="0.35">
      <c r="F390" s="54" t="s">
        <v>460</v>
      </c>
      <c r="G390" s="55"/>
      <c r="H390" s="51"/>
      <c r="I390" s="56"/>
      <c r="K390" s="11"/>
      <c r="L390" s="25"/>
      <c r="M390" s="12"/>
      <c r="N390" s="12"/>
      <c r="O390" s="28"/>
      <c r="P390" s="30"/>
      <c r="Q390" s="30"/>
      <c r="R390" s="47"/>
      <c r="S390" s="77"/>
      <c r="T390" s="79"/>
      <c r="U390" s="78"/>
      <c r="V390" s="54" t="s">
        <v>460</v>
      </c>
      <c r="W390" s="67"/>
    </row>
    <row r="391" spans="6:23" x14ac:dyDescent="0.35">
      <c r="F391" s="54" t="s">
        <v>461</v>
      </c>
      <c r="G391" s="55"/>
      <c r="H391" s="51"/>
      <c r="I391" s="56"/>
      <c r="K391" s="11"/>
      <c r="L391" s="25"/>
      <c r="M391" s="12"/>
      <c r="N391" s="12"/>
      <c r="O391" s="28"/>
      <c r="P391" s="30"/>
      <c r="Q391" s="30"/>
      <c r="R391" s="47"/>
      <c r="S391" s="77"/>
      <c r="T391" s="79"/>
      <c r="U391" s="78"/>
      <c r="V391" s="54" t="s">
        <v>461</v>
      </c>
      <c r="W391" s="67"/>
    </row>
    <row r="392" spans="6:23" x14ac:dyDescent="0.35">
      <c r="F392" s="54" t="s">
        <v>462</v>
      </c>
      <c r="G392" s="55"/>
      <c r="H392" s="51"/>
      <c r="I392" s="56"/>
      <c r="K392" s="11"/>
      <c r="L392" s="25"/>
      <c r="M392" s="12"/>
      <c r="N392" s="12"/>
      <c r="O392" s="28"/>
      <c r="P392" s="30"/>
      <c r="Q392" s="30"/>
      <c r="R392" s="47"/>
      <c r="S392" s="77"/>
      <c r="T392" s="79"/>
      <c r="U392" s="78"/>
      <c r="V392" s="54" t="s">
        <v>462</v>
      </c>
      <c r="W392" s="67"/>
    </row>
    <row r="393" spans="6:23" x14ac:dyDescent="0.35">
      <c r="F393" s="54" t="s">
        <v>463</v>
      </c>
      <c r="G393" s="55"/>
      <c r="H393" s="51"/>
      <c r="I393" s="56"/>
      <c r="K393" s="11"/>
      <c r="L393" s="25"/>
      <c r="M393" s="12"/>
      <c r="N393" s="12"/>
      <c r="O393" s="28"/>
      <c r="P393" s="30"/>
      <c r="Q393" s="30"/>
      <c r="R393" s="47"/>
      <c r="S393" s="77"/>
      <c r="T393" s="79"/>
      <c r="U393" s="78"/>
      <c r="V393" s="54" t="s">
        <v>463</v>
      </c>
      <c r="W393" s="67"/>
    </row>
    <row r="394" spans="6:23" x14ac:dyDescent="0.35">
      <c r="F394" s="54" t="s">
        <v>464</v>
      </c>
      <c r="G394" s="55"/>
      <c r="H394" s="51"/>
      <c r="I394" s="56"/>
      <c r="K394" s="11"/>
      <c r="L394" s="25"/>
      <c r="M394" s="12"/>
      <c r="N394" s="12"/>
      <c r="O394" s="28"/>
      <c r="P394" s="30"/>
      <c r="Q394" s="30"/>
      <c r="R394" s="47"/>
      <c r="S394" s="77"/>
      <c r="T394" s="79"/>
      <c r="U394" s="78"/>
      <c r="V394" s="54" t="s">
        <v>464</v>
      </c>
      <c r="W394" s="67"/>
    </row>
    <row r="395" spans="6:23" x14ac:dyDescent="0.35">
      <c r="F395" s="54" t="s">
        <v>465</v>
      </c>
      <c r="G395" s="55"/>
      <c r="H395" s="51"/>
      <c r="I395" s="56"/>
      <c r="K395" s="11"/>
      <c r="L395" s="25"/>
      <c r="M395" s="12"/>
      <c r="N395" s="12"/>
      <c r="O395" s="28"/>
      <c r="P395" s="30"/>
      <c r="Q395" s="30"/>
      <c r="R395" s="47"/>
      <c r="S395" s="77"/>
      <c r="T395" s="79"/>
      <c r="U395" s="78"/>
      <c r="V395" s="54" t="s">
        <v>465</v>
      </c>
      <c r="W395" s="67"/>
    </row>
    <row r="396" spans="6:23" x14ac:dyDescent="0.35">
      <c r="F396" s="54" t="s">
        <v>466</v>
      </c>
      <c r="G396" s="55"/>
      <c r="H396" s="51"/>
      <c r="I396" s="56"/>
      <c r="K396" s="11"/>
      <c r="L396" s="25"/>
      <c r="M396" s="12"/>
      <c r="N396" s="12"/>
      <c r="O396" s="28"/>
      <c r="P396" s="30"/>
      <c r="Q396" s="30"/>
      <c r="R396" s="47"/>
      <c r="S396" s="77"/>
      <c r="T396" s="79"/>
      <c r="U396" s="78"/>
      <c r="V396" s="54" t="s">
        <v>466</v>
      </c>
      <c r="W396" s="67"/>
    </row>
    <row r="397" spans="6:23" x14ac:dyDescent="0.35">
      <c r="F397" s="54" t="s">
        <v>467</v>
      </c>
      <c r="G397" s="55"/>
      <c r="H397" s="51"/>
      <c r="I397" s="56"/>
      <c r="K397" s="11"/>
      <c r="L397" s="25"/>
      <c r="M397" s="12"/>
      <c r="N397" s="12"/>
      <c r="O397" s="28"/>
      <c r="P397" s="30"/>
      <c r="Q397" s="30"/>
      <c r="R397" s="47"/>
      <c r="S397" s="77"/>
      <c r="T397" s="79"/>
      <c r="U397" s="78"/>
      <c r="V397" s="54" t="s">
        <v>467</v>
      </c>
      <c r="W397" s="67"/>
    </row>
    <row r="398" spans="6:23" x14ac:dyDescent="0.35">
      <c r="F398" s="54" t="s">
        <v>468</v>
      </c>
      <c r="G398" s="55"/>
      <c r="H398" s="51"/>
      <c r="I398" s="56"/>
      <c r="K398" s="11"/>
      <c r="L398" s="25"/>
      <c r="M398" s="12"/>
      <c r="N398" s="12"/>
      <c r="O398" s="28"/>
      <c r="P398" s="30"/>
      <c r="Q398" s="30"/>
      <c r="R398" s="47"/>
      <c r="S398" s="77"/>
      <c r="T398" s="79"/>
      <c r="U398" s="78"/>
      <c r="V398" s="54" t="s">
        <v>468</v>
      </c>
      <c r="W398" s="67"/>
    </row>
    <row r="399" spans="6:23" x14ac:dyDescent="0.35">
      <c r="F399" s="54" t="s">
        <v>469</v>
      </c>
      <c r="G399" s="55"/>
      <c r="H399" s="51"/>
      <c r="I399" s="56"/>
      <c r="K399" s="11"/>
      <c r="L399" s="25"/>
      <c r="M399" s="12"/>
      <c r="N399" s="12"/>
      <c r="O399" s="28"/>
      <c r="P399" s="30"/>
      <c r="Q399" s="30"/>
      <c r="R399" s="47"/>
      <c r="S399" s="77"/>
      <c r="T399" s="79"/>
      <c r="U399" s="78"/>
      <c r="V399" s="54" t="s">
        <v>469</v>
      </c>
      <c r="W399" s="67"/>
    </row>
    <row r="400" spans="6:23" x14ac:dyDescent="0.35">
      <c r="F400" s="54" t="s">
        <v>470</v>
      </c>
      <c r="G400" s="55"/>
      <c r="H400" s="51"/>
      <c r="I400" s="56"/>
      <c r="K400" s="11"/>
      <c r="L400" s="25"/>
      <c r="M400" s="12"/>
      <c r="N400" s="12"/>
      <c r="O400" s="28"/>
      <c r="P400" s="30"/>
      <c r="Q400" s="30"/>
      <c r="R400" s="47"/>
      <c r="S400" s="77"/>
      <c r="T400" s="79"/>
      <c r="U400" s="78"/>
      <c r="V400" s="54" t="s">
        <v>470</v>
      </c>
      <c r="W400" s="67"/>
    </row>
    <row r="401" spans="6:23" x14ac:dyDescent="0.35">
      <c r="F401" s="54" t="s">
        <v>471</v>
      </c>
      <c r="G401" s="55"/>
      <c r="H401" s="51"/>
      <c r="I401" s="56"/>
      <c r="K401" s="11"/>
      <c r="L401" s="25"/>
      <c r="M401" s="12"/>
      <c r="N401" s="12"/>
      <c r="O401" s="28"/>
      <c r="P401" s="30"/>
      <c r="Q401" s="30"/>
      <c r="R401" s="47"/>
      <c r="S401" s="77"/>
      <c r="T401" s="79"/>
      <c r="U401" s="78"/>
      <c r="V401" s="54" t="s">
        <v>471</v>
      </c>
      <c r="W401" s="67"/>
    </row>
    <row r="402" spans="6:23" x14ac:dyDescent="0.35">
      <c r="F402" s="54" t="s">
        <v>472</v>
      </c>
      <c r="G402" s="55"/>
      <c r="H402" s="51"/>
      <c r="I402" s="56"/>
      <c r="K402" s="11"/>
      <c r="L402" s="25"/>
      <c r="M402" s="12"/>
      <c r="N402" s="12"/>
      <c r="O402" s="28"/>
      <c r="P402" s="30"/>
      <c r="Q402" s="30"/>
      <c r="R402" s="47"/>
      <c r="S402" s="77"/>
      <c r="T402" s="79"/>
      <c r="U402" s="78"/>
      <c r="V402" s="54" t="s">
        <v>472</v>
      </c>
      <c r="W402" s="67"/>
    </row>
    <row r="403" spans="6:23" x14ac:dyDescent="0.35">
      <c r="F403" s="54" t="s">
        <v>473</v>
      </c>
      <c r="G403" s="55"/>
      <c r="H403" s="51"/>
      <c r="I403" s="56"/>
      <c r="K403" s="11"/>
      <c r="L403" s="25"/>
      <c r="M403" s="12"/>
      <c r="N403" s="12"/>
      <c r="O403" s="28"/>
      <c r="P403" s="30"/>
      <c r="Q403" s="30"/>
      <c r="R403" s="47"/>
      <c r="S403" s="77"/>
      <c r="T403" s="79"/>
      <c r="U403" s="78"/>
      <c r="V403" s="54" t="s">
        <v>473</v>
      </c>
      <c r="W403" s="67"/>
    </row>
    <row r="404" spans="6:23" x14ac:dyDescent="0.35">
      <c r="F404" s="54" t="s">
        <v>474</v>
      </c>
      <c r="G404" s="55"/>
      <c r="H404" s="51"/>
      <c r="I404" s="56"/>
      <c r="K404" s="11"/>
      <c r="L404" s="25"/>
      <c r="M404" s="12"/>
      <c r="N404" s="12"/>
      <c r="O404" s="28"/>
      <c r="P404" s="30"/>
      <c r="Q404" s="30"/>
      <c r="R404" s="47"/>
      <c r="S404" s="77"/>
      <c r="T404" s="79"/>
      <c r="U404" s="78"/>
      <c r="V404" s="54" t="s">
        <v>474</v>
      </c>
      <c r="W404" s="67"/>
    </row>
    <row r="405" spans="6:23" x14ac:dyDescent="0.35">
      <c r="F405" s="54" t="s">
        <v>475</v>
      </c>
      <c r="G405" s="55"/>
      <c r="H405" s="51"/>
      <c r="I405" s="56"/>
      <c r="K405" s="11"/>
      <c r="L405" s="25"/>
      <c r="M405" s="12"/>
      <c r="N405" s="12"/>
      <c r="O405" s="28"/>
      <c r="P405" s="30"/>
      <c r="Q405" s="30"/>
      <c r="R405" s="47"/>
      <c r="S405" s="77"/>
      <c r="T405" s="79"/>
      <c r="U405" s="78"/>
      <c r="V405" s="54" t="s">
        <v>475</v>
      </c>
      <c r="W405" s="67"/>
    </row>
    <row r="406" spans="6:23" x14ac:dyDescent="0.35">
      <c r="F406" s="54" t="s">
        <v>476</v>
      </c>
      <c r="G406" s="55"/>
      <c r="H406" s="51"/>
      <c r="I406" s="56"/>
      <c r="K406" s="11"/>
      <c r="L406" s="25"/>
      <c r="M406" s="12"/>
      <c r="N406" s="12"/>
      <c r="O406" s="28"/>
      <c r="P406" s="30"/>
      <c r="Q406" s="30"/>
      <c r="R406" s="47"/>
      <c r="S406" s="77"/>
      <c r="T406" s="79"/>
      <c r="U406" s="78"/>
      <c r="V406" s="54" t="s">
        <v>476</v>
      </c>
      <c r="W406" s="67"/>
    </row>
    <row r="407" spans="6:23" x14ac:dyDescent="0.35">
      <c r="F407" s="54" t="s">
        <v>477</v>
      </c>
      <c r="G407" s="55"/>
      <c r="H407" s="51"/>
      <c r="I407" s="56"/>
      <c r="K407" s="11"/>
      <c r="L407" s="25"/>
      <c r="M407" s="12"/>
      <c r="N407" s="12"/>
      <c r="O407" s="28"/>
      <c r="P407" s="30"/>
      <c r="Q407" s="30"/>
      <c r="R407" s="47"/>
      <c r="S407" s="77"/>
      <c r="T407" s="79"/>
      <c r="U407" s="78"/>
      <c r="V407" s="54" t="s">
        <v>477</v>
      </c>
      <c r="W407" s="67"/>
    </row>
    <row r="408" spans="6:23" x14ac:dyDescent="0.35">
      <c r="F408" s="54" t="s">
        <v>478</v>
      </c>
      <c r="G408" s="55"/>
      <c r="H408" s="51"/>
      <c r="I408" s="56"/>
      <c r="K408" s="11"/>
      <c r="L408" s="25"/>
      <c r="M408" s="12"/>
      <c r="N408" s="12"/>
      <c r="O408" s="28"/>
      <c r="P408" s="30"/>
      <c r="Q408" s="30"/>
      <c r="R408" s="47"/>
      <c r="S408" s="77"/>
      <c r="T408" s="79"/>
      <c r="U408" s="78"/>
      <c r="V408" s="54" t="s">
        <v>478</v>
      </c>
      <c r="W408" s="67"/>
    </row>
    <row r="409" spans="6:23" x14ac:dyDescent="0.35">
      <c r="F409" s="54" t="s">
        <v>479</v>
      </c>
      <c r="G409" s="55"/>
      <c r="H409" s="51"/>
      <c r="I409" s="56"/>
      <c r="K409" s="11"/>
      <c r="L409" s="25"/>
      <c r="M409" s="12"/>
      <c r="N409" s="12"/>
      <c r="O409" s="28"/>
      <c r="P409" s="30"/>
      <c r="Q409" s="30"/>
      <c r="R409" s="47"/>
      <c r="S409" s="77"/>
      <c r="T409" s="79"/>
      <c r="U409" s="78"/>
      <c r="V409" s="54" t="s">
        <v>479</v>
      </c>
      <c r="W409" s="67"/>
    </row>
    <row r="410" spans="6:23" x14ac:dyDescent="0.35">
      <c r="F410" s="54" t="s">
        <v>480</v>
      </c>
      <c r="G410" s="55"/>
      <c r="H410" s="51"/>
      <c r="I410" s="56"/>
      <c r="K410" s="11"/>
      <c r="L410" s="25"/>
      <c r="M410" s="12"/>
      <c r="N410" s="12"/>
      <c r="O410" s="28"/>
      <c r="P410" s="30"/>
      <c r="Q410" s="30"/>
      <c r="R410" s="47"/>
      <c r="S410" s="77"/>
      <c r="T410" s="79"/>
      <c r="U410" s="78"/>
      <c r="V410" s="54" t="s">
        <v>480</v>
      </c>
      <c r="W410" s="67"/>
    </row>
    <row r="411" spans="6:23" x14ac:dyDescent="0.35">
      <c r="F411" s="54" t="s">
        <v>481</v>
      </c>
      <c r="G411" s="55"/>
      <c r="H411" s="51"/>
      <c r="I411" s="56"/>
      <c r="K411" s="11"/>
      <c r="L411" s="25"/>
      <c r="M411" s="12"/>
      <c r="N411" s="12"/>
      <c r="O411" s="28"/>
      <c r="P411" s="30"/>
      <c r="Q411" s="30"/>
      <c r="R411" s="47"/>
      <c r="S411" s="77"/>
      <c r="T411" s="79"/>
      <c r="U411" s="78"/>
      <c r="V411" s="54" t="s">
        <v>481</v>
      </c>
      <c r="W411" s="67"/>
    </row>
    <row r="412" spans="6:23" x14ac:dyDescent="0.35">
      <c r="F412" s="54" t="s">
        <v>482</v>
      </c>
      <c r="G412" s="55"/>
      <c r="H412" s="51"/>
      <c r="I412" s="56"/>
      <c r="K412" s="11"/>
      <c r="L412" s="25"/>
      <c r="M412" s="12"/>
      <c r="N412" s="12"/>
      <c r="O412" s="28"/>
      <c r="P412" s="30"/>
      <c r="Q412" s="30"/>
      <c r="R412" s="47"/>
      <c r="S412" s="77"/>
      <c r="T412" s="79"/>
      <c r="U412" s="78"/>
      <c r="V412" s="54" t="s">
        <v>482</v>
      </c>
      <c r="W412" s="67"/>
    </row>
    <row r="413" spans="6:23" x14ac:dyDescent="0.35">
      <c r="F413" s="54" t="s">
        <v>483</v>
      </c>
      <c r="G413" s="55"/>
      <c r="H413" s="51"/>
      <c r="I413" s="56"/>
      <c r="K413" s="11"/>
      <c r="L413" s="25"/>
      <c r="M413" s="12"/>
      <c r="N413" s="12"/>
      <c r="O413" s="28"/>
      <c r="P413" s="30"/>
      <c r="Q413" s="30"/>
      <c r="R413" s="47"/>
      <c r="S413" s="77"/>
      <c r="T413" s="79"/>
      <c r="U413" s="78"/>
      <c r="V413" s="54" t="s">
        <v>483</v>
      </c>
      <c r="W413" s="67"/>
    </row>
    <row r="414" spans="6:23" x14ac:dyDescent="0.35">
      <c r="F414" s="54" t="s">
        <v>484</v>
      </c>
      <c r="G414" s="55"/>
      <c r="H414" s="51"/>
      <c r="I414" s="56"/>
      <c r="K414" s="11"/>
      <c r="L414" s="25"/>
      <c r="M414" s="12"/>
      <c r="N414" s="12"/>
      <c r="O414" s="28"/>
      <c r="P414" s="30"/>
      <c r="Q414" s="30"/>
      <c r="R414" s="47"/>
      <c r="S414" s="77"/>
      <c r="T414" s="79"/>
      <c r="U414" s="78"/>
      <c r="V414" s="54" t="s">
        <v>484</v>
      </c>
      <c r="W414" s="67"/>
    </row>
    <row r="415" spans="6:23" x14ac:dyDescent="0.35">
      <c r="F415" s="54" t="s">
        <v>485</v>
      </c>
      <c r="G415" s="55"/>
      <c r="H415" s="51"/>
      <c r="I415" s="56"/>
      <c r="K415" s="11"/>
      <c r="L415" s="25"/>
      <c r="M415" s="12"/>
      <c r="N415" s="12"/>
      <c r="O415" s="28"/>
      <c r="P415" s="30"/>
      <c r="Q415" s="30"/>
      <c r="R415" s="47"/>
      <c r="S415" s="77"/>
      <c r="T415" s="79"/>
      <c r="U415" s="78"/>
      <c r="V415" s="54" t="s">
        <v>485</v>
      </c>
      <c r="W415" s="67"/>
    </row>
    <row r="416" spans="6:23" x14ac:dyDescent="0.35">
      <c r="F416" s="54" t="s">
        <v>486</v>
      </c>
      <c r="G416" s="55"/>
      <c r="H416" s="51"/>
      <c r="I416" s="56"/>
      <c r="K416" s="11"/>
      <c r="L416" s="25"/>
      <c r="M416" s="12"/>
      <c r="N416" s="12"/>
      <c r="O416" s="28"/>
      <c r="P416" s="30"/>
      <c r="Q416" s="30"/>
      <c r="R416" s="47"/>
      <c r="S416" s="77"/>
      <c r="T416" s="79"/>
      <c r="U416" s="78"/>
      <c r="V416" s="54" t="s">
        <v>486</v>
      </c>
      <c r="W416" s="67"/>
    </row>
    <row r="417" spans="6:23" x14ac:dyDescent="0.35">
      <c r="F417" s="54" t="s">
        <v>487</v>
      </c>
      <c r="G417" s="55"/>
      <c r="H417" s="51"/>
      <c r="I417" s="56"/>
      <c r="K417" s="11"/>
      <c r="L417" s="25"/>
      <c r="M417" s="12"/>
      <c r="N417" s="12"/>
      <c r="O417" s="28"/>
      <c r="P417" s="30"/>
      <c r="Q417" s="30"/>
      <c r="R417" s="47"/>
      <c r="S417" s="77"/>
      <c r="T417" s="79"/>
      <c r="U417" s="78"/>
      <c r="V417" s="54" t="s">
        <v>487</v>
      </c>
      <c r="W417" s="67"/>
    </row>
    <row r="418" spans="6:23" x14ac:dyDescent="0.35">
      <c r="F418" s="54" t="s">
        <v>488</v>
      </c>
      <c r="G418" s="55"/>
      <c r="H418" s="51"/>
      <c r="I418" s="56"/>
      <c r="K418" s="11"/>
      <c r="L418" s="25"/>
      <c r="M418" s="12"/>
      <c r="N418" s="12"/>
      <c r="O418" s="28"/>
      <c r="P418" s="30"/>
      <c r="Q418" s="30"/>
      <c r="R418" s="47"/>
      <c r="S418" s="77"/>
      <c r="T418" s="79"/>
      <c r="U418" s="78"/>
      <c r="V418" s="54" t="s">
        <v>488</v>
      </c>
      <c r="W418" s="67"/>
    </row>
    <row r="419" spans="6:23" x14ac:dyDescent="0.35">
      <c r="F419" s="54" t="s">
        <v>489</v>
      </c>
      <c r="G419" s="55"/>
      <c r="H419" s="51"/>
      <c r="I419" s="56"/>
      <c r="K419" s="11"/>
      <c r="L419" s="25"/>
      <c r="M419" s="12"/>
      <c r="N419" s="12"/>
      <c r="O419" s="28"/>
      <c r="P419" s="30"/>
      <c r="Q419" s="30"/>
      <c r="R419" s="47"/>
      <c r="S419" s="77"/>
      <c r="T419" s="79"/>
      <c r="U419" s="78"/>
      <c r="V419" s="54" t="s">
        <v>489</v>
      </c>
      <c r="W419" s="67"/>
    </row>
    <row r="420" spans="6:23" x14ac:dyDescent="0.35">
      <c r="F420" s="54" t="s">
        <v>490</v>
      </c>
      <c r="G420" s="55"/>
      <c r="H420" s="51"/>
      <c r="I420" s="56"/>
      <c r="K420" s="11"/>
      <c r="L420" s="25"/>
      <c r="M420" s="12"/>
      <c r="N420" s="12"/>
      <c r="O420" s="28"/>
      <c r="P420" s="30"/>
      <c r="Q420" s="30"/>
      <c r="R420" s="47"/>
      <c r="S420" s="77"/>
      <c r="T420" s="79"/>
      <c r="U420" s="78"/>
      <c r="V420" s="54" t="s">
        <v>490</v>
      </c>
      <c r="W420" s="67"/>
    </row>
    <row r="421" spans="6:23" x14ac:dyDescent="0.35">
      <c r="F421" s="54" t="s">
        <v>491</v>
      </c>
      <c r="G421" s="55"/>
      <c r="H421" s="51"/>
      <c r="I421" s="56"/>
      <c r="K421" s="11"/>
      <c r="L421" s="25"/>
      <c r="M421" s="12"/>
      <c r="N421" s="12"/>
      <c r="O421" s="28"/>
      <c r="P421" s="30"/>
      <c r="Q421" s="30"/>
      <c r="R421" s="47"/>
      <c r="S421" s="77"/>
      <c r="T421" s="79"/>
      <c r="U421" s="78"/>
      <c r="V421" s="54" t="s">
        <v>491</v>
      </c>
      <c r="W421" s="67"/>
    </row>
    <row r="422" spans="6:23" x14ac:dyDescent="0.35">
      <c r="F422" s="54" t="s">
        <v>492</v>
      </c>
      <c r="G422" s="55"/>
      <c r="H422" s="51"/>
      <c r="I422" s="56"/>
      <c r="K422" s="11"/>
      <c r="L422" s="25"/>
      <c r="M422" s="12"/>
      <c r="N422" s="12"/>
      <c r="O422" s="28"/>
      <c r="P422" s="30"/>
      <c r="Q422" s="30"/>
      <c r="R422" s="47"/>
      <c r="S422" s="77"/>
      <c r="T422" s="79"/>
      <c r="U422" s="78"/>
      <c r="V422" s="54" t="s">
        <v>492</v>
      </c>
      <c r="W422" s="67"/>
    </row>
    <row r="423" spans="6:23" x14ac:dyDescent="0.35">
      <c r="F423" s="54" t="s">
        <v>493</v>
      </c>
      <c r="G423" s="55"/>
      <c r="H423" s="51"/>
      <c r="I423" s="56"/>
      <c r="K423" s="11"/>
      <c r="L423" s="25"/>
      <c r="M423" s="12"/>
      <c r="N423" s="12"/>
      <c r="O423" s="28"/>
      <c r="P423" s="30"/>
      <c r="Q423" s="30"/>
      <c r="R423" s="47"/>
      <c r="S423" s="77"/>
      <c r="T423" s="79"/>
      <c r="U423" s="78"/>
      <c r="V423" s="54" t="s">
        <v>493</v>
      </c>
      <c r="W423" s="67"/>
    </row>
    <row r="424" spans="6:23" x14ac:dyDescent="0.35">
      <c r="F424" s="54" t="s">
        <v>494</v>
      </c>
      <c r="G424" s="55"/>
      <c r="H424" s="51"/>
      <c r="I424" s="56"/>
      <c r="K424" s="11"/>
      <c r="L424" s="25"/>
      <c r="M424" s="12"/>
      <c r="N424" s="12"/>
      <c r="O424" s="28"/>
      <c r="P424" s="30"/>
      <c r="Q424" s="30"/>
      <c r="R424" s="47"/>
      <c r="S424" s="77"/>
      <c r="T424" s="79"/>
      <c r="U424" s="78"/>
      <c r="V424" s="54" t="s">
        <v>494</v>
      </c>
      <c r="W424" s="67"/>
    </row>
    <row r="425" spans="6:23" x14ac:dyDescent="0.35">
      <c r="F425" s="54" t="s">
        <v>495</v>
      </c>
      <c r="G425" s="55"/>
      <c r="H425" s="51"/>
      <c r="I425" s="56"/>
      <c r="K425" s="11"/>
      <c r="L425" s="25"/>
      <c r="M425" s="12"/>
      <c r="N425" s="12"/>
      <c r="O425" s="28"/>
      <c r="P425" s="30"/>
      <c r="Q425" s="30"/>
      <c r="R425" s="47"/>
      <c r="S425" s="77"/>
      <c r="T425" s="79"/>
      <c r="U425" s="78"/>
      <c r="V425" s="54" t="s">
        <v>495</v>
      </c>
      <c r="W425" s="67"/>
    </row>
    <row r="426" spans="6:23" x14ac:dyDescent="0.35">
      <c r="F426" s="54" t="s">
        <v>496</v>
      </c>
      <c r="G426" s="55"/>
      <c r="H426" s="51"/>
      <c r="I426" s="56"/>
      <c r="K426" s="11"/>
      <c r="L426" s="25"/>
      <c r="M426" s="12"/>
      <c r="N426" s="12"/>
      <c r="O426" s="28"/>
      <c r="P426" s="30"/>
      <c r="Q426" s="30"/>
      <c r="R426" s="47"/>
      <c r="S426" s="77"/>
      <c r="T426" s="79"/>
      <c r="U426" s="78"/>
      <c r="V426" s="54" t="s">
        <v>496</v>
      </c>
      <c r="W426" s="67"/>
    </row>
    <row r="427" spans="6:23" x14ac:dyDescent="0.35">
      <c r="F427" s="54" t="s">
        <v>497</v>
      </c>
      <c r="G427" s="55"/>
      <c r="H427" s="51"/>
      <c r="I427" s="56"/>
      <c r="K427" s="11"/>
      <c r="L427" s="25"/>
      <c r="M427" s="12"/>
      <c r="N427" s="12"/>
      <c r="O427" s="28"/>
      <c r="P427" s="30"/>
      <c r="Q427" s="30"/>
      <c r="R427" s="47"/>
      <c r="S427" s="77"/>
      <c r="T427" s="79"/>
      <c r="U427" s="78"/>
      <c r="V427" s="54" t="s">
        <v>497</v>
      </c>
      <c r="W427" s="67"/>
    </row>
    <row r="428" spans="6:23" x14ac:dyDescent="0.35">
      <c r="F428" s="54" t="s">
        <v>498</v>
      </c>
      <c r="G428" s="55"/>
      <c r="H428" s="51"/>
      <c r="I428" s="56"/>
      <c r="K428" s="11"/>
      <c r="L428" s="25"/>
      <c r="M428" s="12"/>
      <c r="N428" s="12"/>
      <c r="O428" s="28"/>
      <c r="P428" s="30"/>
      <c r="Q428" s="30"/>
      <c r="R428" s="47"/>
      <c r="S428" s="77"/>
      <c r="T428" s="79"/>
      <c r="U428" s="78"/>
      <c r="V428" s="54" t="s">
        <v>498</v>
      </c>
      <c r="W428" s="67"/>
    </row>
    <row r="429" spans="6:23" x14ac:dyDescent="0.35">
      <c r="F429" s="54" t="s">
        <v>499</v>
      </c>
      <c r="G429" s="55"/>
      <c r="H429" s="51"/>
      <c r="I429" s="56"/>
      <c r="K429" s="11"/>
      <c r="L429" s="25"/>
      <c r="M429" s="12"/>
      <c r="N429" s="12"/>
      <c r="O429" s="28"/>
      <c r="P429" s="30"/>
      <c r="Q429" s="30"/>
      <c r="R429" s="47"/>
      <c r="S429" s="77"/>
      <c r="T429" s="79"/>
      <c r="U429" s="78"/>
      <c r="V429" s="54" t="s">
        <v>499</v>
      </c>
      <c r="W429" s="67"/>
    </row>
    <row r="430" spans="6:23" x14ac:dyDescent="0.35">
      <c r="F430" s="54" t="s">
        <v>500</v>
      </c>
      <c r="G430" s="55"/>
      <c r="H430" s="51"/>
      <c r="I430" s="56"/>
      <c r="K430" s="11"/>
      <c r="L430" s="25"/>
      <c r="M430" s="12"/>
      <c r="N430" s="12"/>
      <c r="O430" s="28"/>
      <c r="P430" s="30"/>
      <c r="Q430" s="30"/>
      <c r="R430" s="47"/>
      <c r="S430" s="77"/>
      <c r="T430" s="79"/>
      <c r="U430" s="78"/>
      <c r="V430" s="54" t="s">
        <v>500</v>
      </c>
      <c r="W430" s="67"/>
    </row>
    <row r="431" spans="6:23" x14ac:dyDescent="0.35">
      <c r="F431" s="54" t="s">
        <v>501</v>
      </c>
      <c r="G431" s="55"/>
      <c r="H431" s="51"/>
      <c r="I431" s="56"/>
      <c r="K431" s="11"/>
      <c r="L431" s="25"/>
      <c r="M431" s="12"/>
      <c r="N431" s="12"/>
      <c r="O431" s="28"/>
      <c r="P431" s="30"/>
      <c r="Q431" s="30"/>
      <c r="R431" s="47"/>
      <c r="S431" s="77"/>
      <c r="T431" s="79"/>
      <c r="U431" s="78"/>
      <c r="V431" s="54" t="s">
        <v>501</v>
      </c>
      <c r="W431" s="67"/>
    </row>
    <row r="432" spans="6:23" x14ac:dyDescent="0.35">
      <c r="F432" s="54" t="s">
        <v>502</v>
      </c>
      <c r="G432" s="55"/>
      <c r="H432" s="51"/>
      <c r="I432" s="56"/>
      <c r="K432" s="11"/>
      <c r="L432" s="25"/>
      <c r="M432" s="12"/>
      <c r="N432" s="12"/>
      <c r="O432" s="28"/>
      <c r="P432" s="30"/>
      <c r="Q432" s="30"/>
      <c r="R432" s="47"/>
      <c r="S432" s="77"/>
      <c r="T432" s="79"/>
      <c r="U432" s="78"/>
      <c r="V432" s="54" t="s">
        <v>502</v>
      </c>
      <c r="W432" s="67"/>
    </row>
    <row r="433" spans="6:23" x14ac:dyDescent="0.35">
      <c r="F433" s="54" t="s">
        <v>503</v>
      </c>
      <c r="G433" s="55"/>
      <c r="H433" s="51"/>
      <c r="I433" s="56"/>
      <c r="K433" s="11"/>
      <c r="L433" s="25"/>
      <c r="M433" s="12"/>
      <c r="N433" s="12"/>
      <c r="O433" s="28"/>
      <c r="P433" s="30"/>
      <c r="Q433" s="30"/>
      <c r="R433" s="47"/>
      <c r="S433" s="77"/>
      <c r="T433" s="79"/>
      <c r="U433" s="78"/>
      <c r="V433" s="54" t="s">
        <v>503</v>
      </c>
      <c r="W433" s="67"/>
    </row>
    <row r="434" spans="6:23" x14ac:dyDescent="0.35">
      <c r="F434" s="54" t="s">
        <v>504</v>
      </c>
      <c r="G434" s="55"/>
      <c r="H434" s="51"/>
      <c r="I434" s="56"/>
      <c r="K434" s="11"/>
      <c r="L434" s="25"/>
      <c r="M434" s="12"/>
      <c r="N434" s="12"/>
      <c r="O434" s="28"/>
      <c r="P434" s="30"/>
      <c r="Q434" s="30"/>
      <c r="R434" s="47"/>
      <c r="S434" s="77"/>
      <c r="T434" s="79"/>
      <c r="U434" s="78"/>
      <c r="V434" s="54" t="s">
        <v>504</v>
      </c>
      <c r="W434" s="67"/>
    </row>
    <row r="435" spans="6:23" x14ac:dyDescent="0.35">
      <c r="F435" s="54" t="s">
        <v>505</v>
      </c>
      <c r="G435" s="55"/>
      <c r="H435" s="51"/>
      <c r="I435" s="56"/>
      <c r="K435" s="11"/>
      <c r="L435" s="25"/>
      <c r="M435" s="12"/>
      <c r="N435" s="12"/>
      <c r="O435" s="28"/>
      <c r="P435" s="30"/>
      <c r="Q435" s="30"/>
      <c r="R435" s="47"/>
      <c r="S435" s="77"/>
      <c r="T435" s="79"/>
      <c r="U435" s="78"/>
      <c r="V435" s="54" t="s">
        <v>505</v>
      </c>
      <c r="W435" s="67"/>
    </row>
    <row r="436" spans="6:23" x14ac:dyDescent="0.35">
      <c r="F436" s="54" t="s">
        <v>506</v>
      </c>
      <c r="G436" s="55"/>
      <c r="H436" s="51"/>
      <c r="I436" s="56"/>
      <c r="K436" s="11"/>
      <c r="L436" s="25"/>
      <c r="M436" s="12"/>
      <c r="N436" s="12"/>
      <c r="O436" s="28"/>
      <c r="P436" s="30"/>
      <c r="Q436" s="30"/>
      <c r="R436" s="47"/>
      <c r="S436" s="77"/>
      <c r="T436" s="79"/>
      <c r="U436" s="78"/>
      <c r="V436" s="54" t="s">
        <v>506</v>
      </c>
      <c r="W436" s="67"/>
    </row>
    <row r="437" spans="6:23" x14ac:dyDescent="0.35">
      <c r="F437" s="54" t="s">
        <v>507</v>
      </c>
      <c r="G437" s="55"/>
      <c r="H437" s="51"/>
      <c r="I437" s="56"/>
      <c r="K437" s="11"/>
      <c r="L437" s="25"/>
      <c r="M437" s="12"/>
      <c r="N437" s="12"/>
      <c r="O437" s="28"/>
      <c r="P437" s="30"/>
      <c r="Q437" s="30"/>
      <c r="R437" s="47"/>
      <c r="S437" s="77"/>
      <c r="T437" s="79"/>
      <c r="U437" s="78"/>
      <c r="V437" s="54" t="s">
        <v>507</v>
      </c>
      <c r="W437" s="67"/>
    </row>
    <row r="438" spans="6:23" x14ac:dyDescent="0.35">
      <c r="F438" s="54" t="s">
        <v>508</v>
      </c>
      <c r="G438" s="55"/>
      <c r="H438" s="51"/>
      <c r="I438" s="56"/>
      <c r="K438" s="11"/>
      <c r="L438" s="25"/>
      <c r="M438" s="12"/>
      <c r="N438" s="12"/>
      <c r="O438" s="28"/>
      <c r="P438" s="30"/>
      <c r="Q438" s="30"/>
      <c r="R438" s="47"/>
      <c r="S438" s="77"/>
      <c r="T438" s="79"/>
      <c r="U438" s="78"/>
      <c r="V438" s="54" t="s">
        <v>508</v>
      </c>
      <c r="W438" s="67"/>
    </row>
    <row r="439" spans="6:23" x14ac:dyDescent="0.35">
      <c r="F439" s="54" t="s">
        <v>509</v>
      </c>
      <c r="G439" s="55"/>
      <c r="H439" s="51"/>
      <c r="I439" s="56"/>
      <c r="K439" s="11"/>
      <c r="L439" s="25"/>
      <c r="M439" s="12"/>
      <c r="N439" s="12"/>
      <c r="O439" s="28"/>
      <c r="P439" s="30"/>
      <c r="Q439" s="30"/>
      <c r="R439" s="47"/>
      <c r="S439" s="77"/>
      <c r="T439" s="79"/>
      <c r="U439" s="78"/>
      <c r="V439" s="54" t="s">
        <v>509</v>
      </c>
      <c r="W439" s="67"/>
    </row>
    <row r="440" spans="6:23" x14ac:dyDescent="0.35">
      <c r="F440" s="54" t="s">
        <v>510</v>
      </c>
      <c r="G440" s="55"/>
      <c r="H440" s="51"/>
      <c r="I440" s="56"/>
      <c r="K440" s="11"/>
      <c r="L440" s="25"/>
      <c r="M440" s="12"/>
      <c r="N440" s="12"/>
      <c r="O440" s="28"/>
      <c r="P440" s="30"/>
      <c r="Q440" s="30"/>
      <c r="R440" s="47"/>
      <c r="S440" s="77"/>
      <c r="T440" s="79"/>
      <c r="U440" s="78"/>
      <c r="V440" s="54" t="s">
        <v>510</v>
      </c>
      <c r="W440" s="67"/>
    </row>
    <row r="441" spans="6:23" x14ac:dyDescent="0.35">
      <c r="F441" s="54" t="s">
        <v>511</v>
      </c>
      <c r="G441" s="55"/>
      <c r="H441" s="51"/>
      <c r="I441" s="56"/>
      <c r="K441" s="11"/>
      <c r="L441" s="25"/>
      <c r="M441" s="12"/>
      <c r="N441" s="12"/>
      <c r="O441" s="28"/>
      <c r="P441" s="30"/>
      <c r="Q441" s="30"/>
      <c r="R441" s="47"/>
      <c r="S441" s="77"/>
      <c r="T441" s="79"/>
      <c r="U441" s="78"/>
      <c r="V441" s="54" t="s">
        <v>511</v>
      </c>
      <c r="W441" s="67"/>
    </row>
    <row r="442" spans="6:23" x14ac:dyDescent="0.35">
      <c r="F442" s="54" t="s">
        <v>512</v>
      </c>
      <c r="G442" s="55"/>
      <c r="H442" s="51"/>
      <c r="I442" s="56"/>
      <c r="K442" s="11"/>
      <c r="L442" s="25"/>
      <c r="M442" s="12"/>
      <c r="N442" s="12"/>
      <c r="O442" s="28"/>
      <c r="P442" s="30"/>
      <c r="Q442" s="30"/>
      <c r="R442" s="47"/>
      <c r="S442" s="77"/>
      <c r="T442" s="79"/>
      <c r="U442" s="78"/>
      <c r="V442" s="54" t="s">
        <v>512</v>
      </c>
      <c r="W442" s="67"/>
    </row>
    <row r="443" spans="6:23" x14ac:dyDescent="0.35">
      <c r="F443" s="54" t="s">
        <v>513</v>
      </c>
      <c r="G443" s="55"/>
      <c r="H443" s="51"/>
      <c r="I443" s="56"/>
      <c r="K443" s="11"/>
      <c r="L443" s="25"/>
      <c r="M443" s="12"/>
      <c r="N443" s="12"/>
      <c r="O443" s="28"/>
      <c r="P443" s="30"/>
      <c r="Q443" s="30"/>
      <c r="R443" s="47"/>
      <c r="S443" s="77"/>
      <c r="T443" s="79"/>
      <c r="U443" s="78"/>
      <c r="V443" s="54" t="s">
        <v>513</v>
      </c>
      <c r="W443" s="67"/>
    </row>
    <row r="444" spans="6:23" x14ac:dyDescent="0.35">
      <c r="F444" s="54" t="s">
        <v>514</v>
      </c>
      <c r="G444" s="55"/>
      <c r="H444" s="51"/>
      <c r="I444" s="56"/>
      <c r="K444" s="11"/>
      <c r="L444" s="25"/>
      <c r="M444" s="12"/>
      <c r="N444" s="12"/>
      <c r="O444" s="28"/>
      <c r="P444" s="30"/>
      <c r="Q444" s="30"/>
      <c r="R444" s="47"/>
      <c r="S444" s="77"/>
      <c r="T444" s="79"/>
      <c r="U444" s="78"/>
      <c r="V444" s="54" t="s">
        <v>514</v>
      </c>
      <c r="W444" s="67"/>
    </row>
    <row r="445" spans="6:23" x14ac:dyDescent="0.35">
      <c r="F445" s="54" t="s">
        <v>515</v>
      </c>
      <c r="G445" s="55"/>
      <c r="H445" s="51"/>
      <c r="I445" s="56"/>
      <c r="K445" s="11"/>
      <c r="L445" s="25"/>
      <c r="M445" s="12"/>
      <c r="N445" s="12"/>
      <c r="O445" s="28"/>
      <c r="P445" s="30"/>
      <c r="Q445" s="30"/>
      <c r="R445" s="47"/>
      <c r="S445" s="77"/>
      <c r="T445" s="79"/>
      <c r="U445" s="78"/>
      <c r="V445" s="54" t="s">
        <v>515</v>
      </c>
      <c r="W445" s="67"/>
    </row>
    <row r="446" spans="6:23" x14ac:dyDescent="0.35">
      <c r="F446" s="54" t="s">
        <v>516</v>
      </c>
      <c r="G446" s="55"/>
      <c r="H446" s="51"/>
      <c r="I446" s="56"/>
      <c r="K446" s="11"/>
      <c r="L446" s="25"/>
      <c r="M446" s="12"/>
      <c r="N446" s="12"/>
      <c r="O446" s="28"/>
      <c r="P446" s="30"/>
      <c r="Q446" s="30"/>
      <c r="R446" s="47"/>
      <c r="S446" s="77"/>
      <c r="T446" s="79"/>
      <c r="U446" s="78"/>
      <c r="V446" s="54" t="s">
        <v>516</v>
      </c>
      <c r="W446" s="67"/>
    </row>
    <row r="447" spans="6:23" x14ac:dyDescent="0.35">
      <c r="F447" s="54" t="s">
        <v>517</v>
      </c>
      <c r="G447" s="55"/>
      <c r="H447" s="51"/>
      <c r="I447" s="56"/>
      <c r="K447" s="11"/>
      <c r="L447" s="25"/>
      <c r="M447" s="12"/>
      <c r="N447" s="12"/>
      <c r="O447" s="28"/>
      <c r="P447" s="30"/>
      <c r="Q447" s="30"/>
      <c r="R447" s="47"/>
      <c r="S447" s="77"/>
      <c r="T447" s="79"/>
      <c r="U447" s="78"/>
      <c r="V447" s="54" t="s">
        <v>517</v>
      </c>
      <c r="W447" s="67"/>
    </row>
    <row r="448" spans="6:23" x14ac:dyDescent="0.35">
      <c r="F448" s="54" t="s">
        <v>518</v>
      </c>
      <c r="G448" s="55"/>
      <c r="H448" s="51"/>
      <c r="I448" s="56"/>
      <c r="K448" s="11"/>
      <c r="L448" s="25"/>
      <c r="M448" s="12"/>
      <c r="N448" s="12"/>
      <c r="O448" s="28"/>
      <c r="P448" s="30"/>
      <c r="Q448" s="30"/>
      <c r="R448" s="47"/>
      <c r="S448" s="77"/>
      <c r="T448" s="79"/>
      <c r="U448" s="78"/>
      <c r="V448" s="54" t="s">
        <v>518</v>
      </c>
      <c r="W448" s="67"/>
    </row>
    <row r="449" spans="6:23" x14ac:dyDescent="0.35">
      <c r="F449" s="54" t="s">
        <v>519</v>
      </c>
      <c r="G449" s="55"/>
      <c r="H449" s="51"/>
      <c r="I449" s="56"/>
      <c r="K449" s="11"/>
      <c r="L449" s="25"/>
      <c r="M449" s="12"/>
      <c r="N449" s="12"/>
      <c r="O449" s="28"/>
      <c r="P449" s="30"/>
      <c r="Q449" s="30"/>
      <c r="R449" s="47"/>
      <c r="S449" s="77"/>
      <c r="T449" s="79"/>
      <c r="U449" s="78"/>
      <c r="V449" s="54" t="s">
        <v>519</v>
      </c>
      <c r="W449" s="67"/>
    </row>
    <row r="450" spans="6:23" x14ac:dyDescent="0.35">
      <c r="F450" s="54" t="s">
        <v>520</v>
      </c>
      <c r="G450" s="55"/>
      <c r="H450" s="51"/>
      <c r="I450" s="56"/>
      <c r="K450" s="11"/>
      <c r="L450" s="25"/>
      <c r="M450" s="12"/>
      <c r="N450" s="12"/>
      <c r="O450" s="28"/>
      <c r="P450" s="30"/>
      <c r="Q450" s="30"/>
      <c r="R450" s="47"/>
      <c r="S450" s="77"/>
      <c r="T450" s="79"/>
      <c r="U450" s="78"/>
      <c r="V450" s="54" t="s">
        <v>520</v>
      </c>
      <c r="W450" s="67"/>
    </row>
    <row r="451" spans="6:23" x14ac:dyDescent="0.35">
      <c r="F451" s="54" t="s">
        <v>521</v>
      </c>
      <c r="G451" s="55"/>
      <c r="H451" s="51"/>
      <c r="I451" s="56"/>
      <c r="K451" s="11"/>
      <c r="L451" s="25"/>
      <c r="M451" s="12"/>
      <c r="N451" s="12"/>
      <c r="O451" s="28"/>
      <c r="P451" s="30"/>
      <c r="Q451" s="30"/>
      <c r="R451" s="47"/>
      <c r="S451" s="77"/>
      <c r="T451" s="79"/>
      <c r="U451" s="78"/>
      <c r="V451" s="54" t="s">
        <v>521</v>
      </c>
      <c r="W451" s="67"/>
    </row>
    <row r="452" spans="6:23" x14ac:dyDescent="0.35">
      <c r="F452" s="54" t="s">
        <v>522</v>
      </c>
      <c r="G452" s="55"/>
      <c r="H452" s="51"/>
      <c r="I452" s="56"/>
      <c r="K452" s="11"/>
      <c r="L452" s="25"/>
      <c r="M452" s="12"/>
      <c r="N452" s="12"/>
      <c r="O452" s="28"/>
      <c r="P452" s="30"/>
      <c r="Q452" s="30"/>
      <c r="R452" s="47"/>
      <c r="S452" s="77"/>
      <c r="T452" s="79"/>
      <c r="U452" s="78"/>
      <c r="V452" s="54" t="s">
        <v>522</v>
      </c>
      <c r="W452" s="67"/>
    </row>
    <row r="453" spans="6:23" x14ac:dyDescent="0.35">
      <c r="F453" s="54" t="s">
        <v>523</v>
      </c>
      <c r="G453" s="55"/>
      <c r="H453" s="51"/>
      <c r="I453" s="56"/>
      <c r="K453" s="11"/>
      <c r="L453" s="25"/>
      <c r="M453" s="12"/>
      <c r="N453" s="12"/>
      <c r="O453" s="28"/>
      <c r="P453" s="30"/>
      <c r="Q453" s="30"/>
      <c r="R453" s="47"/>
      <c r="S453" s="77"/>
      <c r="T453" s="79"/>
      <c r="U453" s="78"/>
      <c r="V453" s="54" t="s">
        <v>523</v>
      </c>
      <c r="W453" s="67"/>
    </row>
    <row r="454" spans="6:23" x14ac:dyDescent="0.35">
      <c r="F454" s="54" t="s">
        <v>524</v>
      </c>
      <c r="G454" s="55"/>
      <c r="H454" s="51"/>
      <c r="I454" s="56"/>
      <c r="K454" s="11"/>
      <c r="L454" s="25"/>
      <c r="M454" s="12"/>
      <c r="N454" s="12"/>
      <c r="O454" s="28"/>
      <c r="P454" s="30"/>
      <c r="Q454" s="30"/>
      <c r="R454" s="47"/>
      <c r="S454" s="77"/>
      <c r="T454" s="79"/>
      <c r="U454" s="78"/>
      <c r="V454" s="54" t="s">
        <v>524</v>
      </c>
      <c r="W454" s="67"/>
    </row>
    <row r="455" spans="6:23" x14ac:dyDescent="0.35">
      <c r="F455" s="54" t="s">
        <v>525</v>
      </c>
      <c r="G455" s="55"/>
      <c r="H455" s="51"/>
      <c r="I455" s="56"/>
      <c r="K455" s="11"/>
      <c r="L455" s="25"/>
      <c r="M455" s="12"/>
      <c r="N455" s="12"/>
      <c r="O455" s="28"/>
      <c r="P455" s="30"/>
      <c r="Q455" s="30"/>
      <c r="R455" s="47"/>
      <c r="S455" s="77"/>
      <c r="T455" s="79"/>
      <c r="U455" s="78"/>
      <c r="V455" s="54" t="s">
        <v>525</v>
      </c>
      <c r="W455" s="67"/>
    </row>
    <row r="456" spans="6:23" x14ac:dyDescent="0.35">
      <c r="F456" s="54" t="s">
        <v>526</v>
      </c>
      <c r="G456" s="55"/>
      <c r="H456" s="51"/>
      <c r="I456" s="56"/>
      <c r="K456" s="11"/>
      <c r="L456" s="25"/>
      <c r="M456" s="12"/>
      <c r="N456" s="12"/>
      <c r="O456" s="28"/>
      <c r="P456" s="30"/>
      <c r="Q456" s="30"/>
      <c r="R456" s="47"/>
      <c r="S456" s="77"/>
      <c r="T456" s="79"/>
      <c r="U456" s="78"/>
      <c r="V456" s="54" t="s">
        <v>526</v>
      </c>
      <c r="W456" s="67"/>
    </row>
    <row r="457" spans="6:23" x14ac:dyDescent="0.35">
      <c r="F457" s="54" t="s">
        <v>527</v>
      </c>
      <c r="G457" s="55"/>
      <c r="H457" s="51"/>
      <c r="I457" s="56"/>
      <c r="K457" s="11"/>
      <c r="L457" s="25"/>
      <c r="M457" s="12"/>
      <c r="N457" s="12"/>
      <c r="O457" s="28"/>
      <c r="P457" s="30"/>
      <c r="Q457" s="30"/>
      <c r="R457" s="47"/>
      <c r="S457" s="77"/>
      <c r="T457" s="79"/>
      <c r="U457" s="78"/>
      <c r="V457" s="54" t="s">
        <v>527</v>
      </c>
      <c r="W457" s="67"/>
    </row>
    <row r="458" spans="6:23" x14ac:dyDescent="0.35">
      <c r="F458" s="54" t="s">
        <v>528</v>
      </c>
      <c r="G458" s="55"/>
      <c r="H458" s="51"/>
      <c r="I458" s="56"/>
      <c r="K458" s="11"/>
      <c r="L458" s="25"/>
      <c r="M458" s="12"/>
      <c r="N458" s="12"/>
      <c r="O458" s="28"/>
      <c r="P458" s="30"/>
      <c r="Q458" s="30"/>
      <c r="R458" s="47"/>
      <c r="S458" s="77"/>
      <c r="T458" s="79"/>
      <c r="U458" s="78"/>
      <c r="V458" s="54" t="s">
        <v>528</v>
      </c>
      <c r="W458" s="67"/>
    </row>
    <row r="459" spans="6:23" x14ac:dyDescent="0.35">
      <c r="F459" s="54" t="s">
        <v>529</v>
      </c>
      <c r="G459" s="55"/>
      <c r="H459" s="51"/>
      <c r="I459" s="56"/>
      <c r="K459" s="11"/>
      <c r="L459" s="25"/>
      <c r="M459" s="12"/>
      <c r="N459" s="12"/>
      <c r="O459" s="28"/>
      <c r="P459" s="30"/>
      <c r="Q459" s="30"/>
      <c r="R459" s="47"/>
      <c r="S459" s="77"/>
      <c r="T459" s="79"/>
      <c r="U459" s="78"/>
      <c r="V459" s="54" t="s">
        <v>529</v>
      </c>
      <c r="W459" s="67"/>
    </row>
    <row r="460" spans="6:23" x14ac:dyDescent="0.35">
      <c r="F460" s="54" t="s">
        <v>530</v>
      </c>
      <c r="G460" s="55"/>
      <c r="H460" s="51"/>
      <c r="I460" s="56"/>
      <c r="K460" s="11"/>
      <c r="L460" s="25"/>
      <c r="M460" s="12"/>
      <c r="N460" s="12"/>
      <c r="O460" s="28"/>
      <c r="P460" s="30"/>
      <c r="Q460" s="30"/>
      <c r="R460" s="47"/>
      <c r="S460" s="77"/>
      <c r="T460" s="79"/>
      <c r="U460" s="78"/>
      <c r="V460" s="54" t="s">
        <v>530</v>
      </c>
      <c r="W460" s="67"/>
    </row>
    <row r="461" spans="6:23" x14ac:dyDescent="0.35">
      <c r="F461" s="54" t="s">
        <v>531</v>
      </c>
      <c r="G461" s="55"/>
      <c r="H461" s="51"/>
      <c r="I461" s="56"/>
      <c r="K461" s="11"/>
      <c r="L461" s="25"/>
      <c r="M461" s="12"/>
      <c r="N461" s="12"/>
      <c r="O461" s="28"/>
      <c r="P461" s="30"/>
      <c r="Q461" s="30"/>
      <c r="R461" s="47"/>
      <c r="S461" s="77"/>
      <c r="T461" s="79"/>
      <c r="U461" s="78"/>
      <c r="V461" s="54" t="s">
        <v>531</v>
      </c>
      <c r="W461" s="67"/>
    </row>
    <row r="462" spans="6:23" x14ac:dyDescent="0.35">
      <c r="F462" s="54" t="s">
        <v>532</v>
      </c>
      <c r="G462" s="55"/>
      <c r="H462" s="51"/>
      <c r="I462" s="56"/>
      <c r="K462" s="11"/>
      <c r="L462" s="25"/>
      <c r="M462" s="12"/>
      <c r="N462" s="12"/>
      <c r="O462" s="28"/>
      <c r="P462" s="30"/>
      <c r="Q462" s="30"/>
      <c r="R462" s="47"/>
      <c r="S462" s="77"/>
      <c r="T462" s="79"/>
      <c r="U462" s="78"/>
      <c r="V462" s="54" t="s">
        <v>532</v>
      </c>
      <c r="W462" s="67"/>
    </row>
    <row r="463" spans="6:23" x14ac:dyDescent="0.35">
      <c r="F463" s="54" t="s">
        <v>533</v>
      </c>
      <c r="G463" s="55"/>
      <c r="H463" s="51"/>
      <c r="I463" s="56"/>
      <c r="K463" s="11"/>
      <c r="L463" s="25"/>
      <c r="M463" s="12"/>
      <c r="N463" s="12"/>
      <c r="O463" s="28"/>
      <c r="P463" s="30"/>
      <c r="Q463" s="30"/>
      <c r="R463" s="47"/>
      <c r="S463" s="77"/>
      <c r="T463" s="79"/>
      <c r="U463" s="78"/>
      <c r="V463" s="54" t="s">
        <v>533</v>
      </c>
      <c r="W463" s="67"/>
    </row>
    <row r="464" spans="6:23" x14ac:dyDescent="0.35">
      <c r="F464" s="54" t="s">
        <v>534</v>
      </c>
      <c r="G464" s="55"/>
      <c r="H464" s="51"/>
      <c r="I464" s="56"/>
      <c r="K464" s="11"/>
      <c r="L464" s="25"/>
      <c r="M464" s="12"/>
      <c r="N464" s="12"/>
      <c r="O464" s="28"/>
      <c r="P464" s="30"/>
      <c r="Q464" s="30"/>
      <c r="R464" s="47"/>
      <c r="S464" s="77"/>
      <c r="T464" s="79"/>
      <c r="U464" s="78"/>
      <c r="V464" s="54" t="s">
        <v>534</v>
      </c>
      <c r="W464" s="67"/>
    </row>
    <row r="465" spans="6:23" x14ac:dyDescent="0.35">
      <c r="F465" s="54" t="s">
        <v>535</v>
      </c>
      <c r="G465" s="55"/>
      <c r="H465" s="51"/>
      <c r="I465" s="56"/>
      <c r="K465" s="11"/>
      <c r="L465" s="25"/>
      <c r="M465" s="12"/>
      <c r="N465" s="12"/>
      <c r="O465" s="28"/>
      <c r="P465" s="30"/>
      <c r="Q465" s="30"/>
      <c r="R465" s="47"/>
      <c r="S465" s="77"/>
      <c r="T465" s="79"/>
      <c r="U465" s="78"/>
      <c r="V465" s="54" t="s">
        <v>535</v>
      </c>
      <c r="W465" s="67"/>
    </row>
    <row r="466" spans="6:23" x14ac:dyDescent="0.35">
      <c r="F466" s="54" t="s">
        <v>536</v>
      </c>
      <c r="G466" s="55"/>
      <c r="H466" s="51"/>
      <c r="I466" s="56"/>
      <c r="K466" s="11"/>
      <c r="L466" s="25"/>
      <c r="M466" s="12"/>
      <c r="N466" s="12"/>
      <c r="O466" s="28"/>
      <c r="P466" s="30"/>
      <c r="Q466" s="30"/>
      <c r="R466" s="47"/>
      <c r="S466" s="77"/>
      <c r="T466" s="79"/>
      <c r="U466" s="78"/>
      <c r="V466" s="54" t="s">
        <v>536</v>
      </c>
      <c r="W466" s="67"/>
    </row>
    <row r="467" spans="6:23" x14ac:dyDescent="0.35">
      <c r="F467" s="54" t="s">
        <v>537</v>
      </c>
      <c r="G467" s="55"/>
      <c r="H467" s="51"/>
      <c r="I467" s="56"/>
      <c r="K467" s="11"/>
      <c r="L467" s="25"/>
      <c r="M467" s="12"/>
      <c r="N467" s="12"/>
      <c r="O467" s="28"/>
      <c r="P467" s="30"/>
      <c r="Q467" s="30"/>
      <c r="R467" s="47"/>
      <c r="S467" s="77"/>
      <c r="T467" s="79"/>
      <c r="U467" s="78"/>
      <c r="V467" s="54" t="s">
        <v>537</v>
      </c>
      <c r="W467" s="67"/>
    </row>
    <row r="468" spans="6:23" x14ac:dyDescent="0.35">
      <c r="F468" s="54" t="s">
        <v>538</v>
      </c>
      <c r="G468" s="55"/>
      <c r="H468" s="51"/>
      <c r="I468" s="56"/>
      <c r="K468" s="11"/>
      <c r="L468" s="25"/>
      <c r="M468" s="12"/>
      <c r="N468" s="12"/>
      <c r="O468" s="28"/>
      <c r="P468" s="30"/>
      <c r="Q468" s="30"/>
      <c r="R468" s="47"/>
      <c r="S468" s="77"/>
      <c r="T468" s="79"/>
      <c r="U468" s="78"/>
      <c r="V468" s="54" t="s">
        <v>538</v>
      </c>
      <c r="W468" s="67"/>
    </row>
    <row r="469" spans="6:23" x14ac:dyDescent="0.35">
      <c r="F469" s="54" t="s">
        <v>539</v>
      </c>
      <c r="G469" s="55"/>
      <c r="H469" s="51"/>
      <c r="I469" s="56"/>
      <c r="K469" s="11"/>
      <c r="L469" s="25"/>
      <c r="M469" s="12"/>
      <c r="N469" s="12"/>
      <c r="O469" s="28"/>
      <c r="P469" s="30"/>
      <c r="Q469" s="30"/>
      <c r="R469" s="47"/>
      <c r="S469" s="77"/>
      <c r="T469" s="79"/>
      <c r="U469" s="78"/>
      <c r="V469" s="54" t="s">
        <v>539</v>
      </c>
      <c r="W469" s="67"/>
    </row>
    <row r="470" spans="6:23" x14ac:dyDescent="0.35">
      <c r="F470" s="54" t="s">
        <v>540</v>
      </c>
      <c r="G470" s="55"/>
      <c r="H470" s="51"/>
      <c r="I470" s="56"/>
      <c r="K470" s="11"/>
      <c r="L470" s="25"/>
      <c r="M470" s="12"/>
      <c r="N470" s="12"/>
      <c r="O470" s="28"/>
      <c r="P470" s="30"/>
      <c r="Q470" s="30"/>
      <c r="R470" s="47"/>
      <c r="S470" s="77"/>
      <c r="T470" s="79"/>
      <c r="U470" s="78"/>
      <c r="V470" s="54" t="s">
        <v>540</v>
      </c>
      <c r="W470" s="67"/>
    </row>
    <row r="471" spans="6:23" x14ac:dyDescent="0.35">
      <c r="F471" s="54" t="s">
        <v>541</v>
      </c>
      <c r="G471" s="55"/>
      <c r="H471" s="51"/>
      <c r="I471" s="56"/>
      <c r="K471" s="11"/>
      <c r="L471" s="25"/>
      <c r="M471" s="12"/>
      <c r="N471" s="12"/>
      <c r="O471" s="28"/>
      <c r="P471" s="30"/>
      <c r="Q471" s="30"/>
      <c r="R471" s="47"/>
      <c r="S471" s="77"/>
      <c r="T471" s="79"/>
      <c r="U471" s="78"/>
      <c r="V471" s="54" t="s">
        <v>541</v>
      </c>
      <c r="W471" s="67"/>
    </row>
    <row r="472" spans="6:23" x14ac:dyDescent="0.35">
      <c r="F472" s="54" t="s">
        <v>542</v>
      </c>
      <c r="G472" s="55"/>
      <c r="H472" s="51"/>
      <c r="I472" s="56"/>
      <c r="K472" s="11"/>
      <c r="L472" s="25"/>
      <c r="M472" s="12"/>
      <c r="N472" s="12"/>
      <c r="O472" s="28"/>
      <c r="P472" s="30"/>
      <c r="Q472" s="30"/>
      <c r="R472" s="47"/>
      <c r="S472" s="77"/>
      <c r="T472" s="79"/>
      <c r="U472" s="78"/>
      <c r="V472" s="54" t="s">
        <v>542</v>
      </c>
      <c r="W472" s="67"/>
    </row>
    <row r="473" spans="6:23" x14ac:dyDescent="0.35">
      <c r="F473" s="54" t="s">
        <v>543</v>
      </c>
      <c r="G473" s="55"/>
      <c r="H473" s="51"/>
      <c r="I473" s="56"/>
      <c r="K473" s="11"/>
      <c r="L473" s="25"/>
      <c r="M473" s="12"/>
      <c r="N473" s="12"/>
      <c r="O473" s="28"/>
      <c r="P473" s="30"/>
      <c r="Q473" s="30"/>
      <c r="R473" s="47"/>
      <c r="S473" s="77"/>
      <c r="T473" s="79"/>
      <c r="U473" s="78"/>
      <c r="V473" s="54" t="s">
        <v>543</v>
      </c>
      <c r="W473" s="67"/>
    </row>
    <row r="474" spans="6:23" x14ac:dyDescent="0.35">
      <c r="F474" s="54" t="s">
        <v>544</v>
      </c>
      <c r="G474" s="55"/>
      <c r="H474" s="51"/>
      <c r="I474" s="56"/>
      <c r="K474" s="11"/>
      <c r="L474" s="25"/>
      <c r="M474" s="12"/>
      <c r="N474" s="12"/>
      <c r="O474" s="28"/>
      <c r="P474" s="30"/>
      <c r="Q474" s="30"/>
      <c r="R474" s="47"/>
      <c r="S474" s="77"/>
      <c r="T474" s="79"/>
      <c r="U474" s="78"/>
      <c r="V474" s="54" t="s">
        <v>544</v>
      </c>
      <c r="W474" s="67"/>
    </row>
    <row r="475" spans="6:23" x14ac:dyDescent="0.35">
      <c r="F475" s="54" t="s">
        <v>545</v>
      </c>
      <c r="G475" s="55"/>
      <c r="H475" s="51"/>
      <c r="I475" s="56"/>
      <c r="K475" s="11"/>
      <c r="L475" s="25"/>
      <c r="M475" s="12"/>
      <c r="N475" s="12"/>
      <c r="O475" s="28"/>
      <c r="P475" s="30"/>
      <c r="Q475" s="30"/>
      <c r="R475" s="47"/>
      <c r="S475" s="77"/>
      <c r="T475" s="79"/>
      <c r="U475" s="78"/>
      <c r="V475" s="54" t="s">
        <v>545</v>
      </c>
      <c r="W475" s="67"/>
    </row>
    <row r="476" spans="6:23" x14ac:dyDescent="0.35">
      <c r="F476" s="54" t="s">
        <v>546</v>
      </c>
      <c r="G476" s="55"/>
      <c r="H476" s="51"/>
      <c r="I476" s="56"/>
      <c r="K476" s="11"/>
      <c r="L476" s="25"/>
      <c r="M476" s="12"/>
      <c r="N476" s="12"/>
      <c r="O476" s="28"/>
      <c r="P476" s="30"/>
      <c r="Q476" s="30"/>
      <c r="R476" s="47"/>
      <c r="S476" s="77"/>
      <c r="T476" s="79"/>
      <c r="U476" s="78"/>
      <c r="V476" s="54" t="s">
        <v>546</v>
      </c>
      <c r="W476" s="67"/>
    </row>
    <row r="477" spans="6:23" x14ac:dyDescent="0.35">
      <c r="F477" s="54" t="s">
        <v>547</v>
      </c>
      <c r="G477" s="55"/>
      <c r="H477" s="51"/>
      <c r="I477" s="56"/>
      <c r="K477" s="11"/>
      <c r="L477" s="25"/>
      <c r="M477" s="12"/>
      <c r="N477" s="12"/>
      <c r="O477" s="28"/>
      <c r="P477" s="30"/>
      <c r="Q477" s="30"/>
      <c r="R477" s="47"/>
      <c r="S477" s="77"/>
      <c r="T477" s="79"/>
      <c r="U477" s="78"/>
      <c r="V477" s="54" t="s">
        <v>547</v>
      </c>
      <c r="W477" s="67"/>
    </row>
    <row r="478" spans="6:23" x14ac:dyDescent="0.35">
      <c r="F478" s="54" t="s">
        <v>548</v>
      </c>
      <c r="G478" s="55"/>
      <c r="H478" s="51"/>
      <c r="I478" s="56"/>
      <c r="K478" s="11"/>
      <c r="L478" s="25"/>
      <c r="M478" s="12"/>
      <c r="N478" s="12"/>
      <c r="O478" s="28"/>
      <c r="P478" s="30"/>
      <c r="Q478" s="30"/>
      <c r="R478" s="47"/>
      <c r="S478" s="77"/>
      <c r="T478" s="79"/>
      <c r="U478" s="78"/>
      <c r="V478" s="54" t="s">
        <v>548</v>
      </c>
      <c r="W478" s="67"/>
    </row>
    <row r="479" spans="6:23" x14ac:dyDescent="0.35">
      <c r="F479" s="54" t="s">
        <v>549</v>
      </c>
      <c r="G479" s="55"/>
      <c r="H479" s="51"/>
      <c r="I479" s="56"/>
      <c r="K479" s="11"/>
      <c r="L479" s="25"/>
      <c r="M479" s="12"/>
      <c r="N479" s="12"/>
      <c r="O479" s="28"/>
      <c r="P479" s="30"/>
      <c r="Q479" s="30"/>
      <c r="R479" s="47"/>
      <c r="S479" s="77"/>
      <c r="T479" s="79"/>
      <c r="U479" s="78"/>
      <c r="V479" s="54" t="s">
        <v>549</v>
      </c>
      <c r="W479" s="67"/>
    </row>
    <row r="480" spans="6:23" x14ac:dyDescent="0.35">
      <c r="F480" s="54" t="s">
        <v>550</v>
      </c>
      <c r="G480" s="55"/>
      <c r="H480" s="51"/>
      <c r="I480" s="56"/>
      <c r="K480" s="11"/>
      <c r="L480" s="25"/>
      <c r="M480" s="12"/>
      <c r="N480" s="12"/>
      <c r="O480" s="28"/>
      <c r="P480" s="30"/>
      <c r="Q480" s="30"/>
      <c r="R480" s="47"/>
      <c r="S480" s="77"/>
      <c r="T480" s="79"/>
      <c r="U480" s="78"/>
      <c r="V480" s="54" t="s">
        <v>550</v>
      </c>
      <c r="W480" s="67"/>
    </row>
    <row r="481" spans="6:23" x14ac:dyDescent="0.35">
      <c r="F481" s="54" t="s">
        <v>551</v>
      </c>
      <c r="G481" s="55"/>
      <c r="H481" s="51"/>
      <c r="I481" s="56"/>
      <c r="K481" s="11"/>
      <c r="L481" s="25"/>
      <c r="M481" s="12"/>
      <c r="N481" s="12"/>
      <c r="O481" s="28"/>
      <c r="P481" s="30"/>
      <c r="Q481" s="30"/>
      <c r="R481" s="47"/>
      <c r="S481" s="77"/>
      <c r="T481" s="79"/>
      <c r="U481" s="78"/>
      <c r="V481" s="54" t="s">
        <v>551</v>
      </c>
      <c r="W481" s="67"/>
    </row>
    <row r="482" spans="6:23" x14ac:dyDescent="0.35">
      <c r="F482" s="54" t="s">
        <v>552</v>
      </c>
      <c r="G482" s="55"/>
      <c r="H482" s="51"/>
      <c r="I482" s="56"/>
      <c r="K482" s="11"/>
      <c r="L482" s="25"/>
      <c r="M482" s="12"/>
      <c r="N482" s="12"/>
      <c r="O482" s="28"/>
      <c r="P482" s="30"/>
      <c r="Q482" s="30"/>
      <c r="R482" s="47"/>
      <c r="S482" s="77"/>
      <c r="T482" s="79"/>
      <c r="U482" s="78"/>
      <c r="V482" s="54" t="s">
        <v>552</v>
      </c>
      <c r="W482" s="67"/>
    </row>
    <row r="483" spans="6:23" x14ac:dyDescent="0.35">
      <c r="F483" s="54" t="s">
        <v>553</v>
      </c>
      <c r="G483" s="55"/>
      <c r="H483" s="51"/>
      <c r="I483" s="56"/>
      <c r="K483" s="11"/>
      <c r="L483" s="25"/>
      <c r="M483" s="12"/>
      <c r="N483" s="12"/>
      <c r="O483" s="28"/>
      <c r="P483" s="30"/>
      <c r="Q483" s="30"/>
      <c r="R483" s="47"/>
      <c r="S483" s="77"/>
      <c r="T483" s="79"/>
      <c r="U483" s="78"/>
      <c r="V483" s="54" t="s">
        <v>553</v>
      </c>
      <c r="W483" s="67"/>
    </row>
    <row r="484" spans="6:23" x14ac:dyDescent="0.35">
      <c r="F484" s="54" t="s">
        <v>554</v>
      </c>
      <c r="G484" s="55"/>
      <c r="H484" s="51"/>
      <c r="I484" s="56"/>
      <c r="K484" s="11"/>
      <c r="L484" s="25"/>
      <c r="M484" s="12"/>
      <c r="N484" s="12"/>
      <c r="O484" s="28"/>
      <c r="P484" s="30"/>
      <c r="Q484" s="30"/>
      <c r="R484" s="47"/>
      <c r="S484" s="77"/>
      <c r="T484" s="79"/>
      <c r="U484" s="78"/>
      <c r="V484" s="54" t="s">
        <v>554</v>
      </c>
      <c r="W484" s="67"/>
    </row>
    <row r="485" spans="6:23" x14ac:dyDescent="0.35">
      <c r="F485" s="54" t="s">
        <v>555</v>
      </c>
      <c r="G485" s="55"/>
      <c r="H485" s="51"/>
      <c r="I485" s="56"/>
      <c r="K485" s="11"/>
      <c r="L485" s="25"/>
      <c r="M485" s="12"/>
      <c r="N485" s="12"/>
      <c r="O485" s="28"/>
      <c r="P485" s="30"/>
      <c r="Q485" s="30"/>
      <c r="R485" s="47"/>
      <c r="S485" s="77"/>
      <c r="T485" s="79"/>
      <c r="U485" s="78"/>
      <c r="V485" s="54" t="s">
        <v>555</v>
      </c>
      <c r="W485" s="67"/>
    </row>
    <row r="486" spans="6:23" x14ac:dyDescent="0.35">
      <c r="F486" s="54" t="s">
        <v>556</v>
      </c>
      <c r="G486" s="55"/>
      <c r="H486" s="51"/>
      <c r="I486" s="56"/>
      <c r="K486" s="11"/>
      <c r="L486" s="25"/>
      <c r="M486" s="12"/>
      <c r="N486" s="12"/>
      <c r="O486" s="28"/>
      <c r="P486" s="30"/>
      <c r="Q486" s="30"/>
      <c r="R486" s="47"/>
      <c r="S486" s="77"/>
      <c r="T486" s="79"/>
      <c r="U486" s="78"/>
      <c r="V486" s="54" t="s">
        <v>556</v>
      </c>
      <c r="W486" s="67"/>
    </row>
    <row r="487" spans="6:23" x14ac:dyDescent="0.35">
      <c r="F487" s="54" t="s">
        <v>557</v>
      </c>
      <c r="G487" s="55"/>
      <c r="H487" s="51"/>
      <c r="I487" s="56"/>
      <c r="K487" s="11"/>
      <c r="L487" s="25"/>
      <c r="M487" s="12"/>
      <c r="N487" s="12"/>
      <c r="O487" s="28"/>
      <c r="P487" s="30"/>
      <c r="Q487" s="30"/>
      <c r="R487" s="47"/>
      <c r="S487" s="77"/>
      <c r="T487" s="79"/>
      <c r="U487" s="78"/>
      <c r="V487" s="54" t="s">
        <v>557</v>
      </c>
      <c r="W487" s="67"/>
    </row>
    <row r="488" spans="6:23" x14ac:dyDescent="0.35">
      <c r="F488" s="54" t="s">
        <v>558</v>
      </c>
      <c r="G488" s="55"/>
      <c r="H488" s="51"/>
      <c r="I488" s="56"/>
      <c r="K488" s="11"/>
      <c r="L488" s="25"/>
      <c r="M488" s="12"/>
      <c r="N488" s="12"/>
      <c r="O488" s="28"/>
      <c r="P488" s="30"/>
      <c r="Q488" s="30"/>
      <c r="R488" s="47"/>
      <c r="S488" s="77"/>
      <c r="T488" s="79"/>
      <c r="U488" s="78"/>
      <c r="V488" s="54" t="s">
        <v>558</v>
      </c>
      <c r="W488" s="67"/>
    </row>
    <row r="489" spans="6:23" x14ac:dyDescent="0.35">
      <c r="F489" s="54" t="s">
        <v>559</v>
      </c>
      <c r="G489" s="55"/>
      <c r="H489" s="51"/>
      <c r="I489" s="56"/>
      <c r="K489" s="11"/>
      <c r="L489" s="25"/>
      <c r="M489" s="12"/>
      <c r="N489" s="12"/>
      <c r="O489" s="28"/>
      <c r="P489" s="30"/>
      <c r="Q489" s="30"/>
      <c r="R489" s="47"/>
      <c r="S489" s="77"/>
      <c r="T489" s="79"/>
      <c r="U489" s="78"/>
      <c r="V489" s="54" t="s">
        <v>559</v>
      </c>
      <c r="W489" s="67"/>
    </row>
    <row r="490" spans="6:23" x14ac:dyDescent="0.35">
      <c r="F490" s="54" t="s">
        <v>560</v>
      </c>
      <c r="G490" s="55"/>
      <c r="H490" s="51"/>
      <c r="I490" s="56"/>
      <c r="K490" s="11"/>
      <c r="L490" s="25"/>
      <c r="M490" s="12"/>
      <c r="N490" s="12"/>
      <c r="O490" s="28"/>
      <c r="P490" s="30"/>
      <c r="Q490" s="30"/>
      <c r="R490" s="47"/>
      <c r="S490" s="77"/>
      <c r="T490" s="79"/>
      <c r="U490" s="78"/>
      <c r="V490" s="54" t="s">
        <v>560</v>
      </c>
      <c r="W490" s="67"/>
    </row>
    <row r="491" spans="6:23" x14ac:dyDescent="0.35">
      <c r="F491" s="54" t="s">
        <v>561</v>
      </c>
      <c r="G491" s="55"/>
      <c r="H491" s="51"/>
      <c r="I491" s="56"/>
      <c r="K491" s="11"/>
      <c r="L491" s="25"/>
      <c r="M491" s="12"/>
      <c r="N491" s="12"/>
      <c r="O491" s="28"/>
      <c r="P491" s="30"/>
      <c r="Q491" s="30"/>
      <c r="R491" s="47"/>
      <c r="S491" s="77"/>
      <c r="T491" s="79"/>
      <c r="U491" s="78"/>
      <c r="V491" s="54" t="s">
        <v>561</v>
      </c>
      <c r="W491" s="67"/>
    </row>
    <row r="492" spans="6:23" x14ac:dyDescent="0.35">
      <c r="F492" s="54" t="s">
        <v>562</v>
      </c>
      <c r="G492" s="55"/>
      <c r="H492" s="51"/>
      <c r="I492" s="56"/>
      <c r="K492" s="11"/>
      <c r="L492" s="25"/>
      <c r="M492" s="12"/>
      <c r="N492" s="12"/>
      <c r="O492" s="28"/>
      <c r="P492" s="30"/>
      <c r="Q492" s="30"/>
      <c r="R492" s="47"/>
      <c r="S492" s="77"/>
      <c r="T492" s="79"/>
      <c r="U492" s="78"/>
      <c r="V492" s="54" t="s">
        <v>562</v>
      </c>
      <c r="W492" s="67"/>
    </row>
    <row r="493" spans="6:23" x14ac:dyDescent="0.35">
      <c r="F493" s="54" t="s">
        <v>563</v>
      </c>
      <c r="G493" s="55"/>
      <c r="H493" s="51"/>
      <c r="I493" s="56"/>
      <c r="K493" s="11"/>
      <c r="L493" s="25"/>
      <c r="M493" s="12"/>
      <c r="N493" s="12"/>
      <c r="O493" s="28"/>
      <c r="P493" s="30"/>
      <c r="Q493" s="30"/>
      <c r="R493" s="47"/>
      <c r="S493" s="77"/>
      <c r="T493" s="79"/>
      <c r="U493" s="78"/>
      <c r="V493" s="54" t="s">
        <v>563</v>
      </c>
      <c r="W493" s="67"/>
    </row>
    <row r="494" spans="6:23" x14ac:dyDescent="0.35">
      <c r="F494" s="54" t="s">
        <v>564</v>
      </c>
      <c r="G494" s="55"/>
      <c r="H494" s="51"/>
      <c r="I494" s="56"/>
      <c r="K494" s="11"/>
      <c r="L494" s="25"/>
      <c r="M494" s="12"/>
      <c r="N494" s="12"/>
      <c r="O494" s="28"/>
      <c r="P494" s="30"/>
      <c r="Q494" s="30"/>
      <c r="R494" s="47"/>
      <c r="S494" s="77"/>
      <c r="T494" s="79"/>
      <c r="U494" s="78"/>
      <c r="V494" s="54" t="s">
        <v>564</v>
      </c>
      <c r="W494" s="67"/>
    </row>
    <row r="495" spans="6:23" x14ac:dyDescent="0.35">
      <c r="F495" s="54" t="s">
        <v>565</v>
      </c>
      <c r="G495" s="55"/>
      <c r="H495" s="51"/>
      <c r="I495" s="56"/>
      <c r="K495" s="11"/>
      <c r="L495" s="25"/>
      <c r="M495" s="12"/>
      <c r="N495" s="12"/>
      <c r="O495" s="28"/>
      <c r="P495" s="30"/>
      <c r="Q495" s="30"/>
      <c r="R495" s="47"/>
      <c r="S495" s="77"/>
      <c r="T495" s="79"/>
      <c r="U495" s="78"/>
      <c r="V495" s="54" t="s">
        <v>565</v>
      </c>
      <c r="W495" s="67"/>
    </row>
    <row r="496" spans="6:23" x14ac:dyDescent="0.35">
      <c r="F496" s="54" t="s">
        <v>566</v>
      </c>
      <c r="G496" s="55"/>
      <c r="H496" s="51"/>
      <c r="I496" s="56"/>
      <c r="K496" s="11"/>
      <c r="L496" s="25"/>
      <c r="M496" s="12"/>
      <c r="N496" s="12"/>
      <c r="O496" s="28"/>
      <c r="P496" s="30"/>
      <c r="Q496" s="30"/>
      <c r="R496" s="47"/>
      <c r="S496" s="77"/>
      <c r="T496" s="79"/>
      <c r="U496" s="78"/>
      <c r="V496" s="54" t="s">
        <v>566</v>
      </c>
      <c r="W496" s="67"/>
    </row>
    <row r="497" spans="6:23" x14ac:dyDescent="0.35">
      <c r="F497" s="54" t="s">
        <v>567</v>
      </c>
      <c r="G497" s="55"/>
      <c r="H497" s="51"/>
      <c r="I497" s="56"/>
      <c r="K497" s="11"/>
      <c r="L497" s="25"/>
      <c r="M497" s="12"/>
      <c r="N497" s="12"/>
      <c r="O497" s="28"/>
      <c r="P497" s="30"/>
      <c r="Q497" s="30"/>
      <c r="R497" s="47"/>
      <c r="S497" s="77"/>
      <c r="T497" s="79"/>
      <c r="U497" s="78"/>
      <c r="V497" s="54" t="s">
        <v>567</v>
      </c>
      <c r="W497" s="67"/>
    </row>
    <row r="498" spans="6:23" x14ac:dyDescent="0.35">
      <c r="F498" s="54" t="s">
        <v>568</v>
      </c>
      <c r="G498" s="55"/>
      <c r="H498" s="51"/>
      <c r="I498" s="56"/>
      <c r="K498" s="11"/>
      <c r="L498" s="25"/>
      <c r="M498" s="12"/>
      <c r="N498" s="12"/>
      <c r="O498" s="28"/>
      <c r="P498" s="30"/>
      <c r="Q498" s="30"/>
      <c r="R498" s="47"/>
      <c r="S498" s="77"/>
      <c r="T498" s="79"/>
      <c r="U498" s="78"/>
      <c r="V498" s="54" t="s">
        <v>568</v>
      </c>
      <c r="W498" s="67"/>
    </row>
    <row r="499" spans="6:23" x14ac:dyDescent="0.35">
      <c r="F499" s="54" t="s">
        <v>569</v>
      </c>
      <c r="G499" s="55"/>
      <c r="H499" s="51"/>
      <c r="I499" s="56"/>
      <c r="K499" s="11"/>
      <c r="L499" s="25"/>
      <c r="M499" s="12"/>
      <c r="N499" s="12"/>
      <c r="O499" s="28"/>
      <c r="P499" s="30"/>
      <c r="Q499" s="30"/>
      <c r="R499" s="47"/>
      <c r="S499" s="77"/>
      <c r="T499" s="79"/>
      <c r="U499" s="78"/>
      <c r="V499" s="54" t="s">
        <v>569</v>
      </c>
      <c r="W499" s="67"/>
    </row>
    <row r="500" spans="6:23" x14ac:dyDescent="0.35">
      <c r="F500" s="54" t="s">
        <v>570</v>
      </c>
      <c r="G500" s="55"/>
      <c r="H500" s="51"/>
      <c r="I500" s="56"/>
      <c r="K500" s="11"/>
      <c r="L500" s="25"/>
      <c r="M500" s="12"/>
      <c r="N500" s="12"/>
      <c r="O500" s="28"/>
      <c r="P500" s="30"/>
      <c r="Q500" s="30"/>
      <c r="R500" s="47"/>
      <c r="S500" s="77"/>
      <c r="T500" s="79"/>
      <c r="U500" s="78"/>
      <c r="V500" s="54" t="s">
        <v>570</v>
      </c>
      <c r="W500" s="67"/>
    </row>
    <row r="501" spans="6:23" x14ac:dyDescent="0.35">
      <c r="F501" s="54" t="s">
        <v>571</v>
      </c>
      <c r="G501" s="55"/>
      <c r="H501" s="51"/>
      <c r="I501" s="56"/>
      <c r="K501" s="11"/>
      <c r="L501" s="25"/>
      <c r="M501" s="12"/>
      <c r="N501" s="12"/>
      <c r="O501" s="28"/>
      <c r="P501" s="30"/>
      <c r="Q501" s="30"/>
      <c r="R501" s="47"/>
      <c r="S501" s="77"/>
      <c r="T501" s="79"/>
      <c r="U501" s="78"/>
      <c r="V501" s="54" t="s">
        <v>571</v>
      </c>
      <c r="W501" s="67"/>
    </row>
    <row r="502" spans="6:23" x14ac:dyDescent="0.35">
      <c r="F502" s="54" t="s">
        <v>572</v>
      </c>
      <c r="G502" s="55"/>
      <c r="H502" s="51"/>
      <c r="I502" s="56"/>
      <c r="K502" s="11"/>
      <c r="L502" s="25"/>
      <c r="M502" s="12"/>
      <c r="N502" s="12"/>
      <c r="O502" s="28"/>
      <c r="P502" s="30"/>
      <c r="Q502" s="30"/>
      <c r="R502" s="47"/>
      <c r="S502" s="77"/>
      <c r="T502" s="79"/>
      <c r="U502" s="78"/>
      <c r="V502" s="54" t="s">
        <v>572</v>
      </c>
      <c r="W502" s="67"/>
    </row>
    <row r="503" spans="6:23" x14ac:dyDescent="0.35">
      <c r="F503" s="54" t="s">
        <v>573</v>
      </c>
      <c r="G503" s="55"/>
      <c r="H503" s="51"/>
      <c r="I503" s="56"/>
      <c r="K503" s="11"/>
      <c r="L503" s="25"/>
      <c r="M503" s="12"/>
      <c r="N503" s="12"/>
      <c r="O503" s="28"/>
      <c r="P503" s="30"/>
      <c r="Q503" s="30"/>
      <c r="R503" s="47"/>
      <c r="S503" s="77"/>
      <c r="T503" s="79"/>
      <c r="U503" s="78"/>
      <c r="V503" s="54" t="s">
        <v>573</v>
      </c>
      <c r="W503" s="67"/>
    </row>
    <row r="504" spans="6:23" x14ac:dyDescent="0.35">
      <c r="F504" s="54" t="s">
        <v>574</v>
      </c>
      <c r="G504" s="55"/>
      <c r="H504" s="51"/>
      <c r="I504" s="56"/>
      <c r="K504" s="11"/>
      <c r="L504" s="25"/>
      <c r="M504" s="12"/>
      <c r="N504" s="12"/>
      <c r="O504" s="28"/>
      <c r="P504" s="30"/>
      <c r="Q504" s="30"/>
      <c r="R504" s="47"/>
      <c r="S504" s="77"/>
      <c r="T504" s="79"/>
      <c r="U504" s="78"/>
      <c r="V504" s="54" t="s">
        <v>574</v>
      </c>
      <c r="W504" s="67"/>
    </row>
    <row r="505" spans="6:23" x14ac:dyDescent="0.35">
      <c r="F505" s="54" t="s">
        <v>575</v>
      </c>
      <c r="G505" s="55"/>
      <c r="H505" s="51"/>
      <c r="I505" s="56"/>
      <c r="K505" s="11"/>
      <c r="L505" s="25"/>
      <c r="M505" s="12"/>
      <c r="N505" s="12"/>
      <c r="O505" s="28"/>
      <c r="P505" s="30"/>
      <c r="Q505" s="30"/>
      <c r="R505" s="47"/>
      <c r="S505" s="77"/>
      <c r="T505" s="79"/>
      <c r="U505" s="78"/>
      <c r="V505" s="54" t="s">
        <v>575</v>
      </c>
      <c r="W505" s="67"/>
    </row>
    <row r="506" spans="6:23" ht="15" thickBot="1" x14ac:dyDescent="0.4">
      <c r="F506" s="54" t="s">
        <v>576</v>
      </c>
      <c r="G506" s="57"/>
      <c r="H506" s="58"/>
      <c r="I506" s="59"/>
      <c r="K506" s="13"/>
      <c r="L506" s="26"/>
      <c r="M506" s="14"/>
      <c r="N506" s="14"/>
      <c r="O506" s="61"/>
      <c r="P506" s="62"/>
      <c r="Q506" s="62"/>
      <c r="R506" s="63"/>
      <c r="S506" s="80"/>
      <c r="T506" s="81"/>
      <c r="U506" s="82"/>
      <c r="V506" s="54" t="s">
        <v>576</v>
      </c>
      <c r="W506" s="67"/>
    </row>
  </sheetData>
  <mergeCells count="5">
    <mergeCell ref="B4:C4"/>
    <mergeCell ref="G5:I5"/>
    <mergeCell ref="L5:N5"/>
    <mergeCell ref="O5:Q5"/>
    <mergeCell ref="S5:U5"/>
  </mergeCells>
  <pageMargins left="0.7" right="0.7" top="0.75" bottom="0.75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5dc1478-5659-45a2-bbe3-b3a3e00d9637">
      <Terms xmlns="http://schemas.microsoft.com/office/infopath/2007/PartnerControls"/>
    </lcf76f155ced4ddcb4097134ff3c332f>
    <TaxCatchAll xmlns="e182cd81-7e0a-45e1-ab42-0f1a14d4104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575A6851EFC2E4B8AD2D825D816C5C5" ma:contentTypeVersion="14" ma:contentTypeDescription="Opret et nyt dokument." ma:contentTypeScope="" ma:versionID="a72137f2013318b1d127870d8203c7b8">
  <xsd:schema xmlns:xsd="http://www.w3.org/2001/XMLSchema" xmlns:xs="http://www.w3.org/2001/XMLSchema" xmlns:p="http://schemas.microsoft.com/office/2006/metadata/properties" xmlns:ns2="b5dc1478-5659-45a2-bbe3-b3a3e00d9637" xmlns:ns3="e182cd81-7e0a-45e1-ab42-0f1a14d4104e" targetNamespace="http://schemas.microsoft.com/office/2006/metadata/properties" ma:root="true" ma:fieldsID="15186aaa54d4f31cc732059002cfa9d1" ns2:_="" ns3:_="">
    <xsd:import namespace="b5dc1478-5659-45a2-bbe3-b3a3e00d9637"/>
    <xsd:import namespace="e182cd81-7e0a-45e1-ab42-0f1a14d410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dc1478-5659-45a2-bbe3-b3a3e00d963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illedmærker" ma:readOnly="false" ma:fieldId="{5cf76f15-5ced-4ddc-b409-7134ff3c332f}" ma:taxonomyMulti="true" ma:sspId="5d73657e-90f0-444e-a899-7df328d363f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82cd81-7e0a-45e1-ab42-0f1a14d4104e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2d2e538d-802b-4136-8854-ba1ec467957b}" ma:internalName="TaxCatchAll" ma:showField="CatchAllData" ma:web="e182cd81-7e0a-45e1-ab42-0f1a14d410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lt med 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dhol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F1BD338-EAE7-4358-AA6F-5DD5940AA1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6D6EB36-BF06-4C34-A3E3-49E3B674BA18}">
  <ds:schemaRefs>
    <ds:schemaRef ds:uri="http://schemas.microsoft.com/office/infopath/2007/PartnerControls"/>
    <ds:schemaRef ds:uri="e182cd81-7e0a-45e1-ab42-0f1a14d4104e"/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b5dc1478-5659-45a2-bbe3-b3a3e00d9637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9F75949-B538-4BC7-8A47-3EF248C941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6</vt:i4>
      </vt:variant>
    </vt:vector>
  </HeadingPairs>
  <TitlesOfParts>
    <vt:vector size="6" baseType="lpstr">
      <vt:lpstr>ReadMe</vt:lpstr>
      <vt:lpstr>GWP100_Levasseur</vt:lpstr>
      <vt:lpstr>GWP500_Levasseur</vt:lpstr>
      <vt:lpstr>GWP100_Ventura</vt:lpstr>
      <vt:lpstr>GTP50</vt:lpstr>
      <vt:lpstr>GTP100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Ugo Javourez</dc:creator>
  <cp:keywords/>
  <dc:description/>
  <cp:lastModifiedBy>Dalia Stakenaite</cp:lastModifiedBy>
  <cp:revision/>
  <dcterms:created xsi:type="dcterms:W3CDTF">2015-06-05T18:19:34Z</dcterms:created>
  <dcterms:modified xsi:type="dcterms:W3CDTF">2024-03-19T11:26:23Z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0x0101006575A6851EFC2E4B8AD2D825D816C5C5</vt:lpwstr>
  </property>
  <property fmtid="{D5CDD505-2E9C-101B-9397-08002B2CF9AE}" pid="3" name="MediaServiceImageTags">
    <vt:lpwstr/>
  </property>
</Properties>
</file>