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Work\Inst Aging\After departure 2023\"/>
    </mc:Choice>
  </mc:AlternateContent>
  <xr:revisionPtr revIDLastSave="0" documentId="8_{A128696C-E170-4E58-9606-FC2C67690F31}" xr6:coauthVersionLast="47" xr6:coauthVersionMax="47" xr10:uidLastSave="{00000000-0000-0000-0000-000000000000}"/>
  <bookViews>
    <workbookView xWindow="19080" yWindow="-1095" windowWidth="29040" windowHeight="15840" activeTab="1" xr2:uid="{7C901C61-8BAD-43FC-8390-1503F2BBF0FF}"/>
  </bookViews>
  <sheets>
    <sheet name="20April" sheetId="3" r:id="rId1"/>
    <sheet name="raw data" sheetId="4" r:id="rId2"/>
    <sheet name="19mo WT tissue " sheetId="5" r:id="rId3"/>
  </sheets>
  <definedNames>
    <definedName name="_xlnm._FilterDatabase" localSheetId="0" hidden="1">'20April'!$E$54:$E$104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3" i="4" l="1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H20" i="4" s="1"/>
  <c r="G66" i="4"/>
  <c r="G65" i="4"/>
  <c r="G64" i="4"/>
  <c r="G63" i="4"/>
  <c r="G62" i="4"/>
  <c r="G61" i="4"/>
  <c r="G60" i="4"/>
  <c r="G59" i="4"/>
  <c r="G58" i="4"/>
  <c r="G57" i="4"/>
  <c r="G56" i="4"/>
  <c r="G55" i="4"/>
  <c r="G54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I20" i="4"/>
  <c r="G16" i="4"/>
  <c r="G15" i="4"/>
  <c r="G14" i="4"/>
  <c r="G13" i="4"/>
  <c r="G12" i="4"/>
  <c r="G11" i="4"/>
  <c r="G10" i="4"/>
  <c r="G9" i="4"/>
  <c r="G8" i="4"/>
  <c r="G7" i="4"/>
  <c r="G6" i="4"/>
  <c r="G5" i="4"/>
  <c r="G4" i="4"/>
  <c r="G3" i="4"/>
  <c r="H3" i="4" s="1"/>
  <c r="I3" i="4" s="1"/>
  <c r="H4" i="4" l="1"/>
  <c r="I4" i="4" s="1"/>
  <c r="H5" i="4"/>
  <c r="I5" i="4" s="1"/>
  <c r="H6" i="4"/>
  <c r="I6" i="4" s="1"/>
  <c r="H7" i="4"/>
  <c r="I7" i="4" s="1"/>
  <c r="H8" i="4"/>
  <c r="I8" i="4" s="1"/>
  <c r="H9" i="4"/>
  <c r="I9" i="4" s="1"/>
  <c r="H10" i="4"/>
  <c r="I10" i="4" s="1"/>
  <c r="H11" i="4"/>
  <c r="I11" i="4" s="1"/>
  <c r="H12" i="4"/>
  <c r="I12" i="4" s="1"/>
  <c r="H13" i="4"/>
  <c r="I13" i="4" s="1"/>
  <c r="H14" i="4"/>
  <c r="I14" i="4" s="1"/>
  <c r="H15" i="4"/>
  <c r="I15" i="4" s="1"/>
  <c r="H16" i="4"/>
  <c r="I16" i="4" s="1"/>
  <c r="H37" i="4"/>
  <c r="I37" i="4" s="1"/>
  <c r="H38" i="4"/>
  <c r="I38" i="4" s="1"/>
  <c r="H39" i="4"/>
  <c r="I39" i="4" s="1"/>
  <c r="H40" i="4"/>
  <c r="I40" i="4" s="1"/>
  <c r="H41" i="4"/>
  <c r="I41" i="4" s="1"/>
  <c r="H42" i="4"/>
  <c r="I42" i="4" s="1"/>
  <c r="H43" i="4"/>
  <c r="I43" i="4" s="1"/>
  <c r="H44" i="4"/>
  <c r="I44" i="4" s="1"/>
  <c r="H45" i="4"/>
  <c r="I45" i="4" s="1"/>
  <c r="H46" i="4"/>
  <c r="I46" i="4" s="1"/>
  <c r="H47" i="4"/>
  <c r="I47" i="4" s="1"/>
  <c r="H48" i="4"/>
  <c r="I48" i="4" s="1"/>
  <c r="H49" i="4"/>
  <c r="I49" i="4" s="1"/>
  <c r="H50" i="4"/>
  <c r="I50" i="4" s="1"/>
  <c r="H54" i="4"/>
  <c r="I54" i="4" s="1"/>
  <c r="H55" i="4"/>
  <c r="I55" i="4" s="1"/>
  <c r="H56" i="4"/>
  <c r="I56" i="4" s="1"/>
  <c r="H57" i="4"/>
  <c r="I57" i="4" s="1"/>
  <c r="H58" i="4"/>
  <c r="I58" i="4" s="1"/>
  <c r="H59" i="4"/>
  <c r="I59" i="4" s="1"/>
  <c r="H60" i="4"/>
  <c r="I60" i="4" s="1"/>
  <c r="H61" i="4"/>
  <c r="I61" i="4" s="1"/>
  <c r="H62" i="4"/>
  <c r="I62" i="4" s="1"/>
  <c r="H63" i="4"/>
  <c r="I63" i="4" s="1"/>
  <c r="H64" i="4"/>
  <c r="I64" i="4" s="1"/>
  <c r="H65" i="4"/>
  <c r="I65" i="4" s="1"/>
  <c r="H66" i="4"/>
  <c r="I66" i="4" s="1"/>
  <c r="J66" i="4" s="1"/>
  <c r="H21" i="4"/>
  <c r="I21" i="4" s="1"/>
  <c r="H22" i="4"/>
  <c r="I22" i="4" s="1"/>
  <c r="H23" i="4"/>
  <c r="I23" i="4" s="1"/>
  <c r="H24" i="4"/>
  <c r="I24" i="4" s="1"/>
  <c r="H25" i="4"/>
  <c r="I25" i="4" s="1"/>
  <c r="H26" i="4"/>
  <c r="I26" i="4" s="1"/>
  <c r="H27" i="4"/>
  <c r="I27" i="4" s="1"/>
  <c r="H28" i="4"/>
  <c r="I28" i="4" s="1"/>
  <c r="H29" i="4"/>
  <c r="I29" i="4" s="1"/>
  <c r="H30" i="4"/>
  <c r="I30" i="4" s="1"/>
  <c r="H31" i="4"/>
  <c r="I31" i="4" s="1"/>
  <c r="H32" i="4"/>
  <c r="I32" i="4" s="1"/>
  <c r="H33" i="4"/>
  <c r="I33" i="4" s="1"/>
  <c r="J20" i="4"/>
  <c r="J28" i="4"/>
  <c r="J24" i="4"/>
  <c r="J32" i="4"/>
  <c r="E37" i="3"/>
  <c r="H50" i="3"/>
  <c r="E50" i="3"/>
  <c r="H49" i="3"/>
  <c r="E49" i="3"/>
  <c r="H48" i="3"/>
  <c r="E48" i="3"/>
  <c r="H47" i="3"/>
  <c r="E47" i="3"/>
  <c r="H46" i="3"/>
  <c r="E46" i="3"/>
  <c r="H45" i="3"/>
  <c r="E45" i="3"/>
  <c r="H44" i="3"/>
  <c r="E44" i="3"/>
  <c r="H43" i="3"/>
  <c r="E43" i="3"/>
  <c r="H42" i="3"/>
  <c r="E42" i="3"/>
  <c r="H41" i="3"/>
  <c r="E41" i="3"/>
  <c r="H40" i="3"/>
  <c r="E40" i="3"/>
  <c r="H39" i="3"/>
  <c r="E39" i="3"/>
  <c r="H38" i="3"/>
  <c r="E38" i="3"/>
  <c r="H37" i="3"/>
  <c r="Q50" i="3"/>
  <c r="N50" i="3"/>
  <c r="Q49" i="3"/>
  <c r="N49" i="3"/>
  <c r="Q48" i="3"/>
  <c r="N48" i="3"/>
  <c r="Q47" i="3"/>
  <c r="N47" i="3"/>
  <c r="Q46" i="3"/>
  <c r="N46" i="3"/>
  <c r="Q45" i="3"/>
  <c r="N45" i="3"/>
  <c r="Q44" i="3"/>
  <c r="N44" i="3"/>
  <c r="Q43" i="3"/>
  <c r="N43" i="3"/>
  <c r="Q42" i="3"/>
  <c r="N42" i="3"/>
  <c r="Q41" i="3"/>
  <c r="N41" i="3"/>
  <c r="Q40" i="3"/>
  <c r="N40" i="3"/>
  <c r="Q39" i="3"/>
  <c r="N39" i="3"/>
  <c r="Q38" i="3"/>
  <c r="N38" i="3"/>
  <c r="Q37" i="3"/>
  <c r="N37" i="3"/>
  <c r="P33" i="3"/>
  <c r="P50" i="3" s="1"/>
  <c r="P32" i="3"/>
  <c r="P49" i="3" s="1"/>
  <c r="P31" i="3"/>
  <c r="P48" i="3" s="1"/>
  <c r="P30" i="3"/>
  <c r="P29" i="3"/>
  <c r="P46" i="3" s="1"/>
  <c r="P28" i="3"/>
  <c r="P27" i="3"/>
  <c r="P44" i="3" s="1"/>
  <c r="P26" i="3"/>
  <c r="P25" i="3"/>
  <c r="P42" i="3" s="1"/>
  <c r="P24" i="3"/>
  <c r="P41" i="3" s="1"/>
  <c r="P23" i="3"/>
  <c r="P40" i="3" s="1"/>
  <c r="P22" i="3"/>
  <c r="P21" i="3"/>
  <c r="P38" i="3" s="1"/>
  <c r="O33" i="3"/>
  <c r="O50" i="3" s="1"/>
  <c r="O32" i="3"/>
  <c r="O49" i="3" s="1"/>
  <c r="O31" i="3"/>
  <c r="O48" i="3" s="1"/>
  <c r="O29" i="3"/>
  <c r="O46" i="3" s="1"/>
  <c r="O27" i="3"/>
  <c r="O44" i="3" s="1"/>
  <c r="O25" i="3"/>
  <c r="O42" i="3" s="1"/>
  <c r="O24" i="3"/>
  <c r="O41" i="3" s="1"/>
  <c r="O23" i="3"/>
  <c r="O40" i="3" s="1"/>
  <c r="O21" i="3"/>
  <c r="O38" i="3" s="1"/>
  <c r="AC27" i="3"/>
  <c r="AC26" i="3"/>
  <c r="AC25" i="3"/>
  <c r="AC24" i="3"/>
  <c r="AC23" i="3"/>
  <c r="AC22" i="3"/>
  <c r="AC21" i="3"/>
  <c r="AC20" i="3"/>
  <c r="AC19" i="3"/>
  <c r="AC18" i="3"/>
  <c r="AC17" i="3"/>
  <c r="AC16" i="3"/>
  <c r="AC15" i="3"/>
  <c r="AC14" i="3"/>
  <c r="AC13" i="3"/>
  <c r="AC12" i="3"/>
  <c r="AC11" i="3"/>
  <c r="AC10" i="3"/>
  <c r="AC9" i="3"/>
  <c r="AC8" i="3"/>
  <c r="AC7" i="3"/>
  <c r="AC6" i="3"/>
  <c r="AC5" i="3"/>
  <c r="AC4" i="3"/>
  <c r="AC3" i="3"/>
  <c r="AC2" i="3"/>
  <c r="G23" i="3"/>
  <c r="G22" i="3"/>
  <c r="G21" i="3"/>
  <c r="G20" i="3"/>
  <c r="U26" i="3"/>
  <c r="U24" i="3"/>
  <c r="U22" i="3"/>
  <c r="U20" i="3"/>
  <c r="P20" i="3"/>
  <c r="G33" i="3"/>
  <c r="G32" i="3"/>
  <c r="G31" i="3"/>
  <c r="G30" i="3"/>
  <c r="G47" i="3" s="1"/>
  <c r="F30" i="3"/>
  <c r="F47" i="3" s="1"/>
  <c r="G29" i="3"/>
  <c r="G28" i="3"/>
  <c r="G27" i="3"/>
  <c r="G26" i="3"/>
  <c r="G25" i="3"/>
  <c r="G24" i="3"/>
  <c r="G41" i="3" s="1"/>
  <c r="F24" i="3"/>
  <c r="F41" i="3" s="1"/>
  <c r="G15" i="3"/>
  <c r="F15" i="3" s="1"/>
  <c r="G14" i="3"/>
  <c r="F14" i="3"/>
  <c r="G13" i="3"/>
  <c r="F13" i="3"/>
  <c r="G12" i="3"/>
  <c r="F12" i="3"/>
  <c r="G11" i="3"/>
  <c r="F11" i="3"/>
  <c r="G10" i="3"/>
  <c r="F10" i="3"/>
  <c r="G9" i="3"/>
  <c r="F9" i="3"/>
  <c r="G8" i="3"/>
  <c r="F8" i="3"/>
  <c r="G7" i="3"/>
  <c r="F7" i="3"/>
  <c r="G6" i="3"/>
  <c r="F6" i="3"/>
  <c r="G5" i="3"/>
  <c r="F5" i="3"/>
  <c r="G4" i="3"/>
  <c r="F4" i="3"/>
  <c r="G3" i="3"/>
  <c r="F3" i="3"/>
  <c r="F25" i="3" l="1"/>
  <c r="F42" i="3" s="1"/>
  <c r="G42" i="3"/>
  <c r="F26" i="3"/>
  <c r="F43" i="3" s="1"/>
  <c r="G43" i="3"/>
  <c r="F27" i="3"/>
  <c r="F44" i="3" s="1"/>
  <c r="G44" i="3"/>
  <c r="F28" i="3"/>
  <c r="F45" i="3" s="1"/>
  <c r="G45" i="3"/>
  <c r="F29" i="3"/>
  <c r="F46" i="3" s="1"/>
  <c r="G46" i="3"/>
  <c r="F31" i="3"/>
  <c r="F48" i="3" s="1"/>
  <c r="G48" i="3"/>
  <c r="F32" i="3"/>
  <c r="F49" i="3" s="1"/>
  <c r="G49" i="3"/>
  <c r="F33" i="3"/>
  <c r="F50" i="3" s="1"/>
  <c r="G50" i="3"/>
  <c r="O20" i="3"/>
  <c r="O37" i="3" s="1"/>
  <c r="P37" i="3"/>
  <c r="G37" i="3"/>
  <c r="F20" i="3"/>
  <c r="F37" i="3" s="1"/>
  <c r="G38" i="3"/>
  <c r="F21" i="3"/>
  <c r="F38" i="3" s="1"/>
  <c r="G39" i="3"/>
  <c r="F22" i="3"/>
  <c r="F39" i="3" s="1"/>
  <c r="G40" i="3"/>
  <c r="F23" i="3"/>
  <c r="F40" i="3" s="1"/>
  <c r="O22" i="3"/>
  <c r="O39" i="3" s="1"/>
  <c r="P39" i="3"/>
  <c r="O26" i="3"/>
  <c r="O43" i="3" s="1"/>
  <c r="P43" i="3"/>
  <c r="O28" i="3"/>
  <c r="O45" i="3" s="1"/>
  <c r="P45" i="3"/>
  <c r="O30" i="3"/>
  <c r="O47" i="3" s="1"/>
  <c r="P47" i="3"/>
  <c r="J62" i="4"/>
  <c r="J58" i="4"/>
  <c r="J54" i="4"/>
  <c r="J49" i="4"/>
  <c r="J45" i="4"/>
  <c r="J41" i="4"/>
  <c r="J37" i="4"/>
  <c r="J15" i="4"/>
  <c r="J11" i="4"/>
  <c r="J7" i="4"/>
  <c r="J3" i="4"/>
</calcChain>
</file>

<file path=xl/sharedStrings.xml><?xml version="1.0" encoding="utf-8"?>
<sst xmlns="http://schemas.openxmlformats.org/spreadsheetml/2006/main" count="501" uniqueCount="93">
  <si>
    <t xml:space="preserve">Lane </t>
  </si>
  <si>
    <t>Sample</t>
  </si>
  <si>
    <t>mg/ml</t>
  </si>
  <si>
    <t>4x LB (ul)</t>
  </si>
  <si>
    <t>ddH2O (ul)</t>
  </si>
  <si>
    <t>sample (ul)</t>
  </si>
  <si>
    <t>total (ul)</t>
  </si>
  <si>
    <t>[pro]</t>
  </si>
  <si>
    <t>final [pro] 10x corrected ug/ul</t>
  </si>
  <si>
    <t>ladder</t>
  </si>
  <si>
    <t>WT 1</t>
  </si>
  <si>
    <t>WT 2</t>
  </si>
  <si>
    <t>WT 3</t>
  </si>
  <si>
    <t>WT3</t>
  </si>
  <si>
    <t>16029 LOAD2</t>
  </si>
  <si>
    <t>5xFAD 29</t>
  </si>
  <si>
    <t>67887 LOAD2</t>
  </si>
  <si>
    <t>5xFAD 33</t>
  </si>
  <si>
    <t>67676 LOAD2</t>
  </si>
  <si>
    <t>5xFAD 34</t>
  </si>
  <si>
    <t>68442 LOAD2</t>
  </si>
  <si>
    <t>Tg4</t>
  </si>
  <si>
    <t>Male</t>
  </si>
  <si>
    <t>SAA 1</t>
  </si>
  <si>
    <t>SAA 5</t>
  </si>
  <si>
    <t>Female</t>
  </si>
  <si>
    <t>SAA 8</t>
  </si>
  <si>
    <t>SAA 11</t>
  </si>
  <si>
    <t>22 19moWT</t>
  </si>
  <si>
    <t>23 19moWT</t>
  </si>
  <si>
    <t>L 18moWT</t>
  </si>
  <si>
    <t>96 18moWT</t>
  </si>
  <si>
    <t xml:space="preserve"> </t>
  </si>
  <si>
    <t>L</t>
  </si>
  <si>
    <t>5xFAD Tg4</t>
  </si>
  <si>
    <t>5xFAD Tg5</t>
  </si>
  <si>
    <t>4x prep:</t>
  </si>
  <si>
    <t xml:space="preserve">Analysis: </t>
  </si>
  <si>
    <t>protein of interest</t>
  </si>
  <si>
    <t>Gapdh</t>
  </si>
  <si>
    <t>Corrected Arbitrary Units</t>
  </si>
  <si>
    <t>% of Control</t>
  </si>
  <si>
    <r>
      <t xml:space="preserve">Data folder = </t>
    </r>
    <r>
      <rPr>
        <b/>
        <sz val="11"/>
        <color theme="1"/>
        <rFont val="Calibri"/>
        <family val="2"/>
        <scheme val="minor"/>
      </rPr>
      <t>ChemiDoc Images 2023-04-21_12.39.26 msn cd44 sfrp1 mdk 5xFAD SAA aged</t>
    </r>
  </si>
  <si>
    <t>Gel 1</t>
  </si>
  <si>
    <t>Unblinded April 24, 2023</t>
  </si>
  <si>
    <t>Densitometry (arbitrary units, area from ImageJ)</t>
  </si>
  <si>
    <t>Raw data from imagej:</t>
  </si>
  <si>
    <t>A1</t>
  </si>
  <si>
    <t>A2</t>
  </si>
  <si>
    <t>A3</t>
  </si>
  <si>
    <t>A4</t>
  </si>
  <si>
    <t>B1</t>
  </si>
  <si>
    <t>B2</t>
  </si>
  <si>
    <t>B3</t>
  </si>
  <si>
    <t>B4</t>
  </si>
  <si>
    <t>WT4</t>
  </si>
  <si>
    <t>C1</t>
  </si>
  <si>
    <t>C2</t>
  </si>
  <si>
    <t>C3</t>
  </si>
  <si>
    <t>C4</t>
  </si>
  <si>
    <t>Gel 2</t>
  </si>
  <si>
    <t>Gel 3</t>
  </si>
  <si>
    <t>Gel 4</t>
  </si>
  <si>
    <t>x</t>
  </si>
  <si>
    <t>sample off of membrane</t>
  </si>
  <si>
    <t>PPC ID</t>
  </si>
  <si>
    <t>Cage ID</t>
  </si>
  <si>
    <t>Sex</t>
  </si>
  <si>
    <t>p-chip #</t>
  </si>
  <si>
    <t>DOB</t>
  </si>
  <si>
    <t>genotype</t>
  </si>
  <si>
    <t>notes</t>
  </si>
  <si>
    <t>F</t>
  </si>
  <si>
    <t>16452-1-1</t>
  </si>
  <si>
    <t>WT</t>
  </si>
  <si>
    <t>16452-1-2</t>
  </si>
  <si>
    <t>54828-1-2</t>
  </si>
  <si>
    <t>not in colony</t>
  </si>
  <si>
    <t>overbarbering</t>
  </si>
  <si>
    <t>40889-1-6</t>
  </si>
  <si>
    <t>TG</t>
  </si>
  <si>
    <t>16100-1-2</t>
  </si>
  <si>
    <t>67805-2-8</t>
  </si>
  <si>
    <t>M</t>
  </si>
  <si>
    <t>40880-5-1</t>
  </si>
  <si>
    <t>67522-4-3</t>
  </si>
  <si>
    <t>?</t>
  </si>
  <si>
    <t>67582-6-1</t>
  </si>
  <si>
    <t>16452-2-1</t>
  </si>
  <si>
    <t>16452-2-2</t>
  </si>
  <si>
    <t>67828-3-3</t>
  </si>
  <si>
    <t>67828-3-5</t>
  </si>
  <si>
    <t>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</si>
</sst>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rgb="FF7030A0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b/>
      <sz val="16"/>
      <color rgb="FF7030A0"/>
      <name val="Cambria"/>
      <family val="1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7030A0"/>
      <name val="Cambria"/>
      <family val="1"/>
    </font>
    <font>
      <b/>
      <sz val="18"/>
      <color rgb="FF7030A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E7E6E6"/>
        <bgColor rgb="FF000000"/>
      </patternFill>
    </fill>
    <fill>
      <patternFill patternType="solid">
        <fgColor rgb="FF26D4D0"/>
        <bgColor rgb="FF000000"/>
      </patternFill>
    </fill>
    <fill>
      <patternFill patternType="solid">
        <fgColor rgb="FFACEBFA"/>
        <bgColor indexed="64"/>
      </patternFill>
    </fill>
    <fill>
      <patternFill patternType="solid">
        <fgColor rgb="FFFBFB9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4" fillId="0" borderId="2" xfId="0" applyFont="1" applyBorder="1" applyAlignment="1">
      <alignment horizontal="left"/>
    </xf>
    <xf numFmtId="0" fontId="4" fillId="0" borderId="2" xfId="0" applyFont="1" applyBorder="1"/>
    <xf numFmtId="0" fontId="4" fillId="0" borderId="3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0" fontId="0" fillId="0" borderId="7" xfId="0" applyBorder="1"/>
    <xf numFmtId="0" fontId="1" fillId="0" borderId="0" xfId="0" applyFont="1"/>
    <xf numFmtId="0" fontId="7" fillId="2" borderId="0" xfId="0" applyFont="1" applyFill="1"/>
    <xf numFmtId="0" fontId="6" fillId="0" borderId="1" xfId="0" applyFont="1" applyBorder="1"/>
    <xf numFmtId="0" fontId="7" fillId="0" borderId="2" xfId="0" applyFont="1" applyBorder="1"/>
    <xf numFmtId="0" fontId="7" fillId="0" borderId="0" xfId="0" applyFont="1"/>
    <xf numFmtId="0" fontId="4" fillId="3" borderId="0" xfId="0" applyFont="1" applyFill="1"/>
    <xf numFmtId="0" fontId="4" fillId="3" borderId="0" xfId="0" applyFont="1" applyFill="1" applyAlignment="1">
      <alignment horizontal="center"/>
    </xf>
    <xf numFmtId="0" fontId="6" fillId="0" borderId="5" xfId="0" applyFont="1" applyBorder="1"/>
    <xf numFmtId="0" fontId="7" fillId="0" borderId="0" xfId="0" applyFont="1" applyAlignment="1">
      <alignment horizontal="left"/>
    </xf>
    <xf numFmtId="0" fontId="7" fillId="0" borderId="6" xfId="0" applyFont="1" applyBorder="1"/>
    <xf numFmtId="0" fontId="1" fillId="0" borderId="1" xfId="0" applyFont="1" applyBorder="1"/>
    <xf numFmtId="0" fontId="7" fillId="0" borderId="4" xfId="0" applyFont="1" applyBorder="1"/>
    <xf numFmtId="0" fontId="7" fillId="0" borderId="0" xfId="0" applyFont="1" applyAlignment="1">
      <alignment horizontal="center"/>
    </xf>
    <xf numFmtId="0" fontId="7" fillId="0" borderId="5" xfId="0" applyFont="1" applyBorder="1"/>
    <xf numFmtId="2" fontId="6" fillId="0" borderId="0" xfId="0" applyNumberFormat="1" applyFont="1"/>
    <xf numFmtId="2" fontId="7" fillId="0" borderId="6" xfId="0" applyNumberFormat="1" applyFont="1" applyBorder="1"/>
    <xf numFmtId="0" fontId="7" fillId="0" borderId="7" xfId="0" applyFont="1" applyBorder="1" applyAlignment="1">
      <alignment horizontal="center"/>
    </xf>
    <xf numFmtId="0" fontId="7" fillId="0" borderId="7" xfId="0" applyFont="1" applyBorder="1"/>
    <xf numFmtId="0" fontId="6" fillId="0" borderId="9" xfId="0" applyFont="1" applyBorder="1"/>
    <xf numFmtId="0" fontId="0" fillId="0" borderId="6" xfId="0" applyBorder="1"/>
    <xf numFmtId="0" fontId="0" fillId="0" borderId="8" xfId="0" applyBorder="1"/>
    <xf numFmtId="2" fontId="8" fillId="0" borderId="4" xfId="0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2" fontId="8" fillId="5" borderId="0" xfId="0" applyNumberFormat="1" applyFont="1" applyFill="1" applyAlignment="1">
      <alignment horizontal="center"/>
    </xf>
    <xf numFmtId="2" fontId="3" fillId="5" borderId="0" xfId="0" applyNumberFormat="1" applyFont="1" applyFill="1" applyAlignment="1">
      <alignment horizontal="center"/>
    </xf>
    <xf numFmtId="0" fontId="6" fillId="0" borderId="4" xfId="0" applyFont="1" applyBorder="1"/>
    <xf numFmtId="0" fontId="0" fillId="6" borderId="0" xfId="0" applyFill="1"/>
    <xf numFmtId="0" fontId="0" fillId="7" borderId="0" xfId="0" applyFill="1"/>
    <xf numFmtId="0" fontId="0" fillId="8" borderId="0" xfId="0" applyFill="1"/>
    <xf numFmtId="2" fontId="8" fillId="6" borderId="0" xfId="0" applyNumberFormat="1" applyFont="1" applyFill="1"/>
    <xf numFmtId="2" fontId="10" fillId="6" borderId="0" xfId="0" applyNumberFormat="1" applyFont="1" applyFill="1" applyAlignment="1">
      <alignment horizontal="center"/>
    </xf>
    <xf numFmtId="0" fontId="0" fillId="6" borderId="6" xfId="0" applyFill="1" applyBorder="1"/>
    <xf numFmtId="2" fontId="8" fillId="7" borderId="0" xfId="0" applyNumberFormat="1" applyFont="1" applyFill="1"/>
    <xf numFmtId="2" fontId="10" fillId="7" borderId="0" xfId="0" applyNumberFormat="1" applyFont="1" applyFill="1" applyAlignment="1">
      <alignment horizontal="center"/>
    </xf>
    <xf numFmtId="0" fontId="0" fillId="7" borderId="6" xfId="0" applyFill="1" applyBorder="1"/>
    <xf numFmtId="2" fontId="8" fillId="8" borderId="0" xfId="0" applyNumberFormat="1" applyFont="1" applyFill="1"/>
    <xf numFmtId="2" fontId="10" fillId="8" borderId="0" xfId="0" applyNumberFormat="1" applyFont="1" applyFill="1" applyAlignment="1">
      <alignment horizontal="center"/>
    </xf>
    <xf numFmtId="0" fontId="0" fillId="8" borderId="6" xfId="0" applyFill="1" applyBorder="1"/>
    <xf numFmtId="2" fontId="8" fillId="0" borderId="0" xfId="0" applyNumberFormat="1" applyFont="1"/>
    <xf numFmtId="2" fontId="10" fillId="0" borderId="0" xfId="0" applyNumberFormat="1" applyFont="1" applyAlignment="1">
      <alignment horizontal="center"/>
    </xf>
    <xf numFmtId="2" fontId="8" fillId="0" borderId="7" xfId="0" applyNumberFormat="1" applyFont="1" applyBorder="1"/>
    <xf numFmtId="2" fontId="10" fillId="0" borderId="7" xfId="0" applyNumberFormat="1" applyFont="1" applyBorder="1" applyAlignment="1">
      <alignment horizontal="center"/>
    </xf>
    <xf numFmtId="0" fontId="9" fillId="0" borderId="0" xfId="0" applyFont="1"/>
    <xf numFmtId="0" fontId="6" fillId="9" borderId="5" xfId="0" applyFont="1" applyFill="1" applyBorder="1"/>
    <xf numFmtId="0" fontId="7" fillId="9" borderId="0" xfId="0" applyFont="1" applyFill="1" applyAlignment="1">
      <alignment horizontal="left"/>
    </xf>
    <xf numFmtId="0" fontId="7" fillId="9" borderId="0" xfId="0" applyFont="1" applyFill="1"/>
    <xf numFmtId="2" fontId="8" fillId="9" borderId="0" xfId="0" applyNumberFormat="1" applyFont="1" applyFill="1" applyAlignment="1">
      <alignment horizontal="center"/>
    </xf>
    <xf numFmtId="2" fontId="3" fillId="9" borderId="0" xfId="0" applyNumberFormat="1" applyFont="1" applyFill="1" applyAlignment="1">
      <alignment horizontal="center"/>
    </xf>
    <xf numFmtId="0" fontId="7" fillId="9" borderId="6" xfId="0" applyFont="1" applyFill="1" applyBorder="1"/>
    <xf numFmtId="0" fontId="2" fillId="9" borderId="0" xfId="0" applyFont="1" applyFill="1" applyAlignment="1">
      <alignment horizontal="left"/>
    </xf>
    <xf numFmtId="0" fontId="7" fillId="9" borderId="0" xfId="0" applyFont="1" applyFill="1" applyAlignment="1">
      <alignment horizontal="center"/>
    </xf>
    <xf numFmtId="0" fontId="0" fillId="9" borderId="0" xfId="0" applyFill="1"/>
    <xf numFmtId="0" fontId="1" fillId="9" borderId="0" xfId="0" applyFont="1" applyFill="1"/>
    <xf numFmtId="0" fontId="7" fillId="9" borderId="7" xfId="0" applyFont="1" applyFill="1" applyBorder="1" applyAlignment="1">
      <alignment horizontal="left"/>
    </xf>
    <xf numFmtId="0" fontId="7" fillId="9" borderId="7" xfId="0" applyFont="1" applyFill="1" applyBorder="1" applyAlignment="1">
      <alignment horizontal="center"/>
    </xf>
    <xf numFmtId="0" fontId="1" fillId="9" borderId="7" xfId="0" applyFont="1" applyFill="1" applyBorder="1"/>
    <xf numFmtId="0" fontId="7" fillId="9" borderId="7" xfId="0" applyFont="1" applyFill="1" applyBorder="1"/>
    <xf numFmtId="2" fontId="8" fillId="9" borderId="7" xfId="0" applyNumberFormat="1" applyFont="1" applyFill="1" applyBorder="1" applyAlignment="1">
      <alignment horizontal="center"/>
    </xf>
    <xf numFmtId="2" fontId="3" fillId="9" borderId="7" xfId="0" applyNumberFormat="1" applyFont="1" applyFill="1" applyBorder="1" applyAlignment="1">
      <alignment horizontal="center"/>
    </xf>
    <xf numFmtId="0" fontId="7" fillId="9" borderId="8" xfId="0" applyFont="1" applyFill="1" applyBorder="1"/>
    <xf numFmtId="2" fontId="11" fillId="0" borderId="4" xfId="0" applyNumberFormat="1" applyFont="1" applyBorder="1" applyAlignment="1">
      <alignment horizontal="center"/>
    </xf>
    <xf numFmtId="2" fontId="11" fillId="0" borderId="0" xfId="0" applyNumberFormat="1" applyFont="1" applyAlignment="1">
      <alignment horizontal="center"/>
    </xf>
    <xf numFmtId="2" fontId="11" fillId="4" borderId="0" xfId="0" applyNumberFormat="1" applyFont="1" applyFill="1" applyAlignment="1">
      <alignment horizontal="center"/>
    </xf>
    <xf numFmtId="2" fontId="11" fillId="6" borderId="0" xfId="0" applyNumberFormat="1" applyFont="1" applyFill="1"/>
    <xf numFmtId="2" fontId="11" fillId="7" borderId="0" xfId="0" applyNumberFormat="1" applyFont="1" applyFill="1"/>
    <xf numFmtId="2" fontId="11" fillId="8" borderId="0" xfId="0" applyNumberFormat="1" applyFont="1" applyFill="1"/>
    <xf numFmtId="2" fontId="11" fillId="0" borderId="0" xfId="0" applyNumberFormat="1" applyFont="1"/>
    <xf numFmtId="2" fontId="11" fillId="0" borderId="7" xfId="0" applyNumberFormat="1" applyFont="1" applyBorder="1"/>
    <xf numFmtId="0" fontId="12" fillId="0" borderId="0" xfId="0" applyFont="1"/>
    <xf numFmtId="2" fontId="13" fillId="0" borderId="4" xfId="0" applyNumberFormat="1" applyFont="1" applyBorder="1" applyAlignment="1">
      <alignment horizontal="center" vertical="center" wrapText="1"/>
    </xf>
    <xf numFmtId="2" fontId="14" fillId="0" borderId="0" xfId="0" applyNumberFormat="1" applyFont="1" applyAlignment="1">
      <alignment horizontal="center"/>
    </xf>
    <xf numFmtId="2" fontId="14" fillId="4" borderId="0" xfId="0" applyNumberFormat="1" applyFont="1" applyFill="1" applyAlignment="1">
      <alignment horizontal="center"/>
    </xf>
    <xf numFmtId="2" fontId="14" fillId="6" borderId="0" xfId="0" applyNumberFormat="1" applyFont="1" applyFill="1" applyAlignment="1">
      <alignment horizontal="center"/>
    </xf>
    <xf numFmtId="2" fontId="14" fillId="7" borderId="0" xfId="0" applyNumberFormat="1" applyFont="1" applyFill="1" applyAlignment="1">
      <alignment horizontal="center"/>
    </xf>
    <xf numFmtId="2" fontId="14" fillId="8" borderId="0" xfId="0" applyNumberFormat="1" applyFont="1" applyFill="1" applyAlignment="1">
      <alignment horizontal="center"/>
    </xf>
    <xf numFmtId="2" fontId="14" fillId="0" borderId="7" xfId="0" applyNumberFormat="1" applyFont="1" applyBorder="1" applyAlignment="1">
      <alignment horizontal="center"/>
    </xf>
    <xf numFmtId="0" fontId="1" fillId="0" borderId="0" xfId="0" applyFont="1" applyAlignment="1">
      <alignment horizontal="left" wrapText="1"/>
    </xf>
    <xf numFmtId="0" fontId="7" fillId="0" borderId="10" xfId="0" applyFont="1" applyBorder="1"/>
    <xf numFmtId="0" fontId="7" fillId="0" borderId="11" xfId="0" applyFont="1" applyBorder="1" applyAlignment="1">
      <alignment horizontal="left"/>
    </xf>
    <xf numFmtId="0" fontId="0" fillId="0" borderId="11" xfId="0" applyBorder="1"/>
    <xf numFmtId="2" fontId="6" fillId="0" borderId="11" xfId="0" applyNumberFormat="1" applyFont="1" applyBorder="1"/>
    <xf numFmtId="0" fontId="7" fillId="0" borderId="11" xfId="0" applyFont="1" applyBorder="1"/>
    <xf numFmtId="0" fontId="15" fillId="0" borderId="0" xfId="0" applyFont="1"/>
    <xf numFmtId="14" fontId="0" fillId="0" borderId="0" xfId="0" applyNumberFormat="1"/>
    <xf numFmtId="14" fontId="0" fillId="0" borderId="7" xfId="0" applyNumberFormat="1" applyBorder="1"/>
    <xf numFmtId="0" fontId="0" fillId="0" borderId="12" xfId="0" applyBorder="1"/>
    <xf numFmtId="14" fontId="0" fillId="0" borderId="12" xfId="0" applyNumberFormat="1" applyBorder="1"/>
    <xf numFmtId="14" fontId="15" fillId="0" borderId="0" xfId="0" applyNumberFormat="1" applyFont="1"/>
    <xf numFmtId="0" fontId="15" fillId="0" borderId="7" xfId="0" applyFont="1" applyBorder="1"/>
    <xf numFmtId="14" fontId="15" fillId="0" borderId="7" xfId="0" applyNumberFormat="1" applyFont="1" applyBorder="1"/>
    <xf numFmtId="14" fontId="0" fillId="7" borderId="0" xfId="0" applyNumberFormat="1" applyFill="1"/>
    <xf numFmtId="0" fontId="7" fillId="7" borderId="0" xfId="0" applyFont="1" applyFill="1" applyAlignment="1">
      <alignment horizontal="left"/>
    </xf>
    <xf numFmtId="0" fontId="2" fillId="7" borderId="0" xfId="0" applyFont="1" applyFill="1" applyAlignment="1">
      <alignment horizontal="left"/>
    </xf>
    <xf numFmtId="0" fontId="7" fillId="0" borderId="0" xfId="0" applyFont="1"/>
    <xf numFmtId="0" fontId="6" fillId="0" borderId="4" xfId="0" applyFont="1" applyBorder="1"/>
    <xf numFmtId="0" fontId="1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BFB9F"/>
      <color rgb="FFACEB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jpeg"/><Relationship Id="rId4" Type="http://schemas.microsoft.com/office/2007/relationships/hdphoto" Target="../media/hdphoto2.wdp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75197</xdr:colOff>
      <xdr:row>3</xdr:row>
      <xdr:rowOff>167136</xdr:rowOff>
    </xdr:from>
    <xdr:to>
      <xdr:col>16</xdr:col>
      <xdr:colOff>52627</xdr:colOff>
      <xdr:row>15</xdr:row>
      <xdr:rowOff>162261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B009781-C3CB-4CB8-B25C-C610E30998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2302" t="21515" r="24618" b="35048"/>
        <a:stretch/>
      </xdr:blipFill>
      <xdr:spPr>
        <a:xfrm flipV="1">
          <a:off x="7975934" y="1415412"/>
          <a:ext cx="3647061" cy="2401441"/>
        </a:xfrm>
        <a:prstGeom prst="rect">
          <a:avLst/>
        </a:prstGeom>
      </xdr:spPr>
    </xdr:pic>
    <xdr:clientData/>
  </xdr:twoCellAnchor>
  <xdr:twoCellAnchor editAs="oneCell">
    <xdr:from>
      <xdr:col>10</xdr:col>
      <xdr:colOff>113351</xdr:colOff>
      <xdr:row>18</xdr:row>
      <xdr:rowOff>146663</xdr:rowOff>
    </xdr:from>
    <xdr:to>
      <xdr:col>15</xdr:col>
      <xdr:colOff>325017</xdr:colOff>
      <xdr:row>32</xdr:row>
      <xdr:rowOff>53972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2727F84A-BC54-4545-A22B-849494CF86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4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5679" t="22024" r="24211" b="26370"/>
        <a:stretch/>
      </xdr:blipFill>
      <xdr:spPr>
        <a:xfrm>
          <a:off x="5594130" y="4112811"/>
          <a:ext cx="3256544" cy="2673593"/>
        </a:xfrm>
        <a:prstGeom prst="rect">
          <a:avLst/>
        </a:prstGeom>
      </xdr:spPr>
    </xdr:pic>
    <xdr:clientData/>
  </xdr:twoCellAnchor>
  <xdr:twoCellAnchor editAs="oneCell">
    <xdr:from>
      <xdr:col>10</xdr:col>
      <xdr:colOff>394416</xdr:colOff>
      <xdr:row>36</xdr:row>
      <xdr:rowOff>73448</xdr:rowOff>
    </xdr:from>
    <xdr:to>
      <xdr:col>16</xdr:col>
      <xdr:colOff>251108</xdr:colOff>
      <xdr:row>48</xdr:row>
      <xdr:rowOff>108727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26FA735-52F9-45D0-A530-7CCE0F76C7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710" t="34515" r="23259" b="19053"/>
        <a:stretch/>
      </xdr:blipFill>
      <xdr:spPr>
        <a:xfrm flipH="1">
          <a:off x="8263531" y="7913256"/>
          <a:ext cx="3505500" cy="2409202"/>
        </a:xfrm>
        <a:prstGeom prst="rect">
          <a:avLst/>
        </a:prstGeom>
      </xdr:spPr>
    </xdr:pic>
    <xdr:clientData/>
  </xdr:twoCellAnchor>
  <xdr:twoCellAnchor editAs="oneCell">
    <xdr:from>
      <xdr:col>11</xdr:col>
      <xdr:colOff>113351</xdr:colOff>
      <xdr:row>52</xdr:row>
      <xdr:rowOff>170258</xdr:rowOff>
    </xdr:from>
    <xdr:to>
      <xdr:col>16</xdr:col>
      <xdr:colOff>480242</xdr:colOff>
      <xdr:row>64</xdr:row>
      <xdr:rowOff>14805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3D68E6CA-0084-47CB-8EB9-C1CE152C30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4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3553" t="33799" r="23941" b="23445"/>
        <a:stretch/>
      </xdr:blipFill>
      <xdr:spPr>
        <a:xfrm flipH="1">
          <a:off x="6203105" y="10855955"/>
          <a:ext cx="3411767" cy="2217989"/>
        </a:xfrm>
        <a:prstGeom prst="rect">
          <a:avLst/>
        </a:prstGeom>
      </xdr:spPr>
    </xdr:pic>
    <xdr:clientData/>
  </xdr:twoCellAnchor>
  <xdr:twoCellAnchor editAs="oneCell">
    <xdr:from>
      <xdr:col>20</xdr:col>
      <xdr:colOff>211666</xdr:colOff>
      <xdr:row>2</xdr:row>
      <xdr:rowOff>22907</xdr:rowOff>
    </xdr:from>
    <xdr:to>
      <xdr:col>28</xdr:col>
      <xdr:colOff>212355</xdr:colOff>
      <xdr:row>20</xdr:row>
      <xdr:rowOff>111125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4AA82AB-CD5C-4115-B98B-B4334A18C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887729" y="816657"/>
          <a:ext cx="4890189" cy="3660093"/>
        </a:xfrm>
        <a:prstGeom prst="rect">
          <a:avLst/>
        </a:prstGeom>
      </xdr:spPr>
    </xdr:pic>
    <xdr:clientData/>
  </xdr:twoCellAnchor>
  <xdr:twoCellAnchor>
    <xdr:from>
      <xdr:col>10</xdr:col>
      <xdr:colOff>106286</xdr:colOff>
      <xdr:row>7</xdr:row>
      <xdr:rowOff>72332</xdr:rowOff>
    </xdr:from>
    <xdr:to>
      <xdr:col>10</xdr:col>
      <xdr:colOff>432016</xdr:colOff>
      <xdr:row>8</xdr:row>
      <xdr:rowOff>118027</xdr:rowOff>
    </xdr:to>
    <xdr:sp macro="" textlink="">
      <xdr:nvSpPr>
        <xdr:cNvPr id="5" name="TextBox 10">
          <a:extLst>
            <a:ext uri="{FF2B5EF4-FFF2-40B4-BE49-F238E27FC236}">
              <a16:creationId xmlns:a16="http://schemas.microsoft.com/office/drawing/2014/main" id="{57D5C73F-1937-46B8-A257-F37B7FFC2D88}"/>
            </a:ext>
          </a:extLst>
        </xdr:cNvPr>
        <xdr:cNvSpPr txBox="1"/>
      </xdr:nvSpPr>
      <xdr:spPr>
        <a:xfrm>
          <a:off x="8007023" y="2122714"/>
          <a:ext cx="325730" cy="246221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kD</a:t>
          </a:r>
        </a:p>
      </xdr:txBody>
    </xdr:sp>
    <xdr:clientData/>
  </xdr:twoCellAnchor>
  <xdr:twoCellAnchor>
    <xdr:from>
      <xdr:col>10</xdr:col>
      <xdr:colOff>101273</xdr:colOff>
      <xdr:row>8</xdr:row>
      <xdr:rowOff>109563</xdr:rowOff>
    </xdr:from>
    <xdr:to>
      <xdr:col>10</xdr:col>
      <xdr:colOff>557252</xdr:colOff>
      <xdr:row>9</xdr:row>
      <xdr:rowOff>155258</xdr:rowOff>
    </xdr:to>
    <xdr:sp macro="" textlink="">
      <xdr:nvSpPr>
        <xdr:cNvPr id="6" name="TextBox 11">
          <a:extLst>
            <a:ext uri="{FF2B5EF4-FFF2-40B4-BE49-F238E27FC236}">
              <a16:creationId xmlns:a16="http://schemas.microsoft.com/office/drawing/2014/main" id="{169426D1-8E3F-45C4-B2A4-7F482CCBAB98}"/>
            </a:ext>
          </a:extLst>
        </xdr:cNvPr>
        <xdr:cNvSpPr txBox="1"/>
      </xdr:nvSpPr>
      <xdr:spPr>
        <a:xfrm>
          <a:off x="8002010" y="2360471"/>
          <a:ext cx="455979" cy="246221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10</xdr:col>
      <xdr:colOff>71659</xdr:colOff>
      <xdr:row>12</xdr:row>
      <xdr:rowOff>17860</xdr:rowOff>
    </xdr:from>
    <xdr:to>
      <xdr:col>10</xdr:col>
      <xdr:colOff>397389</xdr:colOff>
      <xdr:row>13</xdr:row>
      <xdr:rowOff>63555</xdr:rowOff>
    </xdr:to>
    <xdr:sp macro="" textlink="">
      <xdr:nvSpPr>
        <xdr:cNvPr id="7" name="TextBox 12">
          <a:extLst>
            <a:ext uri="{FF2B5EF4-FFF2-40B4-BE49-F238E27FC236}">
              <a16:creationId xmlns:a16="http://schemas.microsoft.com/office/drawing/2014/main" id="{271A8643-E240-4E34-9015-25C71EA7FAA0}"/>
            </a:ext>
          </a:extLst>
        </xdr:cNvPr>
        <xdr:cNvSpPr txBox="1"/>
      </xdr:nvSpPr>
      <xdr:spPr>
        <a:xfrm>
          <a:off x="7972396" y="3070873"/>
          <a:ext cx="325730" cy="246221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25</a:t>
          </a:r>
        </a:p>
      </xdr:txBody>
    </xdr:sp>
    <xdr:clientData/>
  </xdr:twoCellAnchor>
  <xdr:twoCellAnchor>
    <xdr:from>
      <xdr:col>14</xdr:col>
      <xdr:colOff>517299</xdr:colOff>
      <xdr:row>10</xdr:row>
      <xdr:rowOff>114772</xdr:rowOff>
    </xdr:from>
    <xdr:to>
      <xdr:col>15</xdr:col>
      <xdr:colOff>608028</xdr:colOff>
      <xdr:row>11</xdr:row>
      <xdr:rowOff>173156</xdr:rowOff>
    </xdr:to>
    <xdr:sp macro="" textlink="">
      <xdr:nvSpPr>
        <xdr:cNvPr id="9" name="TextBox 15">
          <a:extLst>
            <a:ext uri="{FF2B5EF4-FFF2-40B4-BE49-F238E27FC236}">
              <a16:creationId xmlns:a16="http://schemas.microsoft.com/office/drawing/2014/main" id="{F896743F-5683-4560-9DD1-2CD9DE66C9A4}"/>
            </a:ext>
          </a:extLst>
        </xdr:cNvPr>
        <xdr:cNvSpPr txBox="1"/>
      </xdr:nvSpPr>
      <xdr:spPr>
        <a:xfrm>
          <a:off x="10818953" y="2745137"/>
          <a:ext cx="698863" cy="25621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100" b="1">
              <a:solidFill>
                <a:srgbClr val="FF0000"/>
              </a:solidFill>
            </a:rPr>
            <a:t>GAPDH</a:t>
          </a:r>
        </a:p>
      </xdr:txBody>
    </xdr:sp>
    <xdr:clientData/>
  </xdr:twoCellAnchor>
  <xdr:twoCellAnchor>
    <xdr:from>
      <xdr:col>14</xdr:col>
      <xdr:colOff>185923</xdr:colOff>
      <xdr:row>6</xdr:row>
      <xdr:rowOff>107171</xdr:rowOff>
    </xdr:from>
    <xdr:to>
      <xdr:col>16</xdr:col>
      <xdr:colOff>96972</xdr:colOff>
      <xdr:row>7</xdr:row>
      <xdr:rowOff>173904</xdr:rowOff>
    </xdr:to>
    <xdr:sp macro="" textlink="">
      <xdr:nvSpPr>
        <xdr:cNvPr id="10" name="TextBox 32">
          <a:extLst>
            <a:ext uri="{FF2B5EF4-FFF2-40B4-BE49-F238E27FC236}">
              <a16:creationId xmlns:a16="http://schemas.microsoft.com/office/drawing/2014/main" id="{95F5A0B0-FF39-448E-B8A5-2BD71A540F06}"/>
            </a:ext>
          </a:extLst>
        </xdr:cNvPr>
        <xdr:cNvSpPr txBox="1"/>
      </xdr:nvSpPr>
      <xdr:spPr>
        <a:xfrm>
          <a:off x="10487577" y="1946229"/>
          <a:ext cx="1127318" cy="26456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100" b="1">
              <a:solidFill>
                <a:srgbClr val="00B0F0"/>
              </a:solidFill>
            </a:rPr>
            <a:t>Moesin 68 kD</a:t>
          </a:r>
        </a:p>
      </xdr:txBody>
    </xdr:sp>
    <xdr:clientData/>
  </xdr:twoCellAnchor>
  <xdr:twoCellAnchor>
    <xdr:from>
      <xdr:col>15</xdr:col>
      <xdr:colOff>305803</xdr:colOff>
      <xdr:row>7</xdr:row>
      <xdr:rowOff>120316</xdr:rowOff>
    </xdr:from>
    <xdr:to>
      <xdr:col>16</xdr:col>
      <xdr:colOff>230606</xdr:colOff>
      <xdr:row>8</xdr:row>
      <xdr:rowOff>197164</xdr:rowOff>
    </xdr:to>
    <xdr:sp macro="" textlink="">
      <xdr:nvSpPr>
        <xdr:cNvPr id="12" name="Arrow: Right 11">
          <a:extLst>
            <a:ext uri="{FF2B5EF4-FFF2-40B4-BE49-F238E27FC236}">
              <a16:creationId xmlns:a16="http://schemas.microsoft.com/office/drawing/2014/main" id="{77595AAD-3BF2-4802-BE1C-18235AD4F961}"/>
            </a:ext>
          </a:extLst>
        </xdr:cNvPr>
        <xdr:cNvSpPr/>
      </xdr:nvSpPr>
      <xdr:spPr>
        <a:xfrm rot="10800000">
          <a:off x="11264566" y="2170698"/>
          <a:ext cx="536408" cy="277374"/>
        </a:xfrm>
        <a:prstGeom prst="rightArrow">
          <a:avLst/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10</xdr:col>
      <xdr:colOff>63638</xdr:colOff>
      <xdr:row>10</xdr:row>
      <xdr:rowOff>175273</xdr:rowOff>
    </xdr:from>
    <xdr:to>
      <xdr:col>10</xdr:col>
      <xdr:colOff>389368</xdr:colOff>
      <xdr:row>12</xdr:row>
      <xdr:rowOff>23072</xdr:rowOff>
    </xdr:to>
    <xdr:sp macro="" textlink="">
      <xdr:nvSpPr>
        <xdr:cNvPr id="14" name="TextBox 12">
          <a:extLst>
            <a:ext uri="{FF2B5EF4-FFF2-40B4-BE49-F238E27FC236}">
              <a16:creationId xmlns:a16="http://schemas.microsoft.com/office/drawing/2014/main" id="{D850BE1E-572E-4F79-953B-6FCE5CA21326}"/>
            </a:ext>
          </a:extLst>
        </xdr:cNvPr>
        <xdr:cNvSpPr txBox="1"/>
      </xdr:nvSpPr>
      <xdr:spPr>
        <a:xfrm>
          <a:off x="7964375" y="2827234"/>
          <a:ext cx="325730" cy="248851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37</a:t>
          </a:r>
        </a:p>
      </xdr:txBody>
    </xdr:sp>
    <xdr:clientData/>
  </xdr:twoCellAnchor>
  <xdr:twoCellAnchor>
    <xdr:from>
      <xdr:col>10</xdr:col>
      <xdr:colOff>75873</xdr:colOff>
      <xdr:row>21</xdr:row>
      <xdr:rowOff>175937</xdr:rowOff>
    </xdr:from>
    <xdr:to>
      <xdr:col>10</xdr:col>
      <xdr:colOff>401603</xdr:colOff>
      <xdr:row>23</xdr:row>
      <xdr:rowOff>18432</xdr:rowOff>
    </xdr:to>
    <xdr:sp macro="" textlink="">
      <xdr:nvSpPr>
        <xdr:cNvPr id="16" name="TextBox 10">
          <a:extLst>
            <a:ext uri="{FF2B5EF4-FFF2-40B4-BE49-F238E27FC236}">
              <a16:creationId xmlns:a16="http://schemas.microsoft.com/office/drawing/2014/main" id="{64E4A841-8682-4A7C-AAF2-6A8BC5F728EC}"/>
            </a:ext>
          </a:extLst>
        </xdr:cNvPr>
        <xdr:cNvSpPr txBox="1"/>
      </xdr:nvSpPr>
      <xdr:spPr>
        <a:xfrm>
          <a:off x="7962573" y="5084487"/>
          <a:ext cx="325730" cy="248895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kD</a:t>
          </a:r>
        </a:p>
      </xdr:txBody>
    </xdr:sp>
    <xdr:clientData/>
  </xdr:twoCellAnchor>
  <xdr:twoCellAnchor>
    <xdr:from>
      <xdr:col>10</xdr:col>
      <xdr:colOff>70860</xdr:colOff>
      <xdr:row>23</xdr:row>
      <xdr:rowOff>9968</xdr:rowOff>
    </xdr:from>
    <xdr:to>
      <xdr:col>10</xdr:col>
      <xdr:colOff>526839</xdr:colOff>
      <xdr:row>24</xdr:row>
      <xdr:rowOff>55663</xdr:rowOff>
    </xdr:to>
    <xdr:sp macro="" textlink="">
      <xdr:nvSpPr>
        <xdr:cNvPr id="17" name="TextBox 11">
          <a:extLst>
            <a:ext uri="{FF2B5EF4-FFF2-40B4-BE49-F238E27FC236}">
              <a16:creationId xmlns:a16="http://schemas.microsoft.com/office/drawing/2014/main" id="{1FCF3E54-EEA3-4079-BC54-5D444B006FAF}"/>
            </a:ext>
          </a:extLst>
        </xdr:cNvPr>
        <xdr:cNvSpPr txBox="1"/>
      </xdr:nvSpPr>
      <xdr:spPr>
        <a:xfrm>
          <a:off x="7957560" y="5324918"/>
          <a:ext cx="455979" cy="248895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10</xdr:col>
      <xdr:colOff>41246</xdr:colOff>
      <xdr:row>26</xdr:row>
      <xdr:rowOff>121465</xdr:rowOff>
    </xdr:from>
    <xdr:to>
      <xdr:col>10</xdr:col>
      <xdr:colOff>366976</xdr:colOff>
      <xdr:row>27</xdr:row>
      <xdr:rowOff>167160</xdr:rowOff>
    </xdr:to>
    <xdr:sp macro="" textlink="">
      <xdr:nvSpPr>
        <xdr:cNvPr id="18" name="TextBox 12">
          <a:extLst>
            <a:ext uri="{FF2B5EF4-FFF2-40B4-BE49-F238E27FC236}">
              <a16:creationId xmlns:a16="http://schemas.microsoft.com/office/drawing/2014/main" id="{AA705852-94FE-4A37-A43B-A316A41C6DDB}"/>
            </a:ext>
          </a:extLst>
        </xdr:cNvPr>
        <xdr:cNvSpPr txBox="1"/>
      </xdr:nvSpPr>
      <xdr:spPr>
        <a:xfrm>
          <a:off x="7927946" y="6046015"/>
          <a:ext cx="325730" cy="248895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25</a:t>
          </a:r>
        </a:p>
      </xdr:txBody>
    </xdr:sp>
    <xdr:clientData/>
  </xdr:twoCellAnchor>
  <xdr:twoCellAnchor>
    <xdr:from>
      <xdr:col>14</xdr:col>
      <xdr:colOff>374052</xdr:colOff>
      <xdr:row>25</xdr:row>
      <xdr:rowOff>56697</xdr:rowOff>
    </xdr:from>
    <xdr:to>
      <xdr:col>15</xdr:col>
      <xdr:colOff>464780</xdr:colOff>
      <xdr:row>26</xdr:row>
      <xdr:rowOff>120454</xdr:rowOff>
    </xdr:to>
    <xdr:sp macro="" textlink="">
      <xdr:nvSpPr>
        <xdr:cNvPr id="19" name="TextBox 15">
          <a:extLst>
            <a:ext uri="{FF2B5EF4-FFF2-40B4-BE49-F238E27FC236}">
              <a16:creationId xmlns:a16="http://schemas.microsoft.com/office/drawing/2014/main" id="{17B1E1A3-1D15-47A6-B572-6A6EABC6C6A4}"/>
            </a:ext>
          </a:extLst>
        </xdr:cNvPr>
        <xdr:cNvSpPr txBox="1"/>
      </xdr:nvSpPr>
      <xdr:spPr>
        <a:xfrm>
          <a:off x="10699152" y="5778047"/>
          <a:ext cx="700328" cy="26695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100" b="1">
              <a:solidFill>
                <a:srgbClr val="FF0000"/>
              </a:solidFill>
            </a:rPr>
            <a:t>GAPDH</a:t>
          </a:r>
        </a:p>
      </xdr:txBody>
    </xdr:sp>
    <xdr:clientData/>
  </xdr:twoCellAnchor>
  <xdr:twoCellAnchor>
    <xdr:from>
      <xdr:col>13</xdr:col>
      <xdr:colOff>587799</xdr:colOff>
      <xdr:row>29</xdr:row>
      <xdr:rowOff>20276</xdr:rowOff>
    </xdr:from>
    <xdr:to>
      <xdr:col>15</xdr:col>
      <xdr:colOff>498848</xdr:colOff>
      <xdr:row>31</xdr:row>
      <xdr:rowOff>61408</xdr:rowOff>
    </xdr:to>
    <xdr:sp macro="" textlink="">
      <xdr:nvSpPr>
        <xdr:cNvPr id="20" name="TextBox 32">
          <a:extLst>
            <a:ext uri="{FF2B5EF4-FFF2-40B4-BE49-F238E27FC236}">
              <a16:creationId xmlns:a16="http://schemas.microsoft.com/office/drawing/2014/main" id="{FBC7F3E8-D1E5-447B-B26D-96C84A312D83}"/>
            </a:ext>
          </a:extLst>
        </xdr:cNvPr>
        <xdr:cNvSpPr txBox="1"/>
      </xdr:nvSpPr>
      <xdr:spPr>
        <a:xfrm>
          <a:off x="10281318" y="6431334"/>
          <a:ext cx="1127318" cy="436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100" b="1">
              <a:solidFill>
                <a:srgbClr val="92D050"/>
              </a:solidFill>
            </a:rPr>
            <a:t>Midkine </a:t>
          </a:r>
        </a:p>
        <a:p>
          <a:r>
            <a:rPr lang="en-US" sz="1100" b="1">
              <a:solidFill>
                <a:srgbClr val="92D050"/>
              </a:solidFill>
            </a:rPr>
            <a:t>16 kD</a:t>
          </a:r>
        </a:p>
      </xdr:txBody>
    </xdr:sp>
    <xdr:clientData/>
  </xdr:twoCellAnchor>
  <xdr:twoCellAnchor>
    <xdr:from>
      <xdr:col>15</xdr:col>
      <xdr:colOff>199190</xdr:colOff>
      <xdr:row>28</xdr:row>
      <xdr:rowOff>27071</xdr:rowOff>
    </xdr:from>
    <xdr:to>
      <xdr:col>16</xdr:col>
      <xdr:colOff>123993</xdr:colOff>
      <xdr:row>29</xdr:row>
      <xdr:rowOff>103919</xdr:rowOff>
    </xdr:to>
    <xdr:sp macro="" textlink="">
      <xdr:nvSpPr>
        <xdr:cNvPr id="21" name="Arrow: Right 20">
          <a:extLst>
            <a:ext uri="{FF2B5EF4-FFF2-40B4-BE49-F238E27FC236}">
              <a16:creationId xmlns:a16="http://schemas.microsoft.com/office/drawing/2014/main" id="{BE33E263-E603-43CC-A76E-2154D169FF5F}"/>
            </a:ext>
          </a:extLst>
        </xdr:cNvPr>
        <xdr:cNvSpPr/>
      </xdr:nvSpPr>
      <xdr:spPr>
        <a:xfrm rot="10800000">
          <a:off x="11133890" y="6358021"/>
          <a:ext cx="534403" cy="280048"/>
        </a:xfrm>
        <a:prstGeom prst="rightArrow">
          <a:avLst/>
        </a:prstGeom>
        <a:solidFill>
          <a:srgbClr val="92D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10</xdr:col>
      <xdr:colOff>379207</xdr:colOff>
      <xdr:row>39</xdr:row>
      <xdr:rowOff>119276</xdr:rowOff>
    </xdr:from>
    <xdr:to>
      <xdr:col>11</xdr:col>
      <xdr:colOff>95337</xdr:colOff>
      <xdr:row>40</xdr:row>
      <xdr:rowOff>159598</xdr:rowOff>
    </xdr:to>
    <xdr:sp macro="" textlink="">
      <xdr:nvSpPr>
        <xdr:cNvPr id="30" name="TextBox 10">
          <a:extLst>
            <a:ext uri="{FF2B5EF4-FFF2-40B4-BE49-F238E27FC236}">
              <a16:creationId xmlns:a16="http://schemas.microsoft.com/office/drawing/2014/main" id="{E5E7347A-6DD3-4C18-9A21-B32B2E2F8F3B}"/>
            </a:ext>
          </a:extLst>
        </xdr:cNvPr>
        <xdr:cNvSpPr txBox="1"/>
      </xdr:nvSpPr>
      <xdr:spPr>
        <a:xfrm>
          <a:off x="8248322" y="8552564"/>
          <a:ext cx="324265" cy="238149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kD</a:t>
          </a:r>
        </a:p>
      </xdr:txBody>
    </xdr:sp>
    <xdr:clientData/>
  </xdr:twoCellAnchor>
  <xdr:twoCellAnchor>
    <xdr:from>
      <xdr:col>10</xdr:col>
      <xdr:colOff>374194</xdr:colOff>
      <xdr:row>40</xdr:row>
      <xdr:rowOff>156507</xdr:rowOff>
    </xdr:from>
    <xdr:to>
      <xdr:col>11</xdr:col>
      <xdr:colOff>220573</xdr:colOff>
      <xdr:row>41</xdr:row>
      <xdr:rowOff>196828</xdr:rowOff>
    </xdr:to>
    <xdr:sp macro="" textlink="">
      <xdr:nvSpPr>
        <xdr:cNvPr id="31" name="TextBox 11">
          <a:extLst>
            <a:ext uri="{FF2B5EF4-FFF2-40B4-BE49-F238E27FC236}">
              <a16:creationId xmlns:a16="http://schemas.microsoft.com/office/drawing/2014/main" id="{93521395-3B57-4324-BB9F-3D912CBECAAD}"/>
            </a:ext>
          </a:extLst>
        </xdr:cNvPr>
        <xdr:cNvSpPr txBox="1"/>
      </xdr:nvSpPr>
      <xdr:spPr>
        <a:xfrm>
          <a:off x="8243309" y="8787622"/>
          <a:ext cx="454514" cy="238148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10</xdr:col>
      <xdr:colOff>344580</xdr:colOff>
      <xdr:row>44</xdr:row>
      <xdr:rowOff>64803</xdr:rowOff>
    </xdr:from>
    <xdr:to>
      <xdr:col>11</xdr:col>
      <xdr:colOff>60710</xdr:colOff>
      <xdr:row>45</xdr:row>
      <xdr:rowOff>110498</xdr:rowOff>
    </xdr:to>
    <xdr:sp macro="" textlink="">
      <xdr:nvSpPr>
        <xdr:cNvPr id="32" name="TextBox 12">
          <a:extLst>
            <a:ext uri="{FF2B5EF4-FFF2-40B4-BE49-F238E27FC236}">
              <a16:creationId xmlns:a16="http://schemas.microsoft.com/office/drawing/2014/main" id="{8FDFFA4C-9641-4B55-9E14-094D03A7CFCE}"/>
            </a:ext>
          </a:extLst>
        </xdr:cNvPr>
        <xdr:cNvSpPr txBox="1"/>
      </xdr:nvSpPr>
      <xdr:spPr>
        <a:xfrm>
          <a:off x="8213695" y="9487226"/>
          <a:ext cx="324265" cy="243522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25</a:t>
          </a:r>
        </a:p>
      </xdr:txBody>
    </xdr:sp>
    <xdr:clientData/>
  </xdr:twoCellAnchor>
  <xdr:twoCellAnchor>
    <xdr:from>
      <xdr:col>15</xdr:col>
      <xdr:colOff>28220</xdr:colOff>
      <xdr:row>42</xdr:row>
      <xdr:rowOff>17131</xdr:rowOff>
    </xdr:from>
    <xdr:to>
      <xdr:col>16</xdr:col>
      <xdr:colOff>117482</xdr:colOff>
      <xdr:row>43</xdr:row>
      <xdr:rowOff>80888</xdr:rowOff>
    </xdr:to>
    <xdr:sp macro="" textlink="">
      <xdr:nvSpPr>
        <xdr:cNvPr id="33" name="TextBox 15">
          <a:extLst>
            <a:ext uri="{FF2B5EF4-FFF2-40B4-BE49-F238E27FC236}">
              <a16:creationId xmlns:a16="http://schemas.microsoft.com/office/drawing/2014/main" id="{E0FA7396-C062-4E8E-BECB-8AF11165A046}"/>
            </a:ext>
          </a:extLst>
        </xdr:cNvPr>
        <xdr:cNvSpPr txBox="1"/>
      </xdr:nvSpPr>
      <xdr:spPr>
        <a:xfrm>
          <a:off x="10938008" y="9043900"/>
          <a:ext cx="697397" cy="26158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100" b="1">
              <a:solidFill>
                <a:srgbClr val="FF0000"/>
              </a:solidFill>
            </a:rPr>
            <a:t>GAPDH</a:t>
          </a:r>
        </a:p>
      </xdr:txBody>
    </xdr:sp>
    <xdr:clientData/>
  </xdr:twoCellAnchor>
  <xdr:twoCellAnchor>
    <xdr:from>
      <xdr:col>15</xdr:col>
      <xdr:colOff>77844</xdr:colOff>
      <xdr:row>43</xdr:row>
      <xdr:rowOff>161442</xdr:rowOff>
    </xdr:from>
    <xdr:to>
      <xdr:col>17</xdr:col>
      <xdr:colOff>69488</xdr:colOff>
      <xdr:row>46</xdr:row>
      <xdr:rowOff>4747</xdr:rowOff>
    </xdr:to>
    <xdr:sp macro="" textlink="">
      <xdr:nvSpPr>
        <xdr:cNvPr id="34" name="TextBox 32">
          <a:extLst>
            <a:ext uri="{FF2B5EF4-FFF2-40B4-BE49-F238E27FC236}">
              <a16:creationId xmlns:a16="http://schemas.microsoft.com/office/drawing/2014/main" id="{917BC9D2-BDB8-43B6-A5FC-2553F77BAB6D}"/>
            </a:ext>
          </a:extLst>
        </xdr:cNvPr>
        <xdr:cNvSpPr txBox="1"/>
      </xdr:nvSpPr>
      <xdr:spPr>
        <a:xfrm>
          <a:off x="10987632" y="9386038"/>
          <a:ext cx="1127318" cy="436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100" b="1">
              <a:solidFill>
                <a:srgbClr val="00B0F0"/>
              </a:solidFill>
            </a:rPr>
            <a:t>sFRP-1</a:t>
          </a:r>
          <a:r>
            <a:rPr lang="en-US" sz="1100" b="1" baseline="0">
              <a:solidFill>
                <a:srgbClr val="00B0F0"/>
              </a:solidFill>
            </a:rPr>
            <a:t> </a:t>
          </a:r>
        </a:p>
        <a:p>
          <a:r>
            <a:rPr lang="en-US" sz="1100" b="1" baseline="0">
              <a:solidFill>
                <a:srgbClr val="00B0F0"/>
              </a:solidFill>
            </a:rPr>
            <a:t>35</a:t>
          </a:r>
          <a:r>
            <a:rPr lang="en-US" sz="1100" b="1">
              <a:solidFill>
                <a:srgbClr val="00B0F0"/>
              </a:solidFill>
            </a:rPr>
            <a:t> kD</a:t>
          </a:r>
        </a:p>
      </xdr:txBody>
    </xdr:sp>
    <xdr:clientData/>
  </xdr:twoCellAnchor>
  <xdr:twoCellAnchor>
    <xdr:from>
      <xdr:col>15</xdr:col>
      <xdr:colOff>533298</xdr:colOff>
      <xdr:row>42</xdr:row>
      <xdr:rowOff>147233</xdr:rowOff>
    </xdr:from>
    <xdr:to>
      <xdr:col>16</xdr:col>
      <xdr:colOff>459566</xdr:colOff>
      <xdr:row>44</xdr:row>
      <xdr:rowOff>26254</xdr:rowOff>
    </xdr:to>
    <xdr:sp macro="" textlink="">
      <xdr:nvSpPr>
        <xdr:cNvPr id="35" name="Arrow: Right 34">
          <a:extLst>
            <a:ext uri="{FF2B5EF4-FFF2-40B4-BE49-F238E27FC236}">
              <a16:creationId xmlns:a16="http://schemas.microsoft.com/office/drawing/2014/main" id="{87C0BD24-6CDF-447F-96ED-59B201700BA1}"/>
            </a:ext>
          </a:extLst>
        </xdr:cNvPr>
        <xdr:cNvSpPr/>
      </xdr:nvSpPr>
      <xdr:spPr>
        <a:xfrm rot="10800000">
          <a:off x="11443086" y="9174002"/>
          <a:ext cx="534403" cy="274675"/>
        </a:xfrm>
        <a:prstGeom prst="rightArrow">
          <a:avLst/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10</xdr:col>
      <xdr:colOff>336559</xdr:colOff>
      <xdr:row>43</xdr:row>
      <xdr:rowOff>19016</xdr:rowOff>
    </xdr:from>
    <xdr:to>
      <xdr:col>11</xdr:col>
      <xdr:colOff>52689</xdr:colOff>
      <xdr:row>44</xdr:row>
      <xdr:rowOff>70015</xdr:rowOff>
    </xdr:to>
    <xdr:sp macro="" textlink="">
      <xdr:nvSpPr>
        <xdr:cNvPr id="36" name="TextBox 12">
          <a:extLst>
            <a:ext uri="{FF2B5EF4-FFF2-40B4-BE49-F238E27FC236}">
              <a16:creationId xmlns:a16="http://schemas.microsoft.com/office/drawing/2014/main" id="{303E8CEA-02CB-4785-980C-54BE3BB8FAD0}"/>
            </a:ext>
          </a:extLst>
        </xdr:cNvPr>
        <xdr:cNvSpPr txBox="1"/>
      </xdr:nvSpPr>
      <xdr:spPr>
        <a:xfrm>
          <a:off x="8205674" y="9243612"/>
          <a:ext cx="324265" cy="248826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37</a:t>
          </a:r>
        </a:p>
      </xdr:txBody>
    </xdr:sp>
    <xdr:clientData/>
  </xdr:twoCellAnchor>
  <xdr:twoCellAnchor>
    <xdr:from>
      <xdr:col>11</xdr:col>
      <xdr:colOff>179914</xdr:colOff>
      <xdr:row>55</xdr:row>
      <xdr:rowOff>183753</xdr:rowOff>
    </xdr:from>
    <xdr:to>
      <xdr:col>11</xdr:col>
      <xdr:colOff>504179</xdr:colOff>
      <xdr:row>57</xdr:row>
      <xdr:rowOff>26248</xdr:rowOff>
    </xdr:to>
    <xdr:sp macro="" textlink="">
      <xdr:nvSpPr>
        <xdr:cNvPr id="37" name="TextBox 10">
          <a:extLst>
            <a:ext uri="{FF2B5EF4-FFF2-40B4-BE49-F238E27FC236}">
              <a16:creationId xmlns:a16="http://schemas.microsoft.com/office/drawing/2014/main" id="{9AED3BEF-132B-4681-A758-A544579D9891}"/>
            </a:ext>
          </a:extLst>
        </xdr:cNvPr>
        <xdr:cNvSpPr txBox="1"/>
      </xdr:nvSpPr>
      <xdr:spPr>
        <a:xfrm>
          <a:off x="8657164" y="11804253"/>
          <a:ext cx="324265" cy="238149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kD</a:t>
          </a:r>
        </a:p>
      </xdr:txBody>
    </xdr:sp>
    <xdr:clientData/>
  </xdr:twoCellAnchor>
  <xdr:twoCellAnchor>
    <xdr:from>
      <xdr:col>11</xdr:col>
      <xdr:colOff>174901</xdr:colOff>
      <xdr:row>57</xdr:row>
      <xdr:rowOff>23157</xdr:rowOff>
    </xdr:from>
    <xdr:to>
      <xdr:col>12</xdr:col>
      <xdr:colOff>21280</xdr:colOff>
      <xdr:row>58</xdr:row>
      <xdr:rowOff>63478</xdr:rowOff>
    </xdr:to>
    <xdr:sp macro="" textlink="">
      <xdr:nvSpPr>
        <xdr:cNvPr id="38" name="TextBox 11">
          <a:extLst>
            <a:ext uri="{FF2B5EF4-FFF2-40B4-BE49-F238E27FC236}">
              <a16:creationId xmlns:a16="http://schemas.microsoft.com/office/drawing/2014/main" id="{90914627-46AD-439C-9D4B-22CADD0E7035}"/>
            </a:ext>
          </a:extLst>
        </xdr:cNvPr>
        <xdr:cNvSpPr txBox="1"/>
      </xdr:nvSpPr>
      <xdr:spPr>
        <a:xfrm>
          <a:off x="8652151" y="12039311"/>
          <a:ext cx="454514" cy="238148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11</xdr:col>
      <xdr:colOff>145287</xdr:colOff>
      <xdr:row>60</xdr:row>
      <xdr:rowOff>129280</xdr:rowOff>
    </xdr:from>
    <xdr:to>
      <xdr:col>11</xdr:col>
      <xdr:colOff>469552</xdr:colOff>
      <xdr:row>61</xdr:row>
      <xdr:rowOff>174975</xdr:rowOff>
    </xdr:to>
    <xdr:sp macro="" textlink="">
      <xdr:nvSpPr>
        <xdr:cNvPr id="39" name="TextBox 12">
          <a:extLst>
            <a:ext uri="{FF2B5EF4-FFF2-40B4-BE49-F238E27FC236}">
              <a16:creationId xmlns:a16="http://schemas.microsoft.com/office/drawing/2014/main" id="{E5347892-45A5-47DD-99D2-2F86734E2368}"/>
            </a:ext>
          </a:extLst>
        </xdr:cNvPr>
        <xdr:cNvSpPr txBox="1"/>
      </xdr:nvSpPr>
      <xdr:spPr>
        <a:xfrm>
          <a:off x="8622537" y="12738915"/>
          <a:ext cx="324265" cy="243522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25</a:t>
          </a:r>
        </a:p>
      </xdr:txBody>
    </xdr:sp>
    <xdr:clientData/>
  </xdr:twoCellAnchor>
  <xdr:twoCellAnchor>
    <xdr:from>
      <xdr:col>15</xdr:col>
      <xdr:colOff>385774</xdr:colOff>
      <xdr:row>59</xdr:row>
      <xdr:rowOff>169531</xdr:rowOff>
    </xdr:from>
    <xdr:to>
      <xdr:col>16</xdr:col>
      <xdr:colOff>475036</xdr:colOff>
      <xdr:row>61</xdr:row>
      <xdr:rowOff>35461</xdr:rowOff>
    </xdr:to>
    <xdr:sp macro="" textlink="">
      <xdr:nvSpPr>
        <xdr:cNvPr id="40" name="TextBox 15">
          <a:extLst>
            <a:ext uri="{FF2B5EF4-FFF2-40B4-BE49-F238E27FC236}">
              <a16:creationId xmlns:a16="http://schemas.microsoft.com/office/drawing/2014/main" id="{5437CE35-3B82-4B18-B8DF-8CA04009D5F3}"/>
            </a:ext>
          </a:extLst>
        </xdr:cNvPr>
        <xdr:cNvSpPr txBox="1"/>
      </xdr:nvSpPr>
      <xdr:spPr>
        <a:xfrm>
          <a:off x="11295562" y="12581339"/>
          <a:ext cx="697397" cy="26158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100" b="1">
              <a:solidFill>
                <a:srgbClr val="FF0000"/>
              </a:solidFill>
            </a:rPr>
            <a:t>GAPDH</a:t>
          </a:r>
        </a:p>
      </xdr:txBody>
    </xdr:sp>
    <xdr:clientData/>
  </xdr:twoCellAnchor>
  <xdr:twoCellAnchor>
    <xdr:from>
      <xdr:col>15</xdr:col>
      <xdr:colOff>457380</xdr:colOff>
      <xdr:row>54</xdr:row>
      <xdr:rowOff>167304</xdr:rowOff>
    </xdr:from>
    <xdr:to>
      <xdr:col>17</xdr:col>
      <xdr:colOff>449024</xdr:colOff>
      <xdr:row>57</xdr:row>
      <xdr:rowOff>10609</xdr:rowOff>
    </xdr:to>
    <xdr:sp macro="" textlink="">
      <xdr:nvSpPr>
        <xdr:cNvPr id="41" name="TextBox 32">
          <a:extLst>
            <a:ext uri="{FF2B5EF4-FFF2-40B4-BE49-F238E27FC236}">
              <a16:creationId xmlns:a16="http://schemas.microsoft.com/office/drawing/2014/main" id="{6EA67062-B2CA-417B-9319-BEE48DBD84FA}"/>
            </a:ext>
          </a:extLst>
        </xdr:cNvPr>
        <xdr:cNvSpPr txBox="1"/>
      </xdr:nvSpPr>
      <xdr:spPr>
        <a:xfrm>
          <a:off x="11367168" y="11589977"/>
          <a:ext cx="1127318" cy="436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100" b="1">
              <a:solidFill>
                <a:srgbClr val="00B0F0"/>
              </a:solidFill>
            </a:rPr>
            <a:t>CD44</a:t>
          </a:r>
        </a:p>
        <a:p>
          <a:r>
            <a:rPr lang="en-US" sz="1100" b="1">
              <a:solidFill>
                <a:srgbClr val="00B0F0"/>
              </a:solidFill>
            </a:rPr>
            <a:t>82 kD</a:t>
          </a:r>
        </a:p>
      </xdr:txBody>
    </xdr:sp>
    <xdr:clientData/>
  </xdr:twoCellAnchor>
  <xdr:twoCellAnchor>
    <xdr:from>
      <xdr:col>16</xdr:col>
      <xdr:colOff>282717</xdr:colOff>
      <xdr:row>56</xdr:row>
      <xdr:rowOff>145767</xdr:rowOff>
    </xdr:from>
    <xdr:to>
      <xdr:col>17</xdr:col>
      <xdr:colOff>289581</xdr:colOff>
      <xdr:row>58</xdr:row>
      <xdr:rowOff>24788</xdr:rowOff>
    </xdr:to>
    <xdr:sp macro="" textlink="">
      <xdr:nvSpPr>
        <xdr:cNvPr id="42" name="Arrow: Right 41">
          <a:extLst>
            <a:ext uri="{FF2B5EF4-FFF2-40B4-BE49-F238E27FC236}">
              <a16:creationId xmlns:a16="http://schemas.microsoft.com/office/drawing/2014/main" id="{DA2AD081-8B81-4559-BBC0-37C9B464A037}"/>
            </a:ext>
          </a:extLst>
        </xdr:cNvPr>
        <xdr:cNvSpPr/>
      </xdr:nvSpPr>
      <xdr:spPr>
        <a:xfrm rot="10800000">
          <a:off x="11800640" y="11964094"/>
          <a:ext cx="534403" cy="274675"/>
        </a:xfrm>
        <a:prstGeom prst="rightArrow">
          <a:avLst/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11</xdr:col>
      <xdr:colOff>137266</xdr:colOff>
      <xdr:row>59</xdr:row>
      <xdr:rowOff>83493</xdr:rowOff>
    </xdr:from>
    <xdr:to>
      <xdr:col>11</xdr:col>
      <xdr:colOff>461531</xdr:colOff>
      <xdr:row>60</xdr:row>
      <xdr:rowOff>134492</xdr:rowOff>
    </xdr:to>
    <xdr:sp macro="" textlink="">
      <xdr:nvSpPr>
        <xdr:cNvPr id="43" name="TextBox 12">
          <a:extLst>
            <a:ext uri="{FF2B5EF4-FFF2-40B4-BE49-F238E27FC236}">
              <a16:creationId xmlns:a16="http://schemas.microsoft.com/office/drawing/2014/main" id="{01583738-FE7D-45C9-9FF1-937933386055}"/>
            </a:ext>
          </a:extLst>
        </xdr:cNvPr>
        <xdr:cNvSpPr txBox="1"/>
      </xdr:nvSpPr>
      <xdr:spPr>
        <a:xfrm>
          <a:off x="8614516" y="12495301"/>
          <a:ext cx="324265" cy="248826"/>
        </a:xfrm>
        <a:prstGeom prst="rect">
          <a:avLst/>
        </a:prstGeom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000" b="1">
              <a:solidFill>
                <a:srgbClr val="FF0000"/>
              </a:solidFill>
            </a:rPr>
            <a:t>37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0</xdr:rowOff>
    </xdr:from>
    <xdr:to>
      <xdr:col>16</xdr:col>
      <xdr:colOff>269918</xdr:colOff>
      <xdr:row>78</xdr:row>
      <xdr:rowOff>170674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E8FA1C68-2B06-41DD-9F68-E05C140572D7}"/>
            </a:ext>
          </a:extLst>
        </xdr:cNvPr>
        <xdr:cNvGrpSpPr/>
      </xdr:nvGrpSpPr>
      <xdr:grpSpPr>
        <a:xfrm>
          <a:off x="0" y="8143875"/>
          <a:ext cx="10175918" cy="7028674"/>
          <a:chOff x="384590" y="75414"/>
          <a:chExt cx="10239418" cy="6800074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id="{20DF532A-5103-4195-A95D-69D6D42C493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7405" t="23120" r="16768" b="13933"/>
          <a:stretch/>
        </xdr:blipFill>
        <xdr:spPr>
          <a:xfrm>
            <a:off x="384590" y="75414"/>
            <a:ext cx="10239418" cy="6800074"/>
          </a:xfrm>
          <a:prstGeom prst="rect">
            <a:avLst/>
          </a:prstGeom>
        </xdr:spPr>
      </xdr:pic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27025808-1C79-407D-A721-4AA911695C65}"/>
              </a:ext>
            </a:extLst>
          </xdr:cNvPr>
          <xdr:cNvSpPr txBox="1"/>
        </xdr:nvSpPr>
        <xdr:spPr>
          <a:xfrm>
            <a:off x="1055802" y="1206630"/>
            <a:ext cx="8229600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>
                <a:solidFill>
                  <a:schemeClr val="bg1"/>
                </a:solidFill>
              </a:rPr>
              <a:t>1    2    3     4    5    6    7   10  14  16  17   18  19  20  21  22  23  24   25  26  27  28  29  30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0882AD59-2C33-4804-8177-5D59725B7E5C}"/>
              </a:ext>
            </a:extLst>
          </xdr:cNvPr>
          <xdr:cNvSpPr txBox="1"/>
        </xdr:nvSpPr>
        <xdr:spPr>
          <a:xfrm>
            <a:off x="970961" y="4515439"/>
            <a:ext cx="5125039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>
                <a:solidFill>
                  <a:schemeClr val="bg1"/>
                </a:solidFill>
              </a:rPr>
              <a:t>31  32  33  34  35  36   37  38  39  wt wt  5x  5x   -      -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768AB8B-FDC5-459C-A8E0-C8057584BC60}"/>
              </a:ext>
            </a:extLst>
          </xdr:cNvPr>
          <xdr:cNvSpPr txBox="1"/>
        </xdr:nvSpPr>
        <xdr:spPr>
          <a:xfrm>
            <a:off x="7321565" y="6413254"/>
            <a:ext cx="3302443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>
                <a:solidFill>
                  <a:schemeClr val="bg1"/>
                </a:solidFill>
              </a:rPr>
              <a:t>5xFAD WT takedown 5/5/22 SPW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3DFEF-3887-43C4-8D65-6CB4A3D2B59C}">
  <sheetPr filterMode="1"/>
  <dimension ref="A1:AC104"/>
  <sheetViews>
    <sheetView topLeftCell="A30" zoomScale="66" zoomScaleNormal="66" workbookViewId="0">
      <selection activeCell="X35" sqref="X35"/>
    </sheetView>
  </sheetViews>
  <sheetFormatPr defaultRowHeight="23.25" x14ac:dyDescent="0.35"/>
  <cols>
    <col min="1" max="1" width="6" bestFit="1" customWidth="1"/>
    <col min="2" max="2" width="13.85546875" bestFit="1" customWidth="1"/>
    <col min="3" max="3" width="20.7109375" customWidth="1"/>
    <col min="4" max="4" width="7.42578125" bestFit="1" customWidth="1"/>
    <col min="5" max="5" width="9.7109375" bestFit="1" customWidth="1"/>
    <col min="6" max="6" width="9.85546875" bestFit="1" customWidth="1"/>
    <col min="7" max="7" width="9.5703125" bestFit="1" customWidth="1"/>
    <col min="8" max="8" width="9.140625" bestFit="1" customWidth="1"/>
    <col min="9" max="9" width="7.5703125" bestFit="1" customWidth="1"/>
    <col min="10" max="10" width="6" bestFit="1" customWidth="1"/>
    <col min="11" max="11" width="12.5703125" bestFit="1" customWidth="1"/>
    <col min="15" max="15" width="13.7109375" style="8" customWidth="1"/>
    <col min="16" max="16" width="21.5703125" style="76" customWidth="1"/>
    <col min="17" max="17" width="9.42578125" customWidth="1"/>
    <col min="27" max="27" width="15" bestFit="1" customWidth="1"/>
    <col min="29" max="29" width="28.42578125" bestFit="1" customWidth="1"/>
  </cols>
  <sheetData>
    <row r="1" spans="1:29" ht="60.75" x14ac:dyDescent="0.35">
      <c r="A1" s="10" t="s">
        <v>0</v>
      </c>
      <c r="B1" s="1" t="s">
        <v>1</v>
      </c>
      <c r="C1" s="2" t="s">
        <v>1</v>
      </c>
      <c r="D1" s="3" t="s">
        <v>2</v>
      </c>
      <c r="E1" s="33" t="s">
        <v>3</v>
      </c>
      <c r="F1" s="29" t="s">
        <v>4</v>
      </c>
      <c r="G1" s="4" t="s">
        <v>5</v>
      </c>
      <c r="H1" s="11" t="s">
        <v>6</v>
      </c>
      <c r="AA1" s="1" t="s">
        <v>1</v>
      </c>
      <c r="AB1" t="s">
        <v>7</v>
      </c>
      <c r="AC1" t="s">
        <v>8</v>
      </c>
    </row>
    <row r="2" spans="1:29" x14ac:dyDescent="0.35">
      <c r="A2" s="51">
        <v>1</v>
      </c>
      <c r="B2" s="52" t="s">
        <v>9</v>
      </c>
      <c r="C2" s="53"/>
      <c r="D2" s="53"/>
      <c r="E2" s="53"/>
      <c r="F2" s="54"/>
      <c r="G2" s="55"/>
      <c r="H2" s="56"/>
      <c r="AA2" s="5" t="s">
        <v>10</v>
      </c>
      <c r="AB2">
        <v>1.0309999999999999</v>
      </c>
      <c r="AC2">
        <f>AB2*10</f>
        <v>10.309999999999999</v>
      </c>
    </row>
    <row r="3" spans="1:29" x14ac:dyDescent="0.35">
      <c r="A3" s="51">
        <v>2</v>
      </c>
      <c r="B3" s="57" t="s">
        <v>10</v>
      </c>
      <c r="C3" s="58"/>
      <c r="D3" s="59">
        <v>9.26</v>
      </c>
      <c r="E3" s="53">
        <v>6</v>
      </c>
      <c r="F3" s="54">
        <f>H3-G3-E3</f>
        <v>6.3002159827213831</v>
      </c>
      <c r="G3" s="55">
        <f>25/D3</f>
        <v>2.6997840172786178</v>
      </c>
      <c r="H3" s="56">
        <v>15</v>
      </c>
      <c r="AA3" s="5" t="s">
        <v>11</v>
      </c>
      <c r="AB3">
        <v>1.129</v>
      </c>
      <c r="AC3">
        <f t="shared" ref="AC3:AC27" si="0">AB3*10</f>
        <v>11.29</v>
      </c>
    </row>
    <row r="4" spans="1:29" x14ac:dyDescent="0.35">
      <c r="A4" s="51">
        <v>3</v>
      </c>
      <c r="B4" s="57" t="s">
        <v>11</v>
      </c>
      <c r="C4" s="58"/>
      <c r="D4" s="59">
        <v>8.57</v>
      </c>
      <c r="E4" s="53">
        <v>6</v>
      </c>
      <c r="F4" s="54">
        <f t="shared" ref="F4:F15" si="1">H4-G4-E4</f>
        <v>6.0828471411901983</v>
      </c>
      <c r="G4" s="55">
        <f t="shared" ref="G4:G15" si="2">25/D4</f>
        <v>2.9171528588098017</v>
      </c>
      <c r="H4" s="56">
        <v>15</v>
      </c>
      <c r="AA4" s="5" t="s">
        <v>12</v>
      </c>
      <c r="AB4">
        <v>1.1950000000000001</v>
      </c>
      <c r="AC4">
        <f t="shared" si="0"/>
        <v>11.950000000000001</v>
      </c>
    </row>
    <row r="5" spans="1:29" x14ac:dyDescent="0.35">
      <c r="A5" s="51">
        <v>4</v>
      </c>
      <c r="B5" s="57" t="s">
        <v>12</v>
      </c>
      <c r="C5" s="58"/>
      <c r="D5" s="59">
        <v>7.5600000000000005</v>
      </c>
      <c r="E5" s="53">
        <v>6</v>
      </c>
      <c r="F5" s="54">
        <f t="shared" si="1"/>
        <v>5.693121693121693</v>
      </c>
      <c r="G5" s="55">
        <f t="shared" si="2"/>
        <v>3.3068783068783065</v>
      </c>
      <c r="H5" s="56">
        <v>15</v>
      </c>
      <c r="AA5" s="16" t="s">
        <v>13</v>
      </c>
      <c r="AB5">
        <v>1.119</v>
      </c>
      <c r="AC5">
        <f t="shared" si="0"/>
        <v>11.19</v>
      </c>
    </row>
    <row r="6" spans="1:29" x14ac:dyDescent="0.35">
      <c r="A6" s="51">
        <v>5</v>
      </c>
      <c r="B6" s="52" t="s">
        <v>14</v>
      </c>
      <c r="C6" s="58"/>
      <c r="D6" s="60">
        <v>9.0300000000000011</v>
      </c>
      <c r="E6" s="53">
        <v>6</v>
      </c>
      <c r="F6" s="54">
        <f t="shared" si="1"/>
        <v>6.2314507198228135</v>
      </c>
      <c r="G6" s="55">
        <f t="shared" si="2"/>
        <v>2.7685492801771869</v>
      </c>
      <c r="H6" s="56">
        <v>15</v>
      </c>
      <c r="AA6" s="16" t="s">
        <v>15</v>
      </c>
      <c r="AB6">
        <v>1.6339999999999999</v>
      </c>
      <c r="AC6">
        <f t="shared" si="0"/>
        <v>16.34</v>
      </c>
    </row>
    <row r="7" spans="1:29" x14ac:dyDescent="0.35">
      <c r="A7" s="51">
        <v>6</v>
      </c>
      <c r="B7" s="52" t="s">
        <v>16</v>
      </c>
      <c r="C7" s="58"/>
      <c r="D7" s="60">
        <v>7.37</v>
      </c>
      <c r="E7" s="53">
        <v>6</v>
      </c>
      <c r="F7" s="54">
        <f t="shared" si="1"/>
        <v>5.6078697421981012</v>
      </c>
      <c r="G7" s="55">
        <f t="shared" si="2"/>
        <v>3.3921302578018997</v>
      </c>
      <c r="H7" s="56">
        <v>15</v>
      </c>
      <c r="AA7" s="16" t="s">
        <v>17</v>
      </c>
      <c r="AB7">
        <v>1.159</v>
      </c>
      <c r="AC7">
        <f t="shared" si="0"/>
        <v>11.59</v>
      </c>
    </row>
    <row r="8" spans="1:29" x14ac:dyDescent="0.35">
      <c r="A8" s="51">
        <v>7</v>
      </c>
      <c r="B8" s="52" t="s">
        <v>18</v>
      </c>
      <c r="C8" s="53"/>
      <c r="D8" s="60">
        <v>6.66</v>
      </c>
      <c r="E8" s="53">
        <v>6</v>
      </c>
      <c r="F8" s="54">
        <f t="shared" si="1"/>
        <v>5.2462462462462458</v>
      </c>
      <c r="G8" s="55">
        <f t="shared" si="2"/>
        <v>3.7537537537537538</v>
      </c>
      <c r="H8" s="56">
        <v>15</v>
      </c>
      <c r="AA8" s="16" t="s">
        <v>19</v>
      </c>
      <c r="AB8">
        <v>0.17399999999999999</v>
      </c>
      <c r="AC8">
        <f t="shared" si="0"/>
        <v>1.7399999999999998</v>
      </c>
    </row>
    <row r="9" spans="1:29" x14ac:dyDescent="0.35">
      <c r="A9" s="51">
        <v>8</v>
      </c>
      <c r="B9" s="52" t="s">
        <v>20</v>
      </c>
      <c r="C9" s="58"/>
      <c r="D9" s="60">
        <v>7.6400000000000006</v>
      </c>
      <c r="E9" s="53">
        <v>6</v>
      </c>
      <c r="F9" s="54">
        <f t="shared" si="1"/>
        <v>5.7277486910994764</v>
      </c>
      <c r="G9" s="55">
        <f t="shared" si="2"/>
        <v>3.2722513089005232</v>
      </c>
      <c r="H9" s="56">
        <v>15</v>
      </c>
      <c r="AA9" s="16" t="s">
        <v>21</v>
      </c>
      <c r="AB9">
        <v>1.1279999999999999</v>
      </c>
      <c r="AC9">
        <f t="shared" si="0"/>
        <v>11.28</v>
      </c>
    </row>
    <row r="10" spans="1:29" x14ac:dyDescent="0.35">
      <c r="A10" s="51">
        <v>9</v>
      </c>
      <c r="B10" s="52">
        <v>6</v>
      </c>
      <c r="C10" s="58" t="s">
        <v>22</v>
      </c>
      <c r="D10" s="60">
        <v>8.1999999999999993</v>
      </c>
      <c r="E10" s="53">
        <v>6</v>
      </c>
      <c r="F10" s="54">
        <f t="shared" si="1"/>
        <v>5.9512195121951219</v>
      </c>
      <c r="G10" s="55">
        <f t="shared" si="2"/>
        <v>3.0487804878048781</v>
      </c>
      <c r="H10" s="56">
        <v>15</v>
      </c>
      <c r="AA10" s="16" t="s">
        <v>23</v>
      </c>
      <c r="AB10">
        <v>1.32</v>
      </c>
      <c r="AC10">
        <f t="shared" si="0"/>
        <v>13.200000000000001</v>
      </c>
    </row>
    <row r="11" spans="1:29" x14ac:dyDescent="0.35">
      <c r="A11" s="51">
        <v>10</v>
      </c>
      <c r="B11" s="52">
        <v>10</v>
      </c>
      <c r="C11" s="58" t="s">
        <v>22</v>
      </c>
      <c r="D11" s="60">
        <v>8.629999999999999</v>
      </c>
      <c r="E11" s="53">
        <v>6</v>
      </c>
      <c r="F11" s="54">
        <f t="shared" si="1"/>
        <v>6.1031286210892226</v>
      </c>
      <c r="G11" s="55">
        <f t="shared" si="2"/>
        <v>2.8968713789107765</v>
      </c>
      <c r="H11" s="56">
        <v>15</v>
      </c>
      <c r="AA11" s="16" t="s">
        <v>24</v>
      </c>
      <c r="AB11">
        <v>1.2410000000000001</v>
      </c>
      <c r="AC11">
        <f t="shared" si="0"/>
        <v>12.41</v>
      </c>
    </row>
    <row r="12" spans="1:29" x14ac:dyDescent="0.35">
      <c r="A12" s="51">
        <v>11</v>
      </c>
      <c r="B12" s="52">
        <v>40</v>
      </c>
      <c r="C12" s="58" t="s">
        <v>25</v>
      </c>
      <c r="D12" s="60">
        <v>9.5299999999999994</v>
      </c>
      <c r="E12" s="53">
        <v>6</v>
      </c>
      <c r="F12" s="54">
        <f t="shared" si="1"/>
        <v>6.3767051416579221</v>
      </c>
      <c r="G12" s="55">
        <f t="shared" si="2"/>
        <v>2.6232948583420779</v>
      </c>
      <c r="H12" s="56">
        <v>15</v>
      </c>
      <c r="AA12" s="16" t="s">
        <v>26</v>
      </c>
      <c r="AB12">
        <v>1.212</v>
      </c>
      <c r="AC12">
        <f t="shared" si="0"/>
        <v>12.12</v>
      </c>
    </row>
    <row r="13" spans="1:29" x14ac:dyDescent="0.35">
      <c r="A13" s="51">
        <v>12</v>
      </c>
      <c r="B13" s="52">
        <v>30</v>
      </c>
      <c r="C13" s="58" t="s">
        <v>25</v>
      </c>
      <c r="D13" s="60">
        <v>8.42</v>
      </c>
      <c r="E13" s="53">
        <v>6</v>
      </c>
      <c r="F13" s="54">
        <f t="shared" si="1"/>
        <v>6.0308788598574825</v>
      </c>
      <c r="G13" s="55">
        <f t="shared" si="2"/>
        <v>2.9691211401425179</v>
      </c>
      <c r="H13" s="56">
        <v>15</v>
      </c>
      <c r="AA13" s="16" t="s">
        <v>27</v>
      </c>
      <c r="AB13">
        <v>1.163</v>
      </c>
      <c r="AC13">
        <f t="shared" si="0"/>
        <v>11.63</v>
      </c>
    </row>
    <row r="14" spans="1:29" x14ac:dyDescent="0.35">
      <c r="A14" s="51">
        <v>13</v>
      </c>
      <c r="B14" s="52">
        <v>35</v>
      </c>
      <c r="C14" s="58" t="s">
        <v>25</v>
      </c>
      <c r="D14" s="60">
        <v>8.1399999999999988</v>
      </c>
      <c r="E14" s="53">
        <v>6</v>
      </c>
      <c r="F14" s="54">
        <f t="shared" si="1"/>
        <v>5.9287469287469285</v>
      </c>
      <c r="G14" s="55">
        <f t="shared" si="2"/>
        <v>3.0712530712530719</v>
      </c>
      <c r="H14" s="56">
        <v>15</v>
      </c>
      <c r="AA14" s="16" t="s">
        <v>28</v>
      </c>
      <c r="AB14">
        <v>1.103</v>
      </c>
      <c r="AC14">
        <f t="shared" si="0"/>
        <v>11.03</v>
      </c>
    </row>
    <row r="15" spans="1:29" x14ac:dyDescent="0.35">
      <c r="A15" s="51">
        <v>14</v>
      </c>
      <c r="B15" s="52">
        <v>34</v>
      </c>
      <c r="C15" s="58" t="s">
        <v>25</v>
      </c>
      <c r="D15" s="60">
        <v>8.1399999999999988</v>
      </c>
      <c r="E15" s="53">
        <v>6</v>
      </c>
      <c r="F15" s="54">
        <f t="shared" si="1"/>
        <v>5.9287469287469285</v>
      </c>
      <c r="G15" s="55">
        <f t="shared" si="2"/>
        <v>3.0712530712530719</v>
      </c>
      <c r="H15" s="56">
        <v>15</v>
      </c>
      <c r="AA15" t="s">
        <v>29</v>
      </c>
      <c r="AB15">
        <v>1.125</v>
      </c>
      <c r="AC15">
        <f t="shared" si="0"/>
        <v>11.25</v>
      </c>
    </row>
    <row r="16" spans="1:29" ht="24" thickBot="1" x14ac:dyDescent="0.4">
      <c r="A16" s="51">
        <v>15</v>
      </c>
      <c r="B16" s="61"/>
      <c r="C16" s="62"/>
      <c r="D16" s="63"/>
      <c r="E16" s="64"/>
      <c r="F16" s="65"/>
      <c r="G16" s="66"/>
      <c r="H16" s="67"/>
      <c r="AA16" s="5" t="s">
        <v>30</v>
      </c>
      <c r="AB16">
        <v>1.093</v>
      </c>
      <c r="AC16">
        <f t="shared" si="0"/>
        <v>10.93</v>
      </c>
    </row>
    <row r="17" spans="1:29" ht="24" thickBot="1" x14ac:dyDescent="0.4">
      <c r="AA17" t="s">
        <v>31</v>
      </c>
      <c r="AB17">
        <v>1.038</v>
      </c>
      <c r="AC17">
        <f t="shared" si="0"/>
        <v>10.38</v>
      </c>
    </row>
    <row r="18" spans="1:29" ht="60.75" x14ac:dyDescent="0.25">
      <c r="A18" s="10" t="s">
        <v>0</v>
      </c>
      <c r="B18" s="1" t="s">
        <v>1</v>
      </c>
      <c r="C18" s="2" t="s">
        <v>1</v>
      </c>
      <c r="D18" s="3" t="s">
        <v>2</v>
      </c>
      <c r="E18" s="33" t="s">
        <v>3</v>
      </c>
      <c r="F18" s="29" t="s">
        <v>4</v>
      </c>
      <c r="G18" s="4" t="s">
        <v>5</v>
      </c>
      <c r="H18" s="11" t="s">
        <v>6</v>
      </c>
      <c r="J18" s="10" t="s">
        <v>0</v>
      </c>
      <c r="K18" s="1" t="s">
        <v>1</v>
      </c>
      <c r="L18" s="2" t="s">
        <v>1</v>
      </c>
      <c r="M18" s="3" t="s">
        <v>2</v>
      </c>
      <c r="N18" s="33" t="s">
        <v>3</v>
      </c>
      <c r="O18" s="68" t="s">
        <v>4</v>
      </c>
      <c r="P18" s="77" t="s">
        <v>5</v>
      </c>
      <c r="Q18" s="11" t="s">
        <v>6</v>
      </c>
      <c r="R18" s="12"/>
      <c r="AA18" s="16" t="s">
        <v>14</v>
      </c>
      <c r="AB18">
        <v>0.91300000000000003</v>
      </c>
      <c r="AC18">
        <f t="shared" si="0"/>
        <v>9.1300000000000008</v>
      </c>
    </row>
    <row r="19" spans="1:29" x14ac:dyDescent="0.35">
      <c r="A19" s="15">
        <v>1</v>
      </c>
      <c r="B19" s="16" t="s">
        <v>9</v>
      </c>
      <c r="C19" s="12"/>
      <c r="D19" s="12"/>
      <c r="E19" s="12"/>
      <c r="F19" s="30"/>
      <c r="G19" s="6"/>
      <c r="H19" s="17"/>
      <c r="J19" s="15">
        <v>1</v>
      </c>
      <c r="K19" s="16" t="s">
        <v>9</v>
      </c>
      <c r="L19" s="12"/>
      <c r="M19" s="12"/>
      <c r="N19" s="12"/>
      <c r="O19" s="69"/>
      <c r="P19" s="78"/>
      <c r="Q19" s="17"/>
      <c r="R19" s="12"/>
      <c r="AA19" s="16" t="s">
        <v>16</v>
      </c>
      <c r="AB19">
        <v>0.93799999999999994</v>
      </c>
      <c r="AC19">
        <f t="shared" si="0"/>
        <v>9.379999999999999</v>
      </c>
    </row>
    <row r="20" spans="1:29" x14ac:dyDescent="0.35">
      <c r="A20" s="15">
        <v>2</v>
      </c>
      <c r="B20" s="5" t="s">
        <v>28</v>
      </c>
      <c r="C20" s="20" t="s">
        <v>22</v>
      </c>
      <c r="D20">
        <v>10.860000000000001</v>
      </c>
      <c r="E20" s="12">
        <v>4</v>
      </c>
      <c r="F20" s="31">
        <f t="shared" ref="F20:F23" si="3">H20-G20-E20</f>
        <v>8.6979742173112342</v>
      </c>
      <c r="G20" s="32">
        <f t="shared" ref="G20:G23" si="4">25/D20</f>
        <v>2.3020257826887658</v>
      </c>
      <c r="H20" s="17">
        <v>15</v>
      </c>
      <c r="J20" s="15">
        <v>2</v>
      </c>
      <c r="K20" s="5" t="s">
        <v>10</v>
      </c>
      <c r="L20" s="20"/>
      <c r="M20">
        <v>10.309999999999999</v>
      </c>
      <c r="N20" s="12">
        <v>4</v>
      </c>
      <c r="O20" s="70">
        <f>Q20-P20-N20</f>
        <v>8.5751697381183316</v>
      </c>
      <c r="P20" s="79">
        <f>25/M20</f>
        <v>2.4248302618816684</v>
      </c>
      <c r="Q20" s="17">
        <v>15</v>
      </c>
      <c r="R20" s="12"/>
      <c r="S20">
        <v>22</v>
      </c>
      <c r="T20">
        <v>1.0860000000000001</v>
      </c>
      <c r="U20">
        <f>T20*10</f>
        <v>10.860000000000001</v>
      </c>
      <c r="AA20" s="16" t="s">
        <v>18</v>
      </c>
      <c r="AB20">
        <v>0.90600000000000003</v>
      </c>
      <c r="AC20">
        <f t="shared" si="0"/>
        <v>9.06</v>
      </c>
    </row>
    <row r="21" spans="1:29" x14ac:dyDescent="0.35">
      <c r="A21" s="15">
        <v>3</v>
      </c>
      <c r="B21" s="5" t="s">
        <v>29</v>
      </c>
      <c r="C21" s="20" t="s">
        <v>22</v>
      </c>
      <c r="D21">
        <v>11.55</v>
      </c>
      <c r="E21" s="12">
        <v>4</v>
      </c>
      <c r="F21" s="31">
        <f t="shared" si="3"/>
        <v>8.8354978354978364</v>
      </c>
      <c r="G21" s="32">
        <f t="shared" si="4"/>
        <v>2.1645021645021645</v>
      </c>
      <c r="H21" s="17">
        <v>15</v>
      </c>
      <c r="J21" s="15">
        <v>3</v>
      </c>
      <c r="K21" s="5" t="s">
        <v>11</v>
      </c>
      <c r="L21" s="20"/>
      <c r="M21">
        <v>11.29</v>
      </c>
      <c r="N21" s="12">
        <v>4</v>
      </c>
      <c r="O21" s="70">
        <f t="shared" ref="O21:O33" si="5">Q21-P21-N21</f>
        <v>8.7856510186005323</v>
      </c>
      <c r="P21" s="79">
        <f t="shared" ref="P21:P33" si="6">25/M21</f>
        <v>2.2143489813994686</v>
      </c>
      <c r="Q21" s="17">
        <v>15</v>
      </c>
      <c r="R21" s="12"/>
      <c r="T21" t="s">
        <v>32</v>
      </c>
      <c r="AA21" s="16" t="s">
        <v>20</v>
      </c>
      <c r="AB21">
        <v>1.0760000000000001</v>
      </c>
      <c r="AC21">
        <f t="shared" si="0"/>
        <v>10.760000000000002</v>
      </c>
    </row>
    <row r="22" spans="1:29" x14ac:dyDescent="0.35">
      <c r="A22" s="15">
        <v>4</v>
      </c>
      <c r="B22" s="5" t="s">
        <v>30</v>
      </c>
      <c r="C22" s="20" t="s">
        <v>22</v>
      </c>
      <c r="D22">
        <v>10.08</v>
      </c>
      <c r="E22" s="12">
        <v>4</v>
      </c>
      <c r="F22" s="31">
        <f t="shared" si="3"/>
        <v>8.5198412698412689</v>
      </c>
      <c r="G22" s="32">
        <f t="shared" si="4"/>
        <v>2.4801587301587302</v>
      </c>
      <c r="H22" s="17">
        <v>15</v>
      </c>
      <c r="J22" s="15">
        <v>4</v>
      </c>
      <c r="K22" s="5" t="s">
        <v>12</v>
      </c>
      <c r="L22" s="20"/>
      <c r="M22">
        <v>11.950000000000001</v>
      </c>
      <c r="N22" s="12">
        <v>4</v>
      </c>
      <c r="O22" s="70">
        <f t="shared" si="5"/>
        <v>8.9079497907949801</v>
      </c>
      <c r="P22" s="79">
        <f t="shared" si="6"/>
        <v>2.0920502092050208</v>
      </c>
      <c r="Q22" s="17">
        <v>15</v>
      </c>
      <c r="R22" s="12"/>
      <c r="S22">
        <v>23</v>
      </c>
      <c r="T22">
        <v>1.155</v>
      </c>
      <c r="U22">
        <f>T22*10</f>
        <v>11.55</v>
      </c>
      <c r="AA22" s="16">
        <v>6</v>
      </c>
      <c r="AB22">
        <v>1.018</v>
      </c>
      <c r="AC22">
        <f t="shared" si="0"/>
        <v>10.18</v>
      </c>
    </row>
    <row r="23" spans="1:29" x14ac:dyDescent="0.35">
      <c r="A23" s="15">
        <v>5</v>
      </c>
      <c r="B23" t="s">
        <v>31</v>
      </c>
      <c r="C23" s="20" t="s">
        <v>22</v>
      </c>
      <c r="D23">
        <v>9.06</v>
      </c>
      <c r="E23" s="12">
        <v>4</v>
      </c>
      <c r="F23" s="31">
        <f t="shared" si="3"/>
        <v>8.2406181015452535</v>
      </c>
      <c r="G23" s="32">
        <f t="shared" si="4"/>
        <v>2.759381898454746</v>
      </c>
      <c r="H23" s="17">
        <v>15</v>
      </c>
      <c r="J23" s="15">
        <v>5</v>
      </c>
      <c r="K23" s="16" t="s">
        <v>13</v>
      </c>
      <c r="M23">
        <v>11.19</v>
      </c>
      <c r="N23" s="12">
        <v>4</v>
      </c>
      <c r="O23" s="70">
        <f t="shared" si="5"/>
        <v>8.7658623771224313</v>
      </c>
      <c r="P23" s="79">
        <f t="shared" si="6"/>
        <v>2.2341376228775696</v>
      </c>
      <c r="Q23" s="17">
        <v>15</v>
      </c>
      <c r="R23" s="12"/>
      <c r="T23" t="s">
        <v>32</v>
      </c>
      <c r="AA23" s="16">
        <v>10</v>
      </c>
      <c r="AB23">
        <v>1.004</v>
      </c>
      <c r="AC23">
        <f t="shared" si="0"/>
        <v>10.039999999999999</v>
      </c>
    </row>
    <row r="24" spans="1:29" x14ac:dyDescent="0.35">
      <c r="A24" s="15">
        <v>6</v>
      </c>
      <c r="B24" s="16" t="s">
        <v>14</v>
      </c>
      <c r="C24" s="20"/>
      <c r="D24" s="8">
        <v>9.0300000000000011</v>
      </c>
      <c r="E24" s="12">
        <v>4</v>
      </c>
      <c r="F24" s="31">
        <f t="shared" ref="F24:F33" si="7">H24-G24-E24</f>
        <v>8.2314507198228135</v>
      </c>
      <c r="G24" s="32">
        <f t="shared" ref="G24:G33" si="8">25/D24</f>
        <v>2.7685492801771869</v>
      </c>
      <c r="H24" s="17">
        <v>15</v>
      </c>
      <c r="J24" s="15">
        <v>6</v>
      </c>
      <c r="K24" s="16" t="s">
        <v>15</v>
      </c>
      <c r="L24" s="20"/>
      <c r="M24">
        <v>16.34</v>
      </c>
      <c r="N24" s="12">
        <v>4</v>
      </c>
      <c r="O24" s="70">
        <f t="shared" si="5"/>
        <v>9.470012239902081</v>
      </c>
      <c r="P24" s="79">
        <f t="shared" si="6"/>
        <v>1.5299877600979193</v>
      </c>
      <c r="Q24" s="17">
        <v>15</v>
      </c>
      <c r="R24" s="12"/>
      <c r="S24" t="s">
        <v>33</v>
      </c>
      <c r="T24">
        <v>1.008</v>
      </c>
      <c r="U24">
        <f>T24*10</f>
        <v>10.08</v>
      </c>
      <c r="AA24" s="16">
        <v>40</v>
      </c>
      <c r="AB24">
        <v>1.1759999999999999</v>
      </c>
      <c r="AC24">
        <f t="shared" si="0"/>
        <v>11.76</v>
      </c>
    </row>
    <row r="25" spans="1:29" x14ac:dyDescent="0.35">
      <c r="A25" s="15">
        <v>7</v>
      </c>
      <c r="B25" s="16" t="s">
        <v>16</v>
      </c>
      <c r="C25" s="20"/>
      <c r="D25" s="8">
        <v>7.37</v>
      </c>
      <c r="E25" s="12">
        <v>4</v>
      </c>
      <c r="F25" s="31">
        <f t="shared" si="7"/>
        <v>7.6078697421981012</v>
      </c>
      <c r="G25" s="32">
        <f t="shared" si="8"/>
        <v>3.3921302578018997</v>
      </c>
      <c r="H25" s="17">
        <v>15</v>
      </c>
      <c r="J25" s="15">
        <v>7</v>
      </c>
      <c r="K25" s="16" t="s">
        <v>17</v>
      </c>
      <c r="L25" s="20"/>
      <c r="M25">
        <v>11.59</v>
      </c>
      <c r="N25" s="12">
        <v>4</v>
      </c>
      <c r="O25" s="70">
        <f t="shared" si="5"/>
        <v>8.8429680759275229</v>
      </c>
      <c r="P25" s="79">
        <f t="shared" si="6"/>
        <v>2.1570319240724762</v>
      </c>
      <c r="Q25" s="17">
        <v>15</v>
      </c>
      <c r="R25" s="12"/>
      <c r="T25" t="s">
        <v>32</v>
      </c>
      <c r="AA25" s="16">
        <v>30</v>
      </c>
      <c r="AB25">
        <v>1.004</v>
      </c>
      <c r="AC25">
        <f t="shared" si="0"/>
        <v>10.039999999999999</v>
      </c>
    </row>
    <row r="26" spans="1:29" x14ac:dyDescent="0.35">
      <c r="A26" s="15">
        <v>8</v>
      </c>
      <c r="B26" s="16" t="s">
        <v>18</v>
      </c>
      <c r="C26" s="12"/>
      <c r="D26" s="8">
        <v>6.66</v>
      </c>
      <c r="E26" s="12">
        <v>4</v>
      </c>
      <c r="F26" s="31">
        <f t="shared" si="7"/>
        <v>7.2462462462462458</v>
      </c>
      <c r="G26" s="32">
        <f t="shared" si="8"/>
        <v>3.7537537537537538</v>
      </c>
      <c r="H26" s="17">
        <v>15</v>
      </c>
      <c r="J26" s="15">
        <v>8</v>
      </c>
      <c r="K26" s="16" t="s">
        <v>34</v>
      </c>
      <c r="L26" s="20"/>
      <c r="M26">
        <v>11.28</v>
      </c>
      <c r="N26" s="12">
        <v>4</v>
      </c>
      <c r="O26" s="70">
        <f t="shared" si="5"/>
        <v>8.7836879432624109</v>
      </c>
      <c r="P26" s="79">
        <f t="shared" si="6"/>
        <v>2.2163120567375887</v>
      </c>
      <c r="Q26" s="17">
        <v>15</v>
      </c>
      <c r="R26" s="12"/>
      <c r="S26">
        <v>96</v>
      </c>
      <c r="T26">
        <v>0.90600000000000003</v>
      </c>
      <c r="U26">
        <f>T26*10</f>
        <v>9.06</v>
      </c>
      <c r="AA26" s="16">
        <v>35</v>
      </c>
      <c r="AB26">
        <v>1.026</v>
      </c>
      <c r="AC26">
        <f t="shared" si="0"/>
        <v>10.26</v>
      </c>
    </row>
    <row r="27" spans="1:29" x14ac:dyDescent="0.35">
      <c r="A27" s="15">
        <v>9</v>
      </c>
      <c r="B27" s="16" t="s">
        <v>20</v>
      </c>
      <c r="C27" s="20"/>
      <c r="D27" s="8">
        <v>7.6400000000000006</v>
      </c>
      <c r="E27" s="12">
        <v>4</v>
      </c>
      <c r="F27" s="31">
        <f t="shared" si="7"/>
        <v>7.7277486910994764</v>
      </c>
      <c r="G27" s="32">
        <f t="shared" si="8"/>
        <v>3.2722513089005232</v>
      </c>
      <c r="H27" s="17">
        <v>15</v>
      </c>
      <c r="J27" s="15">
        <v>9</v>
      </c>
      <c r="K27" s="16" t="s">
        <v>35</v>
      </c>
      <c r="M27">
        <v>11.28</v>
      </c>
      <c r="N27" s="12">
        <v>4</v>
      </c>
      <c r="O27" s="70">
        <f t="shared" si="5"/>
        <v>8.7836879432624109</v>
      </c>
      <c r="P27" s="79">
        <f t="shared" si="6"/>
        <v>2.2163120567375887</v>
      </c>
      <c r="Q27" s="17">
        <v>15</v>
      </c>
      <c r="R27" s="12"/>
      <c r="AA27" s="16">
        <v>34</v>
      </c>
      <c r="AB27">
        <v>0.96699999999999997</v>
      </c>
      <c r="AC27">
        <f t="shared" si="0"/>
        <v>9.67</v>
      </c>
    </row>
    <row r="28" spans="1:29" x14ac:dyDescent="0.35">
      <c r="A28" s="15">
        <v>10</v>
      </c>
      <c r="B28" s="16">
        <v>6</v>
      </c>
      <c r="C28" s="20" t="s">
        <v>22</v>
      </c>
      <c r="D28" s="8">
        <v>8.1999999999999993</v>
      </c>
      <c r="E28" s="12">
        <v>4</v>
      </c>
      <c r="F28" s="31">
        <f t="shared" si="7"/>
        <v>7.9512195121951219</v>
      </c>
      <c r="G28" s="32">
        <f t="shared" si="8"/>
        <v>3.0487804878048781</v>
      </c>
      <c r="H28" s="17">
        <v>15</v>
      </c>
      <c r="J28" s="15">
        <v>10</v>
      </c>
      <c r="K28" s="16" t="s">
        <v>23</v>
      </c>
      <c r="L28" s="20"/>
      <c r="M28">
        <v>13.200000000000001</v>
      </c>
      <c r="N28" s="12">
        <v>4</v>
      </c>
      <c r="O28" s="70">
        <f t="shared" si="5"/>
        <v>9.1060606060606055</v>
      </c>
      <c r="P28" s="79">
        <f t="shared" si="6"/>
        <v>1.8939393939393938</v>
      </c>
      <c r="Q28" s="17">
        <v>15</v>
      </c>
      <c r="R28" s="12"/>
    </row>
    <row r="29" spans="1:29" x14ac:dyDescent="0.35">
      <c r="A29" s="15">
        <v>11</v>
      </c>
      <c r="B29" s="16">
        <v>10</v>
      </c>
      <c r="C29" s="20" t="s">
        <v>22</v>
      </c>
      <c r="D29" s="8">
        <v>8.629999999999999</v>
      </c>
      <c r="E29" s="12">
        <v>4</v>
      </c>
      <c r="F29" s="31">
        <f t="shared" si="7"/>
        <v>8.1031286210892226</v>
      </c>
      <c r="G29" s="32">
        <f t="shared" si="8"/>
        <v>2.8968713789107765</v>
      </c>
      <c r="H29" s="17">
        <v>15</v>
      </c>
      <c r="J29" s="15">
        <v>11</v>
      </c>
      <c r="K29" s="16" t="s">
        <v>24</v>
      </c>
      <c r="L29" s="20"/>
      <c r="M29">
        <v>12.41</v>
      </c>
      <c r="N29" s="12">
        <v>4</v>
      </c>
      <c r="O29" s="70">
        <f t="shared" si="5"/>
        <v>8.9854955680902506</v>
      </c>
      <c r="P29" s="79">
        <f t="shared" si="6"/>
        <v>2.0145044319097503</v>
      </c>
      <c r="Q29" s="17">
        <v>15</v>
      </c>
      <c r="R29" s="12"/>
    </row>
    <row r="30" spans="1:29" x14ac:dyDescent="0.35">
      <c r="A30" s="15">
        <v>12</v>
      </c>
      <c r="B30" s="16">
        <v>40</v>
      </c>
      <c r="C30" s="20" t="s">
        <v>25</v>
      </c>
      <c r="D30" s="8">
        <v>9.5299999999999994</v>
      </c>
      <c r="E30" s="12">
        <v>4</v>
      </c>
      <c r="F30" s="31">
        <f t="shared" si="7"/>
        <v>8.3767051416579221</v>
      </c>
      <c r="G30" s="32">
        <f t="shared" si="8"/>
        <v>2.6232948583420779</v>
      </c>
      <c r="H30" s="17">
        <v>15</v>
      </c>
      <c r="J30" s="15">
        <v>12</v>
      </c>
      <c r="K30" s="16" t="s">
        <v>26</v>
      </c>
      <c r="L30" s="20"/>
      <c r="M30">
        <v>12.12</v>
      </c>
      <c r="N30" s="12">
        <v>4</v>
      </c>
      <c r="O30" s="70">
        <f t="shared" si="5"/>
        <v>8.9372937293729375</v>
      </c>
      <c r="P30" s="79">
        <f t="shared" si="6"/>
        <v>2.0627062706270629</v>
      </c>
      <c r="Q30" s="17">
        <v>15</v>
      </c>
      <c r="R30" s="12"/>
    </row>
    <row r="31" spans="1:29" x14ac:dyDescent="0.35">
      <c r="A31" s="15">
        <v>13</v>
      </c>
      <c r="B31" s="16">
        <v>30</v>
      </c>
      <c r="C31" s="20" t="s">
        <v>25</v>
      </c>
      <c r="D31" s="8">
        <v>8.42</v>
      </c>
      <c r="E31" s="12">
        <v>4</v>
      </c>
      <c r="F31" s="31">
        <f t="shared" si="7"/>
        <v>8.0308788598574825</v>
      </c>
      <c r="G31" s="32">
        <f t="shared" si="8"/>
        <v>2.9691211401425179</v>
      </c>
      <c r="H31" s="17">
        <v>15</v>
      </c>
      <c r="J31" s="15">
        <v>13</v>
      </c>
      <c r="K31" s="16" t="s">
        <v>27</v>
      </c>
      <c r="L31" s="20"/>
      <c r="M31">
        <v>11.63</v>
      </c>
      <c r="N31" s="12">
        <v>4</v>
      </c>
      <c r="O31" s="70">
        <f t="shared" si="5"/>
        <v>8.8503869303525367</v>
      </c>
      <c r="P31" s="79">
        <f t="shared" si="6"/>
        <v>2.1496130696474633</v>
      </c>
      <c r="Q31" s="17">
        <v>15</v>
      </c>
      <c r="R31" s="12"/>
    </row>
    <row r="32" spans="1:29" x14ac:dyDescent="0.35">
      <c r="A32" s="15">
        <v>14</v>
      </c>
      <c r="B32" s="16">
        <v>35</v>
      </c>
      <c r="C32" s="20" t="s">
        <v>25</v>
      </c>
      <c r="D32" s="8">
        <v>8.1399999999999988</v>
      </c>
      <c r="E32" s="12">
        <v>4</v>
      </c>
      <c r="F32" s="31">
        <f t="shared" si="7"/>
        <v>7.9287469287469285</v>
      </c>
      <c r="G32" s="32">
        <f t="shared" si="8"/>
        <v>3.0712530712530719</v>
      </c>
      <c r="H32" s="17">
        <v>15</v>
      </c>
      <c r="J32" s="15">
        <v>14</v>
      </c>
      <c r="K32" s="16" t="s">
        <v>28</v>
      </c>
      <c r="L32" s="20" t="s">
        <v>22</v>
      </c>
      <c r="M32">
        <v>11.03</v>
      </c>
      <c r="N32" s="12">
        <v>4</v>
      </c>
      <c r="O32" s="70">
        <f t="shared" si="5"/>
        <v>8.7334542157751578</v>
      </c>
      <c r="P32" s="79">
        <f t="shared" si="6"/>
        <v>2.2665457842248413</v>
      </c>
      <c r="Q32" s="17">
        <v>15</v>
      </c>
      <c r="R32" s="12"/>
    </row>
    <row r="33" spans="1:18" ht="24" thickBot="1" x14ac:dyDescent="0.4">
      <c r="A33" s="15">
        <v>15</v>
      </c>
      <c r="B33" s="16">
        <v>34</v>
      </c>
      <c r="C33" s="20" t="s">
        <v>25</v>
      </c>
      <c r="D33" s="8">
        <v>8.1399999999999988</v>
      </c>
      <c r="E33" s="12">
        <v>4</v>
      </c>
      <c r="F33" s="31">
        <f t="shared" si="7"/>
        <v>7.9287469287469285</v>
      </c>
      <c r="G33" s="32">
        <f t="shared" si="8"/>
        <v>3.0712530712530719</v>
      </c>
      <c r="H33" s="17">
        <v>15</v>
      </c>
      <c r="J33" s="26">
        <v>15</v>
      </c>
      <c r="K33" s="7" t="s">
        <v>29</v>
      </c>
      <c r="L33" s="24" t="s">
        <v>22</v>
      </c>
      <c r="M33" s="7">
        <v>11.25</v>
      </c>
      <c r="N33" s="12">
        <v>4</v>
      </c>
      <c r="O33" s="70">
        <f t="shared" si="5"/>
        <v>8.7777777777777786</v>
      </c>
      <c r="P33" s="79">
        <f t="shared" si="6"/>
        <v>2.2222222222222223</v>
      </c>
      <c r="Q33" s="17">
        <v>15</v>
      </c>
      <c r="R33" s="25"/>
    </row>
    <row r="34" spans="1:18" ht="24" thickBot="1" x14ac:dyDescent="0.4"/>
    <row r="35" spans="1:18" ht="60.75" x14ac:dyDescent="0.25">
      <c r="A35" s="10" t="s">
        <v>0</v>
      </c>
      <c r="B35" s="1" t="s">
        <v>1</v>
      </c>
      <c r="C35" s="2" t="s">
        <v>1</v>
      </c>
      <c r="D35" s="3" t="s">
        <v>2</v>
      </c>
      <c r="E35" s="33" t="s">
        <v>3</v>
      </c>
      <c r="F35" s="29" t="s">
        <v>4</v>
      </c>
      <c r="G35" s="4" t="s">
        <v>5</v>
      </c>
      <c r="H35" s="11" t="s">
        <v>6</v>
      </c>
      <c r="I35" s="50" t="s">
        <v>36</v>
      </c>
      <c r="J35" s="10" t="s">
        <v>0</v>
      </c>
      <c r="K35" s="1" t="s">
        <v>1</v>
      </c>
      <c r="L35" s="2" t="s">
        <v>1</v>
      </c>
      <c r="M35" s="3" t="s">
        <v>2</v>
      </c>
      <c r="N35" s="33" t="s">
        <v>3</v>
      </c>
      <c r="O35" s="68" t="s">
        <v>4</v>
      </c>
      <c r="P35" s="77" t="s">
        <v>5</v>
      </c>
      <c r="Q35" s="11" t="s">
        <v>6</v>
      </c>
    </row>
    <row r="36" spans="1:18" x14ac:dyDescent="0.35">
      <c r="A36" s="15">
        <v>1</v>
      </c>
      <c r="B36" s="16" t="s">
        <v>9</v>
      </c>
      <c r="C36" s="12"/>
      <c r="D36" s="12"/>
      <c r="H36" s="27"/>
      <c r="J36" s="15">
        <v>1</v>
      </c>
      <c r="K36" s="16" t="s">
        <v>9</v>
      </c>
      <c r="L36" s="12"/>
      <c r="M36" s="12"/>
      <c r="Q36" s="27"/>
    </row>
    <row r="37" spans="1:18" x14ac:dyDescent="0.35">
      <c r="A37" s="15">
        <v>2</v>
      </c>
      <c r="B37" s="5" t="s">
        <v>28</v>
      </c>
      <c r="C37" s="20" t="s">
        <v>22</v>
      </c>
      <c r="D37">
        <v>10.860000000000001</v>
      </c>
      <c r="E37" s="34">
        <f>E20*4</f>
        <v>16</v>
      </c>
      <c r="F37" s="37">
        <f>F20*4</f>
        <v>34.791896869244937</v>
      </c>
      <c r="G37" s="38">
        <f t="shared" ref="G37:H37" si="9">G20*4</f>
        <v>9.2081031307550631</v>
      </c>
      <c r="H37" s="39">
        <f t="shared" si="9"/>
        <v>60</v>
      </c>
      <c r="J37" s="15">
        <v>2</v>
      </c>
      <c r="K37" s="5" t="s">
        <v>10</v>
      </c>
      <c r="L37" s="20"/>
      <c r="M37" s="34">
        <v>10.309999999999999</v>
      </c>
      <c r="N37" s="34">
        <f>N20*4</f>
        <v>16</v>
      </c>
      <c r="O37" s="71">
        <f t="shared" ref="O37:Q37" si="10">O20*4</f>
        <v>34.300678952473326</v>
      </c>
      <c r="P37" s="80">
        <f t="shared" si="10"/>
        <v>9.6993210475266736</v>
      </c>
      <c r="Q37" s="39">
        <f t="shared" si="10"/>
        <v>60</v>
      </c>
    </row>
    <row r="38" spans="1:18" x14ac:dyDescent="0.35">
      <c r="A38" s="15">
        <v>3</v>
      </c>
      <c r="B38" s="5" t="s">
        <v>29</v>
      </c>
      <c r="C38" s="20" t="s">
        <v>22</v>
      </c>
      <c r="D38">
        <v>11.55</v>
      </c>
      <c r="E38" s="34">
        <f t="shared" ref="E38:H38" si="11">E21*4</f>
        <v>16</v>
      </c>
      <c r="F38" s="37">
        <f t="shared" si="11"/>
        <v>35.341991341991346</v>
      </c>
      <c r="G38" s="38">
        <f t="shared" si="11"/>
        <v>8.6580086580086579</v>
      </c>
      <c r="H38" s="39">
        <f t="shared" si="11"/>
        <v>60</v>
      </c>
      <c r="J38" s="15">
        <v>3</v>
      </c>
      <c r="K38" s="5" t="s">
        <v>11</v>
      </c>
      <c r="L38" s="20"/>
      <c r="M38" s="34">
        <v>11.29</v>
      </c>
      <c r="N38" s="34">
        <f t="shared" ref="N38:Q38" si="12">N21*4</f>
        <v>16</v>
      </c>
      <c r="O38" s="71">
        <f t="shared" si="12"/>
        <v>35.142604074402129</v>
      </c>
      <c r="P38" s="80">
        <f t="shared" si="12"/>
        <v>8.8573959255978743</v>
      </c>
      <c r="Q38" s="39">
        <f t="shared" si="12"/>
        <v>60</v>
      </c>
    </row>
    <row r="39" spans="1:18" x14ac:dyDescent="0.35">
      <c r="A39" s="15">
        <v>4</v>
      </c>
      <c r="B39" s="5" t="s">
        <v>30</v>
      </c>
      <c r="C39" s="20" t="s">
        <v>22</v>
      </c>
      <c r="D39">
        <v>10.08</v>
      </c>
      <c r="E39" s="34">
        <f t="shared" ref="E39:H39" si="13">E22*4</f>
        <v>16</v>
      </c>
      <c r="F39" s="37">
        <f t="shared" si="13"/>
        <v>34.079365079365076</v>
      </c>
      <c r="G39" s="38">
        <f t="shared" si="13"/>
        <v>9.9206349206349209</v>
      </c>
      <c r="H39" s="39">
        <f t="shared" si="13"/>
        <v>60</v>
      </c>
      <c r="J39" s="15">
        <v>4</v>
      </c>
      <c r="K39" s="5" t="s">
        <v>12</v>
      </c>
      <c r="L39" s="20"/>
      <c r="M39" s="34">
        <v>11.950000000000001</v>
      </c>
      <c r="N39" s="34">
        <f t="shared" ref="N39:Q39" si="14">N22*4</f>
        <v>16</v>
      </c>
      <c r="O39" s="71">
        <f t="shared" si="14"/>
        <v>35.63179916317992</v>
      </c>
      <c r="P39" s="80">
        <f t="shared" si="14"/>
        <v>8.3682008368200833</v>
      </c>
      <c r="Q39" s="39">
        <f t="shared" si="14"/>
        <v>60</v>
      </c>
    </row>
    <row r="40" spans="1:18" x14ac:dyDescent="0.35">
      <c r="A40" s="15">
        <v>5</v>
      </c>
      <c r="B40" t="s">
        <v>31</v>
      </c>
      <c r="C40" s="20" t="s">
        <v>22</v>
      </c>
      <c r="D40">
        <v>9.06</v>
      </c>
      <c r="E40" s="34">
        <f t="shared" ref="E40:H40" si="15">E23*4</f>
        <v>16</v>
      </c>
      <c r="F40" s="37">
        <f t="shared" si="15"/>
        <v>32.962472406181014</v>
      </c>
      <c r="G40" s="38">
        <f t="shared" si="15"/>
        <v>11.037527593818984</v>
      </c>
      <c r="H40" s="39">
        <f t="shared" si="15"/>
        <v>60</v>
      </c>
      <c r="J40" s="15">
        <v>5</v>
      </c>
      <c r="K40" s="16" t="s">
        <v>13</v>
      </c>
      <c r="M40" s="34">
        <v>11.19</v>
      </c>
      <c r="N40" s="34">
        <f t="shared" ref="N40:Q40" si="16">N23*4</f>
        <v>16</v>
      </c>
      <c r="O40" s="71">
        <f t="shared" si="16"/>
        <v>35.063449508489725</v>
      </c>
      <c r="P40" s="80">
        <f t="shared" si="16"/>
        <v>8.9365504915102782</v>
      </c>
      <c r="Q40" s="39">
        <f t="shared" si="16"/>
        <v>60</v>
      </c>
    </row>
    <row r="41" spans="1:18" x14ac:dyDescent="0.35">
      <c r="A41" s="15">
        <v>6</v>
      </c>
      <c r="B41" s="16" t="s">
        <v>14</v>
      </c>
      <c r="C41" s="20"/>
      <c r="D41" s="8">
        <v>9.0300000000000011</v>
      </c>
      <c r="E41" s="35">
        <f t="shared" ref="E41:H41" si="17">E24*4</f>
        <v>16</v>
      </c>
      <c r="F41" s="40">
        <f t="shared" si="17"/>
        <v>32.925802879291254</v>
      </c>
      <c r="G41" s="41">
        <f t="shared" si="17"/>
        <v>11.074197120708748</v>
      </c>
      <c r="H41" s="42">
        <f t="shared" si="17"/>
        <v>60</v>
      </c>
      <c r="J41" s="15">
        <v>6</v>
      </c>
      <c r="K41" s="16" t="s">
        <v>15</v>
      </c>
      <c r="L41" s="20"/>
      <c r="M41" s="35">
        <v>16.34</v>
      </c>
      <c r="N41" s="35">
        <f t="shared" ref="N41:Q41" si="18">N24*4</f>
        <v>16</v>
      </c>
      <c r="O41" s="72">
        <f t="shared" si="18"/>
        <v>37.880048959608324</v>
      </c>
      <c r="P41" s="81">
        <f t="shared" si="18"/>
        <v>6.119951040391677</v>
      </c>
      <c r="Q41" s="42">
        <f t="shared" si="18"/>
        <v>60</v>
      </c>
    </row>
    <row r="42" spans="1:18" x14ac:dyDescent="0.35">
      <c r="A42" s="15">
        <v>7</v>
      </c>
      <c r="B42" s="16" t="s">
        <v>16</v>
      </c>
      <c r="C42" s="20"/>
      <c r="D42" s="8">
        <v>7.37</v>
      </c>
      <c r="E42" s="35">
        <f t="shared" ref="E42:H42" si="19">E25*4</f>
        <v>16</v>
      </c>
      <c r="F42" s="40">
        <f t="shared" si="19"/>
        <v>30.431478968792405</v>
      </c>
      <c r="G42" s="41">
        <f t="shared" si="19"/>
        <v>13.568521031207599</v>
      </c>
      <c r="H42" s="42">
        <f t="shared" si="19"/>
        <v>60</v>
      </c>
      <c r="J42" s="15">
        <v>7</v>
      </c>
      <c r="K42" s="16" t="s">
        <v>17</v>
      </c>
      <c r="L42" s="20"/>
      <c r="M42" s="35">
        <v>11.59</v>
      </c>
      <c r="N42" s="35">
        <f t="shared" ref="N42:Q42" si="20">N25*4</f>
        <v>16</v>
      </c>
      <c r="O42" s="72">
        <f t="shared" si="20"/>
        <v>35.371872303710092</v>
      </c>
      <c r="P42" s="81">
        <f t="shared" si="20"/>
        <v>8.6281276962899049</v>
      </c>
      <c r="Q42" s="42">
        <f t="shared" si="20"/>
        <v>60</v>
      </c>
    </row>
    <row r="43" spans="1:18" x14ac:dyDescent="0.35">
      <c r="A43" s="15">
        <v>8</v>
      </c>
      <c r="B43" s="16" t="s">
        <v>18</v>
      </c>
      <c r="C43" s="12"/>
      <c r="D43" s="8">
        <v>6.66</v>
      </c>
      <c r="E43" s="35">
        <f t="shared" ref="E43:H43" si="21">E26*4</f>
        <v>16</v>
      </c>
      <c r="F43" s="40">
        <f t="shared" si="21"/>
        <v>28.984984984984983</v>
      </c>
      <c r="G43" s="41">
        <f t="shared" si="21"/>
        <v>15.015015015015015</v>
      </c>
      <c r="H43" s="42">
        <f t="shared" si="21"/>
        <v>60</v>
      </c>
      <c r="J43" s="15">
        <v>8</v>
      </c>
      <c r="K43" s="16" t="s">
        <v>34</v>
      </c>
      <c r="L43" s="20"/>
      <c r="M43" s="35">
        <v>11.28</v>
      </c>
      <c r="N43" s="35">
        <f t="shared" ref="N43:Q43" si="22">N26*4</f>
        <v>16</v>
      </c>
      <c r="O43" s="72">
        <f t="shared" si="22"/>
        <v>35.134751773049643</v>
      </c>
      <c r="P43" s="81">
        <f t="shared" si="22"/>
        <v>8.8652482269503547</v>
      </c>
      <c r="Q43" s="42">
        <f t="shared" si="22"/>
        <v>60</v>
      </c>
    </row>
    <row r="44" spans="1:18" x14ac:dyDescent="0.35">
      <c r="A44" s="15">
        <v>9</v>
      </c>
      <c r="B44" s="16" t="s">
        <v>20</v>
      </c>
      <c r="C44" s="20"/>
      <c r="D44" s="8">
        <v>7.6400000000000006</v>
      </c>
      <c r="E44" s="35">
        <f t="shared" ref="E44:H44" si="23">E27*4</f>
        <v>16</v>
      </c>
      <c r="F44" s="40">
        <f t="shared" si="23"/>
        <v>30.910994764397905</v>
      </c>
      <c r="G44" s="41">
        <f t="shared" si="23"/>
        <v>13.089005235602093</v>
      </c>
      <c r="H44" s="42">
        <f t="shared" si="23"/>
        <v>60</v>
      </c>
      <c r="J44" s="15">
        <v>9</v>
      </c>
      <c r="K44" s="16" t="s">
        <v>35</v>
      </c>
      <c r="M44" s="35">
        <v>11.28</v>
      </c>
      <c r="N44" s="35">
        <f t="shared" ref="N44:Q44" si="24">N27*4</f>
        <v>16</v>
      </c>
      <c r="O44" s="72">
        <f t="shared" si="24"/>
        <v>35.134751773049643</v>
      </c>
      <c r="P44" s="81">
        <f t="shared" si="24"/>
        <v>8.8652482269503547</v>
      </c>
      <c r="Q44" s="42">
        <f t="shared" si="24"/>
        <v>60</v>
      </c>
    </row>
    <row r="45" spans="1:18" x14ac:dyDescent="0.35">
      <c r="A45" s="15">
        <v>10</v>
      </c>
      <c r="B45" s="16">
        <v>6</v>
      </c>
      <c r="C45" s="20" t="s">
        <v>22</v>
      </c>
      <c r="D45" s="8">
        <v>8.1999999999999993</v>
      </c>
      <c r="E45" s="36">
        <f t="shared" ref="E45:H45" si="25">E28*4</f>
        <v>16</v>
      </c>
      <c r="F45" s="43">
        <f t="shared" si="25"/>
        <v>31.804878048780488</v>
      </c>
      <c r="G45" s="44">
        <f t="shared" si="25"/>
        <v>12.195121951219512</v>
      </c>
      <c r="H45" s="45">
        <f t="shared" si="25"/>
        <v>60</v>
      </c>
      <c r="J45" s="15">
        <v>10</v>
      </c>
      <c r="K45" s="16" t="s">
        <v>23</v>
      </c>
      <c r="L45" s="20"/>
      <c r="M45" s="36">
        <v>13.200000000000001</v>
      </c>
      <c r="N45" s="36">
        <f t="shared" ref="N45:Q45" si="26">N28*4</f>
        <v>16</v>
      </c>
      <c r="O45" s="73">
        <f t="shared" si="26"/>
        <v>36.424242424242422</v>
      </c>
      <c r="P45" s="82">
        <f t="shared" si="26"/>
        <v>7.5757575757575752</v>
      </c>
      <c r="Q45" s="45">
        <f t="shared" si="26"/>
        <v>60</v>
      </c>
    </row>
    <row r="46" spans="1:18" x14ac:dyDescent="0.35">
      <c r="A46" s="15">
        <v>11</v>
      </c>
      <c r="B46" s="16">
        <v>10</v>
      </c>
      <c r="C46" s="20" t="s">
        <v>22</v>
      </c>
      <c r="D46" s="8">
        <v>8.629999999999999</v>
      </c>
      <c r="E46" s="36">
        <f t="shared" ref="E46:H46" si="27">E29*4</f>
        <v>16</v>
      </c>
      <c r="F46" s="43">
        <f t="shared" si="27"/>
        <v>32.41251448435689</v>
      </c>
      <c r="G46" s="44">
        <f t="shared" si="27"/>
        <v>11.587485515643106</v>
      </c>
      <c r="H46" s="45">
        <f t="shared" si="27"/>
        <v>60</v>
      </c>
      <c r="J46" s="15">
        <v>11</v>
      </c>
      <c r="K46" s="16" t="s">
        <v>24</v>
      </c>
      <c r="L46" s="20"/>
      <c r="M46" s="36">
        <v>12.41</v>
      </c>
      <c r="N46" s="36">
        <f t="shared" ref="N46:Q46" si="28">N29*4</f>
        <v>16</v>
      </c>
      <c r="O46" s="73">
        <f t="shared" si="28"/>
        <v>35.941982272361003</v>
      </c>
      <c r="P46" s="82">
        <f t="shared" si="28"/>
        <v>8.058017727639001</v>
      </c>
      <c r="Q46" s="45">
        <f t="shared" si="28"/>
        <v>60</v>
      </c>
    </row>
    <row r="47" spans="1:18" x14ac:dyDescent="0.35">
      <c r="A47" s="15">
        <v>12</v>
      </c>
      <c r="B47" s="16">
        <v>40</v>
      </c>
      <c r="C47" s="20" t="s">
        <v>25</v>
      </c>
      <c r="D47" s="8">
        <v>9.5299999999999994</v>
      </c>
      <c r="E47" s="36">
        <f t="shared" ref="E47:H47" si="29">E30*4</f>
        <v>16</v>
      </c>
      <c r="F47" s="43">
        <f t="shared" si="29"/>
        <v>33.506820566631689</v>
      </c>
      <c r="G47" s="44">
        <f t="shared" si="29"/>
        <v>10.493179433368311</v>
      </c>
      <c r="H47" s="45">
        <f t="shared" si="29"/>
        <v>60</v>
      </c>
      <c r="J47" s="15">
        <v>12</v>
      </c>
      <c r="K47" s="16" t="s">
        <v>26</v>
      </c>
      <c r="L47" s="20"/>
      <c r="M47" s="36">
        <v>12.12</v>
      </c>
      <c r="N47" s="36">
        <f t="shared" ref="N47:Q47" si="30">N30*4</f>
        <v>16</v>
      </c>
      <c r="O47" s="73">
        <f t="shared" si="30"/>
        <v>35.74917491749175</v>
      </c>
      <c r="P47" s="82">
        <f t="shared" si="30"/>
        <v>8.2508250825082516</v>
      </c>
      <c r="Q47" s="45">
        <f t="shared" si="30"/>
        <v>60</v>
      </c>
    </row>
    <row r="48" spans="1:18" x14ac:dyDescent="0.35">
      <c r="A48" s="15">
        <v>13</v>
      </c>
      <c r="B48" s="16">
        <v>30</v>
      </c>
      <c r="C48" s="20" t="s">
        <v>25</v>
      </c>
      <c r="D48" s="8">
        <v>8.42</v>
      </c>
      <c r="E48" s="36">
        <f t="shared" ref="E48:H48" si="31">E31*4</f>
        <v>16</v>
      </c>
      <c r="F48" s="43">
        <f t="shared" si="31"/>
        <v>32.12351543942993</v>
      </c>
      <c r="G48" s="44">
        <f t="shared" si="31"/>
        <v>11.876484560570072</v>
      </c>
      <c r="H48" s="45">
        <f t="shared" si="31"/>
        <v>60</v>
      </c>
      <c r="J48" s="15">
        <v>13</v>
      </c>
      <c r="K48" s="16" t="s">
        <v>27</v>
      </c>
      <c r="L48" s="20"/>
      <c r="M48" s="36">
        <v>11.63</v>
      </c>
      <c r="N48" s="36">
        <f t="shared" ref="N48:Q48" si="32">N31*4</f>
        <v>16</v>
      </c>
      <c r="O48" s="73">
        <f t="shared" si="32"/>
        <v>35.401547721410147</v>
      </c>
      <c r="P48" s="82">
        <f t="shared" si="32"/>
        <v>8.5984522785898534</v>
      </c>
      <c r="Q48" s="45">
        <f t="shared" si="32"/>
        <v>60</v>
      </c>
    </row>
    <row r="49" spans="1:17" x14ac:dyDescent="0.35">
      <c r="A49" s="15">
        <v>14</v>
      </c>
      <c r="B49" s="16">
        <v>35</v>
      </c>
      <c r="C49" s="20" t="s">
        <v>25</v>
      </c>
      <c r="D49" s="8">
        <v>8.1399999999999988</v>
      </c>
      <c r="E49">
        <f t="shared" ref="E49:H49" si="33">E32*4</f>
        <v>16</v>
      </c>
      <c r="F49" s="46">
        <f t="shared" si="33"/>
        <v>31.714987714987714</v>
      </c>
      <c r="G49" s="47">
        <f t="shared" si="33"/>
        <v>12.285012285012288</v>
      </c>
      <c r="H49" s="27">
        <f t="shared" si="33"/>
        <v>60</v>
      </c>
      <c r="J49" s="15">
        <v>14</v>
      </c>
      <c r="K49" s="16" t="s">
        <v>28</v>
      </c>
      <c r="L49" s="20" t="s">
        <v>22</v>
      </c>
      <c r="M49">
        <v>11.03</v>
      </c>
      <c r="N49">
        <f t="shared" ref="N49:Q49" si="34">N32*4</f>
        <v>16</v>
      </c>
      <c r="O49" s="74">
        <f t="shared" si="34"/>
        <v>34.933816863100631</v>
      </c>
      <c r="P49" s="78">
        <f t="shared" si="34"/>
        <v>9.0661831368993653</v>
      </c>
      <c r="Q49" s="27">
        <f t="shared" si="34"/>
        <v>60</v>
      </c>
    </row>
    <row r="50" spans="1:17" ht="24" thickBot="1" x14ac:dyDescent="0.4">
      <c r="A50" s="26">
        <v>15</v>
      </c>
      <c r="B50" s="16">
        <v>34</v>
      </c>
      <c r="C50" s="20" t="s">
        <v>25</v>
      </c>
      <c r="D50" s="8">
        <v>8.1399999999999988</v>
      </c>
      <c r="E50" s="7">
        <f t="shared" ref="E50:H50" si="35">E33*4</f>
        <v>16</v>
      </c>
      <c r="F50" s="48">
        <f t="shared" si="35"/>
        <v>31.714987714987714</v>
      </c>
      <c r="G50" s="49">
        <f t="shared" si="35"/>
        <v>12.285012285012288</v>
      </c>
      <c r="H50" s="28">
        <f t="shared" si="35"/>
        <v>60</v>
      </c>
      <c r="J50" s="26">
        <v>15</v>
      </c>
      <c r="K50" s="7" t="s">
        <v>29</v>
      </c>
      <c r="L50" s="24" t="s">
        <v>22</v>
      </c>
      <c r="M50" s="7">
        <v>11.25</v>
      </c>
      <c r="N50" s="7">
        <f t="shared" ref="N50:Q50" si="36">N33*4</f>
        <v>16</v>
      </c>
      <c r="O50" s="75">
        <f t="shared" si="36"/>
        <v>35.111111111111114</v>
      </c>
      <c r="P50" s="83">
        <f t="shared" si="36"/>
        <v>8.8888888888888893</v>
      </c>
      <c r="Q50" s="28">
        <f t="shared" si="36"/>
        <v>60</v>
      </c>
    </row>
    <row r="54" spans="1:17" x14ac:dyDescent="0.35">
      <c r="E54">
        <v>1.0309999999999999</v>
      </c>
    </row>
    <row r="55" spans="1:17" ht="15" hidden="1" x14ac:dyDescent="0.25">
      <c r="E55" t="s">
        <v>32</v>
      </c>
      <c r="O55"/>
      <c r="P55"/>
    </row>
    <row r="56" spans="1:17" x14ac:dyDescent="0.35">
      <c r="E56">
        <v>1.129</v>
      </c>
    </row>
    <row r="57" spans="1:17" ht="15" hidden="1" x14ac:dyDescent="0.25">
      <c r="E57" t="s">
        <v>32</v>
      </c>
      <c r="O57"/>
      <c r="P57"/>
    </row>
    <row r="58" spans="1:17" x14ac:dyDescent="0.35">
      <c r="E58">
        <v>1.1950000000000001</v>
      </c>
    </row>
    <row r="59" spans="1:17" ht="15" hidden="1" x14ac:dyDescent="0.25">
      <c r="E59" t="s">
        <v>32</v>
      </c>
      <c r="O59"/>
      <c r="P59"/>
    </row>
    <row r="60" spans="1:17" x14ac:dyDescent="0.35">
      <c r="E60">
        <v>1.119</v>
      </c>
    </row>
    <row r="61" spans="1:17" ht="15" hidden="1" x14ac:dyDescent="0.25">
      <c r="E61" t="s">
        <v>32</v>
      </c>
      <c r="O61"/>
      <c r="P61"/>
    </row>
    <row r="62" spans="1:17" x14ac:dyDescent="0.35">
      <c r="E62">
        <v>1.6339999999999999</v>
      </c>
    </row>
    <row r="63" spans="1:17" ht="15" hidden="1" x14ac:dyDescent="0.25">
      <c r="E63" t="s">
        <v>32</v>
      </c>
      <c r="O63"/>
      <c r="P63"/>
    </row>
    <row r="64" spans="1:17" x14ac:dyDescent="0.35">
      <c r="E64">
        <v>1.159</v>
      </c>
    </row>
    <row r="65" spans="5:16" ht="15" hidden="1" x14ac:dyDescent="0.25">
      <c r="E65" t="s">
        <v>32</v>
      </c>
      <c r="O65"/>
      <c r="P65"/>
    </row>
    <row r="66" spans="5:16" x14ac:dyDescent="0.35">
      <c r="E66">
        <v>0.17399999999999999</v>
      </c>
    </row>
    <row r="67" spans="5:16" ht="15" hidden="1" x14ac:dyDescent="0.25">
      <c r="E67" t="s">
        <v>32</v>
      </c>
      <c r="O67"/>
      <c r="P67"/>
    </row>
    <row r="68" spans="5:16" x14ac:dyDescent="0.35">
      <c r="E68">
        <v>1.1279999999999999</v>
      </c>
    </row>
    <row r="69" spans="5:16" ht="15" hidden="1" x14ac:dyDescent="0.25">
      <c r="E69" t="s">
        <v>32</v>
      </c>
      <c r="O69"/>
      <c r="P69"/>
    </row>
    <row r="70" spans="5:16" x14ac:dyDescent="0.35">
      <c r="E70">
        <v>1.32</v>
      </c>
    </row>
    <row r="71" spans="5:16" ht="15" hidden="1" x14ac:dyDescent="0.25">
      <c r="E71" t="s">
        <v>32</v>
      </c>
      <c r="O71"/>
      <c r="P71"/>
    </row>
    <row r="72" spans="5:16" x14ac:dyDescent="0.35">
      <c r="E72">
        <v>1.2410000000000001</v>
      </c>
    </row>
    <row r="73" spans="5:16" ht="15" hidden="1" x14ac:dyDescent="0.25">
      <c r="E73" t="s">
        <v>32</v>
      </c>
      <c r="O73"/>
      <c r="P73"/>
    </row>
    <row r="74" spans="5:16" x14ac:dyDescent="0.35">
      <c r="E74">
        <v>1.212</v>
      </c>
    </row>
    <row r="75" spans="5:16" ht="15" hidden="1" x14ac:dyDescent="0.25">
      <c r="E75" t="s">
        <v>32</v>
      </c>
      <c r="O75"/>
      <c r="P75"/>
    </row>
    <row r="76" spans="5:16" x14ac:dyDescent="0.35">
      <c r="E76">
        <v>1.163</v>
      </c>
    </row>
    <row r="77" spans="5:16" ht="15" hidden="1" x14ac:dyDescent="0.25">
      <c r="E77" t="s">
        <v>32</v>
      </c>
      <c r="O77"/>
      <c r="P77"/>
    </row>
    <row r="78" spans="5:16" x14ac:dyDescent="0.35">
      <c r="E78">
        <v>1.103</v>
      </c>
    </row>
    <row r="79" spans="5:16" ht="15" hidden="1" x14ac:dyDescent="0.25">
      <c r="E79" t="s">
        <v>32</v>
      </c>
      <c r="O79"/>
      <c r="P79"/>
    </row>
    <row r="80" spans="5:16" x14ac:dyDescent="0.35">
      <c r="E80">
        <v>1.125</v>
      </c>
    </row>
    <row r="81" spans="5:16" ht="15" hidden="1" x14ac:dyDescent="0.25">
      <c r="E81" t="s">
        <v>32</v>
      </c>
      <c r="O81"/>
      <c r="P81"/>
    </row>
    <row r="82" spans="5:16" x14ac:dyDescent="0.35">
      <c r="E82">
        <v>1.093</v>
      </c>
    </row>
    <row r="83" spans="5:16" ht="15" hidden="1" x14ac:dyDescent="0.25">
      <c r="E83" t="s">
        <v>32</v>
      </c>
      <c r="O83"/>
      <c r="P83"/>
    </row>
    <row r="84" spans="5:16" x14ac:dyDescent="0.35">
      <c r="E84">
        <v>1.038</v>
      </c>
    </row>
    <row r="85" spans="5:16" ht="15" hidden="1" x14ac:dyDescent="0.25">
      <c r="E85" t="s">
        <v>32</v>
      </c>
      <c r="O85"/>
      <c r="P85"/>
    </row>
    <row r="86" spans="5:16" x14ac:dyDescent="0.35">
      <c r="E86">
        <v>0.91300000000000003</v>
      </c>
    </row>
    <row r="87" spans="5:16" ht="15" hidden="1" x14ac:dyDescent="0.25">
      <c r="E87" t="s">
        <v>32</v>
      </c>
      <c r="O87"/>
      <c r="P87"/>
    </row>
    <row r="88" spans="5:16" x14ac:dyDescent="0.35">
      <c r="E88">
        <v>0.93799999999999994</v>
      </c>
    </row>
    <row r="89" spans="5:16" ht="15" hidden="1" x14ac:dyDescent="0.25">
      <c r="E89" t="s">
        <v>32</v>
      </c>
      <c r="O89"/>
      <c r="P89"/>
    </row>
    <row r="90" spans="5:16" x14ac:dyDescent="0.35">
      <c r="E90">
        <v>0.90600000000000003</v>
      </c>
    </row>
    <row r="91" spans="5:16" ht="15" hidden="1" x14ac:dyDescent="0.25">
      <c r="E91" t="s">
        <v>32</v>
      </c>
      <c r="O91"/>
      <c r="P91"/>
    </row>
    <row r="92" spans="5:16" x14ac:dyDescent="0.35">
      <c r="E92">
        <v>1.0760000000000001</v>
      </c>
    </row>
    <row r="93" spans="5:16" ht="15" hidden="1" x14ac:dyDescent="0.25">
      <c r="E93" t="s">
        <v>32</v>
      </c>
      <c r="O93"/>
      <c r="P93"/>
    </row>
    <row r="94" spans="5:16" x14ac:dyDescent="0.35">
      <c r="E94">
        <v>1.018</v>
      </c>
    </row>
    <row r="95" spans="5:16" ht="15" hidden="1" x14ac:dyDescent="0.25">
      <c r="E95" t="s">
        <v>32</v>
      </c>
      <c r="O95"/>
      <c r="P95"/>
    </row>
    <row r="96" spans="5:16" x14ac:dyDescent="0.35">
      <c r="E96">
        <v>1.004</v>
      </c>
    </row>
    <row r="97" spans="5:16" ht="15" hidden="1" x14ac:dyDescent="0.25">
      <c r="E97" t="s">
        <v>32</v>
      </c>
      <c r="O97"/>
      <c r="P97"/>
    </row>
    <row r="98" spans="5:16" x14ac:dyDescent="0.35">
      <c r="E98">
        <v>1.1759999999999999</v>
      </c>
    </row>
    <row r="99" spans="5:16" ht="15" hidden="1" x14ac:dyDescent="0.25">
      <c r="E99" t="s">
        <v>32</v>
      </c>
      <c r="O99"/>
      <c r="P99"/>
    </row>
    <row r="100" spans="5:16" x14ac:dyDescent="0.35">
      <c r="E100">
        <v>1.004</v>
      </c>
    </row>
    <row r="101" spans="5:16" ht="15" hidden="1" x14ac:dyDescent="0.25">
      <c r="E101" t="s">
        <v>32</v>
      </c>
      <c r="O101"/>
      <c r="P101"/>
    </row>
    <row r="102" spans="5:16" x14ac:dyDescent="0.35">
      <c r="E102">
        <v>1.026</v>
      </c>
    </row>
    <row r="103" spans="5:16" ht="15" hidden="1" x14ac:dyDescent="0.25">
      <c r="E103" t="s">
        <v>32</v>
      </c>
      <c r="O103"/>
      <c r="P103"/>
    </row>
    <row r="104" spans="5:16" x14ac:dyDescent="0.35">
      <c r="E104">
        <v>0.96699999999999997</v>
      </c>
    </row>
  </sheetData>
  <autoFilter ref="E54:E104" xr:uid="{BF93B65C-F813-4C54-8184-288D6F09716F}">
    <filterColumn colId="0">
      <customFilters>
        <customFilter operator="notEqual" val=" "/>
      </custom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195FD-14EB-499F-BBF2-F0FCB116895C}">
  <dimension ref="A1:Z67"/>
  <sheetViews>
    <sheetView tabSelected="1" topLeftCell="E1" zoomScale="130" zoomScaleNormal="130" workbookViewId="0">
      <selection activeCell="T2" sqref="T2"/>
    </sheetView>
  </sheetViews>
  <sheetFormatPr defaultRowHeight="15" x14ac:dyDescent="0.25"/>
  <cols>
    <col min="3" max="4" width="22.5703125" customWidth="1"/>
    <col min="17" max="20" width="7.85546875" customWidth="1"/>
  </cols>
  <sheetData>
    <row r="1" spans="1:25" ht="19.5" thickBot="1" x14ac:dyDescent="0.35">
      <c r="A1" s="8" t="s">
        <v>37</v>
      </c>
      <c r="B1" s="12"/>
      <c r="C1" s="12"/>
      <c r="D1" s="12"/>
      <c r="E1" s="13" t="s">
        <v>38</v>
      </c>
      <c r="F1" s="13" t="s">
        <v>39</v>
      </c>
      <c r="G1" s="13" t="s">
        <v>40</v>
      </c>
      <c r="H1" s="14" t="s">
        <v>41</v>
      </c>
      <c r="I1" s="14"/>
      <c r="K1" t="s">
        <v>42</v>
      </c>
      <c r="R1" s="8"/>
      <c r="S1" s="8"/>
      <c r="T1" s="8"/>
      <c r="U1" s="8"/>
      <c r="V1" s="103"/>
      <c r="W1" s="8"/>
      <c r="X1" s="8"/>
      <c r="Y1" s="8"/>
    </row>
    <row r="2" spans="1:25" ht="63" x14ac:dyDescent="0.25">
      <c r="A2" s="18"/>
      <c r="B2" s="33" t="s">
        <v>43</v>
      </c>
      <c r="C2" s="33" t="s">
        <v>44</v>
      </c>
      <c r="D2" s="33"/>
      <c r="E2" s="33"/>
      <c r="F2" s="19"/>
      <c r="G2" s="19"/>
      <c r="H2" s="11"/>
      <c r="I2" s="12"/>
      <c r="K2" s="9" t="s">
        <v>45</v>
      </c>
      <c r="Q2" s="84" t="s">
        <v>46</v>
      </c>
      <c r="R2" s="101"/>
      <c r="S2" s="101"/>
      <c r="T2" s="12"/>
      <c r="V2" s="12"/>
      <c r="W2" s="12"/>
      <c r="X2" s="8"/>
      <c r="Y2" s="8"/>
    </row>
    <row r="3" spans="1:25" ht="15.75" x14ac:dyDescent="0.25">
      <c r="A3" s="21">
        <v>2</v>
      </c>
      <c r="B3" s="5" t="s">
        <v>47</v>
      </c>
      <c r="C3" s="16" t="s">
        <v>15</v>
      </c>
      <c r="D3" s="99" t="s">
        <v>92</v>
      </c>
      <c r="E3">
        <v>3222.64</v>
      </c>
      <c r="F3">
        <v>8133.56</v>
      </c>
      <c r="G3" s="22">
        <f>E3/F3</f>
        <v>0.39621518744559575</v>
      </c>
      <c r="H3" s="23">
        <f>G3/AVERAGE($G$7:$G$10)*100</f>
        <v>303.60520146088953</v>
      </c>
      <c r="I3" s="12">
        <f>H3/100</f>
        <v>3.0360520146088952</v>
      </c>
      <c r="J3">
        <f>AVERAGE(I3:I6)</f>
        <v>2.7981328458565899</v>
      </c>
      <c r="Q3">
        <v>1</v>
      </c>
      <c r="R3">
        <v>3222.64</v>
      </c>
      <c r="S3">
        <v>1</v>
      </c>
      <c r="T3">
        <v>8133.56</v>
      </c>
    </row>
    <row r="4" spans="1:25" ht="15.75" x14ac:dyDescent="0.25">
      <c r="A4" s="21">
        <v>3</v>
      </c>
      <c r="B4" s="5" t="s">
        <v>48</v>
      </c>
      <c r="C4" s="16" t="s">
        <v>17</v>
      </c>
      <c r="D4" s="99" t="s">
        <v>92</v>
      </c>
      <c r="E4">
        <v>5601.5889999999999</v>
      </c>
      <c r="F4">
        <v>11713.701999999999</v>
      </c>
      <c r="G4" s="22">
        <f t="shared" ref="G4:G15" si="0">E4/F4</f>
        <v>0.47820825559673624</v>
      </c>
      <c r="H4" s="23">
        <f t="shared" ref="H4:H16" si="1">G4/AVERAGE($G$7:$G$10)*100</f>
        <v>366.43348963154824</v>
      </c>
      <c r="I4" s="12">
        <f t="shared" ref="I4:I15" si="2">H4/100</f>
        <v>3.6643348963154825</v>
      </c>
      <c r="Q4">
        <v>2</v>
      </c>
      <c r="R4">
        <v>5601.5889999999999</v>
      </c>
      <c r="S4">
        <v>2</v>
      </c>
      <c r="T4">
        <v>11713.701999999999</v>
      </c>
    </row>
    <row r="5" spans="1:25" ht="15.75" x14ac:dyDescent="0.25">
      <c r="A5" s="21">
        <v>4</v>
      </c>
      <c r="B5" s="5" t="s">
        <v>49</v>
      </c>
      <c r="C5" s="16" t="s">
        <v>34</v>
      </c>
      <c r="D5" s="16" t="s">
        <v>25</v>
      </c>
      <c r="E5">
        <v>3128.3470000000002</v>
      </c>
      <c r="F5">
        <v>10456.208000000001</v>
      </c>
      <c r="G5" s="22">
        <f t="shared" si="0"/>
        <v>0.29918561298704083</v>
      </c>
      <c r="H5" s="23">
        <f t="shared" si="1"/>
        <v>229.25498866093491</v>
      </c>
      <c r="I5" s="12">
        <f t="shared" si="2"/>
        <v>2.2925498866093492</v>
      </c>
      <c r="Q5">
        <v>3</v>
      </c>
      <c r="R5">
        <v>3128.3470000000002</v>
      </c>
      <c r="S5">
        <v>3</v>
      </c>
      <c r="T5">
        <v>10456.208000000001</v>
      </c>
    </row>
    <row r="6" spans="1:25" ht="15.75" x14ac:dyDescent="0.25">
      <c r="A6" s="85">
        <v>5</v>
      </c>
      <c r="B6" s="86" t="s">
        <v>50</v>
      </c>
      <c r="C6" s="16" t="s">
        <v>35</v>
      </c>
      <c r="D6" s="99" t="s">
        <v>25</v>
      </c>
      <c r="E6" s="87">
        <v>4109.9830000000002</v>
      </c>
      <c r="F6" s="87">
        <v>14317.772999999999</v>
      </c>
      <c r="G6" s="88">
        <f t="shared" si="0"/>
        <v>0.28705462783912</v>
      </c>
      <c r="H6" s="23">
        <f t="shared" si="1"/>
        <v>219.95945858926325</v>
      </c>
      <c r="I6" s="89">
        <f t="shared" si="2"/>
        <v>2.1995945858926325</v>
      </c>
      <c r="Q6">
        <v>4</v>
      </c>
      <c r="R6">
        <v>4109.9830000000002</v>
      </c>
      <c r="S6">
        <v>4</v>
      </c>
      <c r="T6">
        <v>14317.772999999999</v>
      </c>
    </row>
    <row r="7" spans="1:25" ht="15.75" x14ac:dyDescent="0.25">
      <c r="A7" s="21">
        <v>6</v>
      </c>
      <c r="B7" s="16" t="s">
        <v>51</v>
      </c>
      <c r="C7" s="5" t="s">
        <v>10</v>
      </c>
      <c r="D7" s="100" t="s">
        <v>92</v>
      </c>
      <c r="E7">
        <v>3074.518</v>
      </c>
      <c r="F7">
        <v>14182.723</v>
      </c>
      <c r="G7" s="22">
        <f t="shared" si="0"/>
        <v>0.21677910511260778</v>
      </c>
      <c r="H7" s="23">
        <f t="shared" si="1"/>
        <v>166.10989675720523</v>
      </c>
      <c r="I7" s="12">
        <f t="shared" si="2"/>
        <v>1.6610989675720524</v>
      </c>
      <c r="J7">
        <f>AVERAGE(I7:I10)</f>
        <v>0.99999999999999989</v>
      </c>
      <c r="Q7">
        <v>5</v>
      </c>
      <c r="R7">
        <v>3074.518</v>
      </c>
      <c r="S7">
        <v>5</v>
      </c>
      <c r="T7">
        <v>14182.723</v>
      </c>
    </row>
    <row r="8" spans="1:25" ht="15.75" x14ac:dyDescent="0.25">
      <c r="A8" s="21">
        <v>7</v>
      </c>
      <c r="B8" s="16" t="s">
        <v>52</v>
      </c>
      <c r="C8" s="5" t="s">
        <v>11</v>
      </c>
      <c r="D8" s="100" t="s">
        <v>92</v>
      </c>
      <c r="E8">
        <v>1516.0329999999999</v>
      </c>
      <c r="F8">
        <v>11445.772999999999</v>
      </c>
      <c r="G8" s="22">
        <f t="shared" si="0"/>
        <v>0.13245352672991156</v>
      </c>
      <c r="H8" s="23">
        <f t="shared" si="1"/>
        <v>101.49429133773889</v>
      </c>
      <c r="I8" s="12">
        <f t="shared" si="2"/>
        <v>1.0149429133773888</v>
      </c>
      <c r="Q8">
        <v>6</v>
      </c>
      <c r="R8">
        <v>1516.0329999999999</v>
      </c>
      <c r="S8">
        <v>6</v>
      </c>
      <c r="T8">
        <v>11445.772999999999</v>
      </c>
    </row>
    <row r="9" spans="1:25" ht="15.75" x14ac:dyDescent="0.25">
      <c r="A9" s="21">
        <v>8</v>
      </c>
      <c r="B9" s="16" t="s">
        <v>53</v>
      </c>
      <c r="C9" s="5" t="s">
        <v>12</v>
      </c>
      <c r="D9" s="100" t="s">
        <v>92</v>
      </c>
      <c r="E9">
        <v>1157.962</v>
      </c>
      <c r="F9">
        <v>10230.116</v>
      </c>
      <c r="G9" s="22">
        <f t="shared" si="0"/>
        <v>0.11319148287272598</v>
      </c>
      <c r="H9" s="23">
        <f t="shared" si="1"/>
        <v>86.734491887566847</v>
      </c>
      <c r="I9" s="12">
        <f t="shared" si="2"/>
        <v>0.86734491887566845</v>
      </c>
      <c r="Q9">
        <v>7</v>
      </c>
      <c r="R9">
        <v>1157.962</v>
      </c>
      <c r="S9">
        <v>7</v>
      </c>
      <c r="T9">
        <v>10230.116</v>
      </c>
    </row>
    <row r="10" spans="1:25" ht="15.75" x14ac:dyDescent="0.25">
      <c r="A10" s="85">
        <v>9</v>
      </c>
      <c r="B10" s="86" t="s">
        <v>54</v>
      </c>
      <c r="C10" s="16" t="s">
        <v>55</v>
      </c>
      <c r="D10" s="16" t="s">
        <v>22</v>
      </c>
      <c r="E10" s="87">
        <v>569.82000000000005</v>
      </c>
      <c r="F10" s="87">
        <v>9562.4089999999997</v>
      </c>
      <c r="G10" s="88">
        <f t="shared" si="0"/>
        <v>5.958958668260269E-2</v>
      </c>
      <c r="H10" s="23">
        <f t="shared" si="1"/>
        <v>45.661320017488983</v>
      </c>
      <c r="I10" s="89">
        <f t="shared" si="2"/>
        <v>0.45661320017488982</v>
      </c>
      <c r="Q10">
        <v>8</v>
      </c>
      <c r="R10">
        <v>569.82000000000005</v>
      </c>
      <c r="S10">
        <v>8</v>
      </c>
      <c r="T10">
        <v>9562.4089999999997</v>
      </c>
    </row>
    <row r="11" spans="1:25" ht="15.75" x14ac:dyDescent="0.25">
      <c r="A11" s="21">
        <v>10</v>
      </c>
      <c r="B11" s="16" t="s">
        <v>56</v>
      </c>
      <c r="C11" s="16" t="s">
        <v>23</v>
      </c>
      <c r="D11" s="16" t="s">
        <v>22</v>
      </c>
      <c r="E11">
        <v>695.94100000000003</v>
      </c>
      <c r="F11">
        <v>10492.308999999999</v>
      </c>
      <c r="G11" s="22">
        <f t="shared" si="0"/>
        <v>6.6328679416513575E-2</v>
      </c>
      <c r="H11" s="23">
        <f t="shared" si="1"/>
        <v>50.825240210284647</v>
      </c>
      <c r="I11" s="12">
        <f t="shared" si="2"/>
        <v>0.5082524021028465</v>
      </c>
      <c r="J11">
        <f>AVERAGE(I11:I14)</f>
        <v>1.150222612864777</v>
      </c>
      <c r="Q11">
        <v>9</v>
      </c>
      <c r="R11">
        <v>695.94100000000003</v>
      </c>
      <c r="S11">
        <v>9</v>
      </c>
      <c r="T11">
        <v>10492.308999999999</v>
      </c>
    </row>
    <row r="12" spans="1:25" ht="15.75" x14ac:dyDescent="0.25">
      <c r="A12" s="21">
        <v>11</v>
      </c>
      <c r="B12" s="16" t="s">
        <v>57</v>
      </c>
      <c r="C12" s="16" t="s">
        <v>24</v>
      </c>
      <c r="D12" s="16" t="s">
        <v>22</v>
      </c>
      <c r="E12">
        <v>1656.4970000000001</v>
      </c>
      <c r="F12">
        <v>7224.8440000000001</v>
      </c>
      <c r="G12" s="22">
        <f t="shared" si="0"/>
        <v>0.22927789167489293</v>
      </c>
      <c r="H12" s="23">
        <f t="shared" si="1"/>
        <v>175.6872595956257</v>
      </c>
      <c r="I12" s="12">
        <f t="shared" si="2"/>
        <v>1.756872595956257</v>
      </c>
      <c r="Q12">
        <v>10</v>
      </c>
      <c r="R12">
        <v>1656.4970000000001</v>
      </c>
      <c r="S12">
        <v>10</v>
      </c>
      <c r="T12">
        <v>7224.8440000000001</v>
      </c>
    </row>
    <row r="13" spans="1:25" ht="15.75" x14ac:dyDescent="0.25">
      <c r="A13" s="21">
        <v>12</v>
      </c>
      <c r="B13" s="16" t="s">
        <v>58</v>
      </c>
      <c r="C13" s="16" t="s">
        <v>26</v>
      </c>
      <c r="D13" s="16" t="s">
        <v>25</v>
      </c>
      <c r="E13">
        <v>2110.569</v>
      </c>
      <c r="F13">
        <v>11694.187</v>
      </c>
      <c r="G13" s="22">
        <f t="shared" si="0"/>
        <v>0.18048018216229994</v>
      </c>
      <c r="H13" s="23">
        <f t="shared" si="1"/>
        <v>138.29536020147378</v>
      </c>
      <c r="I13" s="12">
        <f t="shared" si="2"/>
        <v>1.3829536020147379</v>
      </c>
      <c r="Q13">
        <v>11</v>
      </c>
      <c r="R13">
        <v>2110.569</v>
      </c>
      <c r="S13">
        <v>11</v>
      </c>
      <c r="T13">
        <v>11694.187</v>
      </c>
    </row>
    <row r="14" spans="1:25" ht="15.75" x14ac:dyDescent="0.25">
      <c r="A14" s="85">
        <v>13</v>
      </c>
      <c r="B14" s="86" t="s">
        <v>59</v>
      </c>
      <c r="C14" s="16" t="s">
        <v>27</v>
      </c>
      <c r="D14" s="16" t="s">
        <v>25</v>
      </c>
      <c r="E14" s="87">
        <v>1487.4469999999999</v>
      </c>
      <c r="F14" s="87">
        <v>11962.237999999999</v>
      </c>
      <c r="G14" s="88">
        <f t="shared" si="0"/>
        <v>0.12434521031933991</v>
      </c>
      <c r="H14" s="23">
        <f t="shared" si="1"/>
        <v>95.281185138526709</v>
      </c>
      <c r="I14" s="89">
        <f t="shared" si="2"/>
        <v>0.95281185138526714</v>
      </c>
      <c r="Q14">
        <v>12</v>
      </c>
      <c r="R14">
        <v>1487.4469999999999</v>
      </c>
      <c r="S14">
        <v>12</v>
      </c>
      <c r="T14">
        <v>11962.237999999999</v>
      </c>
    </row>
    <row r="15" spans="1:25" ht="15.75" x14ac:dyDescent="0.25">
      <c r="A15" s="21">
        <v>14</v>
      </c>
      <c r="B15" s="16"/>
      <c r="C15" s="16" t="s">
        <v>28</v>
      </c>
      <c r="D15" s="16" t="s">
        <v>22</v>
      </c>
      <c r="E15">
        <v>1453.0329999999999</v>
      </c>
      <c r="F15">
        <v>11186.045</v>
      </c>
      <c r="G15" s="22">
        <f t="shared" si="0"/>
        <v>0.12989693855156134</v>
      </c>
      <c r="H15" s="23">
        <f t="shared" si="1"/>
        <v>99.535271356842443</v>
      </c>
      <c r="I15" s="12">
        <f t="shared" si="2"/>
        <v>0.99535271356842447</v>
      </c>
      <c r="J15">
        <f>AVERAGE(I15:I16)</f>
        <v>0.91864578088478388</v>
      </c>
      <c r="Q15">
        <v>13</v>
      </c>
      <c r="R15">
        <v>1453.0329999999999</v>
      </c>
      <c r="S15">
        <v>13</v>
      </c>
      <c r="T15">
        <v>11186.045</v>
      </c>
    </row>
    <row r="16" spans="1:25" ht="16.5" thickBot="1" x14ac:dyDescent="0.3">
      <c r="A16" s="21">
        <v>15</v>
      </c>
      <c r="B16" s="16"/>
      <c r="C16" s="7" t="s">
        <v>29</v>
      </c>
      <c r="D16" t="s">
        <v>22</v>
      </c>
      <c r="E16">
        <v>1264.69</v>
      </c>
      <c r="F16">
        <v>11510.166999999999</v>
      </c>
      <c r="G16" s="22">
        <f t="shared" ref="G16" si="3">E16/F16</f>
        <v>0.10987590362502996</v>
      </c>
      <c r="H16" s="23">
        <f t="shared" si="1"/>
        <v>84.193884820114334</v>
      </c>
      <c r="I16" s="12">
        <f t="shared" ref="I16" si="4">H16/100</f>
        <v>0.8419388482011434</v>
      </c>
      <c r="Q16">
        <v>14</v>
      </c>
      <c r="R16">
        <v>1264.69</v>
      </c>
      <c r="S16">
        <v>14</v>
      </c>
      <c r="T16">
        <v>11510.166999999999</v>
      </c>
    </row>
    <row r="18" spans="1:26" ht="16.5" thickBot="1" x14ac:dyDescent="0.3">
      <c r="A18" s="8"/>
      <c r="B18" s="12"/>
      <c r="C18" s="12"/>
      <c r="D18" s="12"/>
      <c r="E18" s="13" t="s">
        <v>38</v>
      </c>
      <c r="F18" s="13" t="s">
        <v>39</v>
      </c>
      <c r="G18" s="13" t="s">
        <v>40</v>
      </c>
      <c r="H18" s="14" t="s">
        <v>41</v>
      </c>
      <c r="I18" s="14"/>
    </row>
    <row r="19" spans="1:26" ht="15.75" x14ac:dyDescent="0.25">
      <c r="A19" s="18"/>
      <c r="B19" s="102" t="s">
        <v>60</v>
      </c>
      <c r="C19" s="102"/>
      <c r="D19" s="102"/>
      <c r="E19" s="102"/>
      <c r="F19" s="19"/>
      <c r="G19" s="19"/>
      <c r="H19" s="11"/>
      <c r="I19" s="12"/>
    </row>
    <row r="20" spans="1:26" ht="15.75" x14ac:dyDescent="0.25">
      <c r="A20" s="21">
        <v>2</v>
      </c>
      <c r="B20" s="5" t="s">
        <v>47</v>
      </c>
      <c r="C20" s="16" t="s">
        <v>15</v>
      </c>
      <c r="D20" s="99" t="s">
        <v>92</v>
      </c>
      <c r="E20">
        <v>20902.43</v>
      </c>
      <c r="F20">
        <v>8864.9740000000002</v>
      </c>
      <c r="G20" s="22">
        <f>E20/F20</f>
        <v>2.3578670394295571</v>
      </c>
      <c r="H20" s="23">
        <f>G20/AVERAGE($G$24:$G$27)*100</f>
        <v>2066.1103477058068</v>
      </c>
      <c r="I20" s="12">
        <f>H20/100</f>
        <v>20.661103477058067</v>
      </c>
      <c r="J20">
        <f>AVERAGE(I20:I23)</f>
        <v>17.838609067397158</v>
      </c>
      <c r="Q20">
        <v>1</v>
      </c>
      <c r="R20">
        <v>20902.43</v>
      </c>
      <c r="S20">
        <v>1</v>
      </c>
      <c r="T20">
        <v>8864.9740000000002</v>
      </c>
    </row>
    <row r="21" spans="1:26" ht="15.75" x14ac:dyDescent="0.25">
      <c r="A21" s="21">
        <v>3</v>
      </c>
      <c r="B21" s="5" t="s">
        <v>48</v>
      </c>
      <c r="C21" s="16" t="s">
        <v>17</v>
      </c>
      <c r="D21" s="99" t="s">
        <v>92</v>
      </c>
      <c r="E21">
        <v>22501.966</v>
      </c>
      <c r="F21">
        <v>12553.409</v>
      </c>
      <c r="G21" s="22">
        <f t="shared" ref="G21:G33" si="5">E21/F21</f>
        <v>1.792498436082183</v>
      </c>
      <c r="H21" s="23">
        <f t="shared" ref="H21:H33" si="6">G21/AVERAGE($G$24:$G$27)*100</f>
        <v>1570.6990704326854</v>
      </c>
      <c r="I21" s="12">
        <f t="shared" ref="I21:I33" si="7">H21/100</f>
        <v>15.706990704326854</v>
      </c>
      <c r="Q21">
        <v>2</v>
      </c>
      <c r="R21">
        <v>22501.966</v>
      </c>
      <c r="S21">
        <v>2</v>
      </c>
      <c r="T21">
        <v>12553.409</v>
      </c>
    </row>
    <row r="22" spans="1:26" ht="15.75" x14ac:dyDescent="0.25">
      <c r="A22" s="21">
        <v>4</v>
      </c>
      <c r="B22" s="5" t="s">
        <v>49</v>
      </c>
      <c r="C22" s="16" t="s">
        <v>34</v>
      </c>
      <c r="D22" s="16" t="s">
        <v>25</v>
      </c>
      <c r="E22">
        <v>21633.844000000001</v>
      </c>
      <c r="F22">
        <v>10015.48</v>
      </c>
      <c r="G22" s="22">
        <f t="shared" si="5"/>
        <v>2.1600406570628667</v>
      </c>
      <c r="H22" s="23">
        <f t="shared" si="6"/>
        <v>1892.7625173057049</v>
      </c>
      <c r="I22" s="12">
        <f t="shared" si="7"/>
        <v>18.927625173057049</v>
      </c>
      <c r="Q22">
        <v>3</v>
      </c>
      <c r="R22">
        <v>21633.844000000001</v>
      </c>
      <c r="S22">
        <v>3</v>
      </c>
      <c r="T22">
        <v>10015.48</v>
      </c>
      <c r="V22" s="15">
        <v>1</v>
      </c>
      <c r="W22" s="16" t="s">
        <v>9</v>
      </c>
      <c r="Y22" s="15">
        <v>1</v>
      </c>
      <c r="Z22" s="16" t="s">
        <v>9</v>
      </c>
    </row>
    <row r="23" spans="1:26" ht="15.75" x14ac:dyDescent="0.25">
      <c r="A23" s="85">
        <v>5</v>
      </c>
      <c r="B23" s="86" t="s">
        <v>50</v>
      </c>
      <c r="C23" s="16" t="s">
        <v>35</v>
      </c>
      <c r="D23" s="99" t="s">
        <v>25</v>
      </c>
      <c r="E23" s="87">
        <v>22738.601999999999</v>
      </c>
      <c r="F23" s="87">
        <v>12407.581</v>
      </c>
      <c r="G23" s="88">
        <f t="shared" si="5"/>
        <v>1.8326378042585416</v>
      </c>
      <c r="H23" s="23">
        <f t="shared" si="6"/>
        <v>1605.8716915146661</v>
      </c>
      <c r="I23" s="89">
        <f t="shared" si="7"/>
        <v>16.058716915146661</v>
      </c>
      <c r="Q23">
        <v>4</v>
      </c>
      <c r="R23">
        <v>22738.601999999999</v>
      </c>
      <c r="S23">
        <v>4</v>
      </c>
      <c r="T23">
        <v>12407.581</v>
      </c>
      <c r="V23" s="15">
        <v>2</v>
      </c>
      <c r="W23" s="5" t="s">
        <v>10</v>
      </c>
      <c r="Y23" s="15">
        <v>2</v>
      </c>
      <c r="Z23" s="16" t="s">
        <v>15</v>
      </c>
    </row>
    <row r="24" spans="1:26" ht="15.75" x14ac:dyDescent="0.25">
      <c r="A24" s="21">
        <v>6</v>
      </c>
      <c r="B24" s="16" t="s">
        <v>51</v>
      </c>
      <c r="C24" s="5" t="s">
        <v>10</v>
      </c>
      <c r="D24" s="100" t="s">
        <v>92</v>
      </c>
      <c r="E24">
        <v>2237.9119999999998</v>
      </c>
      <c r="F24">
        <v>8144.3879999999999</v>
      </c>
      <c r="G24" s="22">
        <f t="shared" si="5"/>
        <v>0.27477963967335545</v>
      </c>
      <c r="H24" s="23">
        <f t="shared" si="6"/>
        <v>240.77908014921121</v>
      </c>
      <c r="I24" s="12">
        <f t="shared" si="7"/>
        <v>2.4077908014921121</v>
      </c>
      <c r="J24">
        <f>AVERAGE(I24:I27)</f>
        <v>1</v>
      </c>
      <c r="Q24">
        <v>5</v>
      </c>
      <c r="R24">
        <v>2237.9119999999998</v>
      </c>
      <c r="S24">
        <v>5</v>
      </c>
      <c r="T24">
        <v>8144.3879999999999</v>
      </c>
      <c r="V24" s="15">
        <v>3</v>
      </c>
      <c r="W24" s="5" t="s">
        <v>11</v>
      </c>
      <c r="Y24" s="15">
        <v>3</v>
      </c>
      <c r="Z24" s="16" t="s">
        <v>17</v>
      </c>
    </row>
    <row r="25" spans="1:26" ht="15.75" x14ac:dyDescent="0.25">
      <c r="A25" s="21">
        <v>7</v>
      </c>
      <c r="B25" s="16" t="s">
        <v>52</v>
      </c>
      <c r="C25" s="5" t="s">
        <v>11</v>
      </c>
      <c r="D25" s="100" t="s">
        <v>92</v>
      </c>
      <c r="E25">
        <v>818.33500000000004</v>
      </c>
      <c r="F25">
        <v>10385.166999999999</v>
      </c>
      <c r="G25" s="22">
        <f t="shared" si="5"/>
        <v>7.8798443973024226E-2</v>
      </c>
      <c r="H25" s="23">
        <f t="shared" si="6"/>
        <v>69.048117537267757</v>
      </c>
      <c r="I25" s="12">
        <f t="shared" si="7"/>
        <v>0.69048117537267761</v>
      </c>
      <c r="Q25">
        <v>6</v>
      </c>
      <c r="R25">
        <v>818.33500000000004</v>
      </c>
      <c r="S25">
        <v>6</v>
      </c>
      <c r="T25">
        <v>10385.166999999999</v>
      </c>
      <c r="V25" s="15">
        <v>4</v>
      </c>
      <c r="W25" s="5" t="s">
        <v>12</v>
      </c>
      <c r="Y25" s="15">
        <v>4</v>
      </c>
      <c r="Z25" s="16" t="s">
        <v>34</v>
      </c>
    </row>
    <row r="26" spans="1:26" ht="15.75" x14ac:dyDescent="0.25">
      <c r="A26" s="21">
        <v>8</v>
      </c>
      <c r="B26" s="16" t="s">
        <v>53</v>
      </c>
      <c r="C26" s="5" t="s">
        <v>12</v>
      </c>
      <c r="D26" s="100" t="s">
        <v>92</v>
      </c>
      <c r="E26">
        <v>911.74900000000002</v>
      </c>
      <c r="F26">
        <v>14488.894</v>
      </c>
      <c r="G26" s="22">
        <f t="shared" si="5"/>
        <v>6.2927439458111842E-2</v>
      </c>
      <c r="H26" s="23">
        <f t="shared" si="6"/>
        <v>55.140952244063058</v>
      </c>
      <c r="I26" s="12">
        <f t="shared" si="7"/>
        <v>0.55140952244063057</v>
      </c>
      <c r="Q26">
        <v>7</v>
      </c>
      <c r="R26">
        <v>911.74900000000002</v>
      </c>
      <c r="S26">
        <v>7</v>
      </c>
      <c r="T26">
        <v>14488.894</v>
      </c>
      <c r="V26" s="15">
        <v>5</v>
      </c>
      <c r="W26" s="16" t="s">
        <v>55</v>
      </c>
      <c r="Y26" s="15">
        <v>5</v>
      </c>
      <c r="Z26" s="16" t="s">
        <v>35</v>
      </c>
    </row>
    <row r="27" spans="1:26" ht="15.75" x14ac:dyDescent="0.25">
      <c r="A27" s="85">
        <v>9</v>
      </c>
      <c r="B27" s="86" t="s">
        <v>54</v>
      </c>
      <c r="C27" s="16" t="s">
        <v>55</v>
      </c>
      <c r="D27" s="16" t="s">
        <v>22</v>
      </c>
      <c r="E27" s="87">
        <v>423.435</v>
      </c>
      <c r="F27" s="87">
        <v>10591.51</v>
      </c>
      <c r="G27" s="88">
        <f t="shared" si="5"/>
        <v>3.9978718804023219E-2</v>
      </c>
      <c r="H27" s="23">
        <f t="shared" si="6"/>
        <v>35.03185006945801</v>
      </c>
      <c r="I27" s="89">
        <f t="shared" si="7"/>
        <v>0.35031850069458009</v>
      </c>
      <c r="Q27">
        <v>8</v>
      </c>
      <c r="R27">
        <v>423.435</v>
      </c>
      <c r="S27">
        <v>8</v>
      </c>
      <c r="T27">
        <v>10591.51</v>
      </c>
      <c r="V27" s="15">
        <v>6</v>
      </c>
      <c r="W27" s="16" t="s">
        <v>15</v>
      </c>
      <c r="Y27" s="15">
        <v>6</v>
      </c>
      <c r="Z27" s="5" t="s">
        <v>10</v>
      </c>
    </row>
    <row r="28" spans="1:26" ht="15.75" x14ac:dyDescent="0.25">
      <c r="A28" s="21">
        <v>10</v>
      </c>
      <c r="B28" s="16" t="s">
        <v>56</v>
      </c>
      <c r="C28" s="16" t="s">
        <v>23</v>
      </c>
      <c r="D28" s="16" t="s">
        <v>22</v>
      </c>
      <c r="E28">
        <v>836.92</v>
      </c>
      <c r="F28">
        <v>11956.409</v>
      </c>
      <c r="G28" s="22">
        <f t="shared" si="5"/>
        <v>6.9997605468330837E-2</v>
      </c>
      <c r="H28" s="23">
        <f t="shared" si="6"/>
        <v>61.336273230968843</v>
      </c>
      <c r="I28" s="12">
        <f t="shared" si="7"/>
        <v>0.61336273230968841</v>
      </c>
      <c r="J28">
        <f>AVERAGE(I28:I31)</f>
        <v>1.7140585889492219</v>
      </c>
      <c r="Q28">
        <v>9</v>
      </c>
      <c r="R28">
        <v>836.92</v>
      </c>
      <c r="S28">
        <v>9</v>
      </c>
      <c r="T28">
        <v>11956.409</v>
      </c>
      <c r="V28" s="15">
        <v>7</v>
      </c>
      <c r="W28" s="16" t="s">
        <v>17</v>
      </c>
      <c r="Y28" s="15">
        <v>7</v>
      </c>
      <c r="Z28" s="5" t="s">
        <v>11</v>
      </c>
    </row>
    <row r="29" spans="1:26" ht="15.75" x14ac:dyDescent="0.25">
      <c r="A29" s="21">
        <v>11</v>
      </c>
      <c r="B29" s="16" t="s">
        <v>57</v>
      </c>
      <c r="C29" s="16" t="s">
        <v>24</v>
      </c>
      <c r="D29" s="16" t="s">
        <v>22</v>
      </c>
      <c r="E29">
        <v>2401.8609999999999</v>
      </c>
      <c r="F29">
        <v>9950.43</v>
      </c>
      <c r="G29" s="22">
        <f t="shared" si="5"/>
        <v>0.24138263371532687</v>
      </c>
      <c r="H29" s="23">
        <f t="shared" si="6"/>
        <v>211.51453790048072</v>
      </c>
      <c r="I29" s="12">
        <f t="shared" si="7"/>
        <v>2.1151453790048071</v>
      </c>
      <c r="Q29">
        <v>10</v>
      </c>
      <c r="R29">
        <v>2401.8609999999999</v>
      </c>
      <c r="S29">
        <v>10</v>
      </c>
      <c r="T29">
        <v>9950.43</v>
      </c>
      <c r="V29" s="15">
        <v>8</v>
      </c>
      <c r="W29" s="16" t="s">
        <v>34</v>
      </c>
      <c r="Y29" s="15">
        <v>8</v>
      </c>
      <c r="Z29" s="5" t="s">
        <v>12</v>
      </c>
    </row>
    <row r="30" spans="1:26" ht="15.75" x14ac:dyDescent="0.25">
      <c r="A30" s="21">
        <v>12</v>
      </c>
      <c r="B30" s="16" t="s">
        <v>58</v>
      </c>
      <c r="C30" s="16" t="s">
        <v>26</v>
      </c>
      <c r="D30" s="16" t="s">
        <v>25</v>
      </c>
      <c r="E30">
        <v>3167.0540000000001</v>
      </c>
      <c r="F30">
        <v>10744.581</v>
      </c>
      <c r="G30" s="22">
        <f t="shared" si="5"/>
        <v>0.29475826000101818</v>
      </c>
      <c r="H30" s="23">
        <f t="shared" si="6"/>
        <v>258.28559493634526</v>
      </c>
      <c r="I30" s="12">
        <f t="shared" si="7"/>
        <v>2.5828559493634526</v>
      </c>
      <c r="Q30">
        <v>11</v>
      </c>
      <c r="R30">
        <v>3167.0540000000001</v>
      </c>
      <c r="S30">
        <v>11</v>
      </c>
      <c r="T30">
        <v>10744.581</v>
      </c>
      <c r="V30" s="15">
        <v>9</v>
      </c>
      <c r="W30" s="16" t="s">
        <v>35</v>
      </c>
      <c r="Y30" s="15">
        <v>9</v>
      </c>
      <c r="Z30" s="16" t="s">
        <v>55</v>
      </c>
    </row>
    <row r="31" spans="1:26" ht="15.75" x14ac:dyDescent="0.25">
      <c r="A31" s="85">
        <v>13</v>
      </c>
      <c r="B31" s="86" t="s">
        <v>59</v>
      </c>
      <c r="C31" s="16" t="s">
        <v>27</v>
      </c>
      <c r="D31" s="16" t="s">
        <v>25</v>
      </c>
      <c r="E31" s="87">
        <v>2003.0329999999999</v>
      </c>
      <c r="F31" s="87">
        <v>11361.359</v>
      </c>
      <c r="G31" s="88">
        <f t="shared" si="5"/>
        <v>0.17630223637858813</v>
      </c>
      <c r="H31" s="23">
        <f t="shared" si="6"/>
        <v>154.48702951189395</v>
      </c>
      <c r="I31" s="89">
        <f t="shared" si="7"/>
        <v>1.5448702951189395</v>
      </c>
      <c r="Q31">
        <v>12</v>
      </c>
      <c r="R31">
        <v>2003.0329999999999</v>
      </c>
      <c r="S31">
        <v>12</v>
      </c>
      <c r="T31">
        <v>11361.359</v>
      </c>
      <c r="V31" s="15">
        <v>10</v>
      </c>
      <c r="W31" s="16" t="s">
        <v>23</v>
      </c>
      <c r="Y31" s="15">
        <v>10</v>
      </c>
      <c r="Z31" s="16" t="s">
        <v>23</v>
      </c>
    </row>
    <row r="32" spans="1:26" ht="15.75" x14ac:dyDescent="0.25">
      <c r="A32" s="21">
        <v>14</v>
      </c>
      <c r="C32" s="16" t="s">
        <v>28</v>
      </c>
      <c r="D32" s="16" t="s">
        <v>22</v>
      </c>
      <c r="E32">
        <v>1021.527</v>
      </c>
      <c r="F32">
        <v>11163.681</v>
      </c>
      <c r="G32" s="22">
        <f t="shared" si="5"/>
        <v>9.1504495694565258E-2</v>
      </c>
      <c r="H32" s="23">
        <f t="shared" si="6"/>
        <v>80.181953543013151</v>
      </c>
      <c r="I32" s="12">
        <f t="shared" si="7"/>
        <v>0.80181953543013151</v>
      </c>
      <c r="J32">
        <f>AVERAGE(I32:I33)</f>
        <v>1.0876967816412093</v>
      </c>
      <c r="Q32">
        <v>13</v>
      </c>
      <c r="R32">
        <v>1021.527</v>
      </c>
      <c r="S32">
        <v>13</v>
      </c>
      <c r="T32">
        <v>11163.681</v>
      </c>
      <c r="V32" s="15">
        <v>11</v>
      </c>
      <c r="W32" s="16" t="s">
        <v>24</v>
      </c>
      <c r="Y32" s="15">
        <v>11</v>
      </c>
      <c r="Z32" s="16" t="s">
        <v>24</v>
      </c>
    </row>
    <row r="33" spans="1:26" ht="16.5" thickBot="1" x14ac:dyDescent="0.3">
      <c r="A33" s="21">
        <v>15</v>
      </c>
      <c r="C33" s="7" t="s">
        <v>29</v>
      </c>
      <c r="D33" t="s">
        <v>22</v>
      </c>
      <c r="E33">
        <v>1323.77</v>
      </c>
      <c r="F33">
        <v>8444.9030000000002</v>
      </c>
      <c r="G33" s="22">
        <f t="shared" si="5"/>
        <v>0.15675372470234411</v>
      </c>
      <c r="H33" s="23">
        <f t="shared" si="6"/>
        <v>137.35740278522871</v>
      </c>
      <c r="I33" s="12">
        <f t="shared" si="7"/>
        <v>1.3735740278522872</v>
      </c>
      <c r="Q33">
        <v>14</v>
      </c>
      <c r="R33">
        <v>1323.77</v>
      </c>
      <c r="S33">
        <v>14</v>
      </c>
      <c r="T33">
        <v>8444.9030000000002</v>
      </c>
      <c r="V33" s="15">
        <v>12</v>
      </c>
      <c r="W33" s="16" t="s">
        <v>26</v>
      </c>
      <c r="Y33" s="15">
        <v>12</v>
      </c>
      <c r="Z33" s="16" t="s">
        <v>26</v>
      </c>
    </row>
    <row r="34" spans="1:26" ht="15.75" x14ac:dyDescent="0.25">
      <c r="V34" s="15">
        <v>13</v>
      </c>
      <c r="W34" s="16" t="s">
        <v>27</v>
      </c>
      <c r="Y34" s="15">
        <v>13</v>
      </c>
      <c r="Z34" s="16" t="s">
        <v>27</v>
      </c>
    </row>
    <row r="35" spans="1:26" ht="16.5" thickBot="1" x14ac:dyDescent="0.3">
      <c r="A35" s="8"/>
      <c r="B35" s="12"/>
      <c r="C35" s="12"/>
      <c r="D35" s="12"/>
      <c r="E35" s="13" t="s">
        <v>38</v>
      </c>
      <c r="F35" s="13" t="s">
        <v>39</v>
      </c>
      <c r="G35" s="13" t="s">
        <v>40</v>
      </c>
      <c r="H35" s="14" t="s">
        <v>41</v>
      </c>
      <c r="I35" s="14"/>
      <c r="V35" s="15">
        <v>14</v>
      </c>
      <c r="W35" s="16" t="s">
        <v>28</v>
      </c>
      <c r="Y35" s="15">
        <v>14</v>
      </c>
      <c r="Z35" s="16" t="s">
        <v>28</v>
      </c>
    </row>
    <row r="36" spans="1:26" ht="16.5" thickBot="1" x14ac:dyDescent="0.3">
      <c r="A36" s="18"/>
      <c r="B36" s="102" t="s">
        <v>61</v>
      </c>
      <c r="C36" s="102"/>
      <c r="D36" s="102"/>
      <c r="E36" s="102"/>
      <c r="F36" s="19"/>
      <c r="G36" s="19"/>
      <c r="H36" s="11"/>
      <c r="I36" s="12"/>
      <c r="V36" s="26">
        <v>15</v>
      </c>
      <c r="W36" s="7" t="s">
        <v>29</v>
      </c>
      <c r="Y36" s="26">
        <v>15</v>
      </c>
      <c r="Z36" s="7" t="s">
        <v>29</v>
      </c>
    </row>
    <row r="37" spans="1:26" ht="15.75" x14ac:dyDescent="0.25">
      <c r="A37" s="21">
        <v>2</v>
      </c>
      <c r="B37" s="5" t="s">
        <v>47</v>
      </c>
      <c r="C37" s="16" t="s">
        <v>15</v>
      </c>
      <c r="D37" s="99" t="s">
        <v>92</v>
      </c>
      <c r="E37">
        <v>22209.512999999999</v>
      </c>
      <c r="F37">
        <v>8117.8530000000001</v>
      </c>
      <c r="G37" s="22">
        <f>E37/F37</f>
        <v>2.7358850917847364</v>
      </c>
      <c r="H37" s="23">
        <f>G37/AVERAGE($G$41:$G$44)*100</f>
        <v>1372.6380393511083</v>
      </c>
      <c r="I37" s="12">
        <f>H37/100</f>
        <v>13.726380393511084</v>
      </c>
      <c r="J37">
        <f>AVERAGE(I37:I40)</f>
        <v>11.894657303843283</v>
      </c>
      <c r="Q37">
        <v>1</v>
      </c>
      <c r="R37">
        <v>22209.512999999999</v>
      </c>
      <c r="S37">
        <v>1</v>
      </c>
      <c r="T37">
        <v>8117.8530000000001</v>
      </c>
    </row>
    <row r="38" spans="1:26" ht="15.75" x14ac:dyDescent="0.25">
      <c r="A38" s="21">
        <v>3</v>
      </c>
      <c r="B38" s="5" t="s">
        <v>48</v>
      </c>
      <c r="C38" s="16" t="s">
        <v>17</v>
      </c>
      <c r="D38" s="99" t="s">
        <v>92</v>
      </c>
      <c r="E38">
        <v>26395.392</v>
      </c>
      <c r="F38">
        <v>10791.681</v>
      </c>
      <c r="G38" s="22">
        <f t="shared" ref="G38:G50" si="8">E38/F38</f>
        <v>2.445901801582163</v>
      </c>
      <c r="H38" s="23">
        <f t="shared" ref="H38:H50" si="9">G38/AVERAGE($G$41:$G$44)*100</f>
        <v>1227.1487071772253</v>
      </c>
      <c r="I38" s="12">
        <f t="shared" ref="I38:I50" si="10">H38/100</f>
        <v>12.271487071772253</v>
      </c>
      <c r="Q38">
        <v>2</v>
      </c>
      <c r="R38">
        <v>26395.392</v>
      </c>
      <c r="S38">
        <v>2</v>
      </c>
      <c r="T38">
        <v>10791.681</v>
      </c>
    </row>
    <row r="39" spans="1:26" ht="15.75" x14ac:dyDescent="0.25">
      <c r="A39" s="21">
        <v>4</v>
      </c>
      <c r="B39" s="5" t="s">
        <v>49</v>
      </c>
      <c r="C39" s="16" t="s">
        <v>34</v>
      </c>
      <c r="D39" s="16" t="s">
        <v>25</v>
      </c>
      <c r="E39">
        <v>21683.806</v>
      </c>
      <c r="F39">
        <v>8931.9449999999997</v>
      </c>
      <c r="G39" s="22">
        <f t="shared" si="8"/>
        <v>2.4276690015444564</v>
      </c>
      <c r="H39" s="23">
        <f t="shared" si="9"/>
        <v>1218.0010149109132</v>
      </c>
      <c r="I39" s="12">
        <f t="shared" si="10"/>
        <v>12.180010149109131</v>
      </c>
      <c r="Q39">
        <v>3</v>
      </c>
      <c r="R39">
        <v>21683.806</v>
      </c>
      <c r="S39">
        <v>3</v>
      </c>
      <c r="T39">
        <v>8931.9449999999997</v>
      </c>
    </row>
    <row r="40" spans="1:26" ht="15.75" x14ac:dyDescent="0.25">
      <c r="A40" s="85">
        <v>5</v>
      </c>
      <c r="B40" s="86" t="s">
        <v>50</v>
      </c>
      <c r="C40" s="16" t="s">
        <v>35</v>
      </c>
      <c r="D40" s="99" t="s">
        <v>25</v>
      </c>
      <c r="E40" s="87">
        <v>20970.291000000001</v>
      </c>
      <c r="F40" s="87">
        <v>11191.803</v>
      </c>
      <c r="G40" s="88">
        <f t="shared" si="8"/>
        <v>1.8737187386161105</v>
      </c>
      <c r="H40" s="23">
        <f t="shared" si="9"/>
        <v>940.0751600980667</v>
      </c>
      <c r="I40" s="89">
        <f t="shared" si="10"/>
        <v>9.4007516009806675</v>
      </c>
      <c r="Q40">
        <v>4</v>
      </c>
      <c r="R40">
        <v>20970.291000000001</v>
      </c>
      <c r="S40">
        <v>4</v>
      </c>
      <c r="T40">
        <v>11191.803</v>
      </c>
    </row>
    <row r="41" spans="1:26" ht="15.75" x14ac:dyDescent="0.25">
      <c r="A41" s="21">
        <v>6</v>
      </c>
      <c r="B41" s="16" t="s">
        <v>51</v>
      </c>
      <c r="C41" s="5" t="s">
        <v>10</v>
      </c>
      <c r="D41" s="100" t="s">
        <v>92</v>
      </c>
      <c r="E41">
        <v>2575.3760000000002</v>
      </c>
      <c r="F41">
        <v>11994.852999999999</v>
      </c>
      <c r="G41" s="22">
        <f t="shared" si="8"/>
        <v>0.21470675797360755</v>
      </c>
      <c r="H41" s="23">
        <f t="shared" si="9"/>
        <v>107.7218718670931</v>
      </c>
      <c r="I41" s="12">
        <f t="shared" si="10"/>
        <v>1.077218718670931</v>
      </c>
      <c r="J41">
        <f>AVERAGE(I41:I44)</f>
        <v>1.0000000000000002</v>
      </c>
      <c r="Q41">
        <v>5</v>
      </c>
      <c r="R41">
        <v>2575.3760000000002</v>
      </c>
      <c r="S41">
        <v>5</v>
      </c>
      <c r="T41">
        <v>11994.852999999999</v>
      </c>
    </row>
    <row r="42" spans="1:26" ht="15.75" x14ac:dyDescent="0.25">
      <c r="A42" s="21">
        <v>7</v>
      </c>
      <c r="B42" s="16" t="s">
        <v>52</v>
      </c>
      <c r="C42" s="5" t="s">
        <v>11</v>
      </c>
      <c r="D42" s="100" t="s">
        <v>92</v>
      </c>
      <c r="E42">
        <v>1691.577</v>
      </c>
      <c r="F42">
        <v>7569.2169999999996</v>
      </c>
      <c r="G42" s="22">
        <f t="shared" si="8"/>
        <v>0.22348110775526717</v>
      </c>
      <c r="H42" s="23">
        <f t="shared" si="9"/>
        <v>112.12410583409837</v>
      </c>
      <c r="I42" s="12">
        <f t="shared" si="10"/>
        <v>1.1212410583409838</v>
      </c>
      <c r="Q42">
        <v>6</v>
      </c>
      <c r="R42">
        <v>1691.577</v>
      </c>
      <c r="S42">
        <v>6</v>
      </c>
      <c r="T42">
        <v>7569.2169999999996</v>
      </c>
    </row>
    <row r="43" spans="1:26" ht="15.75" x14ac:dyDescent="0.25">
      <c r="A43" s="21">
        <v>8</v>
      </c>
      <c r="B43" s="16" t="s">
        <v>53</v>
      </c>
      <c r="C43" s="5" t="s">
        <v>12</v>
      </c>
      <c r="D43" s="100" t="s">
        <v>92</v>
      </c>
      <c r="E43">
        <v>2016.6479999999999</v>
      </c>
      <c r="F43">
        <v>11322.874</v>
      </c>
      <c r="G43" s="22">
        <f t="shared" si="8"/>
        <v>0.178103898356548</v>
      </c>
      <c r="H43" s="23">
        <f t="shared" si="9"/>
        <v>89.357621990418224</v>
      </c>
      <c r="I43" s="12">
        <f t="shared" si="10"/>
        <v>0.89357621990418223</v>
      </c>
      <c r="Q43">
        <v>7</v>
      </c>
      <c r="R43">
        <v>2016.6479999999999</v>
      </c>
      <c r="S43">
        <v>7</v>
      </c>
      <c r="T43">
        <v>11322.874</v>
      </c>
    </row>
    <row r="44" spans="1:26" ht="15.75" x14ac:dyDescent="0.25">
      <c r="A44" s="85">
        <v>9</v>
      </c>
      <c r="B44" s="86" t="s">
        <v>54</v>
      </c>
      <c r="C44" s="16" t="s">
        <v>55</v>
      </c>
      <c r="D44" s="16" t="s">
        <v>22</v>
      </c>
      <c r="E44" s="87">
        <v>1404.335</v>
      </c>
      <c r="F44" s="87">
        <v>7759.9740000000002</v>
      </c>
      <c r="G44" s="88">
        <f t="shared" si="8"/>
        <v>0.18097161150282204</v>
      </c>
      <c r="H44" s="23">
        <f t="shared" si="9"/>
        <v>90.796400308390332</v>
      </c>
      <c r="I44" s="89">
        <f t="shared" si="10"/>
        <v>0.90796400308390335</v>
      </c>
      <c r="Q44">
        <v>8</v>
      </c>
      <c r="R44">
        <v>1404.335</v>
      </c>
      <c r="S44">
        <v>8</v>
      </c>
      <c r="T44">
        <v>7759.9740000000002</v>
      </c>
    </row>
    <row r="45" spans="1:26" ht="15.75" x14ac:dyDescent="0.25">
      <c r="A45" s="21">
        <v>10</v>
      </c>
      <c r="B45" s="16" t="s">
        <v>56</v>
      </c>
      <c r="C45" s="16" t="s">
        <v>23</v>
      </c>
      <c r="D45" s="16" t="s">
        <v>22</v>
      </c>
      <c r="E45">
        <v>1381.335</v>
      </c>
      <c r="F45">
        <v>9450.0450000000001</v>
      </c>
      <c r="G45" s="22">
        <f t="shared" si="8"/>
        <v>0.14617231981435008</v>
      </c>
      <c r="H45" s="23">
        <f t="shared" si="9"/>
        <v>73.337029789685133</v>
      </c>
      <c r="I45" s="12">
        <f t="shared" si="10"/>
        <v>0.73337029789685138</v>
      </c>
      <c r="J45">
        <f>AVERAGE(I45:I48)</f>
        <v>1.4830569787519334</v>
      </c>
      <c r="Q45">
        <v>9</v>
      </c>
      <c r="R45">
        <v>1381.335</v>
      </c>
      <c r="S45">
        <v>9</v>
      </c>
      <c r="T45">
        <v>9450.0450000000001</v>
      </c>
    </row>
    <row r="46" spans="1:26" ht="15.75" x14ac:dyDescent="0.25">
      <c r="A46" s="21">
        <v>11</v>
      </c>
      <c r="B46" s="16" t="s">
        <v>57</v>
      </c>
      <c r="C46" s="16" t="s">
        <v>24</v>
      </c>
      <c r="D46" s="16" t="s">
        <v>22</v>
      </c>
      <c r="E46">
        <v>2252.4769999999999</v>
      </c>
      <c r="F46">
        <v>4769.924</v>
      </c>
      <c r="G46" s="22">
        <f t="shared" si="8"/>
        <v>0.47222492433841712</v>
      </c>
      <c r="H46" s="23">
        <f t="shared" si="9"/>
        <v>236.92292348936536</v>
      </c>
      <c r="I46" s="12">
        <f t="shared" si="10"/>
        <v>2.3692292348936537</v>
      </c>
      <c r="Q46">
        <v>10</v>
      </c>
      <c r="R46">
        <v>2252.4769999999999</v>
      </c>
      <c r="S46">
        <v>10</v>
      </c>
      <c r="T46">
        <v>4769.924</v>
      </c>
    </row>
    <row r="47" spans="1:26" ht="15.75" x14ac:dyDescent="0.25">
      <c r="A47" s="21">
        <v>12</v>
      </c>
      <c r="B47" s="16" t="s">
        <v>58</v>
      </c>
      <c r="C47" s="16" t="s">
        <v>26</v>
      </c>
      <c r="D47" s="16" t="s">
        <v>25</v>
      </c>
      <c r="E47">
        <v>2106.7190000000001</v>
      </c>
      <c r="F47">
        <v>8603.8029999999999</v>
      </c>
      <c r="G47" s="22">
        <f t="shared" si="8"/>
        <v>0.24485904663321559</v>
      </c>
      <c r="H47" s="23">
        <f t="shared" si="9"/>
        <v>122.84976540032397</v>
      </c>
      <c r="I47" s="12">
        <f t="shared" si="10"/>
        <v>1.2284976540032397</v>
      </c>
      <c r="Q47">
        <v>11</v>
      </c>
      <c r="R47">
        <v>2106.7190000000001</v>
      </c>
      <c r="S47">
        <v>11</v>
      </c>
      <c r="T47">
        <v>8603.8029999999999</v>
      </c>
    </row>
    <row r="48" spans="1:26" ht="15.75" x14ac:dyDescent="0.25">
      <c r="A48" s="85">
        <v>13</v>
      </c>
      <c r="B48" s="86" t="s">
        <v>59</v>
      </c>
      <c r="C48" s="16" t="s">
        <v>27</v>
      </c>
      <c r="D48" s="16" t="s">
        <v>25</v>
      </c>
      <c r="E48" s="87">
        <v>2803.0329999999999</v>
      </c>
      <c r="F48" s="87">
        <v>8783.3379999999997</v>
      </c>
      <c r="G48" s="88">
        <f t="shared" si="8"/>
        <v>0.31913072228348721</v>
      </c>
      <c r="H48" s="23">
        <f t="shared" si="9"/>
        <v>160.11307282139887</v>
      </c>
      <c r="I48" s="89">
        <f t="shared" si="10"/>
        <v>1.6011307282139888</v>
      </c>
      <c r="Q48">
        <v>12</v>
      </c>
      <c r="R48">
        <v>2803.0329999999999</v>
      </c>
      <c r="S48">
        <v>12</v>
      </c>
      <c r="T48">
        <v>8783.3379999999997</v>
      </c>
    </row>
    <row r="49" spans="1:20" ht="15.75" x14ac:dyDescent="0.25">
      <c r="A49" s="21">
        <v>14</v>
      </c>
      <c r="B49" s="16"/>
      <c r="C49" s="16" t="s">
        <v>28</v>
      </c>
      <c r="D49" s="16" t="s">
        <v>22</v>
      </c>
      <c r="E49">
        <v>2535.3760000000002</v>
      </c>
      <c r="F49">
        <v>8882.4089999999997</v>
      </c>
      <c r="G49" s="22">
        <f t="shared" si="8"/>
        <v>0.28543788064701819</v>
      </c>
      <c r="H49" s="23">
        <f t="shared" si="9"/>
        <v>143.20882628600046</v>
      </c>
      <c r="I49" s="12">
        <f t="shared" si="10"/>
        <v>1.4320882628600047</v>
      </c>
      <c r="J49">
        <f>AVERAGE(I49:I50)</f>
        <v>1.548427613761171</v>
      </c>
      <c r="Q49">
        <v>13</v>
      </c>
      <c r="R49">
        <v>2535.3760000000002</v>
      </c>
      <c r="S49">
        <v>13</v>
      </c>
      <c r="T49">
        <v>8882.4089999999997</v>
      </c>
    </row>
    <row r="50" spans="1:20" ht="16.5" thickBot="1" x14ac:dyDescent="0.3">
      <c r="A50" s="21">
        <v>15</v>
      </c>
      <c r="B50" s="16"/>
      <c r="C50" s="7" t="s">
        <v>29</v>
      </c>
      <c r="D50" t="s">
        <v>22</v>
      </c>
      <c r="E50">
        <v>2284.4769999999999</v>
      </c>
      <c r="F50">
        <v>6884.8029999999999</v>
      </c>
      <c r="G50" s="22">
        <f t="shared" si="8"/>
        <v>0.33181443245362285</v>
      </c>
      <c r="H50" s="23">
        <f t="shared" si="9"/>
        <v>166.47669646623376</v>
      </c>
      <c r="I50" s="12">
        <f t="shared" si="10"/>
        <v>1.6647669646623375</v>
      </c>
      <c r="Q50">
        <v>14</v>
      </c>
      <c r="R50">
        <v>2284.4769999999999</v>
      </c>
      <c r="S50">
        <v>14</v>
      </c>
      <c r="T50">
        <v>6884.8029999999999</v>
      </c>
    </row>
    <row r="52" spans="1:20" ht="16.5" thickBot="1" x14ac:dyDescent="0.3">
      <c r="A52" s="8"/>
      <c r="B52" s="12"/>
      <c r="C52" s="12"/>
      <c r="D52" s="12"/>
      <c r="E52" s="13" t="s">
        <v>38</v>
      </c>
      <c r="F52" s="13" t="s">
        <v>39</v>
      </c>
      <c r="G52" s="13" t="s">
        <v>40</v>
      </c>
      <c r="H52" s="14" t="s">
        <v>41</v>
      </c>
      <c r="I52" s="14"/>
    </row>
    <row r="53" spans="1:20" ht="15.75" x14ac:dyDescent="0.25">
      <c r="A53" s="18"/>
      <c r="B53" s="102" t="s">
        <v>62</v>
      </c>
      <c r="C53" s="102"/>
      <c r="D53" s="102"/>
      <c r="E53" s="102"/>
      <c r="F53" s="19"/>
      <c r="G53" s="19"/>
      <c r="H53" s="11"/>
      <c r="I53" s="12"/>
      <c r="Q53">
        <v>1</v>
      </c>
      <c r="R53">
        <v>27678.25</v>
      </c>
      <c r="S53">
        <v>1</v>
      </c>
      <c r="T53">
        <v>5903.7309999999998</v>
      </c>
    </row>
    <row r="54" spans="1:20" ht="15.75" x14ac:dyDescent="0.25">
      <c r="A54" s="21">
        <v>2</v>
      </c>
      <c r="B54" s="5" t="s">
        <v>47</v>
      </c>
      <c r="C54" s="16" t="s">
        <v>15</v>
      </c>
      <c r="D54" s="99" t="s">
        <v>92</v>
      </c>
      <c r="E54">
        <v>27678.25</v>
      </c>
      <c r="F54">
        <v>5903.7309999999998</v>
      </c>
      <c r="G54" s="22">
        <f>E54/F54</f>
        <v>4.6882640824929185</v>
      </c>
      <c r="H54" s="23">
        <f>G54/AVERAGE($G$58:$G$61)*100</f>
        <v>249.59216753154374</v>
      </c>
      <c r="I54" s="12">
        <f>H54/100</f>
        <v>2.4959216753154374</v>
      </c>
      <c r="J54">
        <f>AVERAGE(I54:I57)</f>
        <v>1.8668295223958191</v>
      </c>
      <c r="Q54">
        <v>2</v>
      </c>
      <c r="R54">
        <v>31061.007000000001</v>
      </c>
      <c r="S54">
        <v>2</v>
      </c>
      <c r="T54">
        <v>8385.2170000000006</v>
      </c>
    </row>
    <row r="55" spans="1:20" ht="15.75" x14ac:dyDescent="0.25">
      <c r="A55" s="21">
        <v>3</v>
      </c>
      <c r="B55" s="5" t="s">
        <v>48</v>
      </c>
      <c r="C55" s="16" t="s">
        <v>17</v>
      </c>
      <c r="D55" s="99" t="s">
        <v>92</v>
      </c>
      <c r="E55">
        <v>31061.007000000001</v>
      </c>
      <c r="F55">
        <v>8385.2170000000006</v>
      </c>
      <c r="G55" s="22">
        <f t="shared" ref="G55:G66" si="11">E55/F55</f>
        <v>3.7042579816360148</v>
      </c>
      <c r="H55" s="23">
        <f t="shared" ref="H55:H66" si="12">G55/AVERAGE($G$58:$G$61)*100</f>
        <v>197.20599404480129</v>
      </c>
      <c r="I55" s="12">
        <f t="shared" ref="I55:I66" si="13">H55/100</f>
        <v>1.9720599404480128</v>
      </c>
      <c r="Q55">
        <v>3</v>
      </c>
      <c r="R55">
        <v>22136.271000000001</v>
      </c>
      <c r="S55">
        <v>3</v>
      </c>
      <c r="T55">
        <v>8657.2379999999994</v>
      </c>
    </row>
    <row r="56" spans="1:20" ht="15.75" x14ac:dyDescent="0.25">
      <c r="A56" s="21">
        <v>4</v>
      </c>
      <c r="B56" s="5" t="s">
        <v>49</v>
      </c>
      <c r="C56" s="16" t="s">
        <v>34</v>
      </c>
      <c r="D56" s="16" t="s">
        <v>25</v>
      </c>
      <c r="E56">
        <v>22136.271000000001</v>
      </c>
      <c r="F56">
        <v>8657.2379999999994</v>
      </c>
      <c r="G56" s="22">
        <f t="shared" si="11"/>
        <v>2.5569668986806189</v>
      </c>
      <c r="H56" s="23">
        <f t="shared" si="12"/>
        <v>136.12691164972762</v>
      </c>
      <c r="I56" s="12">
        <f t="shared" si="13"/>
        <v>1.3612691164972761</v>
      </c>
      <c r="Q56">
        <v>4</v>
      </c>
      <c r="R56">
        <v>29561.685000000001</v>
      </c>
      <c r="S56">
        <v>4</v>
      </c>
      <c r="T56">
        <v>9607.6309999999994</v>
      </c>
    </row>
    <row r="57" spans="1:20" ht="15.75" x14ac:dyDescent="0.25">
      <c r="A57" s="85">
        <v>5</v>
      </c>
      <c r="B57" s="86" t="s">
        <v>50</v>
      </c>
      <c r="C57" s="16" t="s">
        <v>35</v>
      </c>
      <c r="D57" s="99" t="s">
        <v>25</v>
      </c>
      <c r="E57" s="87">
        <v>29561.685000000001</v>
      </c>
      <c r="F57" s="87">
        <v>9607.6309999999994</v>
      </c>
      <c r="G57" s="88">
        <f t="shared" si="11"/>
        <v>3.0768963753916032</v>
      </c>
      <c r="H57" s="23">
        <f t="shared" si="12"/>
        <v>163.80673573225505</v>
      </c>
      <c r="I57" s="89">
        <f t="shared" si="13"/>
        <v>1.6380673573225506</v>
      </c>
      <c r="Q57">
        <v>5</v>
      </c>
      <c r="R57">
        <v>19120.098999999998</v>
      </c>
      <c r="S57">
        <v>5</v>
      </c>
      <c r="T57">
        <v>10694.701999999999</v>
      </c>
    </row>
    <row r="58" spans="1:20" ht="15.75" x14ac:dyDescent="0.25">
      <c r="A58" s="21">
        <v>6</v>
      </c>
      <c r="B58" s="16" t="s">
        <v>51</v>
      </c>
      <c r="C58" s="5" t="s">
        <v>10</v>
      </c>
      <c r="D58" s="100" t="s">
        <v>92</v>
      </c>
      <c r="E58">
        <v>19120.098999999998</v>
      </c>
      <c r="F58">
        <v>10694.701999999999</v>
      </c>
      <c r="G58" s="22">
        <f t="shared" si="11"/>
        <v>1.7878103569412218</v>
      </c>
      <c r="H58" s="23">
        <f t="shared" si="12"/>
        <v>95.178824032248059</v>
      </c>
      <c r="I58" s="12">
        <f t="shared" si="13"/>
        <v>0.95178824032248055</v>
      </c>
      <c r="J58">
        <f>AVERAGE(I58:I61)</f>
        <v>1</v>
      </c>
      <c r="Q58">
        <v>6</v>
      </c>
      <c r="R58">
        <v>17317.441999999999</v>
      </c>
      <c r="S58">
        <v>6</v>
      </c>
      <c r="T58">
        <v>8884.1669999999995</v>
      </c>
    </row>
    <row r="59" spans="1:20" ht="15.75" x14ac:dyDescent="0.25">
      <c r="A59" s="21">
        <v>7</v>
      </c>
      <c r="B59" s="16" t="s">
        <v>52</v>
      </c>
      <c r="C59" s="5" t="s">
        <v>11</v>
      </c>
      <c r="D59" s="100" t="s">
        <v>92</v>
      </c>
      <c r="E59">
        <v>17317.441999999999</v>
      </c>
      <c r="F59">
        <v>8884.1669999999995</v>
      </c>
      <c r="G59" s="22">
        <f t="shared" si="11"/>
        <v>1.9492476897383852</v>
      </c>
      <c r="H59" s="23">
        <f t="shared" si="12"/>
        <v>103.77336843170299</v>
      </c>
      <c r="I59" s="12">
        <f t="shared" si="13"/>
        <v>1.0377336843170299</v>
      </c>
      <c r="Q59">
        <v>7</v>
      </c>
      <c r="R59">
        <v>20773.392</v>
      </c>
      <c r="S59">
        <v>7</v>
      </c>
      <c r="T59">
        <v>10934.066000000001</v>
      </c>
    </row>
    <row r="60" spans="1:20" ht="15.75" x14ac:dyDescent="0.25">
      <c r="A60" s="21">
        <v>8</v>
      </c>
      <c r="B60" s="16" t="s">
        <v>53</v>
      </c>
      <c r="C60" s="5" t="s">
        <v>12</v>
      </c>
      <c r="D60" s="100" t="s">
        <v>92</v>
      </c>
      <c r="E60">
        <v>20773.392</v>
      </c>
      <c r="F60">
        <v>10934.066000000001</v>
      </c>
      <c r="G60" s="22">
        <f t="shared" si="11"/>
        <v>1.8998780508550066</v>
      </c>
      <c r="H60" s="23">
        <f t="shared" si="12"/>
        <v>101.14504482144258</v>
      </c>
      <c r="I60" s="12">
        <f t="shared" si="13"/>
        <v>1.0114504482144258</v>
      </c>
      <c r="Q60">
        <v>8</v>
      </c>
      <c r="R60">
        <v>17486.078000000001</v>
      </c>
      <c r="S60">
        <v>8</v>
      </c>
      <c r="T60">
        <v>9318.2379999999994</v>
      </c>
    </row>
    <row r="61" spans="1:20" ht="15.75" x14ac:dyDescent="0.25">
      <c r="A61" s="85">
        <v>9</v>
      </c>
      <c r="B61" s="86" t="s">
        <v>54</v>
      </c>
      <c r="C61" s="16" t="s">
        <v>55</v>
      </c>
      <c r="D61" s="16" t="s">
        <v>22</v>
      </c>
      <c r="E61" s="87">
        <v>17486.078000000001</v>
      </c>
      <c r="F61" s="87">
        <v>9318.2379999999994</v>
      </c>
      <c r="G61" s="88">
        <f t="shared" si="11"/>
        <v>1.8765433980115127</v>
      </c>
      <c r="H61" s="23">
        <f t="shared" si="12"/>
        <v>99.902762714606368</v>
      </c>
      <c r="I61" s="89">
        <f t="shared" si="13"/>
        <v>0.99902762714606363</v>
      </c>
      <c r="Q61">
        <v>9</v>
      </c>
      <c r="R61">
        <v>17295.491999999998</v>
      </c>
      <c r="S61">
        <v>9</v>
      </c>
      <c r="T61">
        <v>7626.4089999999997</v>
      </c>
    </row>
    <row r="62" spans="1:20" ht="15.75" x14ac:dyDescent="0.25">
      <c r="A62" s="21">
        <v>10</v>
      </c>
      <c r="B62" s="16" t="s">
        <v>56</v>
      </c>
      <c r="C62" s="16" t="s">
        <v>23</v>
      </c>
      <c r="D62" s="16" t="s">
        <v>22</v>
      </c>
      <c r="E62">
        <v>17295.491999999998</v>
      </c>
      <c r="F62">
        <v>7626.4089999999997</v>
      </c>
      <c r="G62" s="22">
        <f t="shared" si="11"/>
        <v>2.2678421784092615</v>
      </c>
      <c r="H62" s="23">
        <f t="shared" si="12"/>
        <v>120.73459066487654</v>
      </c>
      <c r="I62" s="12">
        <f t="shared" si="13"/>
        <v>1.2073459066487653</v>
      </c>
      <c r="J62">
        <f>AVERAGE(I62:I65)</f>
        <v>1.4914803509491457</v>
      </c>
      <c r="Q62">
        <v>10</v>
      </c>
      <c r="R62">
        <v>20738.827000000001</v>
      </c>
      <c r="S62">
        <v>10</v>
      </c>
      <c r="T62">
        <v>4888.5810000000001</v>
      </c>
    </row>
    <row r="63" spans="1:20" ht="15.75" x14ac:dyDescent="0.25">
      <c r="A63" s="21">
        <v>11</v>
      </c>
      <c r="B63" s="16" t="s">
        <v>57</v>
      </c>
      <c r="C63" s="16" t="s">
        <v>24</v>
      </c>
      <c r="D63" s="16" t="s">
        <v>22</v>
      </c>
      <c r="E63">
        <v>20738.827000000001</v>
      </c>
      <c r="F63">
        <v>4888.5810000000001</v>
      </c>
      <c r="G63" s="22">
        <f t="shared" si="11"/>
        <v>4.2422999639363654</v>
      </c>
      <c r="H63" s="23">
        <f t="shared" si="12"/>
        <v>225.85008538060882</v>
      </c>
      <c r="I63" s="12">
        <f t="shared" si="13"/>
        <v>2.2585008538060882</v>
      </c>
      <c r="Q63">
        <v>11</v>
      </c>
      <c r="R63">
        <v>26176.413</v>
      </c>
      <c r="S63">
        <v>11</v>
      </c>
      <c r="T63">
        <v>10340.602000000001</v>
      </c>
    </row>
    <row r="64" spans="1:20" ht="15.75" x14ac:dyDescent="0.25">
      <c r="A64" s="21">
        <v>12</v>
      </c>
      <c r="B64" s="16" t="s">
        <v>58</v>
      </c>
      <c r="C64" s="16" t="s">
        <v>26</v>
      </c>
      <c r="D64" s="16" t="s">
        <v>25</v>
      </c>
      <c r="E64">
        <v>26176.413</v>
      </c>
      <c r="F64">
        <v>10340.602000000001</v>
      </c>
      <c r="G64" s="22">
        <f t="shared" si="11"/>
        <v>2.5314206078137422</v>
      </c>
      <c r="H64" s="23">
        <f t="shared" si="12"/>
        <v>134.76688712942274</v>
      </c>
      <c r="I64" s="12">
        <f t="shared" si="13"/>
        <v>1.3476688712942275</v>
      </c>
      <c r="Q64">
        <v>12</v>
      </c>
      <c r="R64">
        <v>23776.441999999999</v>
      </c>
      <c r="S64">
        <v>12</v>
      </c>
      <c r="T64">
        <v>10983.995000000001</v>
      </c>
    </row>
    <row r="65" spans="1:20" ht="15.75" x14ac:dyDescent="0.25">
      <c r="A65" s="85">
        <v>13</v>
      </c>
      <c r="B65" s="86" t="s">
        <v>59</v>
      </c>
      <c r="C65" s="16" t="s">
        <v>27</v>
      </c>
      <c r="D65" s="16" t="s">
        <v>25</v>
      </c>
      <c r="E65" s="87">
        <v>23776.441999999999</v>
      </c>
      <c r="F65" s="87">
        <v>10983.995000000001</v>
      </c>
      <c r="G65" s="88">
        <f t="shared" si="11"/>
        <v>2.1646442847069758</v>
      </c>
      <c r="H65" s="23">
        <f t="shared" si="12"/>
        <v>115.24057720475011</v>
      </c>
      <c r="I65" s="89">
        <f t="shared" si="13"/>
        <v>1.1524057720475012</v>
      </c>
      <c r="Q65">
        <v>13</v>
      </c>
      <c r="R65">
        <v>14058.886</v>
      </c>
      <c r="S65">
        <v>13</v>
      </c>
      <c r="T65">
        <v>9766.6309999999994</v>
      </c>
    </row>
    <row r="66" spans="1:20" ht="15.75" x14ac:dyDescent="0.25">
      <c r="A66" s="21">
        <v>14</v>
      </c>
      <c r="B66" s="16"/>
      <c r="C66" s="16" t="s">
        <v>28</v>
      </c>
      <c r="D66" s="16" t="s">
        <v>22</v>
      </c>
      <c r="E66">
        <v>14058.886</v>
      </c>
      <c r="F66">
        <v>9766.6309999999994</v>
      </c>
      <c r="G66" s="22">
        <f t="shared" si="11"/>
        <v>1.439481639062641</v>
      </c>
      <c r="H66" s="23">
        <f t="shared" si="12"/>
        <v>76.634621278513819</v>
      </c>
      <c r="I66" s="12">
        <f t="shared" si="13"/>
        <v>0.76634621278513815</v>
      </c>
      <c r="J66">
        <f>AVERAGE(I66:I67)</f>
        <v>0.76634621278513815</v>
      </c>
      <c r="Q66">
        <v>14</v>
      </c>
      <c r="R66" t="s">
        <v>63</v>
      </c>
      <c r="S66" s="90" t="s">
        <v>64</v>
      </c>
    </row>
    <row r="67" spans="1:20" ht="16.5" thickBot="1" x14ac:dyDescent="0.3">
      <c r="A67" s="21">
        <v>15</v>
      </c>
      <c r="B67" s="16"/>
      <c r="C67" s="7" t="s">
        <v>29</v>
      </c>
      <c r="D67" t="s">
        <v>22</v>
      </c>
      <c r="E67" s="8"/>
      <c r="F67" s="8"/>
      <c r="G67" s="22"/>
      <c r="H67" s="23"/>
      <c r="I67" s="12"/>
    </row>
  </sheetData>
  <mergeCells count="4">
    <mergeCell ref="R2:S2"/>
    <mergeCell ref="B19:E19"/>
    <mergeCell ref="B36:E36"/>
    <mergeCell ref="B53:E53"/>
  </mergeCells>
  <conditionalFormatting sqref="G3:G16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20:G33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37:G50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54:G66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3:I16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20:I33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37:I50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4:I6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3527C-D7F9-4564-841C-AFAF81DAEB73}">
  <dimension ref="A1:G40"/>
  <sheetViews>
    <sheetView workbookViewId="0">
      <selection activeCell="G29" sqref="G29"/>
    </sheetView>
  </sheetViews>
  <sheetFormatPr defaultRowHeight="15" x14ac:dyDescent="0.25"/>
  <cols>
    <col min="4" max="4" width="10" bestFit="1" customWidth="1"/>
    <col min="5" max="5" width="10.5703125" bestFit="1" customWidth="1"/>
  </cols>
  <sheetData>
    <row r="1" spans="1:7" x14ac:dyDescent="0.25">
      <c r="A1" s="50" t="s">
        <v>65</v>
      </c>
      <c r="B1" s="50" t="s">
        <v>66</v>
      </c>
      <c r="C1" s="50" t="s">
        <v>67</v>
      </c>
      <c r="D1" s="50" t="s">
        <v>68</v>
      </c>
      <c r="E1" s="50" t="s">
        <v>69</v>
      </c>
      <c r="F1" s="50" t="s">
        <v>70</v>
      </c>
      <c r="G1" s="50" t="s">
        <v>71</v>
      </c>
    </row>
    <row r="2" spans="1:7" x14ac:dyDescent="0.25">
      <c r="A2">
        <v>1</v>
      </c>
      <c r="B2">
        <v>749502</v>
      </c>
      <c r="C2" t="s">
        <v>72</v>
      </c>
      <c r="D2" t="s">
        <v>73</v>
      </c>
      <c r="E2" s="91">
        <v>44103</v>
      </c>
      <c r="F2" t="s">
        <v>74</v>
      </c>
    </row>
    <row r="3" spans="1:7" x14ac:dyDescent="0.25">
      <c r="A3">
        <v>2</v>
      </c>
      <c r="B3">
        <v>749502</v>
      </c>
      <c r="C3" t="s">
        <v>72</v>
      </c>
      <c r="D3" t="s">
        <v>75</v>
      </c>
      <c r="E3" s="91">
        <v>44103</v>
      </c>
      <c r="F3" t="s">
        <v>74</v>
      </c>
    </row>
    <row r="4" spans="1:7" ht="15.75" thickBot="1" x14ac:dyDescent="0.3">
      <c r="A4" s="7">
        <v>3</v>
      </c>
      <c r="B4" s="7">
        <v>749502</v>
      </c>
      <c r="C4" s="7" t="s">
        <v>72</v>
      </c>
      <c r="D4" s="7" t="s">
        <v>76</v>
      </c>
      <c r="E4" s="92">
        <v>44103</v>
      </c>
      <c r="F4" s="7" t="s">
        <v>74</v>
      </c>
    </row>
    <row r="5" spans="1:7" x14ac:dyDescent="0.25">
      <c r="A5">
        <v>4</v>
      </c>
      <c r="B5">
        <v>749510</v>
      </c>
      <c r="C5" t="s">
        <v>72</v>
      </c>
      <c r="D5">
        <v>289915978</v>
      </c>
      <c r="E5" s="91">
        <v>44103</v>
      </c>
      <c r="F5" t="s">
        <v>74</v>
      </c>
    </row>
    <row r="6" spans="1:7" x14ac:dyDescent="0.25">
      <c r="A6">
        <v>5</v>
      </c>
      <c r="B6">
        <v>749510</v>
      </c>
      <c r="C6" t="s">
        <v>72</v>
      </c>
      <c r="D6">
        <v>289916771</v>
      </c>
      <c r="E6" s="91">
        <v>44103</v>
      </c>
      <c r="F6" t="s">
        <v>74</v>
      </c>
    </row>
    <row r="7" spans="1:7" ht="15.75" thickBot="1" x14ac:dyDescent="0.3">
      <c r="A7" s="7">
        <v>6</v>
      </c>
      <c r="B7" s="7">
        <v>749510</v>
      </c>
      <c r="C7" s="7" t="s">
        <v>72</v>
      </c>
      <c r="D7" s="7">
        <v>289916559</v>
      </c>
      <c r="E7" s="92">
        <v>44103</v>
      </c>
      <c r="F7" s="7" t="s">
        <v>74</v>
      </c>
    </row>
    <row r="8" spans="1:7" x14ac:dyDescent="0.25">
      <c r="A8">
        <v>7</v>
      </c>
      <c r="B8">
        <v>749511</v>
      </c>
      <c r="C8" t="s">
        <v>72</v>
      </c>
      <c r="D8">
        <v>289916085</v>
      </c>
      <c r="E8" s="91">
        <v>44103</v>
      </c>
      <c r="F8" t="s">
        <v>74</v>
      </c>
    </row>
    <row r="9" spans="1:7" x14ac:dyDescent="0.25">
      <c r="A9" s="90">
        <v>8</v>
      </c>
      <c r="B9" s="90">
        <v>749511</v>
      </c>
      <c r="C9" s="90" t="s">
        <v>72</v>
      </c>
      <c r="D9" s="90">
        <v>289916609</v>
      </c>
      <c r="E9" s="95">
        <v>44103</v>
      </c>
      <c r="F9" s="90" t="s">
        <v>74</v>
      </c>
      <c r="G9" s="90" t="s">
        <v>77</v>
      </c>
    </row>
    <row r="10" spans="1:7" x14ac:dyDescent="0.25">
      <c r="A10" s="90">
        <v>9</v>
      </c>
      <c r="B10" s="90">
        <v>749511</v>
      </c>
      <c r="C10" s="90" t="s">
        <v>72</v>
      </c>
      <c r="D10" s="90">
        <v>289916888</v>
      </c>
      <c r="E10" s="95">
        <v>44103</v>
      </c>
      <c r="F10" s="90" t="s">
        <v>74</v>
      </c>
      <c r="G10" s="90" t="s">
        <v>77</v>
      </c>
    </row>
    <row r="11" spans="1:7" ht="15.75" thickBot="1" x14ac:dyDescent="0.3">
      <c r="A11" s="7">
        <v>10</v>
      </c>
      <c r="B11" s="7">
        <v>749511</v>
      </c>
      <c r="C11" s="7" t="s">
        <v>72</v>
      </c>
      <c r="D11" s="7">
        <v>289916564</v>
      </c>
      <c r="E11" s="92">
        <v>44103</v>
      </c>
      <c r="F11" s="7" t="s">
        <v>74</v>
      </c>
      <c r="G11" t="s">
        <v>78</v>
      </c>
    </row>
    <row r="12" spans="1:7" x14ac:dyDescent="0.25">
      <c r="A12" s="90">
        <v>11</v>
      </c>
      <c r="B12" s="90">
        <v>749578</v>
      </c>
      <c r="C12" s="90" t="s">
        <v>72</v>
      </c>
      <c r="D12" s="90" t="s">
        <v>79</v>
      </c>
      <c r="E12" s="95">
        <v>44116</v>
      </c>
      <c r="F12" s="90" t="s">
        <v>80</v>
      </c>
      <c r="G12" s="90" t="s">
        <v>77</v>
      </c>
    </row>
    <row r="13" spans="1:7" x14ac:dyDescent="0.25">
      <c r="A13" s="90">
        <v>12</v>
      </c>
      <c r="B13" s="90">
        <v>749578</v>
      </c>
      <c r="C13" s="90" t="s">
        <v>72</v>
      </c>
      <c r="D13" s="90" t="s">
        <v>81</v>
      </c>
      <c r="E13" s="95">
        <v>44105</v>
      </c>
      <c r="F13" s="90" t="s">
        <v>80</v>
      </c>
      <c r="G13" s="90" t="s">
        <v>77</v>
      </c>
    </row>
    <row r="14" spans="1:7" ht="15.75" thickBot="1" x14ac:dyDescent="0.3">
      <c r="A14" s="96">
        <v>13</v>
      </c>
      <c r="B14" s="96">
        <v>749578</v>
      </c>
      <c r="C14" s="96" t="s">
        <v>72</v>
      </c>
      <c r="D14" s="96" t="s">
        <v>82</v>
      </c>
      <c r="E14" s="97">
        <v>44103</v>
      </c>
      <c r="F14" s="96" t="s">
        <v>80</v>
      </c>
      <c r="G14" s="90" t="s">
        <v>77</v>
      </c>
    </row>
    <row r="15" spans="1:7" x14ac:dyDescent="0.25">
      <c r="A15">
        <v>14</v>
      </c>
      <c r="B15">
        <v>779151</v>
      </c>
      <c r="C15" t="s">
        <v>72</v>
      </c>
      <c r="D15">
        <v>290034964</v>
      </c>
      <c r="E15" s="91">
        <v>44106</v>
      </c>
      <c r="F15" t="s">
        <v>74</v>
      </c>
    </row>
    <row r="16" spans="1:7" x14ac:dyDescent="0.25">
      <c r="A16" s="90">
        <v>15</v>
      </c>
      <c r="B16" s="90">
        <v>779151</v>
      </c>
      <c r="C16" s="90" t="s">
        <v>72</v>
      </c>
      <c r="D16" s="90">
        <v>290018506</v>
      </c>
      <c r="E16" s="95">
        <v>44106</v>
      </c>
      <c r="F16" s="90" t="s">
        <v>74</v>
      </c>
      <c r="G16" s="90" t="s">
        <v>77</v>
      </c>
    </row>
    <row r="17" spans="1:6" ht="15.75" thickBot="1" x14ac:dyDescent="0.3">
      <c r="A17" s="7">
        <v>16</v>
      </c>
      <c r="B17" s="7">
        <v>779151</v>
      </c>
      <c r="C17" s="7" t="s">
        <v>72</v>
      </c>
      <c r="D17" s="7">
        <v>290019153</v>
      </c>
      <c r="E17" s="92">
        <v>44109</v>
      </c>
      <c r="F17" s="7" t="s">
        <v>74</v>
      </c>
    </row>
    <row r="18" spans="1:6" x14ac:dyDescent="0.25">
      <c r="A18">
        <v>17</v>
      </c>
      <c r="B18">
        <v>787057</v>
      </c>
      <c r="C18" t="s">
        <v>72</v>
      </c>
      <c r="D18">
        <v>289916539</v>
      </c>
      <c r="E18" s="91">
        <v>44103</v>
      </c>
      <c r="F18" t="s">
        <v>74</v>
      </c>
    </row>
    <row r="19" spans="1:6" x14ac:dyDescent="0.25">
      <c r="A19">
        <v>18</v>
      </c>
      <c r="B19">
        <v>787057</v>
      </c>
      <c r="C19" t="s">
        <v>72</v>
      </c>
      <c r="D19">
        <v>289916274</v>
      </c>
      <c r="E19" s="91">
        <v>44103</v>
      </c>
      <c r="F19" t="s">
        <v>74</v>
      </c>
    </row>
    <row r="20" spans="1:6" x14ac:dyDescent="0.25">
      <c r="A20">
        <v>19</v>
      </c>
      <c r="B20">
        <v>787057</v>
      </c>
      <c r="C20" t="s">
        <v>72</v>
      </c>
      <c r="D20">
        <v>289916447</v>
      </c>
      <c r="E20" s="91">
        <v>44103</v>
      </c>
      <c r="F20" t="s">
        <v>74</v>
      </c>
    </row>
    <row r="21" spans="1:6" ht="15.75" thickBot="1" x14ac:dyDescent="0.3">
      <c r="A21" s="7">
        <v>20</v>
      </c>
      <c r="B21" s="7">
        <v>787057</v>
      </c>
      <c r="C21" s="7" t="s">
        <v>72</v>
      </c>
      <c r="D21" s="7">
        <v>289969445</v>
      </c>
      <c r="E21" s="92">
        <v>44103</v>
      </c>
      <c r="F21" s="7" t="s">
        <v>74</v>
      </c>
    </row>
    <row r="22" spans="1:6" x14ac:dyDescent="0.25">
      <c r="A22">
        <v>21</v>
      </c>
      <c r="B22">
        <v>787108</v>
      </c>
      <c r="C22" t="s">
        <v>83</v>
      </c>
      <c r="D22">
        <v>290034895</v>
      </c>
      <c r="E22" s="91">
        <v>44106</v>
      </c>
      <c r="F22" t="s">
        <v>74</v>
      </c>
    </row>
    <row r="23" spans="1:6" x14ac:dyDescent="0.25">
      <c r="A23" s="35">
        <v>22</v>
      </c>
      <c r="B23" s="35">
        <v>787108</v>
      </c>
      <c r="C23" s="35" t="s">
        <v>83</v>
      </c>
      <c r="D23" s="35">
        <v>290035528</v>
      </c>
      <c r="E23" s="98">
        <v>44106</v>
      </c>
      <c r="F23" s="35" t="s">
        <v>74</v>
      </c>
    </row>
    <row r="24" spans="1:6" x14ac:dyDescent="0.25">
      <c r="A24" s="35">
        <v>23</v>
      </c>
      <c r="B24" s="35">
        <v>787108</v>
      </c>
      <c r="C24" s="35" t="s">
        <v>83</v>
      </c>
      <c r="D24" s="35">
        <v>290035234</v>
      </c>
      <c r="E24" s="98">
        <v>44106</v>
      </c>
      <c r="F24" s="35" t="s">
        <v>74</v>
      </c>
    </row>
    <row r="25" spans="1:6" ht="15.75" thickBot="1" x14ac:dyDescent="0.3">
      <c r="A25" s="7">
        <v>24</v>
      </c>
      <c r="B25" s="7">
        <v>787108</v>
      </c>
      <c r="C25" s="7" t="s">
        <v>83</v>
      </c>
      <c r="D25" s="7">
        <v>290035161</v>
      </c>
      <c r="E25" s="92">
        <v>44109</v>
      </c>
      <c r="F25" s="7" t="s">
        <v>74</v>
      </c>
    </row>
    <row r="26" spans="1:6" ht="15.75" thickBot="1" x14ac:dyDescent="0.3">
      <c r="A26" s="7">
        <v>25</v>
      </c>
      <c r="B26" s="7">
        <v>814067</v>
      </c>
      <c r="C26" s="7" t="s">
        <v>83</v>
      </c>
      <c r="D26" s="7" t="s">
        <v>84</v>
      </c>
      <c r="E26" s="92">
        <v>44230</v>
      </c>
      <c r="F26" s="7" t="s">
        <v>74</v>
      </c>
    </row>
    <row r="27" spans="1:6" x14ac:dyDescent="0.25">
      <c r="A27">
        <v>26</v>
      </c>
      <c r="B27">
        <v>814084</v>
      </c>
      <c r="C27" t="s">
        <v>83</v>
      </c>
      <c r="D27" t="s">
        <v>85</v>
      </c>
      <c r="E27" s="91">
        <v>44204</v>
      </c>
      <c r="F27" t="s">
        <v>86</v>
      </c>
    </row>
    <row r="28" spans="1:6" ht="15.75" thickBot="1" x14ac:dyDescent="0.3">
      <c r="A28" s="7">
        <v>27</v>
      </c>
      <c r="B28" s="7">
        <v>814084</v>
      </c>
      <c r="C28" s="7" t="s">
        <v>83</v>
      </c>
      <c r="D28" s="7" t="s">
        <v>87</v>
      </c>
      <c r="E28" s="92">
        <v>44206</v>
      </c>
      <c r="F28" s="7" t="s">
        <v>86</v>
      </c>
    </row>
    <row r="29" spans="1:6" x14ac:dyDescent="0.25">
      <c r="A29">
        <v>28</v>
      </c>
      <c r="B29">
        <v>814120</v>
      </c>
      <c r="C29" t="s">
        <v>83</v>
      </c>
      <c r="D29" t="s">
        <v>88</v>
      </c>
      <c r="E29" s="91">
        <v>44207</v>
      </c>
      <c r="F29" t="s">
        <v>74</v>
      </c>
    </row>
    <row r="30" spans="1:6" ht="15.75" thickBot="1" x14ac:dyDescent="0.3">
      <c r="A30" s="7">
        <v>29</v>
      </c>
      <c r="B30" s="7">
        <v>814120</v>
      </c>
      <c r="C30" s="7" t="s">
        <v>83</v>
      </c>
      <c r="D30" s="7" t="s">
        <v>89</v>
      </c>
      <c r="E30" s="92">
        <v>44207</v>
      </c>
      <c r="F30" s="7" t="s">
        <v>74</v>
      </c>
    </row>
    <row r="31" spans="1:6" x14ac:dyDescent="0.25">
      <c r="A31">
        <v>30</v>
      </c>
      <c r="B31">
        <v>831503</v>
      </c>
      <c r="C31" t="s">
        <v>83</v>
      </c>
      <c r="D31">
        <v>290035649</v>
      </c>
      <c r="E31" s="91">
        <v>44149</v>
      </c>
      <c r="F31" t="s">
        <v>74</v>
      </c>
    </row>
    <row r="32" spans="1:6" ht="15.75" thickBot="1" x14ac:dyDescent="0.3">
      <c r="A32" s="7">
        <v>31</v>
      </c>
      <c r="B32" s="7">
        <v>831503</v>
      </c>
      <c r="C32" s="7" t="s">
        <v>83</v>
      </c>
      <c r="D32" s="7">
        <v>290108836</v>
      </c>
      <c r="E32" s="92">
        <v>44149</v>
      </c>
      <c r="F32" s="7" t="s">
        <v>74</v>
      </c>
    </row>
    <row r="33" spans="1:6" ht="15.75" thickBot="1" x14ac:dyDescent="0.3">
      <c r="A33" s="7">
        <v>32</v>
      </c>
      <c r="B33" s="7">
        <v>881138</v>
      </c>
      <c r="C33" s="7" t="s">
        <v>83</v>
      </c>
      <c r="D33" s="7">
        <v>290108827</v>
      </c>
      <c r="E33" s="92">
        <v>44261</v>
      </c>
      <c r="F33" s="7" t="s">
        <v>74</v>
      </c>
    </row>
    <row r="34" spans="1:6" ht="15.75" thickBot="1" x14ac:dyDescent="0.3">
      <c r="A34" s="7">
        <v>33</v>
      </c>
      <c r="B34" s="7">
        <v>944451</v>
      </c>
      <c r="C34" s="7" t="s">
        <v>83</v>
      </c>
      <c r="D34" s="7">
        <v>290170313</v>
      </c>
      <c r="E34" s="92">
        <v>44284</v>
      </c>
      <c r="F34" s="7" t="s">
        <v>80</v>
      </c>
    </row>
    <row r="35" spans="1:6" ht="15.75" thickBot="1" x14ac:dyDescent="0.3">
      <c r="A35" s="93">
        <v>34</v>
      </c>
      <c r="B35" s="93">
        <v>944457</v>
      </c>
      <c r="C35" s="93" t="s">
        <v>83</v>
      </c>
      <c r="D35" s="93">
        <v>290018522</v>
      </c>
      <c r="E35" s="94">
        <v>44230</v>
      </c>
      <c r="F35" s="93" t="s">
        <v>80</v>
      </c>
    </row>
    <row r="36" spans="1:6" x14ac:dyDescent="0.25">
      <c r="A36">
        <v>35</v>
      </c>
      <c r="B36">
        <v>787062</v>
      </c>
      <c r="C36" t="s">
        <v>83</v>
      </c>
      <c r="D36">
        <v>290018842</v>
      </c>
      <c r="E36" s="91">
        <v>44171</v>
      </c>
      <c r="F36" t="s">
        <v>74</v>
      </c>
    </row>
    <row r="37" spans="1:6" x14ac:dyDescent="0.25">
      <c r="A37">
        <v>36</v>
      </c>
      <c r="B37">
        <v>787062</v>
      </c>
      <c r="C37" t="s">
        <v>83</v>
      </c>
      <c r="D37">
        <v>290019110</v>
      </c>
      <c r="E37" s="91">
        <v>44178</v>
      </c>
      <c r="F37" t="s">
        <v>74</v>
      </c>
    </row>
    <row r="38" spans="1:6" ht="15.75" thickBot="1" x14ac:dyDescent="0.3">
      <c r="A38" s="7">
        <v>37</v>
      </c>
      <c r="B38" s="7">
        <v>787062</v>
      </c>
      <c r="C38" s="7" t="s">
        <v>83</v>
      </c>
      <c r="D38" s="7">
        <v>290018570</v>
      </c>
      <c r="E38" s="92">
        <v>44181</v>
      </c>
      <c r="F38" s="7" t="s">
        <v>74</v>
      </c>
    </row>
    <row r="39" spans="1:6" x14ac:dyDescent="0.25">
      <c r="A39">
        <v>38</v>
      </c>
      <c r="B39">
        <v>779135</v>
      </c>
      <c r="C39" t="s">
        <v>72</v>
      </c>
      <c r="D39" t="s">
        <v>90</v>
      </c>
      <c r="E39" s="91">
        <v>44102</v>
      </c>
      <c r="F39" t="s">
        <v>74</v>
      </c>
    </row>
    <row r="40" spans="1:6" x14ac:dyDescent="0.25">
      <c r="A40">
        <v>39</v>
      </c>
      <c r="B40">
        <v>779135</v>
      </c>
      <c r="C40" t="s">
        <v>72</v>
      </c>
      <c r="D40" t="s">
        <v>91</v>
      </c>
      <c r="E40" s="91">
        <v>44102</v>
      </c>
      <c r="F40" t="s">
        <v>74</v>
      </c>
    </row>
  </sheetData>
  <pageMargins left="0.7" right="0.7" top="0.75" bottom="0.75" header="0.3" footer="0.3"/>
  <pageSetup orientation="portrait" horizont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2f97b11-581a-467f-a072-62fc16f3f08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D8E4F5E3571B4192EA27BACB67EC4A" ma:contentTypeVersion="15" ma:contentTypeDescription="Create a new document." ma:contentTypeScope="" ma:versionID="ab9e862c405e046deaab5153f900aea1">
  <xsd:schema xmlns:xsd="http://www.w3.org/2001/XMLSchema" xmlns:xs="http://www.w3.org/2001/XMLSchema" xmlns:p="http://schemas.microsoft.com/office/2006/metadata/properties" xmlns:ns3="a2f97b11-581a-467f-a072-62fc16f3f084" xmlns:ns4="f1331e98-75de-4cb0-889f-b283fcd3c76b" targetNamespace="http://schemas.microsoft.com/office/2006/metadata/properties" ma:root="true" ma:fieldsID="a2f7c67f2ae0f25851a781443405da1c" ns3:_="" ns4:_="">
    <xsd:import namespace="a2f97b11-581a-467f-a072-62fc16f3f084"/>
    <xsd:import namespace="f1331e98-75de-4cb0-889f-b283fcd3c76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f97b11-581a-467f-a072-62fc16f3f0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331e98-75de-4cb0-889f-b283fcd3c76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10F0D5C-6DB9-4054-90BA-1D160A9314B5}">
  <ds:schemaRefs>
    <ds:schemaRef ds:uri="http://schemas.microsoft.com/office/2006/metadata/properties"/>
    <ds:schemaRef ds:uri="http://schemas.microsoft.com/office/infopath/2007/PartnerControls"/>
    <ds:schemaRef ds:uri="a2f97b11-581a-467f-a072-62fc16f3f084"/>
  </ds:schemaRefs>
</ds:datastoreItem>
</file>

<file path=customXml/itemProps2.xml><?xml version="1.0" encoding="utf-8"?>
<ds:datastoreItem xmlns:ds="http://schemas.openxmlformats.org/officeDocument/2006/customXml" ds:itemID="{F6B69BD9-7F50-4B51-B9F3-DB6188A53C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93279B-9F8E-4345-A8CE-336BDDD984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f97b11-581a-467f-a072-62fc16f3f084"/>
    <ds:schemaRef ds:uri="f1331e98-75de-4cb0-889f-b283fcd3c7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20April</vt:lpstr>
      <vt:lpstr>raw data</vt:lpstr>
      <vt:lpstr>19mo WT tissue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Doolen, Suzanne</dc:creator>
  <cp:keywords/>
  <dc:description/>
  <cp:lastModifiedBy>Doolen, Suzanne</cp:lastModifiedBy>
  <cp:revision/>
  <dcterms:created xsi:type="dcterms:W3CDTF">2022-11-22T15:35:54Z</dcterms:created>
  <dcterms:modified xsi:type="dcterms:W3CDTF">2024-04-02T15:20:32Z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0x01010077D8E4F5E3571B4192EA27BACB67EC4A</vt:lpwstr>
  </property>
</Properties>
</file>