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ml.chartshape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7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8.xml" ContentType="application/vnd.openxmlformats-officedocument.drawingml.chartshapes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9.xml" ContentType="application/vnd.openxmlformats-officedocument.drawingml.chartshapes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nkovad\AppData\Local\Microsoft\Windows\INetCache\Content.Outlook\F9Q3GUVM\"/>
    </mc:Choice>
  </mc:AlternateContent>
  <xr:revisionPtr revIDLastSave="0" documentId="13_ncr:1_{5FB6A719-FFB7-4CCB-94B3-1227A545EC59}" xr6:coauthVersionLast="47" xr6:coauthVersionMax="47" xr10:uidLastSave="{00000000-0000-0000-0000-000000000000}"/>
  <bookViews>
    <workbookView xWindow="28680" yWindow="2655" windowWidth="29040" windowHeight="17640" xr2:uid="{85BC9302-EF8C-4C78-861D-D6983D76585E}"/>
  </bookViews>
  <sheets>
    <sheet name="Table 1 - Target PAs" sheetId="1" r:id="rId1"/>
    <sheet name="Table 2 - Method comparison" sheetId="18" r:id="rId2"/>
    <sheet name="Table 3 - Validation" sheetId="3" r:id="rId3"/>
    <sheet name="Figure 1 - Workflow  " sheetId="4" r:id="rId4"/>
    <sheet name="Fig. 2 - Mobile phases" sheetId="17" r:id="rId5"/>
    <sheet name="Fig. 3a - Tubes" sheetId="13" r:id="rId6"/>
    <sheet name="Fig. 3b - Microfilters" sheetId="14" r:id="rId7"/>
    <sheet name="Fig. 3c - Sorbent &amp; evaporator" sheetId="15" r:id="rId8"/>
    <sheet name="Fig. 4 - Matrix effects" sheetId="16" r:id="rId9"/>
    <sheet name="Fig. 5 - 12-hydroxystearic acid" sheetId="8" r:id="rId10"/>
    <sheet name="Fig. 6 - Chromatograms" sheetId="11" r:id="rId11"/>
    <sheet name="LC-MSMS method" sheetId="9" r:id="rId12"/>
  </sheets>
  <externalReferences>
    <externalReference r:id="rId1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59" i="3" l="1"/>
  <c r="J58" i="3"/>
  <c r="J61" i="3"/>
  <c r="J60" i="3"/>
  <c r="D60" i="3"/>
  <c r="D61" i="3"/>
  <c r="G79" i="3"/>
  <c r="G80" i="3"/>
  <c r="G78" i="3"/>
  <c r="G77" i="3"/>
  <c r="F79" i="3"/>
  <c r="F80" i="3"/>
  <c r="P77" i="3"/>
  <c r="P78" i="3"/>
  <c r="P79" i="3"/>
  <c r="P80" i="3"/>
  <c r="O77" i="3"/>
  <c r="O78" i="3"/>
  <c r="O79" i="3"/>
  <c r="O80" i="3"/>
  <c r="N77" i="3"/>
  <c r="N78" i="3"/>
  <c r="N79" i="3"/>
  <c r="N80" i="3"/>
  <c r="M80" i="3"/>
  <c r="M79" i="3"/>
  <c r="M78" i="3"/>
  <c r="M77" i="3"/>
  <c r="L79" i="3"/>
  <c r="L80" i="3"/>
  <c r="K80" i="3"/>
  <c r="K79" i="3"/>
  <c r="K78" i="3"/>
  <c r="K77" i="3"/>
  <c r="I77" i="3"/>
  <c r="I78" i="3"/>
  <c r="I79" i="3"/>
  <c r="I80" i="3"/>
  <c r="H80" i="3"/>
  <c r="H79" i="3"/>
  <c r="E78" i="3"/>
  <c r="E77" i="3"/>
  <c r="E80" i="3"/>
  <c r="E79" i="3"/>
  <c r="B79" i="3"/>
  <c r="B80" i="3"/>
  <c r="C79" i="3"/>
  <c r="C80" i="3"/>
  <c r="P39" i="3"/>
  <c r="P40" i="3"/>
  <c r="P41" i="3"/>
  <c r="P42" i="3"/>
  <c r="O39" i="3"/>
  <c r="O40" i="3"/>
  <c r="O41" i="3"/>
  <c r="O42" i="3"/>
  <c r="M39" i="3"/>
  <c r="N39" i="3"/>
  <c r="M40" i="3"/>
  <c r="N40" i="3"/>
  <c r="M41" i="3"/>
  <c r="N41" i="3"/>
  <c r="M42" i="3"/>
  <c r="N42" i="3"/>
  <c r="L39" i="3"/>
  <c r="L40" i="3"/>
  <c r="L41" i="3"/>
  <c r="L42" i="3"/>
  <c r="K41" i="3"/>
  <c r="I42" i="3"/>
  <c r="I41" i="3"/>
  <c r="I40" i="3"/>
  <c r="I39" i="3"/>
  <c r="E39" i="3"/>
  <c r="E40" i="3"/>
  <c r="C41" i="3"/>
  <c r="E41" i="3"/>
  <c r="H41" i="3"/>
  <c r="C42" i="3"/>
  <c r="E42" i="3"/>
  <c r="H42" i="3"/>
  <c r="B42" i="3"/>
  <c r="B41" i="3"/>
  <c r="B40" i="3"/>
  <c r="B39" i="3"/>
  <c r="K42" i="3" l="1"/>
  <c r="K39" i="3"/>
  <c r="K40" i="3"/>
  <c r="M95" i="18" l="1"/>
  <c r="J94" i="18"/>
  <c r="I94" i="18"/>
  <c r="H95" i="18"/>
  <c r="H94" i="18"/>
  <c r="E95" i="18"/>
  <c r="D94" i="18"/>
  <c r="C94" i="18"/>
  <c r="F94" i="18"/>
  <c r="G94" i="18"/>
  <c r="L94" i="18"/>
  <c r="M94" i="18"/>
  <c r="N94" i="18"/>
  <c r="C95" i="18"/>
  <c r="F95" i="18"/>
  <c r="G95" i="18"/>
  <c r="L95" i="18"/>
  <c r="N95" i="18"/>
  <c r="B95" i="18"/>
  <c r="B94" i="18"/>
  <c r="F41" i="18"/>
  <c r="F40" i="18"/>
  <c r="E38" i="18"/>
  <c r="E39" i="18"/>
  <c r="E37" i="18"/>
  <c r="N41" i="18"/>
  <c r="M41" i="18"/>
  <c r="L41" i="18"/>
  <c r="K41" i="18"/>
  <c r="J41" i="18"/>
  <c r="I41" i="18"/>
  <c r="H41" i="18"/>
  <c r="D41" i="18"/>
  <c r="C41" i="18"/>
  <c r="B41" i="18"/>
  <c r="N40" i="18"/>
  <c r="M40" i="18"/>
  <c r="L40" i="18"/>
  <c r="K40" i="18"/>
  <c r="J40" i="18"/>
  <c r="I40" i="18"/>
  <c r="H40" i="18"/>
  <c r="D40" i="18"/>
  <c r="C40" i="18"/>
  <c r="B40" i="18"/>
  <c r="K95" i="18" l="1"/>
  <c r="K94" i="18"/>
  <c r="J95" i="18"/>
  <c r="I95" i="18"/>
  <c r="E94" i="18"/>
  <c r="D95" i="18"/>
  <c r="G121" i="18"/>
  <c r="H121" i="18"/>
  <c r="I121" i="18"/>
  <c r="K121" i="18"/>
  <c r="L121" i="18"/>
  <c r="M121" i="18"/>
  <c r="N121" i="18"/>
  <c r="G122" i="18"/>
  <c r="H122" i="18"/>
  <c r="I122" i="18"/>
  <c r="K122" i="18"/>
  <c r="L122" i="18"/>
  <c r="M122" i="18"/>
  <c r="N122" i="18"/>
  <c r="F122" i="18"/>
  <c r="F121" i="18"/>
  <c r="N113" i="18"/>
  <c r="L113" i="18"/>
  <c r="K113" i="18"/>
  <c r="J113" i="18"/>
  <c r="H113" i="18"/>
  <c r="F113" i="18"/>
  <c r="N112" i="18"/>
  <c r="L112" i="18"/>
  <c r="K112" i="18"/>
  <c r="J112" i="18"/>
  <c r="H112" i="18"/>
  <c r="F112" i="18"/>
  <c r="C103" i="18"/>
  <c r="F103" i="18"/>
  <c r="H103" i="18"/>
  <c r="I103" i="18"/>
  <c r="J103" i="18"/>
  <c r="K103" i="18"/>
  <c r="L103" i="18"/>
  <c r="M103" i="18"/>
  <c r="N103" i="18"/>
  <c r="C104" i="18"/>
  <c r="F104" i="18"/>
  <c r="H104" i="18"/>
  <c r="I104" i="18"/>
  <c r="J104" i="18"/>
  <c r="K104" i="18"/>
  <c r="L104" i="18"/>
  <c r="M104" i="18"/>
  <c r="N104" i="18"/>
  <c r="B104" i="18"/>
  <c r="B103" i="18"/>
  <c r="C85" i="18"/>
  <c r="F85" i="18"/>
  <c r="H85" i="18"/>
  <c r="I85" i="18"/>
  <c r="J85" i="18"/>
  <c r="K85" i="18"/>
  <c r="L85" i="18"/>
  <c r="M85" i="18"/>
  <c r="N85" i="18"/>
  <c r="C86" i="18"/>
  <c r="F86" i="18"/>
  <c r="H86" i="18"/>
  <c r="I86" i="18"/>
  <c r="J86" i="18"/>
  <c r="K86" i="18"/>
  <c r="L86" i="18"/>
  <c r="M86" i="18"/>
  <c r="N86" i="18"/>
  <c r="B86" i="18"/>
  <c r="B85" i="18"/>
  <c r="N77" i="18"/>
  <c r="N76" i="18"/>
  <c r="E74" i="18"/>
  <c r="D74" i="18"/>
  <c r="F76" i="18"/>
  <c r="H76" i="18"/>
  <c r="J76" i="18"/>
  <c r="K76" i="18"/>
  <c r="L76" i="18"/>
  <c r="F77" i="18"/>
  <c r="H77" i="18"/>
  <c r="J77" i="18"/>
  <c r="K77" i="18"/>
  <c r="L77" i="18"/>
  <c r="B77" i="18"/>
  <c r="B76" i="18"/>
  <c r="C68" i="18"/>
  <c r="F68" i="18"/>
  <c r="H68" i="18"/>
  <c r="I68" i="18"/>
  <c r="J68" i="18"/>
  <c r="K68" i="18"/>
  <c r="L68" i="18"/>
  <c r="M68" i="18"/>
  <c r="N68" i="18"/>
  <c r="I67" i="18"/>
  <c r="C67" i="18"/>
  <c r="F67" i="18"/>
  <c r="H67" i="18"/>
  <c r="J67" i="18"/>
  <c r="K67" i="18"/>
  <c r="L67" i="18"/>
  <c r="M67" i="18"/>
  <c r="N67" i="18"/>
  <c r="B67" i="18"/>
  <c r="B68" i="18"/>
  <c r="C58" i="18"/>
  <c r="C59" i="18"/>
  <c r="F58" i="18"/>
  <c r="H58" i="18"/>
  <c r="J58" i="18"/>
  <c r="K58" i="18"/>
  <c r="L58" i="18"/>
  <c r="N58" i="18"/>
  <c r="F59" i="18"/>
  <c r="H59" i="18"/>
  <c r="J59" i="18"/>
  <c r="K59" i="18"/>
  <c r="L59" i="18"/>
  <c r="N59" i="18"/>
  <c r="B59" i="18"/>
  <c r="B58" i="18"/>
  <c r="C50" i="18"/>
  <c r="F50" i="18"/>
  <c r="H50" i="18"/>
  <c r="I50" i="18"/>
  <c r="K50" i="18"/>
  <c r="L50" i="18"/>
  <c r="M50" i="18"/>
  <c r="N50" i="18"/>
  <c r="B50" i="18"/>
  <c r="C49" i="18"/>
  <c r="K49" i="18"/>
  <c r="L49" i="18"/>
  <c r="H49" i="18"/>
  <c r="N49" i="18"/>
  <c r="B49" i="18"/>
  <c r="I49" i="18"/>
  <c r="M49" i="18"/>
  <c r="F49" i="18"/>
  <c r="J121" i="18" l="1"/>
  <c r="J122" i="18"/>
  <c r="J49" i="18"/>
  <c r="J50" i="18"/>
  <c r="C31" i="18" l="1"/>
  <c r="D31" i="18"/>
  <c r="G31" i="18"/>
  <c r="H31" i="18"/>
  <c r="I31" i="18"/>
  <c r="J31" i="18"/>
  <c r="K31" i="18"/>
  <c r="L31" i="18"/>
  <c r="M31" i="18"/>
  <c r="N31" i="18"/>
  <c r="C32" i="18"/>
  <c r="D32" i="18"/>
  <c r="G32" i="18"/>
  <c r="H32" i="18"/>
  <c r="I32" i="18"/>
  <c r="J32" i="18"/>
  <c r="K32" i="18"/>
  <c r="L32" i="18"/>
  <c r="M32" i="18"/>
  <c r="N32" i="18"/>
  <c r="B31" i="18"/>
  <c r="B32" i="18"/>
  <c r="J25" i="17" l="1"/>
  <c r="C22" i="17"/>
  <c r="D22" i="17"/>
  <c r="E22" i="17"/>
  <c r="F22" i="17"/>
  <c r="G22" i="17"/>
  <c r="H22" i="17"/>
  <c r="I22" i="17"/>
  <c r="J22" i="17"/>
  <c r="K22" i="17"/>
  <c r="L22" i="17"/>
  <c r="M22" i="17"/>
  <c r="N22" i="17"/>
  <c r="O22" i="17"/>
  <c r="P22" i="17"/>
  <c r="Q22" i="17"/>
  <c r="R22" i="17"/>
  <c r="S22" i="17"/>
  <c r="T22" i="17"/>
  <c r="B22" i="17"/>
  <c r="T27" i="17"/>
  <c r="S27" i="17"/>
  <c r="R27" i="17"/>
  <c r="Q27" i="17"/>
  <c r="P27" i="17"/>
  <c r="O27" i="17"/>
  <c r="N27" i="17"/>
  <c r="M27" i="17"/>
  <c r="L27" i="17"/>
  <c r="K27" i="17"/>
  <c r="I27" i="17"/>
  <c r="H27" i="17"/>
  <c r="F27" i="17"/>
  <c r="E27" i="17"/>
  <c r="D27" i="17"/>
  <c r="C27" i="17"/>
  <c r="B27" i="17"/>
  <c r="T26" i="17"/>
  <c r="S26" i="17"/>
  <c r="R26" i="17"/>
  <c r="Q26" i="17"/>
  <c r="P26" i="17"/>
  <c r="O26" i="17"/>
  <c r="N26" i="17"/>
  <c r="M26" i="17"/>
  <c r="L26" i="17"/>
  <c r="K26" i="17"/>
  <c r="I26" i="17"/>
  <c r="H26" i="17"/>
  <c r="G26" i="17"/>
  <c r="F26" i="17"/>
  <c r="E26" i="17"/>
  <c r="D26" i="17"/>
  <c r="C26" i="17"/>
  <c r="B26" i="17"/>
  <c r="T25" i="17"/>
  <c r="S25" i="17"/>
  <c r="R25" i="17"/>
  <c r="Q25" i="17"/>
  <c r="O25" i="17"/>
  <c r="N25" i="17"/>
  <c r="M25" i="17"/>
  <c r="L25" i="17"/>
  <c r="K25" i="17"/>
  <c r="I25" i="17"/>
  <c r="H25" i="17"/>
  <c r="G25" i="17"/>
  <c r="F25" i="17"/>
  <c r="E25" i="17"/>
  <c r="D25" i="17"/>
  <c r="C25" i="17"/>
  <c r="B25" i="17"/>
  <c r="T23" i="17"/>
  <c r="S23" i="17"/>
  <c r="R23" i="17"/>
  <c r="Q23" i="17"/>
  <c r="P23" i="17"/>
  <c r="O23" i="17"/>
  <c r="N23" i="17"/>
  <c r="M23" i="17"/>
  <c r="L23" i="17"/>
  <c r="K23" i="17"/>
  <c r="I23" i="17"/>
  <c r="H23" i="17"/>
  <c r="G23" i="17"/>
  <c r="F23" i="17"/>
  <c r="E23" i="17"/>
  <c r="D23" i="17"/>
  <c r="C23" i="17"/>
  <c r="B23" i="17"/>
  <c r="J26" i="17" l="1"/>
  <c r="J27" i="17"/>
  <c r="J23" i="17"/>
  <c r="J40" i="16" l="1"/>
  <c r="B38" i="16"/>
  <c r="I41" i="16"/>
  <c r="S41" i="16"/>
  <c r="F41" i="16"/>
  <c r="L41" i="16"/>
  <c r="D41" i="16"/>
  <c r="Q41" i="16"/>
  <c r="M41" i="16"/>
  <c r="H41" i="16"/>
  <c r="P41" i="16"/>
  <c r="K41" i="16"/>
  <c r="N41" i="16"/>
  <c r="E41" i="16"/>
  <c r="J41" i="16"/>
  <c r="B41" i="16"/>
  <c r="G41" i="16"/>
  <c r="C41" i="16"/>
  <c r="I40" i="16"/>
  <c r="S40" i="16"/>
  <c r="F40" i="16"/>
  <c r="L40" i="16"/>
  <c r="D40" i="16"/>
  <c r="Q40" i="16"/>
  <c r="M40" i="16"/>
  <c r="H40" i="16"/>
  <c r="P40" i="16"/>
  <c r="K40" i="16"/>
  <c r="N40" i="16"/>
  <c r="E40" i="16"/>
  <c r="B40" i="16"/>
  <c r="G40" i="16"/>
  <c r="C40" i="16"/>
  <c r="O39" i="16"/>
  <c r="R39" i="16"/>
  <c r="I39" i="16"/>
  <c r="S39" i="16"/>
  <c r="F39" i="16"/>
  <c r="L39" i="16"/>
  <c r="D39" i="16"/>
  <c r="Q39" i="16"/>
  <c r="M39" i="16"/>
  <c r="H39" i="16"/>
  <c r="P39" i="16"/>
  <c r="K39" i="16"/>
  <c r="N39" i="16"/>
  <c r="E39" i="16"/>
  <c r="J39" i="16"/>
  <c r="B39" i="16"/>
  <c r="G39" i="16"/>
  <c r="C39" i="16"/>
  <c r="O38" i="16"/>
  <c r="R38" i="16"/>
  <c r="I38" i="16"/>
  <c r="S38" i="16"/>
  <c r="F38" i="16"/>
  <c r="L38" i="16"/>
  <c r="D38" i="16"/>
  <c r="Q38" i="16"/>
  <c r="M38" i="16"/>
  <c r="H38" i="16"/>
  <c r="P38" i="16"/>
  <c r="K38" i="16"/>
  <c r="N38" i="16"/>
  <c r="E38" i="16"/>
  <c r="J38" i="16"/>
  <c r="G38" i="16"/>
  <c r="C38" i="16"/>
  <c r="C16" i="15" l="1"/>
  <c r="D16" i="15"/>
  <c r="C17" i="15"/>
  <c r="D17" i="15"/>
  <c r="C11" i="15"/>
  <c r="D11" i="15"/>
  <c r="C12" i="15"/>
  <c r="D12" i="15"/>
  <c r="C6" i="15"/>
  <c r="D6" i="15"/>
  <c r="C7" i="15"/>
  <c r="D7" i="15"/>
  <c r="B17" i="15"/>
  <c r="B12" i="15"/>
  <c r="B7" i="15"/>
  <c r="B16" i="15"/>
  <c r="B11" i="15"/>
  <c r="B6" i="15"/>
  <c r="D12" i="14"/>
  <c r="C12" i="14"/>
  <c r="B12" i="14"/>
  <c r="D11" i="14"/>
  <c r="C11" i="14"/>
  <c r="B11" i="14"/>
  <c r="D7" i="14"/>
  <c r="C7" i="14"/>
  <c r="B7" i="14"/>
  <c r="D6" i="14"/>
  <c r="C6" i="14"/>
  <c r="B6" i="14"/>
  <c r="F15" i="13"/>
  <c r="F17" i="13" s="1"/>
  <c r="E15" i="13"/>
  <c r="E17" i="13" s="1"/>
  <c r="D15" i="13"/>
  <c r="D17" i="13" s="1"/>
  <c r="C15" i="13"/>
  <c r="C17" i="13" s="1"/>
  <c r="F10" i="13"/>
  <c r="F12" i="13" s="1"/>
  <c r="E10" i="13"/>
  <c r="E12" i="13" s="1"/>
  <c r="D10" i="13"/>
  <c r="D12" i="13" s="1"/>
  <c r="C10" i="13"/>
  <c r="C12" i="13" s="1"/>
  <c r="F7" i="13"/>
  <c r="E7" i="13"/>
  <c r="D7" i="13"/>
  <c r="C7" i="13"/>
  <c r="F6" i="13"/>
  <c r="E6" i="13"/>
  <c r="D6" i="13"/>
  <c r="C6" i="13"/>
  <c r="C11" i="13" l="1"/>
  <c r="C16" i="13"/>
  <c r="D11" i="13"/>
  <c r="D16" i="13"/>
  <c r="E11" i="13"/>
  <c r="E16" i="13"/>
  <c r="F11" i="13"/>
  <c r="F16" i="13"/>
</calcChain>
</file>

<file path=xl/sharedStrings.xml><?xml version="1.0" encoding="utf-8"?>
<sst xmlns="http://schemas.openxmlformats.org/spreadsheetml/2006/main" count="1614" uniqueCount="338">
  <si>
    <t>Compound name</t>
  </si>
  <si>
    <t>IUPAC name</t>
  </si>
  <si>
    <t>CAS number</t>
  </si>
  <si>
    <t>Summary formula</t>
  </si>
  <si>
    <t>Molecular weight (g/mol)</t>
  </si>
  <si>
    <t>LogP*</t>
  </si>
  <si>
    <t>Function</t>
  </si>
  <si>
    <t>Dipentaerythritol</t>
  </si>
  <si>
    <t>2-[[3-hydroxy-2,2-bis(hydroxymethyl)propoxy]methyl]-2-(hydroxymethyl)propane-1,3-diol</t>
  </si>
  <si>
    <t>126-58-9</t>
  </si>
  <si>
    <r>
      <t>C</t>
    </r>
    <r>
      <rPr>
        <vertAlign val="subscript"/>
        <sz val="10"/>
        <color rgb="FF000000"/>
        <rFont val="Arial Narrow"/>
        <family val="2"/>
        <charset val="238"/>
      </rPr>
      <t>10</t>
    </r>
    <r>
      <rPr>
        <sz val="10"/>
        <color rgb="FF000000"/>
        <rFont val="Arial Narrow"/>
        <family val="2"/>
        <charset val="238"/>
      </rPr>
      <t>H</t>
    </r>
    <r>
      <rPr>
        <vertAlign val="subscript"/>
        <sz val="10"/>
        <color rgb="FF000000"/>
        <rFont val="Arial Narrow"/>
        <family val="2"/>
        <charset val="238"/>
      </rPr>
      <t>22</t>
    </r>
    <r>
      <rPr>
        <sz val="10"/>
        <color rgb="FF000000"/>
        <rFont val="Arial Narrow"/>
        <family val="2"/>
        <charset val="238"/>
      </rPr>
      <t>O</t>
    </r>
    <r>
      <rPr>
        <vertAlign val="subscript"/>
        <sz val="10"/>
        <color rgb="FF000000"/>
        <rFont val="Arial Narrow"/>
        <family val="2"/>
        <charset val="238"/>
      </rPr>
      <t>7</t>
    </r>
  </si>
  <si>
    <t>Plasticizer</t>
  </si>
  <si>
    <t>2,2,6,6-Tetramethyl-4-piperidinol</t>
  </si>
  <si>
    <t>2,2,6,6-tetramethylpiperidin-4-ol</t>
  </si>
  <si>
    <t>2403-88-5</t>
  </si>
  <si>
    <r>
      <t>C</t>
    </r>
    <r>
      <rPr>
        <vertAlign val="subscript"/>
        <sz val="10"/>
        <color rgb="FF000000"/>
        <rFont val="Arial Narrow"/>
        <family val="2"/>
        <charset val="238"/>
      </rPr>
      <t>9</t>
    </r>
    <r>
      <rPr>
        <sz val="10"/>
        <color rgb="FF000000"/>
        <rFont val="Arial Narrow"/>
        <family val="2"/>
        <charset val="238"/>
      </rPr>
      <t>H</t>
    </r>
    <r>
      <rPr>
        <vertAlign val="subscript"/>
        <sz val="10"/>
        <color rgb="FF000000"/>
        <rFont val="Arial Narrow"/>
        <family val="2"/>
        <charset val="238"/>
      </rPr>
      <t>19</t>
    </r>
    <r>
      <rPr>
        <sz val="10"/>
        <color rgb="FF000000"/>
        <rFont val="Arial Narrow"/>
        <family val="2"/>
        <charset val="238"/>
      </rPr>
      <t>NO</t>
    </r>
  </si>
  <si>
    <t>Light stabilizer</t>
  </si>
  <si>
    <t>Acetyl triethyl citrate</t>
  </si>
  <si>
    <t>Triethyl 2-acetyloxypropane-1,2,3-tricarboxylate</t>
  </si>
  <si>
    <t>77-89-4</t>
  </si>
  <si>
    <r>
      <t>C</t>
    </r>
    <r>
      <rPr>
        <vertAlign val="subscript"/>
        <sz val="10"/>
        <color rgb="FF000000"/>
        <rFont val="Arial Narrow"/>
        <family val="2"/>
        <charset val="238"/>
      </rPr>
      <t>14</t>
    </r>
    <r>
      <rPr>
        <sz val="10"/>
        <color rgb="FF000000"/>
        <rFont val="Arial Narrow"/>
        <family val="2"/>
        <charset val="238"/>
      </rPr>
      <t>H</t>
    </r>
    <r>
      <rPr>
        <vertAlign val="subscript"/>
        <sz val="10"/>
        <color rgb="FF000000"/>
        <rFont val="Arial Narrow"/>
        <family val="2"/>
        <charset val="238"/>
      </rPr>
      <t>22</t>
    </r>
    <r>
      <rPr>
        <sz val="10"/>
        <color rgb="FF000000"/>
        <rFont val="Arial Narrow"/>
        <family val="2"/>
        <charset val="238"/>
      </rPr>
      <t>O</t>
    </r>
    <r>
      <rPr>
        <vertAlign val="subscript"/>
        <sz val="10"/>
        <color rgb="FF000000"/>
        <rFont val="Arial Narrow"/>
        <family val="2"/>
        <charset val="238"/>
      </rPr>
      <t>8</t>
    </r>
  </si>
  <si>
    <t>Dioxybenzone</t>
  </si>
  <si>
    <t>(2-hydroxy-4-methoxyphenyl)-(2-hydroxyphenyl)methanone</t>
  </si>
  <si>
    <t>131-53-3</t>
  </si>
  <si>
    <r>
      <t>C</t>
    </r>
    <r>
      <rPr>
        <vertAlign val="subscript"/>
        <sz val="10"/>
        <color rgb="FF000000"/>
        <rFont val="Arial Narrow"/>
        <family val="2"/>
        <charset val="238"/>
      </rPr>
      <t>14</t>
    </r>
    <r>
      <rPr>
        <sz val="10"/>
        <color rgb="FF000000"/>
        <rFont val="Arial Narrow"/>
        <family val="2"/>
        <charset val="238"/>
      </rPr>
      <t>H</t>
    </r>
    <r>
      <rPr>
        <vertAlign val="subscript"/>
        <sz val="10"/>
        <color rgb="FF000000"/>
        <rFont val="Arial Narrow"/>
        <family val="2"/>
        <charset val="238"/>
      </rPr>
      <t>12</t>
    </r>
    <r>
      <rPr>
        <sz val="10"/>
        <color rgb="FF000000"/>
        <rFont val="Arial Narrow"/>
        <family val="2"/>
        <charset val="238"/>
      </rPr>
      <t>O</t>
    </r>
    <r>
      <rPr>
        <vertAlign val="subscript"/>
        <sz val="10"/>
        <color rgb="FF000000"/>
        <rFont val="Arial Narrow"/>
        <family val="2"/>
        <charset val="238"/>
      </rPr>
      <t>4</t>
    </r>
  </si>
  <si>
    <t>Uvinul 4050H</t>
  </si>
  <si>
    <t>N-[6-[formyl-(2,2,6,6-tetramethylpiperidin-4-yl)amino]hexyl]-N-(2,2,6,6-tetramethylpiperidin-4-yl)formamide</t>
  </si>
  <si>
    <t>124172-53-8</t>
  </si>
  <si>
    <r>
      <t>C</t>
    </r>
    <r>
      <rPr>
        <vertAlign val="subscript"/>
        <sz val="10"/>
        <color rgb="FF000000"/>
        <rFont val="Arial Narrow"/>
        <family val="2"/>
        <charset val="238"/>
      </rPr>
      <t>26</t>
    </r>
    <r>
      <rPr>
        <sz val="10"/>
        <color rgb="FF000000"/>
        <rFont val="Arial Narrow"/>
        <family val="2"/>
        <charset val="238"/>
      </rPr>
      <t>H</t>
    </r>
    <r>
      <rPr>
        <vertAlign val="subscript"/>
        <sz val="10"/>
        <color rgb="FF000000"/>
        <rFont val="Arial Narrow"/>
        <family val="2"/>
        <charset val="238"/>
      </rPr>
      <t>50</t>
    </r>
    <r>
      <rPr>
        <sz val="10"/>
        <color rgb="FF000000"/>
        <rFont val="Arial Narrow"/>
        <family val="2"/>
        <charset val="238"/>
      </rPr>
      <t>N</t>
    </r>
    <r>
      <rPr>
        <vertAlign val="subscript"/>
        <sz val="10"/>
        <color rgb="FF000000"/>
        <rFont val="Arial Narrow"/>
        <family val="2"/>
        <charset val="238"/>
      </rPr>
      <t>4</t>
    </r>
    <r>
      <rPr>
        <sz val="10"/>
        <color rgb="FF000000"/>
        <rFont val="Arial Narrow"/>
        <family val="2"/>
        <charset val="238"/>
      </rPr>
      <t>O</t>
    </r>
    <r>
      <rPr>
        <vertAlign val="subscript"/>
        <sz val="10"/>
        <color rgb="FF000000"/>
        <rFont val="Arial Narrow"/>
        <family val="2"/>
        <charset val="238"/>
      </rPr>
      <t>2</t>
    </r>
  </si>
  <si>
    <t>12-Hydroxystearic acid</t>
  </si>
  <si>
    <t>12-hydroxyoctadecanoic acid</t>
  </si>
  <si>
    <t>106-14-9</t>
  </si>
  <si>
    <r>
      <t>C</t>
    </r>
    <r>
      <rPr>
        <vertAlign val="subscript"/>
        <sz val="10"/>
        <color rgb="FF000000"/>
        <rFont val="Arial Narrow"/>
        <family val="2"/>
        <charset val="238"/>
      </rPr>
      <t>18</t>
    </r>
    <r>
      <rPr>
        <sz val="10"/>
        <color rgb="FF000000"/>
        <rFont val="Arial Narrow"/>
        <family val="2"/>
        <charset val="238"/>
      </rPr>
      <t>H</t>
    </r>
    <r>
      <rPr>
        <vertAlign val="subscript"/>
        <sz val="10"/>
        <color rgb="FF000000"/>
        <rFont val="Arial Narrow"/>
        <family val="2"/>
        <charset val="238"/>
      </rPr>
      <t>36</t>
    </r>
    <r>
      <rPr>
        <sz val="10"/>
        <color rgb="FF000000"/>
        <rFont val="Arial Narrow"/>
        <family val="2"/>
        <charset val="238"/>
      </rPr>
      <t>O</t>
    </r>
    <r>
      <rPr>
        <vertAlign val="subscript"/>
        <sz val="10"/>
        <color rgb="FF000000"/>
        <rFont val="Arial Narrow"/>
        <family val="2"/>
        <charset val="238"/>
      </rPr>
      <t>3</t>
    </r>
  </si>
  <si>
    <t>Tributyl acetylcitrate</t>
  </si>
  <si>
    <t>Tributyl 2-acetyloxypropane-1,2,3-tricarboxylate</t>
  </si>
  <si>
    <t>77-90-7</t>
  </si>
  <si>
    <r>
      <t>C</t>
    </r>
    <r>
      <rPr>
        <vertAlign val="subscript"/>
        <sz val="10"/>
        <color rgb="FF000000"/>
        <rFont val="Arial Narrow"/>
        <family val="2"/>
        <charset val="238"/>
      </rPr>
      <t>20</t>
    </r>
    <r>
      <rPr>
        <sz val="10"/>
        <color rgb="FF000000"/>
        <rFont val="Arial Narrow"/>
        <family val="2"/>
        <charset val="238"/>
      </rPr>
      <t>H</t>
    </r>
    <r>
      <rPr>
        <vertAlign val="subscript"/>
        <sz val="10"/>
        <color rgb="FF000000"/>
        <rFont val="Arial Narrow"/>
        <family val="2"/>
        <charset val="238"/>
      </rPr>
      <t>34</t>
    </r>
    <r>
      <rPr>
        <sz val="10"/>
        <color rgb="FF000000"/>
        <rFont val="Arial Narrow"/>
        <family val="2"/>
        <charset val="238"/>
      </rPr>
      <t>O</t>
    </r>
    <r>
      <rPr>
        <vertAlign val="subscript"/>
        <sz val="10"/>
        <color rgb="FF000000"/>
        <rFont val="Arial Narrow"/>
        <family val="2"/>
        <charset val="238"/>
      </rPr>
      <t>8</t>
    </r>
  </si>
  <si>
    <t>Octabenzone</t>
  </si>
  <si>
    <t>(2-hydroxy-4-octoxyphenyl)-phenylmethanone</t>
  </si>
  <si>
    <t>1843-05-6</t>
  </si>
  <si>
    <r>
      <t>C</t>
    </r>
    <r>
      <rPr>
        <vertAlign val="subscript"/>
        <sz val="10"/>
        <color rgb="FF000000"/>
        <rFont val="Arial Narrow"/>
        <family val="2"/>
        <charset val="238"/>
      </rPr>
      <t>21</t>
    </r>
    <r>
      <rPr>
        <sz val="10"/>
        <color rgb="FF000000"/>
        <rFont val="Arial Narrow"/>
        <family val="2"/>
        <charset val="238"/>
      </rPr>
      <t>H</t>
    </r>
    <r>
      <rPr>
        <vertAlign val="subscript"/>
        <sz val="10"/>
        <color rgb="FF000000"/>
        <rFont val="Arial Narrow"/>
        <family val="2"/>
        <charset val="238"/>
      </rPr>
      <t>26</t>
    </r>
    <r>
      <rPr>
        <sz val="10"/>
        <color rgb="FF000000"/>
        <rFont val="Arial Narrow"/>
        <family val="2"/>
        <charset val="238"/>
      </rPr>
      <t>O</t>
    </r>
    <r>
      <rPr>
        <vertAlign val="subscript"/>
        <sz val="10"/>
        <color rgb="FF000000"/>
        <rFont val="Arial Narrow"/>
        <family val="2"/>
        <charset val="238"/>
      </rPr>
      <t>3</t>
    </r>
  </si>
  <si>
    <t>Nickel(II) dibutyldithiocarbamate</t>
  </si>
  <si>
    <t>N,N-dibutylcarbamodithioate;nickel(2+)</t>
  </si>
  <si>
    <t>13927-77-0</t>
  </si>
  <si>
    <r>
      <t>C</t>
    </r>
    <r>
      <rPr>
        <vertAlign val="subscript"/>
        <sz val="10"/>
        <color rgb="FF000000"/>
        <rFont val="Arial Narrow"/>
        <family val="2"/>
        <charset val="238"/>
      </rPr>
      <t>18</t>
    </r>
    <r>
      <rPr>
        <sz val="10"/>
        <color rgb="FF000000"/>
        <rFont val="Arial Narrow"/>
        <family val="2"/>
        <charset val="238"/>
      </rPr>
      <t>H</t>
    </r>
    <r>
      <rPr>
        <vertAlign val="subscript"/>
        <sz val="10"/>
        <color rgb="FF000000"/>
        <rFont val="Arial Narrow"/>
        <family val="2"/>
        <charset val="238"/>
      </rPr>
      <t>36</t>
    </r>
    <r>
      <rPr>
        <sz val="10"/>
        <color rgb="FF000000"/>
        <rFont val="Arial Narrow"/>
        <family val="2"/>
        <charset val="238"/>
      </rPr>
      <t>N</t>
    </r>
    <r>
      <rPr>
        <vertAlign val="subscript"/>
        <sz val="10"/>
        <color rgb="FF000000"/>
        <rFont val="Arial Narrow"/>
        <family val="2"/>
        <charset val="238"/>
      </rPr>
      <t>2</t>
    </r>
    <r>
      <rPr>
        <sz val="10"/>
        <color rgb="FF000000"/>
        <rFont val="Arial Narrow"/>
        <family val="2"/>
        <charset val="238"/>
      </rPr>
      <t>NiS</t>
    </r>
    <r>
      <rPr>
        <vertAlign val="subscript"/>
        <sz val="10"/>
        <color rgb="FF000000"/>
        <rFont val="Arial Narrow"/>
        <family val="2"/>
        <charset val="238"/>
      </rPr>
      <t>4</t>
    </r>
  </si>
  <si>
    <t>Tinuvin 770</t>
  </si>
  <si>
    <t>Bis(2,2,6,6-tetramethylpiperidin-4-yl) decanedioate</t>
  </si>
  <si>
    <t>52829-07-9</t>
  </si>
  <si>
    <r>
      <t>C</t>
    </r>
    <r>
      <rPr>
        <vertAlign val="subscript"/>
        <sz val="10"/>
        <color rgb="FF000000"/>
        <rFont val="Arial Narrow"/>
        <family val="2"/>
        <charset val="238"/>
      </rPr>
      <t>28</t>
    </r>
    <r>
      <rPr>
        <sz val="10"/>
        <color rgb="FF000000"/>
        <rFont val="Arial Narrow"/>
        <family val="2"/>
        <charset val="238"/>
      </rPr>
      <t>H</t>
    </r>
    <r>
      <rPr>
        <vertAlign val="subscript"/>
        <sz val="10"/>
        <color rgb="FF000000"/>
        <rFont val="Arial Narrow"/>
        <family val="2"/>
        <charset val="238"/>
      </rPr>
      <t>52</t>
    </r>
    <r>
      <rPr>
        <sz val="10"/>
        <color rgb="FF000000"/>
        <rFont val="Arial Narrow"/>
        <family val="2"/>
        <charset val="238"/>
      </rPr>
      <t>N</t>
    </r>
    <r>
      <rPr>
        <vertAlign val="subscript"/>
        <sz val="10"/>
        <color rgb="FF000000"/>
        <rFont val="Arial Narrow"/>
        <family val="2"/>
        <charset val="238"/>
      </rPr>
      <t>2</t>
    </r>
    <r>
      <rPr>
        <sz val="10"/>
        <color rgb="FF000000"/>
        <rFont val="Arial Narrow"/>
        <family val="2"/>
        <charset val="238"/>
      </rPr>
      <t>O</t>
    </r>
    <r>
      <rPr>
        <vertAlign val="subscript"/>
        <sz val="10"/>
        <color rgb="FF000000"/>
        <rFont val="Arial Narrow"/>
        <family val="2"/>
        <charset val="238"/>
      </rPr>
      <t>4</t>
    </r>
  </si>
  <si>
    <t>UV-350</t>
  </si>
  <si>
    <t>2-(benzotriazol-2-yl)-6-butan-2-yl-4-tert-butylphenol</t>
  </si>
  <si>
    <t>36437-37-3</t>
  </si>
  <si>
    <r>
      <t>C</t>
    </r>
    <r>
      <rPr>
        <vertAlign val="subscript"/>
        <sz val="10"/>
        <color rgb="FF000000"/>
        <rFont val="Arial Narrow"/>
        <family val="2"/>
        <charset val="238"/>
      </rPr>
      <t>20</t>
    </r>
    <r>
      <rPr>
        <sz val="10"/>
        <color rgb="FF000000"/>
        <rFont val="Arial Narrow"/>
        <family val="2"/>
        <charset val="238"/>
      </rPr>
      <t>H</t>
    </r>
    <r>
      <rPr>
        <vertAlign val="subscript"/>
        <sz val="10"/>
        <color rgb="FF000000"/>
        <rFont val="Arial Narrow"/>
        <family val="2"/>
        <charset val="238"/>
      </rPr>
      <t>25</t>
    </r>
    <r>
      <rPr>
        <sz val="10"/>
        <color rgb="FF000000"/>
        <rFont val="Arial Narrow"/>
        <family val="2"/>
        <charset val="238"/>
      </rPr>
      <t>N</t>
    </r>
    <r>
      <rPr>
        <vertAlign val="subscript"/>
        <sz val="10"/>
        <color rgb="FF000000"/>
        <rFont val="Arial Narrow"/>
        <family val="2"/>
        <charset val="238"/>
      </rPr>
      <t>3</t>
    </r>
    <r>
      <rPr>
        <sz val="10"/>
        <color rgb="FF000000"/>
        <rFont val="Arial Narrow"/>
        <family val="2"/>
        <charset val="238"/>
      </rPr>
      <t>O</t>
    </r>
  </si>
  <si>
    <t>Tinuvin 1577</t>
  </si>
  <si>
    <t>2-(4,6-diphenyl-1,3,5-triazin-2-yl)-5-hexoxyphenol</t>
  </si>
  <si>
    <t>147315-50-2</t>
  </si>
  <si>
    <r>
      <t>C</t>
    </r>
    <r>
      <rPr>
        <vertAlign val="subscript"/>
        <sz val="10"/>
        <color rgb="FF000000"/>
        <rFont val="Arial Narrow"/>
        <family val="2"/>
        <charset val="238"/>
      </rPr>
      <t>27</t>
    </r>
    <r>
      <rPr>
        <sz val="10"/>
        <color rgb="FF000000"/>
        <rFont val="Arial Narrow"/>
        <family val="2"/>
        <charset val="238"/>
      </rPr>
      <t>H</t>
    </r>
    <r>
      <rPr>
        <vertAlign val="subscript"/>
        <sz val="10"/>
        <color rgb="FF000000"/>
        <rFont val="Arial Narrow"/>
        <family val="2"/>
        <charset val="238"/>
      </rPr>
      <t>27</t>
    </r>
    <r>
      <rPr>
        <sz val="10"/>
        <color rgb="FF000000"/>
        <rFont val="Arial Narrow"/>
        <family val="2"/>
        <charset val="238"/>
      </rPr>
      <t>N</t>
    </r>
    <r>
      <rPr>
        <vertAlign val="subscript"/>
        <sz val="10"/>
        <color rgb="FF000000"/>
        <rFont val="Arial Narrow"/>
        <family val="2"/>
        <charset val="238"/>
      </rPr>
      <t>3</t>
    </r>
    <r>
      <rPr>
        <sz val="10"/>
        <color rgb="FF000000"/>
        <rFont val="Arial Narrow"/>
        <family val="2"/>
        <charset val="238"/>
      </rPr>
      <t>O</t>
    </r>
    <r>
      <rPr>
        <vertAlign val="subscript"/>
        <sz val="10"/>
        <color rgb="FF000000"/>
        <rFont val="Arial Narrow"/>
        <family val="2"/>
        <charset val="238"/>
      </rPr>
      <t>2</t>
    </r>
  </si>
  <si>
    <t>Bis(2-ethylhexyl) azelate</t>
  </si>
  <si>
    <t>Bis(2-ethylhexyl) nonanedioate</t>
  </si>
  <si>
    <t>103-24-2</t>
  </si>
  <si>
    <r>
      <t>C</t>
    </r>
    <r>
      <rPr>
        <vertAlign val="subscript"/>
        <sz val="10"/>
        <color rgb="FF000000"/>
        <rFont val="Arial Narrow"/>
        <family val="2"/>
        <charset val="238"/>
      </rPr>
      <t>25</t>
    </r>
    <r>
      <rPr>
        <sz val="10"/>
        <color rgb="FF000000"/>
        <rFont val="Arial Narrow"/>
        <family val="2"/>
        <charset val="238"/>
      </rPr>
      <t>H</t>
    </r>
    <r>
      <rPr>
        <vertAlign val="subscript"/>
        <sz val="10"/>
        <color rgb="FF000000"/>
        <rFont val="Arial Narrow"/>
        <family val="2"/>
        <charset val="238"/>
      </rPr>
      <t>48</t>
    </r>
    <r>
      <rPr>
        <sz val="10"/>
        <color rgb="FF000000"/>
        <rFont val="Arial Narrow"/>
        <family val="2"/>
        <charset val="238"/>
      </rPr>
      <t>O</t>
    </r>
    <r>
      <rPr>
        <vertAlign val="subscript"/>
        <sz val="10"/>
        <color rgb="FF000000"/>
        <rFont val="Arial Narrow"/>
        <family val="2"/>
        <charset val="238"/>
      </rPr>
      <t>4</t>
    </r>
  </si>
  <si>
    <t>Erucamide</t>
  </si>
  <si>
    <t>(Z)-docos-13-enamide</t>
  </si>
  <si>
    <t>112-84-5</t>
  </si>
  <si>
    <r>
      <t>C</t>
    </r>
    <r>
      <rPr>
        <vertAlign val="subscript"/>
        <sz val="10"/>
        <color rgb="FF000000"/>
        <rFont val="Arial Narrow"/>
        <family val="2"/>
        <charset val="238"/>
      </rPr>
      <t>22</t>
    </r>
    <r>
      <rPr>
        <sz val="10"/>
        <color rgb="FF000000"/>
        <rFont val="Arial Narrow"/>
        <family val="2"/>
        <charset val="238"/>
      </rPr>
      <t>H</t>
    </r>
    <r>
      <rPr>
        <vertAlign val="subscript"/>
        <sz val="10"/>
        <color rgb="FF000000"/>
        <rFont val="Arial Narrow"/>
        <family val="2"/>
        <charset val="238"/>
      </rPr>
      <t>43</t>
    </r>
    <r>
      <rPr>
        <sz val="10"/>
        <color rgb="FF000000"/>
        <rFont val="Arial Narrow"/>
        <family val="2"/>
        <charset val="238"/>
      </rPr>
      <t>NO</t>
    </r>
  </si>
  <si>
    <t>Slip additive</t>
  </si>
  <si>
    <t>UV-320</t>
  </si>
  <si>
    <t>2-(benzotriazol-2-yl)-4,6-ditert-butylphenol</t>
  </si>
  <si>
    <t>3846-71-7</t>
  </si>
  <si>
    <t>Irganox 1024</t>
  </si>
  <si>
    <t>3-(3,5-ditert-butyl-4-hydroxyphenyl)-N'-[3-(3,5-ditert-butyl-4-hydroxyphenyl)propanoyl]propanehydrazide</t>
  </si>
  <si>
    <t>32687-78-8</t>
  </si>
  <si>
    <r>
      <t>C</t>
    </r>
    <r>
      <rPr>
        <vertAlign val="subscript"/>
        <sz val="10"/>
        <color rgb="FF000000"/>
        <rFont val="Arial Narrow"/>
        <family val="2"/>
        <charset val="238"/>
      </rPr>
      <t>34</t>
    </r>
    <r>
      <rPr>
        <sz val="10"/>
        <color rgb="FF000000"/>
        <rFont val="Arial Narrow"/>
        <family val="2"/>
        <charset val="238"/>
      </rPr>
      <t>H</t>
    </r>
    <r>
      <rPr>
        <vertAlign val="subscript"/>
        <sz val="10"/>
        <color rgb="FF000000"/>
        <rFont val="Arial Narrow"/>
        <family val="2"/>
        <charset val="238"/>
      </rPr>
      <t>52</t>
    </r>
    <r>
      <rPr>
        <sz val="10"/>
        <color rgb="FF000000"/>
        <rFont val="Arial Narrow"/>
        <family val="2"/>
        <charset val="238"/>
      </rPr>
      <t>N</t>
    </r>
    <r>
      <rPr>
        <vertAlign val="subscript"/>
        <sz val="10"/>
        <color rgb="FF000000"/>
        <rFont val="Arial Narrow"/>
        <family val="2"/>
        <charset val="238"/>
      </rPr>
      <t>2</t>
    </r>
    <r>
      <rPr>
        <sz val="10"/>
        <color rgb="FF000000"/>
        <rFont val="Arial Narrow"/>
        <family val="2"/>
        <charset val="238"/>
      </rPr>
      <t>O</t>
    </r>
    <r>
      <rPr>
        <vertAlign val="subscript"/>
        <sz val="10"/>
        <color rgb="FF000000"/>
        <rFont val="Arial Narrow"/>
        <family val="2"/>
        <charset val="238"/>
      </rPr>
      <t>4</t>
    </r>
  </si>
  <si>
    <t>Antioxidant</t>
  </si>
  <si>
    <t xml:space="preserve">Vanlube 81 </t>
  </si>
  <si>
    <t>4-octyl-N-(4-octylphenyl)aniline</t>
  </si>
  <si>
    <t>101-67-7</t>
  </si>
  <si>
    <r>
      <t>C</t>
    </r>
    <r>
      <rPr>
        <vertAlign val="subscript"/>
        <sz val="10"/>
        <color rgb="FF000000"/>
        <rFont val="Arial Narrow"/>
        <family val="2"/>
        <charset val="238"/>
      </rPr>
      <t>28</t>
    </r>
    <r>
      <rPr>
        <sz val="10"/>
        <color rgb="FF000000"/>
        <rFont val="Arial Narrow"/>
        <family val="2"/>
        <charset val="238"/>
      </rPr>
      <t>H</t>
    </r>
    <r>
      <rPr>
        <vertAlign val="subscript"/>
        <sz val="10"/>
        <color rgb="FF000000"/>
        <rFont val="Arial Narrow"/>
        <family val="2"/>
        <charset val="238"/>
      </rPr>
      <t>43</t>
    </r>
    <r>
      <rPr>
        <sz val="10"/>
        <color rgb="FF000000"/>
        <rFont val="Arial Narrow"/>
        <family val="2"/>
        <charset val="238"/>
      </rPr>
      <t>N</t>
    </r>
  </si>
  <si>
    <t>UV-1164</t>
  </si>
  <si>
    <t>2-[4,6-bis(2,4-dimethylphenyl)-1,3,5-triazin-2-yl]-5-octoxyphenol</t>
  </si>
  <si>
    <t>2725-22-6</t>
  </si>
  <si>
    <r>
      <t>C</t>
    </r>
    <r>
      <rPr>
        <vertAlign val="subscript"/>
        <sz val="10"/>
        <color rgb="FF000000"/>
        <rFont val="Arial Narrow"/>
        <family val="2"/>
        <charset val="238"/>
      </rPr>
      <t>33</t>
    </r>
    <r>
      <rPr>
        <sz val="10"/>
        <color rgb="FF000000"/>
        <rFont val="Arial Narrow"/>
        <family val="2"/>
        <charset val="238"/>
      </rPr>
      <t>H</t>
    </r>
    <r>
      <rPr>
        <vertAlign val="subscript"/>
        <sz val="10"/>
        <color rgb="FF000000"/>
        <rFont val="Arial Narrow"/>
        <family val="2"/>
        <charset val="238"/>
      </rPr>
      <t>39</t>
    </r>
    <r>
      <rPr>
        <sz val="10"/>
        <color rgb="FF000000"/>
        <rFont val="Arial Narrow"/>
        <family val="2"/>
        <charset val="238"/>
      </rPr>
      <t>N</t>
    </r>
    <r>
      <rPr>
        <vertAlign val="subscript"/>
        <sz val="10"/>
        <color rgb="FF000000"/>
        <rFont val="Arial Narrow"/>
        <family val="2"/>
        <charset val="238"/>
      </rPr>
      <t>3</t>
    </r>
    <r>
      <rPr>
        <sz val="10"/>
        <color rgb="FF000000"/>
        <rFont val="Arial Narrow"/>
        <family val="2"/>
        <charset val="238"/>
      </rPr>
      <t>O</t>
    </r>
    <r>
      <rPr>
        <vertAlign val="subscript"/>
        <sz val="10"/>
        <color rgb="FF000000"/>
        <rFont val="Arial Narrow"/>
        <family val="2"/>
        <charset val="238"/>
      </rPr>
      <t>2</t>
    </r>
  </si>
  <si>
    <t>Irgafos 168</t>
  </si>
  <si>
    <t>Tris(2,4-di-tert-butylphenyl) phosphite</t>
  </si>
  <si>
    <t>31570-04-4</t>
  </si>
  <si>
    <r>
      <t>C</t>
    </r>
    <r>
      <rPr>
        <vertAlign val="subscript"/>
        <sz val="10"/>
        <color rgb="FF000000"/>
        <rFont val="Arial Narrow"/>
        <family val="2"/>
        <charset val="238"/>
      </rPr>
      <t>42</t>
    </r>
    <r>
      <rPr>
        <sz val="10"/>
        <color rgb="FF000000"/>
        <rFont val="Arial Narrow"/>
        <family val="2"/>
        <charset val="238"/>
      </rPr>
      <t>H</t>
    </r>
    <r>
      <rPr>
        <vertAlign val="subscript"/>
        <sz val="10"/>
        <color rgb="FF000000"/>
        <rFont val="Arial Narrow"/>
        <family val="2"/>
        <charset val="238"/>
      </rPr>
      <t>63</t>
    </r>
    <r>
      <rPr>
        <sz val="10"/>
        <color rgb="FF000000"/>
        <rFont val="Arial Narrow"/>
        <family val="2"/>
        <charset val="238"/>
      </rPr>
      <t>O</t>
    </r>
    <r>
      <rPr>
        <vertAlign val="subscript"/>
        <sz val="10"/>
        <color rgb="FF000000"/>
        <rFont val="Arial Narrow"/>
        <family val="2"/>
        <charset val="238"/>
      </rPr>
      <t>3</t>
    </r>
    <r>
      <rPr>
        <sz val="10"/>
        <color rgb="FF000000"/>
        <rFont val="Arial Narrow"/>
        <family val="2"/>
        <charset val="238"/>
      </rPr>
      <t>P</t>
    </r>
  </si>
  <si>
    <t>Irganox 1010</t>
  </si>
  <si>
    <t>[3-[3-(3,5-ditert-butyl-4-hydroxyphenyl)propanoyloxy]-2,2-bis[3-(3,5-ditert-butyl-4-hydroxyphenyl)propanoyloxymethyl]propyl] 3-(3,5-ditert-butyl-4-hydroxyphenyl)propanoate</t>
  </si>
  <si>
    <t>6683-19-8</t>
  </si>
  <si>
    <r>
      <t>C</t>
    </r>
    <r>
      <rPr>
        <vertAlign val="subscript"/>
        <sz val="10"/>
        <color rgb="FF000000"/>
        <rFont val="Arial Narrow"/>
        <family val="2"/>
        <charset val="238"/>
      </rPr>
      <t>73</t>
    </r>
    <r>
      <rPr>
        <sz val="10"/>
        <color rgb="FF000000"/>
        <rFont val="Arial Narrow"/>
        <family val="2"/>
        <charset val="238"/>
      </rPr>
      <t>H</t>
    </r>
    <r>
      <rPr>
        <vertAlign val="subscript"/>
        <sz val="10"/>
        <color rgb="FF000000"/>
        <rFont val="Arial Narrow"/>
        <family val="2"/>
        <charset val="238"/>
      </rPr>
      <t>108</t>
    </r>
    <r>
      <rPr>
        <sz val="10"/>
        <color rgb="FF000000"/>
        <rFont val="Arial Narrow"/>
        <family val="2"/>
        <charset val="238"/>
      </rPr>
      <t>O</t>
    </r>
    <r>
      <rPr>
        <vertAlign val="subscript"/>
        <sz val="10"/>
        <color rgb="FF000000"/>
        <rFont val="Arial Narrow"/>
        <family val="2"/>
        <charset val="238"/>
      </rPr>
      <t>12</t>
    </r>
  </si>
  <si>
    <r>
      <rPr>
        <b/>
        <sz val="11"/>
        <color theme="1"/>
        <rFont val="Calibri"/>
        <family val="2"/>
        <charset val="238"/>
        <scheme val="minor"/>
      </rPr>
      <t>Table 1.</t>
    </r>
    <r>
      <rPr>
        <sz val="11"/>
        <color theme="1"/>
        <rFont val="Calibri"/>
        <family val="2"/>
        <charset val="238"/>
        <scheme val="minor"/>
      </rPr>
      <t xml:space="preserve"> Overview of the target PAs sorted by decreasing polarity</t>
    </r>
  </si>
  <si>
    <t>* source PubChem (https://pubchem.ncbi.nlm.nih.gov/)</t>
  </si>
  <si>
    <t>Target PAs</t>
  </si>
  <si>
    <t>UAE (n=3; testing level 50 ng/g)</t>
  </si>
  <si>
    <t>Binary extraction (n=3; testing level 50 ng/g)</t>
  </si>
  <si>
    <t>without concentration step</t>
  </si>
  <si>
    <t>with concentration step</t>
  </si>
  <si>
    <t>LOQ</t>
  </si>
  <si>
    <t>(ng/g)</t>
  </si>
  <si>
    <t>n-hex</t>
  </si>
  <si>
    <t>(Erlenmeyer flask)</t>
  </si>
  <si>
    <t>EtOAc</t>
  </si>
  <si>
    <t>(PP tubes)</t>
  </si>
  <si>
    <t>no dSPE</t>
  </si>
  <si>
    <t>dSPE (PSA)</t>
  </si>
  <si>
    <t>dSPE (EnviCarb)</t>
  </si>
  <si>
    <t>REC</t>
  </si>
  <si>
    <t>(%)</t>
  </si>
  <si>
    <t>RSD</t>
  </si>
  <si>
    <t xml:space="preserve">Bis(2-ethylhexyl) azelate </t>
  </si>
  <si>
    <t>ND</t>
  </si>
  <si>
    <t xml:space="preserve">Dioxybenzone </t>
  </si>
  <si>
    <t>x</t>
  </si>
  <si>
    <t xml:space="preserve">Irganox 1024 </t>
  </si>
  <si>
    <t xml:space="preserve">Triethyl acetyl citrate </t>
  </si>
  <si>
    <t xml:space="preserve">UV-350 and UV-320a </t>
  </si>
  <si>
    <t>LOQ
(ng/g)</t>
  </si>
  <si>
    <t>a - evaluated as the sum of two isomers; x - evaluation of results was not possible due the high concentration detected in procedural blank (as the main source microfilters and tubes were identified); ND - not detected</t>
  </si>
  <si>
    <t>UAE (n=6)</t>
  </si>
  <si>
    <t>Binary extraction (n=6)</t>
  </si>
  <si>
    <r>
      <t xml:space="preserve">MeOH:water (20:80, </t>
    </r>
    <r>
      <rPr>
        <b/>
        <i/>
        <sz val="8"/>
        <color rgb="FF000000"/>
        <rFont val="Arial Narrow"/>
        <family val="2"/>
        <charset val="238"/>
      </rPr>
      <t>v/v</t>
    </r>
    <r>
      <rPr>
        <b/>
        <sz val="8"/>
        <color rgb="FF000000"/>
        <rFont val="Arial Narrow"/>
        <family val="2"/>
        <charset val="238"/>
      </rPr>
      <t>)</t>
    </r>
  </si>
  <si>
    <t>validation level 5 ng/g</t>
  </si>
  <si>
    <t>validation level 50 ng/g</t>
  </si>
  <si>
    <t>validation level 25 ng/g</t>
  </si>
  <si>
    <t>REC (%)</t>
  </si>
  <si>
    <t>RSD (%)</t>
  </si>
  <si>
    <t>-</t>
  </si>
  <si>
    <t>NC</t>
  </si>
  <si>
    <t>Triethyl acetyl citrate</t>
  </si>
  <si>
    <t>UV-350 and UV-320</t>
  </si>
  <si>
    <t>Vanlube 81</t>
  </si>
  <si>
    <t>ND – not detected, NC – not calculated, x – the finding in the matrix blank was not possible to subtract from the determined concentration in spiked sample</t>
  </si>
  <si>
    <r>
      <rPr>
        <b/>
        <sz val="11"/>
        <color theme="1"/>
        <rFont val="Calibri"/>
        <family val="2"/>
        <charset val="238"/>
        <scheme val="minor"/>
      </rPr>
      <t>Figure 1</t>
    </r>
    <r>
      <rPr>
        <sz val="11"/>
        <color theme="1"/>
        <rFont val="Calibri"/>
        <family val="2"/>
        <charset val="238"/>
        <scheme val="minor"/>
      </rPr>
      <t>. The applied workflow depicting the sample preparation investigation</t>
    </r>
  </si>
  <si>
    <r>
      <rPr>
        <b/>
        <sz val="11"/>
        <color theme="1"/>
        <rFont val="Calibri"/>
        <family val="2"/>
        <charset val="238"/>
        <scheme val="minor"/>
      </rPr>
      <t>Figure 4.</t>
    </r>
    <r>
      <rPr>
        <sz val="11"/>
        <color theme="1"/>
        <rFont val="Calibri"/>
        <family val="2"/>
        <charset val="238"/>
        <scheme val="minor"/>
      </rPr>
      <t xml:space="preserve"> Comparison of matrix effects (ME, %) for the tested extractions. ME (%) = [peak area of matrix-matched standards / peak area of solution standards] × 100 (%). ME near to 100% - no influence from the matrix; ME &lt; 100% - ionisation suppression; ME &gt; 100% - ionisation enhancement; analytes are sorted by order of elution</t>
    </r>
  </si>
  <si>
    <r>
      <rPr>
        <b/>
        <sz val="11"/>
        <color theme="1"/>
        <rFont val="Calibri"/>
        <family val="2"/>
        <charset val="238"/>
        <scheme val="minor"/>
      </rPr>
      <t xml:space="preserve">Figure 5. </t>
    </r>
    <r>
      <rPr>
        <sz val="11"/>
        <color theme="1"/>
        <rFont val="Calibri"/>
        <family val="2"/>
        <charset val="238"/>
        <scheme val="minor"/>
      </rPr>
      <t>UHPLC-MS/MS chromatogram of 12-hydroxystearic acid in (A) standard (50 ng/ml in MeOH) and (B) artificially contaminated soil sample isolated by UAE with n-hex at level 50 ng/g.</t>
    </r>
  </si>
  <si>
    <t>Target analyte</t>
  </si>
  <si>
    <t>Precursor ion</t>
  </si>
  <si>
    <t>Product ion</t>
  </si>
  <si>
    <t>Retention time (min)</t>
  </si>
  <si>
    <t>Collision energy (V)</t>
  </si>
  <si>
    <t>Polarity</t>
  </si>
  <si>
    <t>Dipentaerythriol</t>
  </si>
  <si>
    <t>Positive</t>
  </si>
  <si>
    <t>Negative</t>
  </si>
  <si>
    <t>List of analytes and parameters of UHPLC-MS/MS detection (sorted by order of elution)</t>
  </si>
  <si>
    <t>Type 5</t>
  </si>
  <si>
    <t>Type 4</t>
  </si>
  <si>
    <t>Type 3</t>
  </si>
  <si>
    <t>Type 2</t>
  </si>
  <si>
    <t>Type 1</t>
  </si>
  <si>
    <t xml:space="preserve">Irganox 1010 </t>
  </si>
  <si>
    <t xml:space="preserve">Irgafos 168 </t>
  </si>
  <si>
    <t>Mean</t>
  </si>
  <si>
    <t>Standard deviation</t>
  </si>
  <si>
    <t>Corning tubes_a</t>
  </si>
  <si>
    <t>Corning tubes_b</t>
  </si>
  <si>
    <t>Corning tubes_c</t>
  </si>
  <si>
    <t>Kartel (Art. 84014) tubes_a</t>
  </si>
  <si>
    <t>Kartel (Art. 84014) tubes_b</t>
  </si>
  <si>
    <t>Kartel (Art. 84014) tubes_c</t>
  </si>
  <si>
    <t>Kartel (Art. 84013) tubes_a</t>
  </si>
  <si>
    <t>Kartel (Art. 84013) tubes_b</t>
  </si>
  <si>
    <t>Kartel (Art. 84013) tubes_c</t>
  </si>
  <si>
    <t>Kartel (Art. 84011) tubes_a</t>
  </si>
  <si>
    <t>Kartel (Art. 84011) tubes_b</t>
  </si>
  <si>
    <t>Kartel (Art. 84011) tubes_c</t>
  </si>
  <si>
    <t>RatioLab (Art. 3300001)_a</t>
  </si>
  <si>
    <t>RatioLab (Art. 3300001)_b</t>
  </si>
  <si>
    <t>RatioLab (Art. 3300001)_c</t>
  </si>
  <si>
    <t>Tested polypropylene extraction tubes (area)</t>
  </si>
  <si>
    <t>Area</t>
  </si>
  <si>
    <t xml:space="preserve">Erucamide </t>
  </si>
  <si>
    <t>Tested micro centrifuge filters (area)</t>
  </si>
  <si>
    <t>Costar Spin X (0.2 µm nylon filter)_a</t>
  </si>
  <si>
    <t>Costar Spin X (0.2 µm nylon filter)_b</t>
  </si>
  <si>
    <t>Costar Spin X (0.2 µm nylon filter)_c</t>
  </si>
  <si>
    <t>CIPV-02 (0.2 µm PVDF filter)_a</t>
  </si>
  <si>
    <t>CIPV-02 (0.2 µm PVDF filter)_b</t>
  </si>
  <si>
    <t>CIPV-02 (0.2 µm PVDF filter)_c</t>
  </si>
  <si>
    <t>Costar Spin X (0.2 µm nylon filter)</t>
  </si>
  <si>
    <t>CIPV-02 (0.2 µm PVDF filter)</t>
  </si>
  <si>
    <t>iLOQ - instrumental limit of quantification</t>
  </si>
  <si>
    <t>Corning® Merck KGaA; Darmstadt, Germany</t>
  </si>
  <si>
    <t>Kartell S p.A., Labware Division; Noviglio, Italy</t>
  </si>
  <si>
    <t>RatiolabTM, Fisher Scientific, USA</t>
  </si>
  <si>
    <r>
      <rPr>
        <b/>
        <sz val="11"/>
        <color theme="1"/>
        <rFont val="Calibri"/>
        <family val="2"/>
        <charset val="238"/>
        <scheme val="minor"/>
      </rPr>
      <t>Figure 3a.</t>
    </r>
    <r>
      <rPr>
        <sz val="11"/>
        <color theme="1"/>
        <rFont val="Calibri"/>
        <family val="2"/>
        <charset val="238"/>
        <scheme val="minor"/>
      </rPr>
      <t xml:space="preserve"> Occurrence of PAs in different types of polypropylene extraction tubes</t>
    </r>
  </si>
  <si>
    <r>
      <rPr>
        <b/>
        <sz val="11"/>
        <color theme="1"/>
        <rFont val="Calibri"/>
        <family val="2"/>
        <charset val="238"/>
        <scheme val="minor"/>
      </rPr>
      <t>Figure 3b.</t>
    </r>
    <r>
      <rPr>
        <sz val="11"/>
        <color theme="1"/>
        <rFont val="Calibri"/>
        <family val="2"/>
        <charset val="238"/>
        <scheme val="minor"/>
      </rPr>
      <t xml:space="preserve"> Occurrence of PAs in different types of micro centrifuge filters </t>
    </r>
  </si>
  <si>
    <t>MStd 50 no PSA inj 1</t>
  </si>
  <si>
    <t>MStd 50 no PSA inj 2</t>
  </si>
  <si>
    <t>MStd 50 no PSA inj 3</t>
  </si>
  <si>
    <t>MStd 50 with PSA inj 1</t>
  </si>
  <si>
    <t>MStd 50 with PSA inj 2</t>
  </si>
  <si>
    <t>MStd 50 with PSA inj 3</t>
  </si>
  <si>
    <t>MStd 50 no PSA with preconc inj 1</t>
  </si>
  <si>
    <t>MStd 50 no PSA with preconc inj 2</t>
  </si>
  <si>
    <t>MStd 50 no PSA with preconc inj 3</t>
  </si>
  <si>
    <t>PSA sorbent</t>
  </si>
  <si>
    <t>Envicarb sorbent</t>
  </si>
  <si>
    <t>Rotary evaporator</t>
  </si>
  <si>
    <t>MStd 50 with PSA with preconc inj 1</t>
  </si>
  <si>
    <t>MStd 50 with PSA with preconc inj 2</t>
  </si>
  <si>
    <t>MStd 50 with PSA with preconc inj 3</t>
  </si>
  <si>
    <r>
      <rPr>
        <b/>
        <sz val="11"/>
        <color theme="1"/>
        <rFont val="Calibri"/>
        <family val="2"/>
        <charset val="238"/>
        <scheme val="minor"/>
      </rPr>
      <t>Figure 3c.</t>
    </r>
    <r>
      <rPr>
        <sz val="11"/>
        <color theme="1"/>
        <rFont val="Calibri"/>
        <family val="2"/>
        <charset val="238"/>
        <scheme val="minor"/>
      </rPr>
      <t xml:space="preserve"> Occurrence of PAs in sorbents and rotary evaporator</t>
    </r>
  </si>
  <si>
    <t>Tested sorbents and evaporator (area)</t>
  </si>
  <si>
    <t>PSA_a</t>
  </si>
  <si>
    <t>PSA_b</t>
  </si>
  <si>
    <t>PSA_c</t>
  </si>
  <si>
    <t>envicarb_a</t>
  </si>
  <si>
    <t>envicarb_b</t>
  </si>
  <si>
    <t>envicarb_c</t>
  </si>
  <si>
    <t>Rotary evaporator_a</t>
  </si>
  <si>
    <t>Rotary evaporator_b</t>
  </si>
  <si>
    <t>Rotary evaporator_c</t>
  </si>
  <si>
    <t>No clean-up and no concentration step</t>
  </si>
  <si>
    <t>With dSPE (PSA), without concentration step</t>
  </si>
  <si>
    <t>No clean-up and with concentration step</t>
  </si>
  <si>
    <t>With dSPE (PSA), with concentration step</t>
  </si>
  <si>
    <t xml:space="preserve">PB no PSA </t>
  </si>
  <si>
    <t>MB no PSA</t>
  </si>
  <si>
    <t>PB with PSA</t>
  </si>
  <si>
    <t>MB with PSA</t>
  </si>
  <si>
    <t>PB no PSA with preconc</t>
  </si>
  <si>
    <t>MB no PSA with preconc</t>
  </si>
  <si>
    <t>PB with PSA with preconc</t>
  </si>
  <si>
    <t>MB with PSA with preconc</t>
  </si>
  <si>
    <t>std 0.1a</t>
  </si>
  <si>
    <t>std 0.5a</t>
  </si>
  <si>
    <t>std 1a</t>
  </si>
  <si>
    <t>std 5a</t>
  </si>
  <si>
    <t>std 10a</t>
  </si>
  <si>
    <t>std 50a</t>
  </si>
  <si>
    <t>std 100a</t>
  </si>
  <si>
    <t>std 0.1b</t>
  </si>
  <si>
    <t>std 0.5b</t>
  </si>
  <si>
    <t>std 1b</t>
  </si>
  <si>
    <t>std 5b</t>
  </si>
  <si>
    <t>std 10b</t>
  </si>
  <si>
    <t>std 50b</t>
  </si>
  <si>
    <t>std 100b</t>
  </si>
  <si>
    <t>SYSTEM 1: A) 5mM AF, 0.1% FA in water B) MeOH</t>
  </si>
  <si>
    <t>SYSTEM 2: A) 5mM AF, 0.1% FA in water B) 5mM AF, 0.1% FA in MeOH</t>
  </si>
  <si>
    <t xml:space="preserve">SYSTEM 3: A) 5mM AA in water B) MeOH </t>
  </si>
  <si>
    <t>SYSTEM 4: A) 5mM AA in water B) 5mM AA in MeOH</t>
  </si>
  <si>
    <t>SYSTEM 5: A) 1mM NH4OH in water B) 1mM NH4OH in MeOH</t>
  </si>
  <si>
    <t>SYSTEM 6: A) water B) MeOH</t>
  </si>
  <si>
    <r>
      <rPr>
        <b/>
        <sz val="11"/>
        <color theme="1"/>
        <rFont val="Calibri"/>
        <family val="2"/>
        <charset val="238"/>
        <scheme val="minor"/>
      </rPr>
      <t xml:space="preserve">Figure 2. </t>
    </r>
    <r>
      <rPr>
        <sz val="11"/>
        <color theme="1"/>
        <rFont val="Calibri"/>
        <family val="2"/>
        <charset val="238"/>
        <scheme val="minor"/>
      </rPr>
      <t>Optimization of the mobile phase composition for the analysis of PAs (concentration of a standard mixture at 50 ng/mL); the peak areas are normalized to SYSTEM 3: A) 5 mM AA in water B) MeOH; AF – ammonium formate, AA – ammonium acetate, FA – formic acid .</t>
    </r>
  </si>
  <si>
    <r>
      <rPr>
        <b/>
        <sz val="9"/>
        <color theme="1"/>
        <rFont val="Calibri"/>
        <family val="2"/>
        <charset val="238"/>
        <scheme val="minor"/>
      </rPr>
      <t>Table 2.</t>
    </r>
    <r>
      <rPr>
        <sz val="9"/>
        <color theme="1"/>
        <rFont val="Calibri"/>
        <family val="2"/>
        <charset val="238"/>
        <scheme val="minor"/>
      </rPr>
      <t xml:space="preserve"> Comparison of performance characteristics (recovery, REC (%); repeatability, RSD (%) and LOQs) achieved during methods development </t>
    </r>
  </si>
  <si>
    <t>UAE n-hex (Erlenmeyer flask), no dSPE without concentration step
(ng/ml - concentration in final extract)</t>
  </si>
  <si>
    <t>UAE EtOAc (PP tubes), dSPE (PSA) without concentration step
(ng/ml - concentration in final extract)</t>
  </si>
  <si>
    <t>UAE EtOAc (PP tubes), dSPE (envicarb) without concentration step
(ng/ml - concentration in final extract)</t>
  </si>
  <si>
    <t>UAE EtOAc (PP tubes), dSPE (PSA) with concentration step
(ng/ml - concentration in final extract)</t>
  </si>
  <si>
    <t>Binary extraction EtOAc (PP tubes), dSPE (PSA) without concentration step
(ng/ml - concentration in final extract)</t>
  </si>
  <si>
    <t>UAE EtOAc (PP tubes), dSPE (envicarb) with concentration step
(ng/ml - concentration in final extract)</t>
  </si>
  <si>
    <t>Binary extraction EtOAc (PP tubes), dSPE (envicarb) without concentration step
(ng/ml - concentration in final extract)</t>
  </si>
  <si>
    <t>Binary extraction EtOAc (PP tubes), dSPE (PSA) with concentration step
(ng/ml - concentration in final extract)</t>
  </si>
  <si>
    <t>Binary extraction EtOAc (PP tubes), dSPE (envicarb) with concentration step
(ng/ml - concentration in final extract)</t>
  </si>
  <si>
    <t>PB</t>
  </si>
  <si>
    <t>MB</t>
  </si>
  <si>
    <t>spike 1</t>
  </si>
  <si>
    <t>spike 2</t>
  </si>
  <si>
    <t>spike 3</t>
  </si>
  <si>
    <t>UAE EtOAc (Erlenmeyer flask), no dSPE without concentration step
(ng/ml - concentration in final extract)</t>
  </si>
  <si>
    <t>Binary extraction EtOAc (PP tubes), no SPE without concentration step
(ng/ml - concentration in final extract)</t>
  </si>
  <si>
    <t>PB - procedural blank</t>
  </si>
  <si>
    <t>MB - matrix blank</t>
  </si>
  <si>
    <t>REC - recovery</t>
  </si>
  <si>
    <t>RSD - repeatability</t>
  </si>
  <si>
    <t>System (A) 1mM NH4OH in water (B) 1mM NH4OH in MeOH_1</t>
  </si>
  <si>
    <t>System (A) 1mM NH4OH in water (B) 1mM NH4OH in MeOH_2</t>
  </si>
  <si>
    <t>System (A) 1mM NH4OH in water (B) 1mM NH4OH in MeOH_3</t>
  </si>
  <si>
    <t>System (A) water (B) MeOH_1</t>
  </si>
  <si>
    <t>System (A) water (B) MeOH_2</t>
  </si>
  <si>
    <t>System (A) water (B) MeOH_3</t>
  </si>
  <si>
    <t>System 4: (A) 5mM AA in water (B) 5mM AA in MeOH_1</t>
  </si>
  <si>
    <t>System 4: (A) 5mM AA in water (B) 5mM AA in MeOH_2</t>
  </si>
  <si>
    <t>System 4: (A) 5mM AA in water (B) 5mM AA in MeOH_3</t>
  </si>
  <si>
    <t>System 1: (A) 5mM AF, 0.1% FA in water (B) MeOH_1</t>
  </si>
  <si>
    <t>System 1: (A) 5mM AF, 0.1% FA in water (B) MeOH_2</t>
  </si>
  <si>
    <t>System 1: (A) 5mM AF, 0.1% FA in water (B) MeOH_3</t>
  </si>
  <si>
    <t>System 2: (A) 5mM AF, 0.1% FA in water (B) 5mM AF, 0.1% FA in MeOH_1</t>
  </si>
  <si>
    <t>System 2: (A) 5mM AF, 0.1% FA in water (B) 5mM AF, 0.1% FA in MeOH_2</t>
  </si>
  <si>
    <t>System 2: (A) 5mM AF, 0.1% FA in water (B) 5mM AF, 0.1% FA in MeOH_3</t>
  </si>
  <si>
    <t>System 3: (A) 5mM AA in water (B) MeOH_1</t>
  </si>
  <si>
    <t>System 3: (A) 5mM AA in water (B) MeOH_2</t>
  </si>
  <si>
    <t>System 3: (A) 5mM AA in water (B) MeOH_3</t>
  </si>
  <si>
    <r>
      <rPr>
        <b/>
        <sz val="11"/>
        <color theme="1"/>
        <rFont val="Calibri"/>
        <family val="2"/>
        <charset val="238"/>
        <scheme val="minor"/>
      </rPr>
      <t>Figure 6a.</t>
    </r>
    <r>
      <rPr>
        <sz val="11"/>
        <color theme="1"/>
        <rFont val="Calibri"/>
        <family val="2"/>
        <charset val="238"/>
        <scheme val="minor"/>
      </rPr>
      <t xml:space="preserve"> UHPLC-MS/MS chromatogram of analyzed PAs; EIC (ESI+/-), c=50 ng/mL in MeOH.</t>
    </r>
  </si>
  <si>
    <r>
      <rPr>
        <b/>
        <sz val="11"/>
        <color theme="1"/>
        <rFont val="Calibri"/>
        <family val="2"/>
        <charset val="238"/>
        <scheme val="minor"/>
      </rPr>
      <t>Figure 6b.</t>
    </r>
    <r>
      <rPr>
        <sz val="11"/>
        <color theme="1"/>
        <rFont val="Calibri"/>
        <family val="2"/>
        <charset val="238"/>
        <scheme val="minor"/>
      </rPr>
      <t xml:space="preserve"> UHPLC-MS/MS chromatogram of analyzed PAs; EIC (ESI+), c=50 ng/mL of H2O:MeOH (80:20, v/v).</t>
    </r>
  </si>
  <si>
    <r>
      <rPr>
        <b/>
        <sz val="11"/>
        <color theme="1"/>
        <rFont val="Calibri"/>
        <family val="2"/>
        <charset val="238"/>
        <scheme val="minor"/>
      </rPr>
      <t>Figure 6c.</t>
    </r>
    <r>
      <rPr>
        <sz val="11"/>
        <color theme="1"/>
        <rFont val="Calibri"/>
        <family val="2"/>
        <charset val="238"/>
        <scheme val="minor"/>
      </rPr>
      <t xml:space="preserve"> Optimization of injection solvent for the polar PAs (concentration 50 ng/mL in mixture of MeOH:H2O differing in ratio); mobile phase A) 5mM ammonium acetate in water B) MeOH.</t>
    </r>
  </si>
  <si>
    <r>
      <rPr>
        <b/>
        <sz val="8"/>
        <color theme="1"/>
        <rFont val="Arial Narrow"/>
        <family val="2"/>
        <charset val="238"/>
      </rPr>
      <t>Table 3.</t>
    </r>
    <r>
      <rPr>
        <sz val="8"/>
        <color theme="1"/>
        <rFont val="Arial Narrow"/>
        <family val="2"/>
        <charset val="238"/>
      </rPr>
      <t xml:space="preserve"> The attained performance characteristics (recovery, REC (%); repeatability, RSD (%) and LOQs) for each validated method. </t>
    </r>
  </si>
  <si>
    <t>UAE (hex) LOW 1</t>
  </si>
  <si>
    <t>UAE (hex) LOW 2</t>
  </si>
  <si>
    <t>UAE (hex) LOW 3</t>
  </si>
  <si>
    <t>UAE (hex) LOW 4</t>
  </si>
  <si>
    <t>UAE (hex) LOW 5</t>
  </si>
  <si>
    <t>UAE (hex) LOW 6</t>
  </si>
  <si>
    <t>UAE (hex) HIGH 1</t>
  </si>
  <si>
    <t>UAE (hex) HIGH 2</t>
  </si>
  <si>
    <t>UAE (hex) HIGH 3</t>
  </si>
  <si>
    <t>UAE (hex) HIGH 4</t>
  </si>
  <si>
    <t>UAE (hex) HIGH 5</t>
  </si>
  <si>
    <t>UAE (hex) HIGH 6</t>
  </si>
  <si>
    <t>UAE (hex) LOW REC (%)</t>
  </si>
  <si>
    <t>UAE (hex) LOW RSD (%)</t>
  </si>
  <si>
    <t>UAE (hex) HIGH REC (%)</t>
  </si>
  <si>
    <t>UAE (hex) HIGH RSD (%)</t>
  </si>
  <si>
    <t>Binary extraction (EtOAc) LOW 1</t>
  </si>
  <si>
    <t>Binary extraction (EtOAc) LOW 2</t>
  </si>
  <si>
    <t>Binary extraction (EtOAc) LOW 3</t>
  </si>
  <si>
    <t>Binary extraction (EtOAc) LOW 4</t>
  </si>
  <si>
    <t>Binary extraction (EtOAc) LOW 5</t>
  </si>
  <si>
    <t>Binary extraction (EtOAc) LOW 6</t>
  </si>
  <si>
    <t>Binary extraction (EtOAc) HIGH 1</t>
  </si>
  <si>
    <t>Binary extraction (EtOAc) HIGH 2</t>
  </si>
  <si>
    <t>Binary extraction (EtOAc) HIGH 3</t>
  </si>
  <si>
    <t>Binary extraction (EtOAc) HIGH 4</t>
  </si>
  <si>
    <t>Binary extraction (EtOAc) HIGH 5</t>
  </si>
  <si>
    <t>Binary extraction (EtOAc) HIGH 6</t>
  </si>
  <si>
    <t>Binary extraction (EtOAc) LOW REC (%)</t>
  </si>
  <si>
    <t>Binary extraction (EtOAc) LOW RSD (%)</t>
  </si>
  <si>
    <t>Binary extraction (EtOAc) HIGH REC (%)</t>
  </si>
  <si>
    <t>Binary extraction (EtOAc) HIGH RSD (%)</t>
  </si>
  <si>
    <t>UAE (MeOH:water, 20:80, v/v) LOW 1</t>
  </si>
  <si>
    <t>UAE (MeOH:water, 20:80, v/v) LOW 2</t>
  </si>
  <si>
    <t>UAE (MeOH:water, 20:80, v/v) LOW 3</t>
  </si>
  <si>
    <t>UAE (MeOH:water, 20:80, v/v) LOW 4</t>
  </si>
  <si>
    <t>UAE (MeOH:water, 20:80, v/v) LOW 5</t>
  </si>
  <si>
    <t>UAE (MeOH:water, 20:80, v/v) LOW 6</t>
  </si>
  <si>
    <t>UAE (MeOH:water, 20:80, v/v) HIGH 1</t>
  </si>
  <si>
    <t>UAE (MeOH:water, 20:80, v/v) HIGH 2</t>
  </si>
  <si>
    <t>UAE (MeOH:water, 20:80, v/v) HIGH 3</t>
  </si>
  <si>
    <t>UAE (MeOH:water, 20:80, v/v) HIGH 4</t>
  </si>
  <si>
    <t>UAE (MeOH:water, 20:80, v/v) HIGH 5</t>
  </si>
  <si>
    <t>UAE (MeOH:water, 20:80, v/v) HIGH 6</t>
  </si>
  <si>
    <t>UAE (MeOH:water, 20:80, v/v) LOW REC (%)</t>
  </si>
  <si>
    <t>UAE (MeOH:water, 20:80, v/v) LOW RSD (%)</t>
  </si>
  <si>
    <t>UAE (MeOH:water, 20:80, v/v) HIGH REC (%)</t>
  </si>
  <si>
    <t>UAE (MeOH:water, 20:80, v/v) HIGH RSD (%)</t>
  </si>
  <si>
    <t>ng/ml (in vial)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</si>
</sst>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rgb="FF000000"/>
      <name val="Arial Narrow"/>
      <family val="2"/>
      <charset val="238"/>
    </font>
    <font>
      <sz val="10"/>
      <color rgb="FF000000"/>
      <name val="Arial Narrow"/>
      <family val="2"/>
      <charset val="238"/>
    </font>
    <font>
      <vertAlign val="subscript"/>
      <sz val="10"/>
      <color rgb="FF000000"/>
      <name val="Arial Narrow"/>
      <family val="2"/>
      <charset val="238"/>
    </font>
    <font>
      <b/>
      <sz val="8"/>
      <color rgb="FF000000"/>
      <name val="Arial Narrow"/>
      <family val="2"/>
      <charset val="238"/>
    </font>
    <font>
      <b/>
      <sz val="8"/>
      <color theme="1"/>
      <name val="Arial Narrow"/>
      <family val="2"/>
      <charset val="238"/>
    </font>
    <font>
      <sz val="8"/>
      <color theme="1"/>
      <name val="Arial Narrow"/>
      <family val="2"/>
      <charset val="238"/>
    </font>
    <font>
      <b/>
      <i/>
      <sz val="8"/>
      <color rgb="FF000000"/>
      <name val="Arial Narrow"/>
      <family val="2"/>
      <charset val="238"/>
    </font>
    <font>
      <sz val="8"/>
      <color rgb="FF000000"/>
      <name val="Arial Narrow"/>
      <family val="2"/>
      <charset val="238"/>
    </font>
    <font>
      <b/>
      <sz val="11"/>
      <color theme="3"/>
      <name val="Calibri"/>
      <family val="2"/>
      <charset val="238"/>
      <scheme val="minor"/>
    </font>
    <font>
      <sz val="9"/>
      <name val="Microsoft Sans Serif"/>
      <family val="2"/>
    </font>
    <font>
      <sz val="9"/>
      <name val="Microsoft Sans Serif"/>
      <family val="2"/>
      <charset val="238"/>
    </font>
    <font>
      <b/>
      <sz val="9"/>
      <name val="Microsoft Sans Serif"/>
      <family val="2"/>
      <charset val="238"/>
    </font>
    <font>
      <sz val="8"/>
      <name val="Calibri"/>
      <family val="2"/>
      <charset val="238"/>
      <scheme val="minor"/>
    </font>
    <font>
      <b/>
      <sz val="9"/>
      <color rgb="FF000000"/>
      <name val="Microsoft Sans Serif"/>
      <family val="2"/>
      <charset val="238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9"/>
      <color rgb="FF000000"/>
      <name val="Arial Narrow"/>
      <family val="2"/>
      <charset val="238"/>
    </font>
    <font>
      <b/>
      <sz val="9"/>
      <color theme="1"/>
      <name val="Arial Narrow"/>
      <family val="2"/>
      <charset val="238"/>
    </font>
    <font>
      <sz val="9"/>
      <color theme="1"/>
      <name val="Arial Narrow"/>
      <family val="2"/>
      <charset val="238"/>
    </font>
    <font>
      <sz val="9"/>
      <name val="Arial Narrow"/>
      <family val="2"/>
      <charset val="238"/>
    </font>
    <font>
      <b/>
      <sz val="9"/>
      <name val="Arial Narrow"/>
      <family val="2"/>
      <charset val="238"/>
    </font>
    <font>
      <sz val="9"/>
      <name val="Calibri"/>
      <family val="2"/>
      <charset val="238"/>
      <scheme val="minor"/>
    </font>
    <font>
      <b/>
      <sz val="9"/>
      <color theme="1"/>
      <name val="Microsoft Sans Serif"/>
      <family val="2"/>
      <charset val="238"/>
    </font>
    <font>
      <b/>
      <sz val="8"/>
      <name val="Arial Narrow"/>
      <family val="2"/>
      <charset val="238"/>
    </font>
    <font>
      <sz val="8"/>
      <name val="Arial Narrow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0F0F0"/>
      </patternFill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6" fillId="0" borderId="0"/>
  </cellStyleXfs>
  <cellXfs count="139">
    <xf numFmtId="0" fontId="0" fillId="0" borderId="0" xfId="0"/>
    <xf numFmtId="0" fontId="3" fillId="0" borderId="1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0" fillId="0" borderId="0" xfId="0" applyFont="1"/>
    <xf numFmtId="0" fontId="1" fillId="0" borderId="0" xfId="0" applyFont="1"/>
    <xf numFmtId="1" fontId="0" fillId="0" borderId="0" xfId="0" applyNumberFormat="1"/>
    <xf numFmtId="0" fontId="10" fillId="0" borderId="0" xfId="0" applyFont="1"/>
    <xf numFmtId="1" fontId="1" fillId="0" borderId="0" xfId="0" applyNumberFormat="1" applyFont="1"/>
    <xf numFmtId="1" fontId="0" fillId="0" borderId="0" xfId="0" applyNumberFormat="1" applyAlignment="1">
      <alignment vertical="center"/>
    </xf>
    <xf numFmtId="1" fontId="11" fillId="0" borderId="9" xfId="0" applyNumberFormat="1" applyFont="1" applyBorder="1" applyAlignment="1">
      <alignment horizontal="left" vertical="top"/>
    </xf>
    <xf numFmtId="1" fontId="0" fillId="0" borderId="3" xfId="0" applyNumberFormat="1" applyBorder="1" applyAlignment="1">
      <alignment horizontal="center" vertical="center"/>
    </xf>
    <xf numFmtId="1" fontId="11" fillId="0" borderId="10" xfId="0" applyNumberFormat="1" applyFont="1" applyBorder="1" applyAlignment="1">
      <alignment horizontal="left" vertical="top"/>
    </xf>
    <xf numFmtId="1" fontId="15" fillId="2" borderId="3" xfId="0" applyNumberFormat="1" applyFont="1" applyFill="1" applyBorder="1" applyAlignment="1">
      <alignment horizontal="center" vertical="center"/>
    </xf>
    <xf numFmtId="1" fontId="11" fillId="0" borderId="3" xfId="1" applyNumberFormat="1" applyFont="1" applyBorder="1" applyAlignment="1">
      <alignment horizontal="center" vertical="top"/>
    </xf>
    <xf numFmtId="0" fontId="13" fillId="0" borderId="3" xfId="1" applyFont="1" applyBorder="1" applyAlignment="1">
      <alignment horizontal="left" vertical="top"/>
    </xf>
    <xf numFmtId="1" fontId="11" fillId="0" borderId="0" xfId="1" applyNumberFormat="1" applyFont="1" applyAlignment="1">
      <alignment horizontal="center" vertical="top"/>
    </xf>
    <xf numFmtId="0" fontId="16" fillId="0" borderId="0" xfId="1"/>
    <xf numFmtId="0" fontId="15" fillId="2" borderId="8" xfId="1" applyFont="1" applyFill="1" applyBorder="1" applyAlignment="1">
      <alignment horizontal="center" vertical="center"/>
    </xf>
    <xf numFmtId="0" fontId="15" fillId="2" borderId="3" xfId="1" applyFont="1" applyFill="1" applyBorder="1" applyAlignment="1">
      <alignment horizontal="center" vertical="center"/>
    </xf>
    <xf numFmtId="0" fontId="12" fillId="0" borderId="3" xfId="1" applyFont="1" applyBorder="1" applyAlignment="1">
      <alignment horizontal="left" vertical="top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15" fillId="2" borderId="3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" fontId="11" fillId="0" borderId="3" xfId="0" applyNumberFormat="1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12" fillId="0" borderId="3" xfId="0" applyFont="1" applyBorder="1" applyAlignment="1">
      <alignment horizontal="left" vertical="top"/>
    </xf>
    <xf numFmtId="0" fontId="15" fillId="2" borderId="8" xfId="1" applyFont="1" applyFill="1" applyBorder="1" applyAlignment="1">
      <alignment horizontal="center" vertical="center" wrapText="1"/>
    </xf>
    <xf numFmtId="0" fontId="15" fillId="2" borderId="3" xfId="1" applyFont="1" applyFill="1" applyBorder="1" applyAlignment="1">
      <alignment horizontal="center" vertical="center" wrapText="1"/>
    </xf>
    <xf numFmtId="0" fontId="1" fillId="0" borderId="0" xfId="1" applyFont="1" applyAlignment="1">
      <alignment wrapText="1"/>
    </xf>
    <xf numFmtId="0" fontId="16" fillId="0" borderId="0" xfId="1" applyAlignment="1">
      <alignment horizontal="center"/>
    </xf>
    <xf numFmtId="0" fontId="13" fillId="0" borderId="12" xfId="1" applyFont="1" applyBorder="1" applyAlignment="1">
      <alignment horizontal="left" vertical="top"/>
    </xf>
    <xf numFmtId="0" fontId="1" fillId="0" borderId="0" xfId="1" applyFont="1"/>
    <xf numFmtId="1" fontId="16" fillId="0" borderId="3" xfId="1" applyNumberFormat="1" applyBorder="1" applyAlignment="1">
      <alignment horizontal="center"/>
    </xf>
    <xf numFmtId="1" fontId="12" fillId="0" borderId="3" xfId="1" applyNumberFormat="1" applyFont="1" applyBorder="1" applyAlignment="1">
      <alignment horizontal="center" vertical="center"/>
    </xf>
    <xf numFmtId="1" fontId="11" fillId="0" borderId="7" xfId="0" applyNumberFormat="1" applyFont="1" applyBorder="1" applyAlignment="1">
      <alignment horizontal="center" vertical="top"/>
    </xf>
    <xf numFmtId="1" fontId="11" fillId="0" borderId="6" xfId="0" applyNumberFormat="1" applyFont="1" applyBorder="1" applyAlignment="1">
      <alignment horizontal="center" vertical="top"/>
    </xf>
    <xf numFmtId="1" fontId="11" fillId="0" borderId="5" xfId="0" applyNumberFormat="1" applyFont="1" applyBorder="1" applyAlignment="1">
      <alignment horizontal="center" vertical="top"/>
    </xf>
    <xf numFmtId="1" fontId="12" fillId="0" borderId="3" xfId="0" applyNumberFormat="1" applyFont="1" applyBorder="1" applyAlignment="1">
      <alignment horizontal="center" vertical="top"/>
    </xf>
    <xf numFmtId="1" fontId="12" fillId="0" borderId="5" xfId="0" applyNumberFormat="1" applyFont="1" applyBorder="1" applyAlignment="1">
      <alignment horizontal="center" vertical="top"/>
    </xf>
    <xf numFmtId="0" fontId="1" fillId="0" borderId="3" xfId="0" applyFont="1" applyBorder="1" applyAlignment="1">
      <alignment wrapText="1"/>
    </xf>
    <xf numFmtId="0" fontId="1" fillId="0" borderId="0" xfId="0" applyFont="1" applyAlignment="1">
      <alignment horizontal="center"/>
    </xf>
    <xf numFmtId="1" fontId="1" fillId="0" borderId="3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3" xfId="0" applyFont="1" applyBorder="1" applyAlignment="1">
      <alignment wrapText="1"/>
    </xf>
    <xf numFmtId="1" fontId="0" fillId="0" borderId="3" xfId="0" applyNumberFormat="1" applyFont="1" applyBorder="1" applyAlignment="1">
      <alignment horizontal="center"/>
    </xf>
    <xf numFmtId="0" fontId="17" fillId="2" borderId="8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8" fillId="0" borderId="3" xfId="0" applyFont="1" applyBorder="1" applyAlignment="1">
      <alignment horizontal="left" vertical="top"/>
    </xf>
    <xf numFmtId="1" fontId="18" fillId="0" borderId="3" xfId="0" applyNumberFormat="1" applyFont="1" applyBorder="1" applyAlignment="1">
      <alignment horizontal="center" vertical="top"/>
    </xf>
    <xf numFmtId="0" fontId="19" fillId="0" borderId="3" xfId="0" applyFont="1" applyBorder="1" applyAlignment="1">
      <alignment horizontal="left" vertical="top"/>
    </xf>
    <xf numFmtId="1" fontId="19" fillId="0" borderId="3" xfId="0" applyNumberFormat="1" applyFont="1" applyBorder="1" applyAlignment="1">
      <alignment horizontal="center" vertical="top"/>
    </xf>
    <xf numFmtId="1" fontId="19" fillId="0" borderId="3" xfId="1" applyNumberFormat="1" applyFont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0" fillId="0" borderId="0" xfId="0" applyFont="1"/>
    <xf numFmtId="0" fontId="23" fillId="3" borderId="3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left" vertical="center"/>
    </xf>
    <xf numFmtId="0" fontId="23" fillId="0" borderId="3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left" vertical="top"/>
    </xf>
    <xf numFmtId="2" fontId="25" fillId="0" borderId="3" xfId="0" applyNumberFormat="1" applyFont="1" applyBorder="1" applyAlignment="1">
      <alignment horizontal="center" vertical="top"/>
    </xf>
    <xf numFmtId="0" fontId="26" fillId="0" borderId="3" xfId="0" applyFont="1" applyFill="1" applyBorder="1" applyAlignment="1">
      <alignment horizontal="left" vertical="top"/>
    </xf>
    <xf numFmtId="1" fontId="24" fillId="0" borderId="3" xfId="0" applyNumberFormat="1" applyFont="1" applyBorder="1" applyAlignment="1">
      <alignment horizontal="center"/>
    </xf>
    <xf numFmtId="2" fontId="20" fillId="0" borderId="0" xfId="0" applyNumberFormat="1" applyFont="1"/>
    <xf numFmtId="0" fontId="23" fillId="0" borderId="3" xfId="0" applyFont="1" applyBorder="1" applyAlignment="1">
      <alignment vertical="center" wrapText="1"/>
    </xf>
    <xf numFmtId="1" fontId="25" fillId="0" borderId="3" xfId="0" applyNumberFormat="1" applyFont="1" applyBorder="1" applyAlignment="1">
      <alignment horizontal="center" vertical="top"/>
    </xf>
    <xf numFmtId="164" fontId="20" fillId="0" borderId="0" xfId="0" applyNumberFormat="1" applyFont="1"/>
    <xf numFmtId="0" fontId="20" fillId="0" borderId="0" xfId="0" applyFont="1" applyAlignment="1">
      <alignment horizontal="center" vertical="center"/>
    </xf>
    <xf numFmtId="164" fontId="20" fillId="0" borderId="0" xfId="0" applyNumberFormat="1" applyFont="1" applyAlignment="1">
      <alignment horizontal="center" vertical="center"/>
    </xf>
    <xf numFmtId="0" fontId="20" fillId="0" borderId="0" xfId="0" applyFont="1" applyBorder="1"/>
    <xf numFmtId="2" fontId="25" fillId="0" borderId="3" xfId="0" applyNumberFormat="1" applyFont="1" applyFill="1" applyBorder="1" applyAlignment="1">
      <alignment horizontal="center" vertical="top"/>
    </xf>
    <xf numFmtId="1" fontId="24" fillId="0" borderId="3" xfId="0" applyNumberFormat="1" applyFont="1" applyFill="1" applyBorder="1" applyAlignment="1">
      <alignment horizontal="center"/>
    </xf>
    <xf numFmtId="0" fontId="23" fillId="0" borderId="3" xfId="0" applyFont="1" applyFill="1" applyBorder="1" applyAlignment="1">
      <alignment horizontal="center" vertical="center" wrapText="1"/>
    </xf>
    <xf numFmtId="0" fontId="20" fillId="0" borderId="0" xfId="0" applyFont="1" applyFill="1"/>
    <xf numFmtId="0" fontId="26" fillId="0" borderId="0" xfId="0" applyFont="1" applyFill="1" applyBorder="1" applyAlignment="1">
      <alignment horizontal="left" vertical="top"/>
    </xf>
    <xf numFmtId="1" fontId="24" fillId="0" borderId="0" xfId="0" applyNumberFormat="1" applyFont="1" applyBorder="1" applyAlignment="1">
      <alignment horizontal="center"/>
    </xf>
    <xf numFmtId="2" fontId="25" fillId="0" borderId="0" xfId="0" applyNumberFormat="1" applyFont="1" applyBorder="1" applyAlignment="1">
      <alignment horizontal="center" vertical="top"/>
    </xf>
    <xf numFmtId="2" fontId="24" fillId="0" borderId="3" xfId="0" applyNumberFormat="1" applyFont="1" applyBorder="1" applyAlignment="1">
      <alignment horizontal="center"/>
    </xf>
    <xf numFmtId="0" fontId="26" fillId="3" borderId="3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/>
    </xf>
    <xf numFmtId="0" fontId="25" fillId="0" borderId="3" xfId="0" applyFont="1" applyFill="1" applyBorder="1" applyAlignment="1">
      <alignment horizontal="center" vertical="center"/>
    </xf>
    <xf numFmtId="0" fontId="27" fillId="0" borderId="0" xfId="0" applyFont="1"/>
    <xf numFmtId="1" fontId="13" fillId="0" borderId="9" xfId="0" applyNumberFormat="1" applyFont="1" applyBorder="1" applyAlignment="1">
      <alignment horizontal="left" vertical="top"/>
    </xf>
    <xf numFmtId="1" fontId="13" fillId="0" borderId="3" xfId="0" applyNumberFormat="1" applyFont="1" applyBorder="1" applyAlignment="1">
      <alignment horizontal="center" vertical="top"/>
    </xf>
    <xf numFmtId="1" fontId="13" fillId="0" borderId="5" xfId="0" applyNumberFormat="1" applyFont="1" applyBorder="1" applyAlignment="1">
      <alignment horizontal="center" vertical="top"/>
    </xf>
    <xf numFmtId="0" fontId="28" fillId="0" borderId="0" xfId="0" applyFont="1" applyAlignment="1">
      <alignment wrapText="1"/>
    </xf>
    <xf numFmtId="1" fontId="13" fillId="0" borderId="3" xfId="0" applyNumberFormat="1" applyFont="1" applyBorder="1" applyAlignment="1">
      <alignment horizontal="center" vertical="center"/>
    </xf>
    <xf numFmtId="1" fontId="13" fillId="0" borderId="3" xfId="0" applyNumberFormat="1" applyFont="1" applyBorder="1" applyAlignment="1">
      <alignment horizontal="left" vertical="top"/>
    </xf>
    <xf numFmtId="1" fontId="0" fillId="0" borderId="3" xfId="0" applyNumberFormat="1" applyBorder="1"/>
    <xf numFmtId="0" fontId="0" fillId="0" borderId="3" xfId="0" applyFont="1" applyBorder="1"/>
    <xf numFmtId="0" fontId="13" fillId="0" borderId="3" xfId="0" applyFont="1" applyBorder="1" applyAlignment="1">
      <alignment horizontal="left" vertical="top"/>
    </xf>
    <xf numFmtId="1" fontId="1" fillId="0" borderId="3" xfId="0" applyNumberFormat="1" applyFont="1" applyBorder="1" applyAlignment="1">
      <alignment horizontal="center" vertical="center"/>
    </xf>
    <xf numFmtId="0" fontId="7" fillId="0" borderId="0" xfId="0" applyFont="1"/>
    <xf numFmtId="0" fontId="7" fillId="3" borderId="3" xfId="0" applyFont="1" applyFill="1" applyBorder="1" applyAlignment="1">
      <alignment vertical="center" wrapText="1"/>
    </xf>
    <xf numFmtId="0" fontId="30" fillId="0" borderId="3" xfId="0" applyFont="1" applyBorder="1" applyAlignment="1">
      <alignment horizontal="left" vertical="top"/>
    </xf>
    <xf numFmtId="2" fontId="30" fillId="0" borderId="3" xfId="0" applyNumberFormat="1" applyFont="1" applyBorder="1" applyAlignment="1">
      <alignment horizontal="center" vertical="top"/>
    </xf>
    <xf numFmtId="2" fontId="7" fillId="0" borderId="3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2" fontId="7" fillId="0" borderId="3" xfId="0" applyNumberFormat="1" applyFont="1" applyBorder="1" applyAlignment="1">
      <alignment horizontal="center" vertical="center"/>
    </xf>
    <xf numFmtId="0" fontId="29" fillId="0" borderId="3" xfId="0" applyFont="1" applyFill="1" applyBorder="1" applyAlignment="1">
      <alignment horizontal="left" vertical="top"/>
    </xf>
    <xf numFmtId="1" fontId="6" fillId="0" borderId="3" xfId="0" applyNumberFormat="1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1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9" fillId="0" borderId="4" xfId="0" applyFont="1" applyFill="1" applyBorder="1" applyAlignment="1">
      <alignment horizontal="left" vertical="top"/>
    </xf>
    <xf numFmtId="1" fontId="6" fillId="0" borderId="4" xfId="0" applyNumberFormat="1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30" fillId="0" borderId="14" xfId="0" applyFont="1" applyBorder="1" applyAlignment="1">
      <alignment horizontal="left" vertical="top"/>
    </xf>
    <xf numFmtId="2" fontId="30" fillId="0" borderId="14" xfId="0" applyNumberFormat="1" applyFont="1" applyBorder="1" applyAlignment="1">
      <alignment horizontal="center" vertical="top"/>
    </xf>
    <xf numFmtId="0" fontId="7" fillId="0" borderId="14" xfId="0" applyFont="1" applyBorder="1" applyAlignment="1">
      <alignment horizontal="center"/>
    </xf>
    <xf numFmtId="2" fontId="7" fillId="0" borderId="14" xfId="0" applyNumberFormat="1" applyFont="1" applyBorder="1" applyAlignment="1">
      <alignment horizontal="center"/>
    </xf>
    <xf numFmtId="1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2" fontId="7" fillId="0" borderId="14" xfId="0" applyNumberFormat="1" applyFont="1" applyBorder="1" applyAlignment="1">
      <alignment horizontal="center" vertical="center"/>
    </xf>
    <xf numFmtId="0" fontId="22" fillId="3" borderId="3" xfId="0" applyFont="1" applyFill="1" applyBorder="1" applyAlignment="1">
      <alignment horizontal="center" vertical="center"/>
    </xf>
    <xf numFmtId="0" fontId="22" fillId="3" borderId="3" xfId="0" applyFont="1" applyFill="1" applyBorder="1" applyAlignment="1">
      <alignment horizontal="center" vertical="center" wrapText="1"/>
    </xf>
    <xf numFmtId="0" fontId="26" fillId="3" borderId="3" xfId="0" applyFont="1" applyFill="1" applyBorder="1" applyAlignment="1">
      <alignment horizontal="center" vertical="center" wrapText="1"/>
    </xf>
    <xf numFmtId="0" fontId="23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vertical="center" wrapText="1"/>
    </xf>
    <xf numFmtId="0" fontId="5" fillId="3" borderId="1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1" fontId="0" fillId="0" borderId="3" xfId="0" applyNumberFormat="1" applyBorder="1" applyAlignment="1">
      <alignment horizontal="center" vertical="center"/>
    </xf>
    <xf numFmtId="1" fontId="15" fillId="2" borderId="11" xfId="0" applyNumberFormat="1" applyFont="1" applyFill="1" applyBorder="1" applyAlignment="1">
      <alignment horizontal="center" vertical="center"/>
    </xf>
    <xf numFmtId="1" fontId="15" fillId="2" borderId="9" xfId="0" applyNumberFormat="1" applyFont="1" applyFill="1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Normální" xfId="0" builtinId="0"/>
    <cellStyle name="Normální 2" xfId="1" xr:uid="{3C11B3A0-7A41-4159-8F6B-9636A752754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8957503862048534E-2"/>
          <c:y val="1.1342077244822368E-2"/>
          <c:w val="0.9533637460208052"/>
          <c:h val="0.6423158747781340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'Fig. 2 - Mobile phases'!$A$22</c:f>
              <c:strCache>
                <c:ptCount val="1"/>
                <c:pt idx="0">
                  <c:v>SYSTEM 1: A) 5mM AF, 0.1% FA in water B) MeOH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'[1]mobile phase (2)'!$B$2:$T$2</c:f>
              <c:strCache>
                <c:ptCount val="19"/>
                <c:pt idx="0">
                  <c:v>Dipentaerythriol</c:v>
                </c:pt>
                <c:pt idx="1">
                  <c:v>2,2,6,6-Tetramethyl-4-piperidinol</c:v>
                </c:pt>
                <c:pt idx="2">
                  <c:v>Uvinul 4050H</c:v>
                </c:pt>
                <c:pt idx="3">
                  <c:v>Acetyl triethyl citrate</c:v>
                </c:pt>
                <c:pt idx="4">
                  <c:v>Tinuvin 770</c:v>
                </c:pt>
                <c:pt idx="5">
                  <c:v>Dioxybenzone</c:v>
                </c:pt>
                <c:pt idx="6">
                  <c:v>Tributyl acetylcitrate</c:v>
                </c:pt>
                <c:pt idx="7">
                  <c:v>Irganox 1024</c:v>
                </c:pt>
                <c:pt idx="8">
                  <c:v>12-Hydroxystearic acid</c:v>
                </c:pt>
                <c:pt idx="9">
                  <c:v>Octabenzone</c:v>
                </c:pt>
                <c:pt idx="10">
                  <c:v>Nickel(II) dibutyldithiocarbamate</c:v>
                </c:pt>
                <c:pt idx="11">
                  <c:v>Bis(2-ethylhexyl) azelate</c:v>
                </c:pt>
                <c:pt idx="12">
                  <c:v>Erucamide</c:v>
                </c:pt>
                <c:pt idx="13">
                  <c:v>UV-350 and UV-320</c:v>
                </c:pt>
                <c:pt idx="14">
                  <c:v>Irganox 1010</c:v>
                </c:pt>
                <c:pt idx="15">
                  <c:v>Vanlube 81</c:v>
                </c:pt>
                <c:pt idx="16">
                  <c:v>Tinuvin 1577</c:v>
                </c:pt>
                <c:pt idx="17">
                  <c:v>Irgafos 168</c:v>
                </c:pt>
                <c:pt idx="18">
                  <c:v>UV-1164</c:v>
                </c:pt>
              </c:strCache>
            </c:strRef>
          </c:cat>
          <c:val>
            <c:numRef>
              <c:f>'Fig. 2 - Mobile phases'!$B$22:$T$22</c:f>
              <c:numCache>
                <c:formatCode>0</c:formatCode>
                <c:ptCount val="19"/>
                <c:pt idx="0">
                  <c:v>26.079745027446886</c:v>
                </c:pt>
                <c:pt idx="1">
                  <c:v>90.494913514427409</c:v>
                </c:pt>
                <c:pt idx="2">
                  <c:v>47.962065313692491</c:v>
                </c:pt>
                <c:pt idx="3">
                  <c:v>85.033498016092537</c:v>
                </c:pt>
                <c:pt idx="4">
                  <c:v>47.770863365867626</c:v>
                </c:pt>
                <c:pt idx="5">
                  <c:v>50.509426012487758</c:v>
                </c:pt>
                <c:pt idx="6">
                  <c:v>77.080437316639944</c:v>
                </c:pt>
                <c:pt idx="7">
                  <c:v>80.310903008911225</c:v>
                </c:pt>
                <c:pt idx="8">
                  <c:v>60.305559825542446</c:v>
                </c:pt>
                <c:pt idx="9">
                  <c:v>63.445224703571427</c:v>
                </c:pt>
                <c:pt idx="10">
                  <c:v>36.557321053678159</c:v>
                </c:pt>
                <c:pt idx="11">
                  <c:v>60.292579387877652</c:v>
                </c:pt>
                <c:pt idx="12">
                  <c:v>85.469412904692518</c:v>
                </c:pt>
                <c:pt idx="13">
                  <c:v>79.485713665118269</c:v>
                </c:pt>
                <c:pt idx="14">
                  <c:v>39.095799711710427</c:v>
                </c:pt>
                <c:pt idx="15">
                  <c:v>69.177799601581185</c:v>
                </c:pt>
                <c:pt idx="16">
                  <c:v>61.901130816012127</c:v>
                </c:pt>
                <c:pt idx="17">
                  <c:v>80.645278890331653</c:v>
                </c:pt>
                <c:pt idx="18">
                  <c:v>79.456300367812489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69-407D-A28B-23B3A5E8D8CF}"/>
            </c:ext>
          </c:extLst>
        </c:ser>
        <c:ser>
          <c:idx val="1"/>
          <c:order val="1"/>
          <c:tx>
            <c:strRef>
              <c:f>'Fig. 2 - Mobile phases'!$A$23</c:f>
              <c:strCache>
                <c:ptCount val="1"/>
                <c:pt idx="0">
                  <c:v>SYSTEM 2: A) 5mM AF, 0.1% FA in water B) 5mM AF, 0.1% FA in MeOH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'[1]mobile phase (2)'!$B$2:$T$2</c:f>
              <c:strCache>
                <c:ptCount val="19"/>
                <c:pt idx="0">
                  <c:v>Dipentaerythriol</c:v>
                </c:pt>
                <c:pt idx="1">
                  <c:v>2,2,6,6-Tetramethyl-4-piperidinol</c:v>
                </c:pt>
                <c:pt idx="2">
                  <c:v>Uvinul 4050H</c:v>
                </c:pt>
                <c:pt idx="3">
                  <c:v>Acetyl triethyl citrate</c:v>
                </c:pt>
                <c:pt idx="4">
                  <c:v>Tinuvin 770</c:v>
                </c:pt>
                <c:pt idx="5">
                  <c:v>Dioxybenzone</c:v>
                </c:pt>
                <c:pt idx="6">
                  <c:v>Tributyl acetylcitrate</c:v>
                </c:pt>
                <c:pt idx="7">
                  <c:v>Irganox 1024</c:v>
                </c:pt>
                <c:pt idx="8">
                  <c:v>12-Hydroxystearic acid</c:v>
                </c:pt>
                <c:pt idx="9">
                  <c:v>Octabenzone</c:v>
                </c:pt>
                <c:pt idx="10">
                  <c:v>Nickel(II) dibutyldithiocarbamate</c:v>
                </c:pt>
                <c:pt idx="11">
                  <c:v>Bis(2-ethylhexyl) azelate</c:v>
                </c:pt>
                <c:pt idx="12">
                  <c:v>Erucamide</c:v>
                </c:pt>
                <c:pt idx="13">
                  <c:v>UV-350 and UV-320</c:v>
                </c:pt>
                <c:pt idx="14">
                  <c:v>Irganox 1010</c:v>
                </c:pt>
                <c:pt idx="15">
                  <c:v>Vanlube 81</c:v>
                </c:pt>
                <c:pt idx="16">
                  <c:v>Tinuvin 1577</c:v>
                </c:pt>
                <c:pt idx="17">
                  <c:v>Irgafos 168</c:v>
                </c:pt>
                <c:pt idx="18">
                  <c:v>UV-1164</c:v>
                </c:pt>
              </c:strCache>
            </c:strRef>
          </c:cat>
          <c:val>
            <c:numRef>
              <c:f>'Fig. 2 - Mobile phases'!$B$23:$T$23</c:f>
              <c:numCache>
                <c:formatCode>0</c:formatCode>
                <c:ptCount val="19"/>
                <c:pt idx="0">
                  <c:v>19.414901310167092</c:v>
                </c:pt>
                <c:pt idx="1">
                  <c:v>101.10077776247041</c:v>
                </c:pt>
                <c:pt idx="2">
                  <c:v>103.16244607776501</c:v>
                </c:pt>
                <c:pt idx="3">
                  <c:v>10.282261420508185</c:v>
                </c:pt>
                <c:pt idx="4">
                  <c:v>58.344198116503932</c:v>
                </c:pt>
                <c:pt idx="5">
                  <c:v>0</c:v>
                </c:pt>
                <c:pt idx="6">
                  <c:v>1.0748318079311634</c:v>
                </c:pt>
                <c:pt idx="7">
                  <c:v>0.706293943000048</c:v>
                </c:pt>
                <c:pt idx="8">
                  <c:v>0.79752602261105765</c:v>
                </c:pt>
                <c:pt idx="9">
                  <c:v>0.89607083666688792</c:v>
                </c:pt>
                <c:pt idx="10">
                  <c:v>0</c:v>
                </c:pt>
                <c:pt idx="11">
                  <c:v>0.55650526319136728</c:v>
                </c:pt>
                <c:pt idx="12">
                  <c:v>2.6084517620505605</c:v>
                </c:pt>
                <c:pt idx="13">
                  <c:v>0.81368855828271158</c:v>
                </c:pt>
                <c:pt idx="14">
                  <c:v>103.13732464786544</c:v>
                </c:pt>
                <c:pt idx="15">
                  <c:v>1.4489068463792194</c:v>
                </c:pt>
                <c:pt idx="16">
                  <c:v>1.6561559749050405</c:v>
                </c:pt>
                <c:pt idx="17">
                  <c:v>6.2737707297548866</c:v>
                </c:pt>
                <c:pt idx="18">
                  <c:v>6.2309479016318257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969-407D-A28B-23B3A5E8D8CF}"/>
            </c:ext>
          </c:extLst>
        </c:ser>
        <c:ser>
          <c:idx val="2"/>
          <c:order val="2"/>
          <c:tx>
            <c:strRef>
              <c:f>'Fig. 2 - Mobile phases'!$A$24</c:f>
              <c:strCache>
                <c:ptCount val="1"/>
                <c:pt idx="0">
                  <c:v>SYSTEM 3: A) 5mM AA in water B) MeOH 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'[1]mobile phase (2)'!$B$2:$T$2</c:f>
              <c:strCache>
                <c:ptCount val="19"/>
                <c:pt idx="0">
                  <c:v>Dipentaerythriol</c:v>
                </c:pt>
                <c:pt idx="1">
                  <c:v>2,2,6,6-Tetramethyl-4-piperidinol</c:v>
                </c:pt>
                <c:pt idx="2">
                  <c:v>Uvinul 4050H</c:v>
                </c:pt>
                <c:pt idx="3">
                  <c:v>Acetyl triethyl citrate</c:v>
                </c:pt>
                <c:pt idx="4">
                  <c:v>Tinuvin 770</c:v>
                </c:pt>
                <c:pt idx="5">
                  <c:v>Dioxybenzone</c:v>
                </c:pt>
                <c:pt idx="6">
                  <c:v>Tributyl acetylcitrate</c:v>
                </c:pt>
                <c:pt idx="7">
                  <c:v>Irganox 1024</c:v>
                </c:pt>
                <c:pt idx="8">
                  <c:v>12-Hydroxystearic acid</c:v>
                </c:pt>
                <c:pt idx="9">
                  <c:v>Octabenzone</c:v>
                </c:pt>
                <c:pt idx="10">
                  <c:v>Nickel(II) dibutyldithiocarbamate</c:v>
                </c:pt>
                <c:pt idx="11">
                  <c:v>Bis(2-ethylhexyl) azelate</c:v>
                </c:pt>
                <c:pt idx="12">
                  <c:v>Erucamide</c:v>
                </c:pt>
                <c:pt idx="13">
                  <c:v>UV-350 and UV-320</c:v>
                </c:pt>
                <c:pt idx="14">
                  <c:v>Irganox 1010</c:v>
                </c:pt>
                <c:pt idx="15">
                  <c:v>Vanlube 81</c:v>
                </c:pt>
                <c:pt idx="16">
                  <c:v>Tinuvin 1577</c:v>
                </c:pt>
                <c:pt idx="17">
                  <c:v>Irgafos 168</c:v>
                </c:pt>
                <c:pt idx="18">
                  <c:v>UV-1164</c:v>
                </c:pt>
              </c:strCache>
            </c:strRef>
          </c:cat>
          <c:val>
            <c:numRef>
              <c:f>'Fig. 2 - Mobile phases'!$B$24:$T$24</c:f>
              <c:numCache>
                <c:formatCode>0</c:formatCode>
                <c:ptCount val="19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  <c:pt idx="8">
                  <c:v>100</c:v>
                </c:pt>
                <c:pt idx="9">
                  <c:v>100</c:v>
                </c:pt>
                <c:pt idx="10">
                  <c:v>100</c:v>
                </c:pt>
                <c:pt idx="11">
                  <c:v>100</c:v>
                </c:pt>
                <c:pt idx="12">
                  <c:v>100</c:v>
                </c:pt>
                <c:pt idx="13">
                  <c:v>100</c:v>
                </c:pt>
                <c:pt idx="14">
                  <c:v>100</c:v>
                </c:pt>
                <c:pt idx="15">
                  <c:v>100</c:v>
                </c:pt>
                <c:pt idx="16">
                  <c:v>100</c:v>
                </c:pt>
                <c:pt idx="17">
                  <c:v>100</c:v>
                </c:pt>
                <c:pt idx="18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969-407D-A28B-23B3A5E8D8CF}"/>
            </c:ext>
          </c:extLst>
        </c:ser>
        <c:ser>
          <c:idx val="3"/>
          <c:order val="3"/>
          <c:tx>
            <c:strRef>
              <c:f>'Fig. 2 - Mobile phases'!$A$25</c:f>
              <c:strCache>
                <c:ptCount val="1"/>
                <c:pt idx="0">
                  <c:v>SYSTEM 4: A) 5mM AA in water B) 5mM AA in MeOH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'[1]mobile phase (2)'!$B$2:$T$2</c:f>
              <c:strCache>
                <c:ptCount val="19"/>
                <c:pt idx="0">
                  <c:v>Dipentaerythriol</c:v>
                </c:pt>
                <c:pt idx="1">
                  <c:v>2,2,6,6-Tetramethyl-4-piperidinol</c:v>
                </c:pt>
                <c:pt idx="2">
                  <c:v>Uvinul 4050H</c:v>
                </c:pt>
                <c:pt idx="3">
                  <c:v>Acetyl triethyl citrate</c:v>
                </c:pt>
                <c:pt idx="4">
                  <c:v>Tinuvin 770</c:v>
                </c:pt>
                <c:pt idx="5">
                  <c:v>Dioxybenzone</c:v>
                </c:pt>
                <c:pt idx="6">
                  <c:v>Tributyl acetylcitrate</c:v>
                </c:pt>
                <c:pt idx="7">
                  <c:v>Irganox 1024</c:v>
                </c:pt>
                <c:pt idx="8">
                  <c:v>12-Hydroxystearic acid</c:v>
                </c:pt>
                <c:pt idx="9">
                  <c:v>Octabenzone</c:v>
                </c:pt>
                <c:pt idx="10">
                  <c:v>Nickel(II) dibutyldithiocarbamate</c:v>
                </c:pt>
                <c:pt idx="11">
                  <c:v>Bis(2-ethylhexyl) azelate</c:v>
                </c:pt>
                <c:pt idx="12">
                  <c:v>Erucamide</c:v>
                </c:pt>
                <c:pt idx="13">
                  <c:v>UV-350 and UV-320</c:v>
                </c:pt>
                <c:pt idx="14">
                  <c:v>Irganox 1010</c:v>
                </c:pt>
                <c:pt idx="15">
                  <c:v>Vanlube 81</c:v>
                </c:pt>
                <c:pt idx="16">
                  <c:v>Tinuvin 1577</c:v>
                </c:pt>
                <c:pt idx="17">
                  <c:v>Irgafos 168</c:v>
                </c:pt>
                <c:pt idx="18">
                  <c:v>UV-1164</c:v>
                </c:pt>
              </c:strCache>
            </c:strRef>
          </c:cat>
          <c:val>
            <c:numRef>
              <c:f>'Fig. 2 - Mobile phases'!$B$25:$T$25</c:f>
              <c:numCache>
                <c:formatCode>0</c:formatCode>
                <c:ptCount val="19"/>
                <c:pt idx="0">
                  <c:v>98.33467717314916</c:v>
                </c:pt>
                <c:pt idx="1">
                  <c:v>102.35541496503451</c:v>
                </c:pt>
                <c:pt idx="2">
                  <c:v>78.004054570192281</c:v>
                </c:pt>
                <c:pt idx="3">
                  <c:v>80.215201034125329</c:v>
                </c:pt>
                <c:pt idx="4">
                  <c:v>89.314755146433981</c:v>
                </c:pt>
                <c:pt idx="5">
                  <c:v>41.905735216982855</c:v>
                </c:pt>
                <c:pt idx="6">
                  <c:v>40.887928334684418</c:v>
                </c:pt>
                <c:pt idx="7">
                  <c:v>23.757681774143659</c:v>
                </c:pt>
                <c:pt idx="8">
                  <c:v>20</c:v>
                </c:pt>
                <c:pt idx="9">
                  <c:v>18.257075780701491</c:v>
                </c:pt>
                <c:pt idx="10">
                  <c:v>24.975774345812859</c:v>
                </c:pt>
                <c:pt idx="11">
                  <c:v>20.344551785408932</c:v>
                </c:pt>
                <c:pt idx="12">
                  <c:v>46.298615564718816</c:v>
                </c:pt>
                <c:pt idx="13">
                  <c:v>4.0712723705398064</c:v>
                </c:pt>
                <c:pt idx="14">
                  <c:v>139</c:v>
                </c:pt>
                <c:pt idx="15">
                  <c:v>44.266943569714002</c:v>
                </c:pt>
                <c:pt idx="16">
                  <c:v>60.06637622645227</c:v>
                </c:pt>
                <c:pt idx="17">
                  <c:v>94.416054760118044</c:v>
                </c:pt>
                <c:pt idx="18">
                  <c:v>122.49839920311214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969-407D-A28B-23B3A5E8D8CF}"/>
            </c:ext>
          </c:extLst>
        </c:ser>
        <c:ser>
          <c:idx val="4"/>
          <c:order val="4"/>
          <c:tx>
            <c:strRef>
              <c:f>'Fig. 2 - Mobile phases'!$A$26</c:f>
              <c:strCache>
                <c:ptCount val="1"/>
                <c:pt idx="0">
                  <c:v>SYSTEM 5: A) 1mM NH4OH in water B) 1mM NH4OH in MeOH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'[1]mobile phase (2)'!$B$2:$T$2</c:f>
              <c:strCache>
                <c:ptCount val="19"/>
                <c:pt idx="0">
                  <c:v>Dipentaerythriol</c:v>
                </c:pt>
                <c:pt idx="1">
                  <c:v>2,2,6,6-Tetramethyl-4-piperidinol</c:v>
                </c:pt>
                <c:pt idx="2">
                  <c:v>Uvinul 4050H</c:v>
                </c:pt>
                <c:pt idx="3">
                  <c:v>Acetyl triethyl citrate</c:v>
                </c:pt>
                <c:pt idx="4">
                  <c:v>Tinuvin 770</c:v>
                </c:pt>
                <c:pt idx="5">
                  <c:v>Dioxybenzone</c:v>
                </c:pt>
                <c:pt idx="6">
                  <c:v>Tributyl acetylcitrate</c:v>
                </c:pt>
                <c:pt idx="7">
                  <c:v>Irganox 1024</c:v>
                </c:pt>
                <c:pt idx="8">
                  <c:v>12-Hydroxystearic acid</c:v>
                </c:pt>
                <c:pt idx="9">
                  <c:v>Octabenzone</c:v>
                </c:pt>
                <c:pt idx="10">
                  <c:v>Nickel(II) dibutyldithiocarbamate</c:v>
                </c:pt>
                <c:pt idx="11">
                  <c:v>Bis(2-ethylhexyl) azelate</c:v>
                </c:pt>
                <c:pt idx="12">
                  <c:v>Erucamide</c:v>
                </c:pt>
                <c:pt idx="13">
                  <c:v>UV-350 and UV-320</c:v>
                </c:pt>
                <c:pt idx="14">
                  <c:v>Irganox 1010</c:v>
                </c:pt>
                <c:pt idx="15">
                  <c:v>Vanlube 81</c:v>
                </c:pt>
                <c:pt idx="16">
                  <c:v>Tinuvin 1577</c:v>
                </c:pt>
                <c:pt idx="17">
                  <c:v>Irgafos 168</c:v>
                </c:pt>
                <c:pt idx="18">
                  <c:v>UV-1164</c:v>
                </c:pt>
              </c:strCache>
            </c:strRef>
          </c:cat>
          <c:val>
            <c:numRef>
              <c:f>'Fig. 2 - Mobile phases'!$B$26:$T$26</c:f>
              <c:numCache>
                <c:formatCode>0</c:formatCode>
                <c:ptCount val="19"/>
                <c:pt idx="0">
                  <c:v>135.28094107149821</c:v>
                </c:pt>
                <c:pt idx="1">
                  <c:v>0</c:v>
                </c:pt>
                <c:pt idx="2">
                  <c:v>0</c:v>
                </c:pt>
                <c:pt idx="3">
                  <c:v>43.158980094409678</c:v>
                </c:pt>
                <c:pt idx="4">
                  <c:v>0</c:v>
                </c:pt>
                <c:pt idx="5">
                  <c:v>0</c:v>
                </c:pt>
                <c:pt idx="6">
                  <c:v>14.532398548418055</c:v>
                </c:pt>
                <c:pt idx="7">
                  <c:v>19.969426395129599</c:v>
                </c:pt>
                <c:pt idx="8">
                  <c:v>12.983251953525171</c:v>
                </c:pt>
                <c:pt idx="9">
                  <c:v>7.8750286654713841</c:v>
                </c:pt>
                <c:pt idx="10">
                  <c:v>34.805647929241076</c:v>
                </c:pt>
                <c:pt idx="11">
                  <c:v>21.721844075152152</c:v>
                </c:pt>
                <c:pt idx="12">
                  <c:v>30.337505071681566</c:v>
                </c:pt>
                <c:pt idx="13">
                  <c:v>0</c:v>
                </c:pt>
                <c:pt idx="14">
                  <c:v>75.347848367443433</c:v>
                </c:pt>
                <c:pt idx="15">
                  <c:v>31.476010932951464</c:v>
                </c:pt>
                <c:pt idx="16">
                  <c:v>44.915496874484006</c:v>
                </c:pt>
                <c:pt idx="17">
                  <c:v>20.617271972247554</c:v>
                </c:pt>
                <c:pt idx="18">
                  <c:v>29.894823267760572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969-407D-A28B-23B3A5E8D8CF}"/>
            </c:ext>
          </c:extLst>
        </c:ser>
        <c:ser>
          <c:idx val="5"/>
          <c:order val="5"/>
          <c:tx>
            <c:strRef>
              <c:f>'Fig. 2 - Mobile phases'!$A$27</c:f>
              <c:strCache>
                <c:ptCount val="1"/>
                <c:pt idx="0">
                  <c:v>SYSTEM 6: A) water B) MeOH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'[1]mobile phase (2)'!$B$2:$T$2</c:f>
              <c:strCache>
                <c:ptCount val="19"/>
                <c:pt idx="0">
                  <c:v>Dipentaerythriol</c:v>
                </c:pt>
                <c:pt idx="1">
                  <c:v>2,2,6,6-Tetramethyl-4-piperidinol</c:v>
                </c:pt>
                <c:pt idx="2">
                  <c:v>Uvinul 4050H</c:v>
                </c:pt>
                <c:pt idx="3">
                  <c:v>Acetyl triethyl citrate</c:v>
                </c:pt>
                <c:pt idx="4">
                  <c:v>Tinuvin 770</c:v>
                </c:pt>
                <c:pt idx="5">
                  <c:v>Dioxybenzone</c:v>
                </c:pt>
                <c:pt idx="6">
                  <c:v>Tributyl acetylcitrate</c:v>
                </c:pt>
                <c:pt idx="7">
                  <c:v>Irganox 1024</c:v>
                </c:pt>
                <c:pt idx="8">
                  <c:v>12-Hydroxystearic acid</c:v>
                </c:pt>
                <c:pt idx="9">
                  <c:v>Octabenzone</c:v>
                </c:pt>
                <c:pt idx="10">
                  <c:v>Nickel(II) dibutyldithiocarbamate</c:v>
                </c:pt>
                <c:pt idx="11">
                  <c:v>Bis(2-ethylhexyl) azelate</c:v>
                </c:pt>
                <c:pt idx="12">
                  <c:v>Erucamide</c:v>
                </c:pt>
                <c:pt idx="13">
                  <c:v>UV-350 and UV-320</c:v>
                </c:pt>
                <c:pt idx="14">
                  <c:v>Irganox 1010</c:v>
                </c:pt>
                <c:pt idx="15">
                  <c:v>Vanlube 81</c:v>
                </c:pt>
                <c:pt idx="16">
                  <c:v>Tinuvin 1577</c:v>
                </c:pt>
                <c:pt idx="17">
                  <c:v>Irgafos 168</c:v>
                </c:pt>
                <c:pt idx="18">
                  <c:v>UV-1164</c:v>
                </c:pt>
              </c:strCache>
            </c:strRef>
          </c:cat>
          <c:val>
            <c:numRef>
              <c:f>'Fig. 2 - Mobile phases'!$B$27:$T$27</c:f>
              <c:numCache>
                <c:formatCode>0</c:formatCode>
                <c:ptCount val="19"/>
                <c:pt idx="0">
                  <c:v>7.4008391097224377</c:v>
                </c:pt>
                <c:pt idx="1">
                  <c:v>48.226948281734671</c:v>
                </c:pt>
                <c:pt idx="2">
                  <c:v>0</c:v>
                </c:pt>
                <c:pt idx="3">
                  <c:v>121.455910142156</c:v>
                </c:pt>
                <c:pt idx="4">
                  <c:v>0</c:v>
                </c:pt>
                <c:pt idx="5">
                  <c:v>149</c:v>
                </c:pt>
                <c:pt idx="6">
                  <c:v>54.310200784099848</c:v>
                </c:pt>
                <c:pt idx="7">
                  <c:v>60.006118454178512</c:v>
                </c:pt>
                <c:pt idx="8">
                  <c:v>50</c:v>
                </c:pt>
                <c:pt idx="9">
                  <c:v>50.311769170472509</c:v>
                </c:pt>
                <c:pt idx="10">
                  <c:v>53.273877584943854</c:v>
                </c:pt>
                <c:pt idx="11">
                  <c:v>33.589388722890604</c:v>
                </c:pt>
                <c:pt idx="12">
                  <c:v>53.195676521215795</c:v>
                </c:pt>
                <c:pt idx="13">
                  <c:v>71.629698121280555</c:v>
                </c:pt>
                <c:pt idx="14">
                  <c:v>66.463643099868364</c:v>
                </c:pt>
                <c:pt idx="15">
                  <c:v>58.6073740075608</c:v>
                </c:pt>
                <c:pt idx="16">
                  <c:v>49.018133300880372</c:v>
                </c:pt>
                <c:pt idx="17">
                  <c:v>67.63395928186948</c:v>
                </c:pt>
                <c:pt idx="18">
                  <c:v>64.955640949411759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969-407D-A28B-23B3A5E8D8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2504640"/>
        <c:axId val="342505056"/>
      </c:barChart>
      <c:catAx>
        <c:axId val="342504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505056"/>
        <c:crosses val="autoZero"/>
        <c:auto val="1"/>
        <c:lblAlgn val="ctr"/>
        <c:lblOffset val="100"/>
        <c:noMultiLvlLbl val="0"/>
      </c:catAx>
      <c:valAx>
        <c:axId val="342505056"/>
        <c:scaling>
          <c:orientation val="minMax"/>
          <c:max val="15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Normalized peak area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504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cs-CZ" sz="1800" b="1"/>
              <a:t>Irganox 1010</a:t>
            </a:r>
            <a:endParaRPr lang="en-GB" sz="18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670320723727172"/>
          <c:y val="0.17171296296296296"/>
          <c:w val="0.7024810472416726"/>
          <c:h val="0.6838506124234470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('Fig. 3a - Tubes'!$E$7,'Fig. 3a - Tubes'!$E$12,'Fig. 3a - Tubes'!$E$17,'Fig. 3a - Tubes'!$E$22,'Fig. 3a - Tubes'!$E$27)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1655.2222918080006</c:v>
                  </c:pt>
                  <c:pt idx="2">
                    <c:v>4.7908331109516551</c:v>
                  </c:pt>
                  <c:pt idx="3">
                    <c:v>5206.1405279984156</c:v>
                  </c:pt>
                  <c:pt idx="4">
                    <c:v>2147.774066328237</c:v>
                  </c:pt>
                </c:numCache>
              </c:numRef>
            </c:plus>
            <c:minus>
              <c:numRef>
                <c:f>('Fig. 3a - Tubes'!$E$7,'Fig. 3a - Tubes'!$E$12,'Fig. 3a - Tubes'!$E$17,'Fig. 3a - Tubes'!$E$22,'Fig. 3a - Tubes'!$E$27)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1655.2222918080006</c:v>
                  </c:pt>
                  <c:pt idx="2">
                    <c:v>4.7908331109516551</c:v>
                  </c:pt>
                  <c:pt idx="3">
                    <c:v>5206.1405279984156</c:v>
                  </c:pt>
                  <c:pt idx="4">
                    <c:v>2147.774066328237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3a - Tubes'!$A$29:$A$33</c:f>
              <c:strCache>
                <c:ptCount val="5"/>
                <c:pt idx="0">
                  <c:v>Type 1</c:v>
                </c:pt>
                <c:pt idx="1">
                  <c:v>Type 2</c:v>
                </c:pt>
                <c:pt idx="2">
                  <c:v>Type 3</c:v>
                </c:pt>
                <c:pt idx="3">
                  <c:v>Type 4</c:v>
                </c:pt>
                <c:pt idx="4">
                  <c:v>Type 5</c:v>
                </c:pt>
              </c:strCache>
            </c:strRef>
          </c:cat>
          <c:val>
            <c:numRef>
              <c:f>('Fig. 3a - Tubes'!$E$6,'Fig. 3a - Tubes'!$E$11,'Fig. 3a - Tubes'!$E$16,'Fig. 3a - Tubes'!$E$21,'Fig. 3a - Tubes'!$E$26)</c:f>
              <c:numCache>
                <c:formatCode>0</c:formatCode>
                <c:ptCount val="5"/>
                <c:pt idx="0">
                  <c:v>0</c:v>
                </c:pt>
                <c:pt idx="1">
                  <c:v>15203.0717198087</c:v>
                </c:pt>
                <c:pt idx="2">
                  <c:v>4.7908331109516551</c:v>
                </c:pt>
                <c:pt idx="3">
                  <c:v>12727.007047887731</c:v>
                </c:pt>
                <c:pt idx="4">
                  <c:v>14331.912137937232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A2-4238-9541-5F3031E32E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66567887"/>
        <c:axId val="1966566639"/>
      </c:barChart>
      <c:catAx>
        <c:axId val="19665678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6566639"/>
        <c:crosses val="autoZero"/>
        <c:auto val="1"/>
        <c:lblAlgn val="ctr"/>
        <c:lblOffset val="100"/>
        <c:noMultiLvlLbl val="0"/>
      </c:catAx>
      <c:valAx>
        <c:axId val="1966566639"/>
        <c:scaling>
          <c:orientation val="minMax"/>
          <c:max val="18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Area</a:t>
                </a:r>
              </a:p>
            </c:rich>
          </c:tx>
          <c:layout>
            <c:manualLayout>
              <c:xMode val="edge"/>
              <c:yMode val="edge"/>
              <c:x val="2.8934460544019183E-3"/>
              <c:y val="0.4242442470027620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65678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600">
          <a:solidFill>
            <a:sysClr val="windowText" lastClr="000000"/>
          </a:solidFill>
        </a:defRPr>
      </a:pPr>
      <a:endParaRPr lang="en-US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cs-CZ" sz="1800" b="1"/>
              <a:t>Erucamide</a:t>
            </a:r>
            <a:endParaRPr lang="en-GB" sz="18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871369490669412"/>
          <c:y val="0.20034589839082609"/>
          <c:w val="0.63427069124045576"/>
          <c:h val="0.6719911801440885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('Fig. 3a - Tubes'!$F$7,'Fig. 3a - Tubes'!$F$12,'Fig. 3a - Tubes'!$F$17,'Fig. 3a - Tubes'!$F$22,'Fig. 3a - Tubes'!$F$27)</c:f>
                <c:numCache>
                  <c:formatCode>General</c:formatCode>
                  <c:ptCount val="5"/>
                  <c:pt idx="0">
                    <c:v>458097.87506310624</c:v>
                  </c:pt>
                  <c:pt idx="1">
                    <c:v>1036830.5</c:v>
                  </c:pt>
                  <c:pt idx="2">
                    <c:v>508792</c:v>
                  </c:pt>
                  <c:pt idx="3">
                    <c:v>489437.99332329474</c:v>
                  </c:pt>
                  <c:pt idx="4">
                    <c:v>844396.87779523036</c:v>
                  </c:pt>
                </c:numCache>
              </c:numRef>
            </c:plus>
            <c:minus>
              <c:numRef>
                <c:f>('Fig. 3a - Tubes'!$F$7,'Fig. 3a - Tubes'!$F$12,'Fig. 3a - Tubes'!$F$17,'Fig. 3a - Tubes'!$F$22,'Fig. 3a - Tubes'!$F$27)</c:f>
                <c:numCache>
                  <c:formatCode>General</c:formatCode>
                  <c:ptCount val="5"/>
                  <c:pt idx="0">
                    <c:v>458097.87506310624</c:v>
                  </c:pt>
                  <c:pt idx="1">
                    <c:v>1036830.5</c:v>
                  </c:pt>
                  <c:pt idx="2">
                    <c:v>508792</c:v>
                  </c:pt>
                  <c:pt idx="3">
                    <c:v>489437.99332329474</c:v>
                  </c:pt>
                  <c:pt idx="4">
                    <c:v>844396.87779523036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3a - Tubes'!$A$29:$A$33</c:f>
              <c:strCache>
                <c:ptCount val="5"/>
                <c:pt idx="0">
                  <c:v>Type 1</c:v>
                </c:pt>
                <c:pt idx="1">
                  <c:v>Type 2</c:v>
                </c:pt>
                <c:pt idx="2">
                  <c:v>Type 3</c:v>
                </c:pt>
                <c:pt idx="3">
                  <c:v>Type 4</c:v>
                </c:pt>
                <c:pt idx="4">
                  <c:v>Type 5</c:v>
                </c:pt>
              </c:strCache>
            </c:strRef>
          </c:cat>
          <c:val>
            <c:numRef>
              <c:f>('Fig. 3a - Tubes'!$F$6,'Fig. 3a - Tubes'!$F$11,'Fig. 3a - Tubes'!$F$16,'Fig. 3a - Tubes'!$F$21,'Fig. 3a - Tubes'!$F$26)</c:f>
              <c:numCache>
                <c:formatCode>0</c:formatCode>
                <c:ptCount val="5"/>
                <c:pt idx="0">
                  <c:v>528744.66666666663</c:v>
                </c:pt>
                <c:pt idx="1">
                  <c:v>1159618.5</c:v>
                </c:pt>
                <c:pt idx="2">
                  <c:v>508792</c:v>
                </c:pt>
                <c:pt idx="3">
                  <c:v>1430541.6666666667</c:v>
                </c:pt>
                <c:pt idx="4">
                  <c:v>1168621.3333333333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A2-41A9-ADF6-B3D58064FC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66567887"/>
        <c:axId val="1966566639"/>
      </c:barChart>
      <c:catAx>
        <c:axId val="19665678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6566639"/>
        <c:crosses val="autoZero"/>
        <c:auto val="1"/>
        <c:lblAlgn val="ctr"/>
        <c:lblOffset val="100"/>
        <c:noMultiLvlLbl val="0"/>
      </c:catAx>
      <c:valAx>
        <c:axId val="19665666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Area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65678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600">
          <a:solidFill>
            <a:sysClr val="windowText" lastClr="000000"/>
          </a:solidFill>
        </a:defRPr>
      </a:pPr>
      <a:endParaRPr lang="en-US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cs-CZ" sz="1800" b="1" i="0" u="none" strike="noStrike" baseline="0">
                <a:solidFill>
                  <a:sysClr val="windowText" lastClr="000000"/>
                </a:solidFill>
                <a:effectLst/>
              </a:rPr>
              <a:t>Irgafos 168</a:t>
            </a:r>
            <a:endParaRPr lang="en-GB" sz="18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9292869412924293"/>
          <c:y val="0.17171296296296296"/>
          <c:w val="0.66675038931806196"/>
          <c:h val="0.6907189976323332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('Fig. 3a - Tubes'!$D$7,'Fig. 3a - Tubes'!$D$12,'Fig. 3a - Tubes'!$D$17,'Fig. 3a - Tubes'!$D$22,'Fig. 3a - Tubes'!$D$27)</c:f>
                <c:numCache>
                  <c:formatCode>General</c:formatCode>
                  <c:ptCount val="5"/>
                  <c:pt idx="0">
                    <c:v>71791.378939080168</c:v>
                  </c:pt>
                  <c:pt idx="1">
                    <c:v>1404799.3548059296</c:v>
                  </c:pt>
                  <c:pt idx="2">
                    <c:v>5694.7242495121654</c:v>
                  </c:pt>
                  <c:pt idx="3">
                    <c:v>3377626.4717683382</c:v>
                  </c:pt>
                  <c:pt idx="4">
                    <c:v>1693207.3436351081</c:v>
                  </c:pt>
                </c:numCache>
              </c:numRef>
            </c:plus>
            <c:minus>
              <c:numRef>
                <c:f>('Fig. 3a - Tubes'!$D$7,'Fig. 3a - Tubes'!$D$12,'Fig. 3a - Tubes'!$D$17,'Fig. 3a - Tubes'!$D$22,'Fig. 3a - Tubes'!$D$27)</c:f>
                <c:numCache>
                  <c:formatCode>General</c:formatCode>
                  <c:ptCount val="5"/>
                  <c:pt idx="0">
                    <c:v>71791.378939080168</c:v>
                  </c:pt>
                  <c:pt idx="1">
                    <c:v>1404799.3548059296</c:v>
                  </c:pt>
                  <c:pt idx="2">
                    <c:v>5694.7242495121654</c:v>
                  </c:pt>
                  <c:pt idx="3">
                    <c:v>3377626.4717683382</c:v>
                  </c:pt>
                  <c:pt idx="4">
                    <c:v>1693207.3436351081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3a - Tubes'!$A$29:$A$33</c:f>
              <c:strCache>
                <c:ptCount val="5"/>
                <c:pt idx="0">
                  <c:v>Type 1</c:v>
                </c:pt>
                <c:pt idx="1">
                  <c:v>Type 2</c:v>
                </c:pt>
                <c:pt idx="2">
                  <c:v>Type 3</c:v>
                </c:pt>
                <c:pt idx="3">
                  <c:v>Type 4</c:v>
                </c:pt>
                <c:pt idx="4">
                  <c:v>Type 5</c:v>
                </c:pt>
              </c:strCache>
            </c:strRef>
          </c:cat>
          <c:val>
            <c:numRef>
              <c:f>('Fig. 3a - Tubes'!$D$6,'Fig. 3a - Tubes'!$D$11,'Fig. 3a - Tubes'!$D$16,'Fig. 3a - Tubes'!$D$21,'Fig. 3a - Tubes'!$D$26)</c:f>
              <c:numCache>
                <c:formatCode>0</c:formatCode>
                <c:ptCount val="5"/>
                <c:pt idx="0">
                  <c:v>757976.84879848175</c:v>
                </c:pt>
                <c:pt idx="1">
                  <c:v>9955468.792364575</c:v>
                </c:pt>
                <c:pt idx="2">
                  <c:v>7198.4150742950342</c:v>
                </c:pt>
                <c:pt idx="3">
                  <c:v>8235245.3781799898</c:v>
                </c:pt>
                <c:pt idx="4">
                  <c:v>5126599.4145219894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F86-403D-BC7B-E5684C1E1B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66567887"/>
        <c:axId val="1966566639"/>
      </c:barChart>
      <c:catAx>
        <c:axId val="19665678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6566639"/>
        <c:crossesAt val="0"/>
        <c:auto val="1"/>
        <c:lblAlgn val="ctr"/>
        <c:lblOffset val="100"/>
        <c:noMultiLvlLbl val="0"/>
      </c:catAx>
      <c:valAx>
        <c:axId val="1966566639"/>
        <c:scaling>
          <c:orientation val="minMax"/>
          <c:max val="120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ysClr val="windowText" lastClr="000000"/>
                    </a:solidFill>
                  </a:rPr>
                  <a:t>Area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65678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800" b="1"/>
              <a:t>Tributyl acetylcitrate</a:t>
            </a:r>
            <a:endParaRPr lang="en-GB" sz="18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654054490443572"/>
          <c:y val="0.17171296296296296"/>
          <c:w val="0.7272119121080528"/>
          <c:h val="0.7048900262133268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('Fig. 3a - Tubes'!$C$7,'Fig. 3a - Tubes'!$C$12,'Fig. 3a - Tubes'!$C$17,'Fig. 3a - Tubes'!$C$22,'Fig. 3a - Tubes'!$C$27)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4241.2985505869801</c:v>
                  </c:pt>
                  <c:pt idx="4">
                    <c:v>6840.2607065097955</c:v>
                  </c:pt>
                </c:numCache>
              </c:numRef>
            </c:plus>
            <c:minus>
              <c:numRef>
                <c:f>('Fig. 3a - Tubes'!$C$7,'Fig. 3a - Tubes'!$C$12,'Fig. 3a - Tubes'!$C$17,'Fig. 3a - Tubes'!$C$22,'Fig. 3a - Tubes'!$C$27)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4241.2985505869801</c:v>
                  </c:pt>
                  <c:pt idx="4">
                    <c:v>6840.2607065097955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3a - Tubes'!$A$29:$A$33</c:f>
              <c:strCache>
                <c:ptCount val="5"/>
                <c:pt idx="0">
                  <c:v>Type 1</c:v>
                </c:pt>
                <c:pt idx="1">
                  <c:v>Type 2</c:v>
                </c:pt>
                <c:pt idx="2">
                  <c:v>Type 3</c:v>
                </c:pt>
                <c:pt idx="3">
                  <c:v>Type 4</c:v>
                </c:pt>
                <c:pt idx="4">
                  <c:v>Type 5</c:v>
                </c:pt>
              </c:strCache>
            </c:strRef>
          </c:cat>
          <c:val>
            <c:numRef>
              <c:f>('Fig. 3a - Tubes'!$C$6,'Fig. 3a - Tubes'!$C$11,'Fig. 3a - Tubes'!$C$16,'Fig. 3a - Tubes'!$C$21,'Fig. 3a - Tubes'!$C$26)</c:f>
              <c:numCache>
                <c:formatCode>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38523.908719745603</c:v>
                </c:pt>
                <c:pt idx="4">
                  <c:v>113636.53474837767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226-4835-91C7-54DDFE61FF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66567887"/>
        <c:axId val="1966566639"/>
      </c:barChart>
      <c:catAx>
        <c:axId val="19665678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6566639"/>
        <c:crosses val="autoZero"/>
        <c:auto val="1"/>
        <c:lblAlgn val="ctr"/>
        <c:lblOffset val="100"/>
        <c:noMultiLvlLbl val="0"/>
      </c:catAx>
      <c:valAx>
        <c:axId val="19665666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/>
                  <a:t>Area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65678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cs-CZ" sz="1800" b="1">
                <a:solidFill>
                  <a:sysClr val="windowText" lastClr="000000"/>
                </a:solidFill>
              </a:rPr>
              <a:t>Irgafos 168</a:t>
            </a:r>
            <a:endParaRPr lang="en-GB" sz="18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('Fig. 3b - Microfilters'!$C$7,'Fig. 3b - Microfilters'!$C$12)</c:f>
                <c:numCache>
                  <c:formatCode>General</c:formatCode>
                  <c:ptCount val="2"/>
                  <c:pt idx="0">
                    <c:v>97.372138383283612</c:v>
                  </c:pt>
                  <c:pt idx="1">
                    <c:v>74370.358510449325</c:v>
                  </c:pt>
                </c:numCache>
              </c:numRef>
            </c:plus>
            <c:minus>
              <c:numRef>
                <c:f>('Fig. 3b - Microfilters'!$C$7,'Fig. 3b - Microfilters'!$C$12)</c:f>
                <c:numCache>
                  <c:formatCode>General</c:formatCode>
                  <c:ptCount val="2"/>
                  <c:pt idx="0">
                    <c:v>97.372138383283612</c:v>
                  </c:pt>
                  <c:pt idx="1">
                    <c:v>74370.358510449325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3b - Microfilters'!$A$14:$A$15</c:f>
              <c:strCache>
                <c:ptCount val="2"/>
                <c:pt idx="0">
                  <c:v>Costar Spin X (0.2 µm nylon filter)</c:v>
                </c:pt>
                <c:pt idx="1">
                  <c:v>CIPV-02 (0.2 µm PVDF filter)</c:v>
                </c:pt>
              </c:strCache>
            </c:strRef>
          </c:cat>
          <c:val>
            <c:numRef>
              <c:f>('Fig. 3b - Microfilters'!$C$6,'Fig. 3b - Microfilters'!$C$11)</c:f>
              <c:numCache>
                <c:formatCode>0</c:formatCode>
                <c:ptCount val="2"/>
                <c:pt idx="0">
                  <c:v>966.33333333333337</c:v>
                </c:pt>
                <c:pt idx="1">
                  <c:v>146460.94720123097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76B-4658-AD6E-2AE57026B7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59011823"/>
        <c:axId val="1998875215"/>
      </c:barChart>
      <c:catAx>
        <c:axId val="19590118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98875215"/>
        <c:crosses val="autoZero"/>
        <c:auto val="1"/>
        <c:lblAlgn val="ctr"/>
        <c:lblOffset val="100"/>
        <c:noMultiLvlLbl val="0"/>
      </c:catAx>
      <c:valAx>
        <c:axId val="1998875215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Area</a:t>
                </a:r>
                <a:endParaRPr lang="en-GB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90118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cs-CZ" sz="1800" b="1"/>
              <a:t>Irganox 1010</a:t>
            </a:r>
            <a:endParaRPr lang="en-GB" sz="18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('Fig. 3b - Microfilters'!$D$7,'Fig. 3b - Microfilters'!$D$12)</c:f>
                <c:numCache>
                  <c:formatCode>General</c:formatCode>
                  <c:ptCount val="2"/>
                  <c:pt idx="0">
                    <c:v>34.72535008171706</c:v>
                  </c:pt>
                  <c:pt idx="1">
                    <c:v>65.471380407607882</c:v>
                  </c:pt>
                </c:numCache>
              </c:numRef>
            </c:plus>
            <c:minus>
              <c:numRef>
                <c:f>('Fig. 3b - Microfilters'!$D$7,'Fig. 3b - Microfilters'!$D$12)</c:f>
                <c:numCache>
                  <c:formatCode>General</c:formatCode>
                  <c:ptCount val="2"/>
                  <c:pt idx="0">
                    <c:v>34.72535008171706</c:v>
                  </c:pt>
                  <c:pt idx="1">
                    <c:v>65.471380407607882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3b - Microfilters'!$A$14:$A$15</c:f>
              <c:strCache>
                <c:ptCount val="2"/>
                <c:pt idx="0">
                  <c:v>Costar Spin X (0.2 µm nylon filter)</c:v>
                </c:pt>
                <c:pt idx="1">
                  <c:v>CIPV-02 (0.2 µm PVDF filter)</c:v>
                </c:pt>
              </c:strCache>
            </c:strRef>
          </c:cat>
          <c:val>
            <c:numRef>
              <c:f>('Fig. 3b - Microfilters'!$D$6,'Fig. 3b - Microfilters'!$D$11)</c:f>
              <c:numCache>
                <c:formatCode>0</c:formatCode>
                <c:ptCount val="2"/>
                <c:pt idx="0">
                  <c:v>70.432362449974377</c:v>
                </c:pt>
                <c:pt idx="1">
                  <c:v>180.20751903725332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16-4A92-A024-80CF241E7E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59011823"/>
        <c:axId val="1998875215"/>
      </c:barChart>
      <c:catAx>
        <c:axId val="19590118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98875215"/>
        <c:crosses val="autoZero"/>
        <c:auto val="1"/>
        <c:lblAlgn val="ctr"/>
        <c:lblOffset val="100"/>
        <c:noMultiLvlLbl val="0"/>
      </c:catAx>
      <c:valAx>
        <c:axId val="1998875215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Area</a:t>
                </a:r>
                <a:endParaRPr lang="en-GB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90118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cs-CZ" sz="1800" b="1"/>
              <a:t>Erucamide</a:t>
            </a:r>
            <a:endParaRPr lang="en-GB" sz="18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('Fig. 3b - Microfilters'!$B$7,'Fig. 3b - Microfilters'!$B$12)</c:f>
                <c:numCache>
                  <c:formatCode>General</c:formatCode>
                  <c:ptCount val="2"/>
                  <c:pt idx="0">
                    <c:v>4886092.8566075573</c:v>
                  </c:pt>
                  <c:pt idx="1">
                    <c:v>3743953.5911120591</c:v>
                  </c:pt>
                </c:numCache>
              </c:numRef>
            </c:plus>
            <c:minus>
              <c:numRef>
                <c:f>('Fig. 3b - Microfilters'!$B$7,'Fig. 3b - Microfilters'!$B$12)</c:f>
                <c:numCache>
                  <c:formatCode>General</c:formatCode>
                  <c:ptCount val="2"/>
                  <c:pt idx="0">
                    <c:v>4886092.8566075573</c:v>
                  </c:pt>
                  <c:pt idx="1">
                    <c:v>3743953.5911120591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3b - Microfilters'!$A$14:$A$15</c:f>
              <c:strCache>
                <c:ptCount val="2"/>
                <c:pt idx="0">
                  <c:v>Costar Spin X (0.2 µm nylon filter)</c:v>
                </c:pt>
                <c:pt idx="1">
                  <c:v>CIPV-02 (0.2 µm PVDF filter)</c:v>
                </c:pt>
              </c:strCache>
            </c:strRef>
          </c:cat>
          <c:val>
            <c:numRef>
              <c:f>('Fig. 3b - Microfilters'!$B$6,'Fig. 3b - Microfilters'!$B$11)</c:f>
              <c:numCache>
                <c:formatCode>0</c:formatCode>
                <c:ptCount val="2"/>
                <c:pt idx="0">
                  <c:v>5171839.1490581632</c:v>
                </c:pt>
                <c:pt idx="1">
                  <c:v>5770028.9235677375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D5A-4C8D-B93F-7BFDDAB0FE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59011823"/>
        <c:axId val="1998875215"/>
      </c:barChart>
      <c:catAx>
        <c:axId val="19590118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98875215"/>
        <c:crosses val="autoZero"/>
        <c:auto val="1"/>
        <c:lblAlgn val="ctr"/>
        <c:lblOffset val="100"/>
        <c:noMultiLvlLbl val="0"/>
      </c:catAx>
      <c:valAx>
        <c:axId val="1998875215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Area</a:t>
                </a:r>
                <a:endParaRPr lang="en-GB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90118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cs-CZ" sz="1800" b="1"/>
              <a:t>Vanlube 81</a:t>
            </a:r>
            <a:endParaRPr lang="en-GB" sz="18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744974285274061"/>
          <c:y val="0.19515816102843725"/>
          <c:w val="0.7676091094222901"/>
          <c:h val="0.6583668032339399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('Fig. 3c - Sorbent &amp; evaporator'!$B$7,'Fig. 3c - Sorbent &amp; evaporator'!$B$12,'Fig. 3c - Sorbent &amp; evaporator'!$B$17)</c:f>
                <c:numCache>
                  <c:formatCode>General</c:formatCode>
                  <c:ptCount val="3"/>
                  <c:pt idx="0">
                    <c:v>4035.035145997012</c:v>
                  </c:pt>
                  <c:pt idx="1">
                    <c:v>430.12278665027708</c:v>
                  </c:pt>
                  <c:pt idx="2">
                    <c:v>18611.929319588322</c:v>
                  </c:pt>
                </c:numCache>
              </c:numRef>
            </c:plus>
            <c:minus>
              <c:numRef>
                <c:f>('Fig. 3c - Sorbent &amp; evaporator'!$B$7,'Fig. 3c - Sorbent &amp; evaporator'!$B$12,'Fig. 3c - Sorbent &amp; evaporator'!$B$17)</c:f>
                <c:numCache>
                  <c:formatCode>General</c:formatCode>
                  <c:ptCount val="3"/>
                  <c:pt idx="0">
                    <c:v>4035.035145997012</c:v>
                  </c:pt>
                  <c:pt idx="1">
                    <c:v>430.12278665027708</c:v>
                  </c:pt>
                  <c:pt idx="2">
                    <c:v>18611.929319588322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3c - Sorbent &amp; evaporator'!$A$19:$A$21</c:f>
              <c:strCache>
                <c:ptCount val="3"/>
                <c:pt idx="0">
                  <c:v>PSA sorbent</c:v>
                </c:pt>
                <c:pt idx="1">
                  <c:v>Envicarb sorbent</c:v>
                </c:pt>
                <c:pt idx="2">
                  <c:v>Rotary evaporator</c:v>
                </c:pt>
              </c:strCache>
            </c:strRef>
          </c:cat>
          <c:val>
            <c:numRef>
              <c:f>('Fig. 3c - Sorbent &amp; evaporator'!$B$6,'Fig. 3c - Sorbent &amp; evaporator'!$B$11,'Fig. 3c - Sorbent &amp; evaporator'!$B$16)</c:f>
              <c:numCache>
                <c:formatCode>0</c:formatCode>
                <c:ptCount val="3"/>
                <c:pt idx="0">
                  <c:v>12493.928019095809</c:v>
                </c:pt>
                <c:pt idx="1">
                  <c:v>7597.965018593849</c:v>
                </c:pt>
                <c:pt idx="2">
                  <c:v>31716.752848432734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97-4E19-B0F0-62C4D81C7C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86725551"/>
        <c:axId val="1386738447"/>
      </c:barChart>
      <c:catAx>
        <c:axId val="1386725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5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6738447"/>
        <c:crosses val="autoZero"/>
        <c:auto val="1"/>
        <c:lblAlgn val="ctr"/>
        <c:lblOffset val="100"/>
        <c:noMultiLvlLbl val="0"/>
      </c:catAx>
      <c:valAx>
        <c:axId val="13867384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Area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402823541367278E-2"/>
              <c:y val="0.3761618330308976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672555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600">
          <a:solidFill>
            <a:sysClr val="windowText" lastClr="000000"/>
          </a:solidFill>
        </a:defRPr>
      </a:pPr>
      <a:endParaRPr lang="en-US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cs-CZ" sz="1800" b="1"/>
              <a:t>Irgafos 168</a:t>
            </a:r>
            <a:endParaRPr lang="en-GB" sz="18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9566910875044055"/>
          <c:y val="0.17201404541960366"/>
          <c:w val="0.72886990845547661"/>
          <c:h val="0.698881625468901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('Fig. 3c - Sorbent &amp; evaporator'!$C$7,'Fig. 3c - Sorbent &amp; evaporator'!$C$12,'Fig. 3c - Sorbent &amp; evaporator'!$C$17)</c:f>
                <c:numCache>
                  <c:formatCode>General</c:formatCode>
                  <c:ptCount val="3"/>
                  <c:pt idx="0">
                    <c:v>1669.5362972556977</c:v>
                  </c:pt>
                  <c:pt idx="1">
                    <c:v>5936.2031510081333</c:v>
                  </c:pt>
                  <c:pt idx="2">
                    <c:v>49633.524319745011</c:v>
                  </c:pt>
                </c:numCache>
              </c:numRef>
            </c:plus>
            <c:minus>
              <c:numRef>
                <c:f>('Fig. 3c - Sorbent &amp; evaporator'!$C$7,'Fig. 3c - Sorbent &amp; evaporator'!$C$12,'Fig. 3c - Sorbent &amp; evaporator'!$C$17)</c:f>
                <c:numCache>
                  <c:formatCode>General</c:formatCode>
                  <c:ptCount val="3"/>
                  <c:pt idx="0">
                    <c:v>1669.5362972556977</c:v>
                  </c:pt>
                  <c:pt idx="1">
                    <c:v>5936.2031510081333</c:v>
                  </c:pt>
                  <c:pt idx="2">
                    <c:v>49633.524319745011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3c - Sorbent &amp; evaporator'!$A$19:$A$21</c:f>
              <c:strCache>
                <c:ptCount val="3"/>
                <c:pt idx="0">
                  <c:v>PSA sorbent</c:v>
                </c:pt>
                <c:pt idx="1">
                  <c:v>Envicarb sorbent</c:v>
                </c:pt>
                <c:pt idx="2">
                  <c:v>Rotary evaporator</c:v>
                </c:pt>
              </c:strCache>
            </c:strRef>
          </c:cat>
          <c:val>
            <c:numRef>
              <c:f>('Fig. 3c - Sorbent &amp; evaporator'!$C$6,'Fig. 3c - Sorbent &amp; evaporator'!$C$11,'Fig. 3c - Sorbent &amp; evaporator'!$C$16)</c:f>
              <c:numCache>
                <c:formatCode>0</c:formatCode>
                <c:ptCount val="3"/>
                <c:pt idx="0">
                  <c:v>9260.1846040363998</c:v>
                </c:pt>
                <c:pt idx="1">
                  <c:v>20457.819492837432</c:v>
                </c:pt>
                <c:pt idx="2">
                  <c:v>118017.91646033588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87-49BF-BB94-624A4E355E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86725551"/>
        <c:axId val="1386738447"/>
      </c:barChart>
      <c:catAx>
        <c:axId val="1386725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5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6738447"/>
        <c:crosses val="autoZero"/>
        <c:auto val="1"/>
        <c:lblAlgn val="ctr"/>
        <c:lblOffset val="100"/>
        <c:noMultiLvlLbl val="0"/>
      </c:catAx>
      <c:valAx>
        <c:axId val="13867384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Area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402823541367278E-2"/>
              <c:y val="0.3761618330308976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672555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600">
          <a:solidFill>
            <a:sysClr val="windowText" lastClr="000000"/>
          </a:solidFill>
        </a:defRPr>
      </a:pPr>
      <a:endParaRPr lang="en-US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cs-CZ" sz="1800" b="1"/>
              <a:t>Erucamide</a:t>
            </a:r>
            <a:endParaRPr lang="en-GB" sz="18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1590851302580802"/>
          <c:y val="0.20432397981167269"/>
          <c:w val="0.72740312962456077"/>
          <c:h val="0.6423216224667422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('Fig. 3c - Sorbent &amp; evaporator'!$D$7,'Fig. 3c - Sorbent &amp; evaporator'!$D$12,'Fig. 3c - Sorbent &amp; evaporator'!$D$17)</c:f>
                <c:numCache>
                  <c:formatCode>General</c:formatCode>
                  <c:ptCount val="3"/>
                  <c:pt idx="0">
                    <c:v>1366657.2412695072</c:v>
                  </c:pt>
                  <c:pt idx="1">
                    <c:v>877130.66669230966</c:v>
                  </c:pt>
                  <c:pt idx="2">
                    <c:v>819157.15039683471</c:v>
                  </c:pt>
                </c:numCache>
              </c:numRef>
            </c:plus>
            <c:minus>
              <c:numRef>
                <c:f>('Fig. 3c - Sorbent &amp; evaporator'!$D$7,'Fig. 3c - Sorbent &amp; evaporator'!$D$12,'Fig. 3c - Sorbent &amp; evaporator'!$D$17)</c:f>
                <c:numCache>
                  <c:formatCode>General</c:formatCode>
                  <c:ptCount val="3"/>
                  <c:pt idx="0">
                    <c:v>1366657.2412695072</c:v>
                  </c:pt>
                  <c:pt idx="1">
                    <c:v>877130.66669230966</c:v>
                  </c:pt>
                  <c:pt idx="2">
                    <c:v>819157.15039683471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3c - Sorbent &amp; evaporator'!$A$19:$A$21</c:f>
              <c:strCache>
                <c:ptCount val="3"/>
                <c:pt idx="0">
                  <c:v>PSA sorbent</c:v>
                </c:pt>
                <c:pt idx="1">
                  <c:v>Envicarb sorbent</c:v>
                </c:pt>
                <c:pt idx="2">
                  <c:v>Rotary evaporator</c:v>
                </c:pt>
              </c:strCache>
            </c:strRef>
          </c:cat>
          <c:val>
            <c:numRef>
              <c:f>('Fig. 3c - Sorbent &amp; evaporator'!$D$6,'Fig. 3c - Sorbent &amp; evaporator'!$D$11,'Fig. 3c - Sorbent &amp; evaporator'!$D$16)</c:f>
              <c:numCache>
                <c:formatCode>0</c:formatCode>
                <c:ptCount val="3"/>
                <c:pt idx="0">
                  <c:v>2321022.6157145961</c:v>
                </c:pt>
                <c:pt idx="1">
                  <c:v>2348146.1414237837</c:v>
                </c:pt>
                <c:pt idx="2">
                  <c:v>1094602.9653601253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79-48C8-ADA1-7BD4FB7AC7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86725551"/>
        <c:axId val="1386738447"/>
      </c:barChart>
      <c:catAx>
        <c:axId val="1386725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5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6738447"/>
        <c:crosses val="autoZero"/>
        <c:auto val="1"/>
        <c:lblAlgn val="ctr"/>
        <c:lblOffset val="100"/>
        <c:noMultiLvlLbl val="0"/>
      </c:catAx>
      <c:valAx>
        <c:axId val="13867384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Area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402823541367278E-2"/>
              <c:y val="0.3761618330308976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672555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600">
          <a:solidFill>
            <a:sysClr val="windowText" lastClr="000000"/>
          </a:solidFill>
        </a:defRPr>
      </a:pPr>
      <a:endParaRPr lang="en-US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'Fig. 4 - Matrix effects'!$A$38</c:f>
              <c:strCache>
                <c:ptCount val="1"/>
                <c:pt idx="0">
                  <c:v>No clean-up and no concentration step</c:v>
                </c:pt>
              </c:strCache>
            </c:strRef>
          </c:tx>
          <c:spPr>
            <a:solidFill>
              <a:schemeClr val="tx2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'Fig. 4 - Matrix effects'!$B$2:$S$2</c:f>
              <c:strCache>
                <c:ptCount val="18"/>
                <c:pt idx="0">
                  <c:v>Dipentaerythriol</c:v>
                </c:pt>
                <c:pt idx="1">
                  <c:v>2,2,6,6-Tetramethyl-4-piperidinol</c:v>
                </c:pt>
                <c:pt idx="2">
                  <c:v>Uvinul 4050H</c:v>
                </c:pt>
                <c:pt idx="3">
                  <c:v>Acetyl triethyl citrate</c:v>
                </c:pt>
                <c:pt idx="4">
                  <c:v>Tinuvin 770</c:v>
                </c:pt>
                <c:pt idx="5">
                  <c:v>Dioxybenzone</c:v>
                </c:pt>
                <c:pt idx="6">
                  <c:v>Tributyl acetylcitrate</c:v>
                </c:pt>
                <c:pt idx="7">
                  <c:v>Irganox 1024</c:v>
                </c:pt>
                <c:pt idx="8">
                  <c:v>12-Hydroxystearic acid</c:v>
                </c:pt>
                <c:pt idx="9">
                  <c:v>Octabenzone</c:v>
                </c:pt>
                <c:pt idx="10">
                  <c:v>Nickel(II) dibutyldithiocarbamate</c:v>
                </c:pt>
                <c:pt idx="11">
                  <c:v>Bis(2-ethylhexyl) azelate</c:v>
                </c:pt>
                <c:pt idx="12">
                  <c:v>UV-350 and UV-320</c:v>
                </c:pt>
                <c:pt idx="13">
                  <c:v>Irganox 1010</c:v>
                </c:pt>
                <c:pt idx="14">
                  <c:v>Vanlube 81</c:v>
                </c:pt>
                <c:pt idx="15">
                  <c:v>Tinuvin 1577</c:v>
                </c:pt>
                <c:pt idx="16">
                  <c:v>Irgafos 168</c:v>
                </c:pt>
                <c:pt idx="17">
                  <c:v>UV-1164</c:v>
                </c:pt>
              </c:strCache>
            </c:strRef>
          </c:cat>
          <c:val>
            <c:numRef>
              <c:f>'Fig. 4 - Matrix effects'!$B$38:$S$38</c:f>
              <c:numCache>
                <c:formatCode>0</c:formatCode>
                <c:ptCount val="18"/>
                <c:pt idx="0">
                  <c:v>122.90081205552256</c:v>
                </c:pt>
                <c:pt idx="1">
                  <c:v>124.82514447867798</c:v>
                </c:pt>
                <c:pt idx="2">
                  <c:v>77.385805637311307</c:v>
                </c:pt>
                <c:pt idx="3">
                  <c:v>104.55792314867998</c:v>
                </c:pt>
                <c:pt idx="4">
                  <c:v>100.04089136404698</c:v>
                </c:pt>
                <c:pt idx="5">
                  <c:v>91.788541157840015</c:v>
                </c:pt>
                <c:pt idx="6">
                  <c:v>80.476152212621557</c:v>
                </c:pt>
                <c:pt idx="7">
                  <c:v>69.56199341276978</c:v>
                </c:pt>
                <c:pt idx="8">
                  <c:v>128.39581304374411</c:v>
                </c:pt>
                <c:pt idx="9">
                  <c:v>61.015667917994165</c:v>
                </c:pt>
                <c:pt idx="10">
                  <c:v>78.640529965713696</c:v>
                </c:pt>
                <c:pt idx="11">
                  <c:v>85.795204063260883</c:v>
                </c:pt>
                <c:pt idx="12">
                  <c:v>55.502660214297507</c:v>
                </c:pt>
                <c:pt idx="13">
                  <c:v>62.619956635648514</c:v>
                </c:pt>
                <c:pt idx="14">
                  <c:v>50.810159358510077</c:v>
                </c:pt>
                <c:pt idx="15">
                  <c:v>57.373170779427454</c:v>
                </c:pt>
                <c:pt idx="16">
                  <c:v>66.688056007184855</c:v>
                </c:pt>
                <c:pt idx="17">
                  <c:v>82.370119698668233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68C-41ED-90DF-97D2449604C2}"/>
            </c:ext>
          </c:extLst>
        </c:ser>
        <c:ser>
          <c:idx val="1"/>
          <c:order val="1"/>
          <c:tx>
            <c:strRef>
              <c:f>'Fig. 4 - Matrix effects'!$A$39</c:f>
              <c:strCache>
                <c:ptCount val="1"/>
                <c:pt idx="0">
                  <c:v>With dSPE (PSA), without concentration step</c:v>
                </c:pt>
              </c:strCache>
            </c:strRef>
          </c:tx>
          <c:spPr>
            <a:solidFill>
              <a:schemeClr val="tx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'Fig. 4 - Matrix effects'!$B$2:$S$2</c:f>
              <c:strCache>
                <c:ptCount val="18"/>
                <c:pt idx="0">
                  <c:v>Dipentaerythriol</c:v>
                </c:pt>
                <c:pt idx="1">
                  <c:v>2,2,6,6-Tetramethyl-4-piperidinol</c:v>
                </c:pt>
                <c:pt idx="2">
                  <c:v>Uvinul 4050H</c:v>
                </c:pt>
                <c:pt idx="3">
                  <c:v>Acetyl triethyl citrate</c:v>
                </c:pt>
                <c:pt idx="4">
                  <c:v>Tinuvin 770</c:v>
                </c:pt>
                <c:pt idx="5">
                  <c:v>Dioxybenzone</c:v>
                </c:pt>
                <c:pt idx="6">
                  <c:v>Tributyl acetylcitrate</c:v>
                </c:pt>
                <c:pt idx="7">
                  <c:v>Irganox 1024</c:v>
                </c:pt>
                <c:pt idx="8">
                  <c:v>12-Hydroxystearic acid</c:v>
                </c:pt>
                <c:pt idx="9">
                  <c:v>Octabenzone</c:v>
                </c:pt>
                <c:pt idx="10">
                  <c:v>Nickel(II) dibutyldithiocarbamate</c:v>
                </c:pt>
                <c:pt idx="11">
                  <c:v>Bis(2-ethylhexyl) azelate</c:v>
                </c:pt>
                <c:pt idx="12">
                  <c:v>UV-350 and UV-320</c:v>
                </c:pt>
                <c:pt idx="13">
                  <c:v>Irganox 1010</c:v>
                </c:pt>
                <c:pt idx="14">
                  <c:v>Vanlube 81</c:v>
                </c:pt>
                <c:pt idx="15">
                  <c:v>Tinuvin 1577</c:v>
                </c:pt>
                <c:pt idx="16">
                  <c:v>Irgafos 168</c:v>
                </c:pt>
                <c:pt idx="17">
                  <c:v>UV-1164</c:v>
                </c:pt>
              </c:strCache>
            </c:strRef>
          </c:cat>
          <c:val>
            <c:numRef>
              <c:f>'Fig. 4 - Matrix effects'!$B$39:$S$39</c:f>
              <c:numCache>
                <c:formatCode>0</c:formatCode>
                <c:ptCount val="18"/>
                <c:pt idx="0">
                  <c:v>102.0916765818075</c:v>
                </c:pt>
                <c:pt idx="1">
                  <c:v>80.00754510362637</c:v>
                </c:pt>
                <c:pt idx="2">
                  <c:v>38.875586472088273</c:v>
                </c:pt>
                <c:pt idx="3">
                  <c:v>83.3596467766058</c:v>
                </c:pt>
                <c:pt idx="4">
                  <c:v>74.717933701551658</c:v>
                </c:pt>
                <c:pt idx="5">
                  <c:v>63.521421997587915</c:v>
                </c:pt>
                <c:pt idx="6">
                  <c:v>86.719326637666555</c:v>
                </c:pt>
                <c:pt idx="7">
                  <c:v>70.389018380405815</c:v>
                </c:pt>
                <c:pt idx="8">
                  <c:v>67.683058498991045</c:v>
                </c:pt>
                <c:pt idx="9">
                  <c:v>49.487969535975886</c:v>
                </c:pt>
                <c:pt idx="10">
                  <c:v>55.162963161072831</c:v>
                </c:pt>
                <c:pt idx="11">
                  <c:v>76.645589859018841</c:v>
                </c:pt>
                <c:pt idx="12">
                  <c:v>59.926956472908131</c:v>
                </c:pt>
                <c:pt idx="13">
                  <c:v>61.465873498584379</c:v>
                </c:pt>
                <c:pt idx="14">
                  <c:v>59.669981878628398</c:v>
                </c:pt>
                <c:pt idx="15">
                  <c:v>71.428894924875479</c:v>
                </c:pt>
                <c:pt idx="16">
                  <c:v>27.893634962180013</c:v>
                </c:pt>
                <c:pt idx="17">
                  <c:v>85.835183383239794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68C-41ED-90DF-97D2449604C2}"/>
            </c:ext>
          </c:extLst>
        </c:ser>
        <c:ser>
          <c:idx val="2"/>
          <c:order val="2"/>
          <c:tx>
            <c:strRef>
              <c:f>'Fig. 4 - Matrix effects'!$A$40</c:f>
              <c:strCache>
                <c:ptCount val="1"/>
                <c:pt idx="0">
                  <c:v>No clean-up and with concentration step</c:v>
                </c:pt>
              </c:strCache>
            </c:strRef>
          </c:tx>
          <c:spPr>
            <a:solidFill>
              <a:schemeClr val="tx1">
                <a:lumMod val="65000"/>
                <a:lumOff val="35000"/>
              </a:schemeClr>
            </a:solidFill>
            <a:ln>
              <a:noFill/>
            </a:ln>
            <a:effectLst/>
          </c:spPr>
          <c:invertIfNegative val="0"/>
          <c:cat>
            <c:strRef>
              <c:f>'Fig. 4 - Matrix effects'!$B$2:$S$2</c:f>
              <c:strCache>
                <c:ptCount val="18"/>
                <c:pt idx="0">
                  <c:v>Dipentaerythriol</c:v>
                </c:pt>
                <c:pt idx="1">
                  <c:v>2,2,6,6-Tetramethyl-4-piperidinol</c:v>
                </c:pt>
                <c:pt idx="2">
                  <c:v>Uvinul 4050H</c:v>
                </c:pt>
                <c:pt idx="3">
                  <c:v>Acetyl triethyl citrate</c:v>
                </c:pt>
                <c:pt idx="4">
                  <c:v>Tinuvin 770</c:v>
                </c:pt>
                <c:pt idx="5">
                  <c:v>Dioxybenzone</c:v>
                </c:pt>
                <c:pt idx="6">
                  <c:v>Tributyl acetylcitrate</c:v>
                </c:pt>
                <c:pt idx="7">
                  <c:v>Irganox 1024</c:v>
                </c:pt>
                <c:pt idx="8">
                  <c:v>12-Hydroxystearic acid</c:v>
                </c:pt>
                <c:pt idx="9">
                  <c:v>Octabenzone</c:v>
                </c:pt>
                <c:pt idx="10">
                  <c:v>Nickel(II) dibutyldithiocarbamate</c:v>
                </c:pt>
                <c:pt idx="11">
                  <c:v>Bis(2-ethylhexyl) azelate</c:v>
                </c:pt>
                <c:pt idx="12">
                  <c:v>UV-350 and UV-320</c:v>
                </c:pt>
                <c:pt idx="13">
                  <c:v>Irganox 1010</c:v>
                </c:pt>
                <c:pt idx="14">
                  <c:v>Vanlube 81</c:v>
                </c:pt>
                <c:pt idx="15">
                  <c:v>Tinuvin 1577</c:v>
                </c:pt>
                <c:pt idx="16">
                  <c:v>Irgafos 168</c:v>
                </c:pt>
                <c:pt idx="17">
                  <c:v>UV-1164</c:v>
                </c:pt>
              </c:strCache>
            </c:strRef>
          </c:cat>
          <c:val>
            <c:numRef>
              <c:f>'Fig. 4 - Matrix effects'!$B$40:$S$40</c:f>
              <c:numCache>
                <c:formatCode>0</c:formatCode>
                <c:ptCount val="18"/>
                <c:pt idx="0">
                  <c:v>59.570566178301718</c:v>
                </c:pt>
                <c:pt idx="1">
                  <c:v>105.54288328776505</c:v>
                </c:pt>
                <c:pt idx="2">
                  <c:v>73.673562197272901</c:v>
                </c:pt>
                <c:pt idx="3">
                  <c:v>97.618342300079604</c:v>
                </c:pt>
                <c:pt idx="4">
                  <c:v>108.64965111546334</c:v>
                </c:pt>
                <c:pt idx="5">
                  <c:v>64.561561756978691</c:v>
                </c:pt>
                <c:pt idx="6">
                  <c:v>83.342273533996206</c:v>
                </c:pt>
                <c:pt idx="7">
                  <c:v>63.751901973069025</c:v>
                </c:pt>
                <c:pt idx="8">
                  <c:v>134.53084352641298</c:v>
                </c:pt>
                <c:pt idx="9">
                  <c:v>31.699543356773276</c:v>
                </c:pt>
                <c:pt idx="10">
                  <c:v>3.5488944214466578</c:v>
                </c:pt>
                <c:pt idx="11">
                  <c:v>52.73901356902617</c:v>
                </c:pt>
                <c:pt idx="12">
                  <c:v>32.50021079843718</c:v>
                </c:pt>
                <c:pt idx="13">
                  <c:v>0</c:v>
                </c:pt>
                <c:pt idx="14">
                  <c:v>34.127575104043842</c:v>
                </c:pt>
                <c:pt idx="15">
                  <c:v>68.665124397939536</c:v>
                </c:pt>
                <c:pt idx="16">
                  <c:v>0</c:v>
                </c:pt>
                <c:pt idx="17">
                  <c:v>88.403385992168793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68C-41ED-90DF-97D2449604C2}"/>
            </c:ext>
          </c:extLst>
        </c:ser>
        <c:ser>
          <c:idx val="3"/>
          <c:order val="3"/>
          <c:tx>
            <c:strRef>
              <c:f>'Fig. 4 - Matrix effects'!$A$41</c:f>
              <c:strCache>
                <c:ptCount val="1"/>
                <c:pt idx="0">
                  <c:v>With dSPE (PSA), with concentration step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'Fig. 4 - Matrix effects'!$B$2:$S$2</c:f>
              <c:strCache>
                <c:ptCount val="18"/>
                <c:pt idx="0">
                  <c:v>Dipentaerythriol</c:v>
                </c:pt>
                <c:pt idx="1">
                  <c:v>2,2,6,6-Tetramethyl-4-piperidinol</c:v>
                </c:pt>
                <c:pt idx="2">
                  <c:v>Uvinul 4050H</c:v>
                </c:pt>
                <c:pt idx="3">
                  <c:v>Acetyl triethyl citrate</c:v>
                </c:pt>
                <c:pt idx="4">
                  <c:v>Tinuvin 770</c:v>
                </c:pt>
                <c:pt idx="5">
                  <c:v>Dioxybenzone</c:v>
                </c:pt>
                <c:pt idx="6">
                  <c:v>Tributyl acetylcitrate</c:v>
                </c:pt>
                <c:pt idx="7">
                  <c:v>Irganox 1024</c:v>
                </c:pt>
                <c:pt idx="8">
                  <c:v>12-Hydroxystearic acid</c:v>
                </c:pt>
                <c:pt idx="9">
                  <c:v>Octabenzone</c:v>
                </c:pt>
                <c:pt idx="10">
                  <c:v>Nickel(II) dibutyldithiocarbamate</c:v>
                </c:pt>
                <c:pt idx="11">
                  <c:v>Bis(2-ethylhexyl) azelate</c:v>
                </c:pt>
                <c:pt idx="12">
                  <c:v>UV-350 and UV-320</c:v>
                </c:pt>
                <c:pt idx="13">
                  <c:v>Irganox 1010</c:v>
                </c:pt>
                <c:pt idx="14">
                  <c:v>Vanlube 81</c:v>
                </c:pt>
                <c:pt idx="15">
                  <c:v>Tinuvin 1577</c:v>
                </c:pt>
                <c:pt idx="16">
                  <c:v>Irgafos 168</c:v>
                </c:pt>
                <c:pt idx="17">
                  <c:v>UV-1164</c:v>
                </c:pt>
              </c:strCache>
            </c:strRef>
          </c:cat>
          <c:val>
            <c:numRef>
              <c:f>'Fig. 4 - Matrix effects'!$B$41:$S$41</c:f>
              <c:numCache>
                <c:formatCode>0</c:formatCode>
                <c:ptCount val="18"/>
                <c:pt idx="0">
                  <c:v>45.847251324577698</c:v>
                </c:pt>
                <c:pt idx="1">
                  <c:v>101.21356750119305</c:v>
                </c:pt>
                <c:pt idx="2">
                  <c:v>90.456676230747362</c:v>
                </c:pt>
                <c:pt idx="3">
                  <c:v>87.145383818920379</c:v>
                </c:pt>
                <c:pt idx="4">
                  <c:v>88.653986397015515</c:v>
                </c:pt>
                <c:pt idx="5">
                  <c:v>101.8420372336608</c:v>
                </c:pt>
                <c:pt idx="6">
                  <c:v>74.553223591349322</c:v>
                </c:pt>
                <c:pt idx="7">
                  <c:v>68.18004041224151</c:v>
                </c:pt>
                <c:pt idx="8">
                  <c:v>118.79533192525375</c:v>
                </c:pt>
                <c:pt idx="9">
                  <c:v>27.431810242610993</c:v>
                </c:pt>
                <c:pt idx="10">
                  <c:v>1.2162573900944853</c:v>
                </c:pt>
                <c:pt idx="11">
                  <c:v>50.539981738152782</c:v>
                </c:pt>
                <c:pt idx="12">
                  <c:v>37.508496216428284</c:v>
                </c:pt>
                <c:pt idx="13">
                  <c:v>0</c:v>
                </c:pt>
                <c:pt idx="14">
                  <c:v>36.532769106181249</c:v>
                </c:pt>
                <c:pt idx="15">
                  <c:v>66.055749579973167</c:v>
                </c:pt>
                <c:pt idx="16">
                  <c:v>0</c:v>
                </c:pt>
                <c:pt idx="17">
                  <c:v>84.406345483535958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68C-41ED-90DF-97D2449604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76899695"/>
        <c:axId val="1176906767"/>
      </c:barChart>
      <c:catAx>
        <c:axId val="11768996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6906767"/>
        <c:crosses val="autoZero"/>
        <c:auto val="1"/>
        <c:lblAlgn val="ctr"/>
        <c:lblOffset val="100"/>
        <c:noMultiLvlLbl val="0"/>
      </c:catAx>
      <c:valAx>
        <c:axId val="1176906767"/>
        <c:scaling>
          <c:orientation val="minMax"/>
          <c:max val="1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Matrix effects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689969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4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47625</xdr:rowOff>
    </xdr:from>
    <xdr:to>
      <xdr:col>7</xdr:col>
      <xdr:colOff>126365</xdr:colOff>
      <xdr:row>23</xdr:row>
      <xdr:rowOff>20955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21D60A7C-AC3E-425A-BDE2-418D3DEA41BD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38125"/>
          <a:ext cx="4288790" cy="416433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63161</xdr:colOff>
      <xdr:row>27</xdr:row>
      <xdr:rowOff>100853</xdr:rowOff>
    </xdr:from>
    <xdr:to>
      <xdr:col>17</xdr:col>
      <xdr:colOff>177330</xdr:colOff>
      <xdr:row>60</xdr:row>
      <xdr:rowOff>154961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id="{8356E9B8-BBF5-4348-A7F3-934592E9BE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116590</xdr:colOff>
      <xdr:row>1</xdr:row>
      <xdr:rowOff>193586</xdr:rowOff>
    </xdr:from>
    <xdr:to>
      <xdr:col>28</xdr:col>
      <xdr:colOff>81370</xdr:colOff>
      <xdr:row>19</xdr:row>
      <xdr:rowOff>173175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id="{D537510A-80AD-4884-9D06-A75E04E4C2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396537</xdr:colOff>
      <xdr:row>19</xdr:row>
      <xdr:rowOff>86310</xdr:rowOff>
    </xdr:from>
    <xdr:to>
      <xdr:col>28</xdr:col>
      <xdr:colOff>195088</xdr:colOff>
      <xdr:row>35</xdr:row>
      <xdr:rowOff>136223</xdr:rowOff>
    </xdr:to>
    <xdr:graphicFrame macro="">
      <xdr:nvGraphicFramePr>
        <xdr:cNvPr id="4" name="Graf 3">
          <a:extLst>
            <a:ext uri="{FF2B5EF4-FFF2-40B4-BE49-F238E27FC236}">
              <a16:creationId xmlns:a16="http://schemas.microsoft.com/office/drawing/2014/main" id="{D7A02D02-67FF-4F74-B81B-C5F04EF7B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50553</xdr:colOff>
      <xdr:row>20</xdr:row>
      <xdr:rowOff>69283</xdr:rowOff>
    </xdr:from>
    <xdr:to>
      <xdr:col>17</xdr:col>
      <xdr:colOff>301157</xdr:colOff>
      <xdr:row>35</xdr:row>
      <xdr:rowOff>134753</xdr:rowOff>
    </xdr:to>
    <xdr:grpSp>
      <xdr:nvGrpSpPr>
        <xdr:cNvPr id="5" name="Skupina 4">
          <a:extLst>
            <a:ext uri="{FF2B5EF4-FFF2-40B4-BE49-F238E27FC236}">
              <a16:creationId xmlns:a16="http://schemas.microsoft.com/office/drawing/2014/main" id="{16C1DA90-A9EC-498C-9CC2-3DC5BC5A6205}"/>
            </a:ext>
          </a:extLst>
        </xdr:cNvPr>
        <xdr:cNvGrpSpPr/>
      </xdr:nvGrpSpPr>
      <xdr:grpSpPr>
        <a:xfrm>
          <a:off x="7502465" y="3924107"/>
          <a:ext cx="6906898" cy="2956587"/>
          <a:chOff x="6531429" y="5624480"/>
          <a:chExt cx="6476999" cy="2743200"/>
        </a:xfrm>
      </xdr:grpSpPr>
      <xdr:graphicFrame macro="">
        <xdr:nvGraphicFramePr>
          <xdr:cNvPr id="6" name="Graf 5">
            <a:extLst>
              <a:ext uri="{FF2B5EF4-FFF2-40B4-BE49-F238E27FC236}">
                <a16:creationId xmlns:a16="http://schemas.microsoft.com/office/drawing/2014/main" id="{DB66F7A2-F3D9-4B20-B8BE-E53D33751DDB}"/>
              </a:ext>
            </a:extLst>
          </xdr:cNvPr>
          <xdr:cNvGraphicFramePr>
            <a:graphicFrameLocks/>
          </xdr:cNvGraphicFramePr>
        </xdr:nvGraphicFramePr>
        <xdr:xfrm>
          <a:off x="6531429" y="5624480"/>
          <a:ext cx="6476999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cxnSp macro="">
        <xdr:nvCxnSpPr>
          <xdr:cNvPr id="7" name="Přímá spojnice 6">
            <a:extLst>
              <a:ext uri="{FF2B5EF4-FFF2-40B4-BE49-F238E27FC236}">
                <a16:creationId xmlns:a16="http://schemas.microsoft.com/office/drawing/2014/main" id="{4A94D774-47F9-4322-80F3-FD66A715B1A2}"/>
              </a:ext>
            </a:extLst>
          </xdr:cNvPr>
          <xdr:cNvCxnSpPr/>
        </xdr:nvCxnSpPr>
        <xdr:spPr>
          <a:xfrm flipV="1">
            <a:off x="7738368" y="7934168"/>
            <a:ext cx="4377896" cy="11205"/>
          </a:xfrm>
          <a:prstGeom prst="line">
            <a:avLst/>
          </a:prstGeom>
          <a:ln w="38100">
            <a:solidFill>
              <a:schemeClr val="bg2">
                <a:lumMod val="10000"/>
              </a:schemeClr>
            </a:solidFill>
            <a:prstDash val="sysDot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" name="TextovéPole 6">
            <a:extLst>
              <a:ext uri="{FF2B5EF4-FFF2-40B4-BE49-F238E27FC236}">
                <a16:creationId xmlns:a16="http://schemas.microsoft.com/office/drawing/2014/main" id="{53CD116F-22BB-49FF-8842-58FB76186DF1}"/>
              </a:ext>
            </a:extLst>
          </xdr:cNvPr>
          <xdr:cNvSpPr txBox="1"/>
        </xdr:nvSpPr>
        <xdr:spPr>
          <a:xfrm rot="5400000">
            <a:off x="11229823" y="7003132"/>
            <a:ext cx="2309843" cy="25538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>
            <a:lvl1pPr marL="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cs-CZ" sz="1400">
                <a:solidFill>
                  <a:sysClr val="windowText" lastClr="000000"/>
                </a:solidFill>
              </a:rPr>
              <a:t>Area</a:t>
            </a:r>
            <a:r>
              <a:rPr lang="cs-CZ" sz="1400" baseline="0">
                <a:solidFill>
                  <a:sysClr val="windowText" lastClr="000000"/>
                </a:solidFill>
              </a:rPr>
              <a:t> (iLOQ = 0.1 ng/mL)=7000</a:t>
            </a:r>
            <a:endParaRPr lang="en-GB" sz="1400">
              <a:solidFill>
                <a:sysClr val="windowText" lastClr="000000"/>
              </a:solidFill>
            </a:endParaRPr>
          </a:p>
        </xdr:txBody>
      </xdr:sp>
    </xdr:grpSp>
    <xdr:clientData/>
  </xdr:twoCellAnchor>
  <xdr:twoCellAnchor>
    <xdr:from>
      <xdr:col>6</xdr:col>
      <xdr:colOff>296883</xdr:colOff>
      <xdr:row>1</xdr:row>
      <xdr:rowOff>202173</xdr:rowOff>
    </xdr:from>
    <xdr:to>
      <xdr:col>17</xdr:col>
      <xdr:colOff>51954</xdr:colOff>
      <xdr:row>18</xdr:row>
      <xdr:rowOff>137421</xdr:rowOff>
    </xdr:to>
    <xdr:grpSp>
      <xdr:nvGrpSpPr>
        <xdr:cNvPr id="9" name="Skupina 8">
          <a:extLst>
            <a:ext uri="{FF2B5EF4-FFF2-40B4-BE49-F238E27FC236}">
              <a16:creationId xmlns:a16="http://schemas.microsoft.com/office/drawing/2014/main" id="{6F9FC2F2-7D04-4599-9157-402C1E694A3F}"/>
            </a:ext>
          </a:extLst>
        </xdr:cNvPr>
        <xdr:cNvGrpSpPr/>
      </xdr:nvGrpSpPr>
      <xdr:grpSpPr>
        <a:xfrm>
          <a:off x="7748795" y="392673"/>
          <a:ext cx="6411365" cy="3218572"/>
          <a:chOff x="6599464" y="8321416"/>
          <a:chExt cx="6422571" cy="2782751"/>
        </a:xfrm>
      </xdr:grpSpPr>
      <xdr:graphicFrame macro="">
        <xdr:nvGraphicFramePr>
          <xdr:cNvPr id="10" name="Graf 9">
            <a:extLst>
              <a:ext uri="{FF2B5EF4-FFF2-40B4-BE49-F238E27FC236}">
                <a16:creationId xmlns:a16="http://schemas.microsoft.com/office/drawing/2014/main" id="{B1B382D8-9C06-4465-ACF7-F98CEE9F7053}"/>
              </a:ext>
            </a:extLst>
          </xdr:cNvPr>
          <xdr:cNvGraphicFramePr/>
        </xdr:nvGraphicFramePr>
        <xdr:xfrm>
          <a:off x="6599464" y="8321416"/>
          <a:ext cx="6422571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cxnSp macro="">
        <xdr:nvCxnSpPr>
          <xdr:cNvPr id="11" name="Přímá spojnice 10">
            <a:extLst>
              <a:ext uri="{FF2B5EF4-FFF2-40B4-BE49-F238E27FC236}">
                <a16:creationId xmlns:a16="http://schemas.microsoft.com/office/drawing/2014/main" id="{C0FF6179-9131-4707-85A7-EB6CA7E1BF4B}"/>
              </a:ext>
            </a:extLst>
          </xdr:cNvPr>
          <xdr:cNvCxnSpPr/>
        </xdr:nvCxnSpPr>
        <xdr:spPr>
          <a:xfrm>
            <a:off x="7580855" y="10051361"/>
            <a:ext cx="4644543" cy="21579"/>
          </a:xfrm>
          <a:prstGeom prst="line">
            <a:avLst/>
          </a:prstGeom>
          <a:ln w="38100">
            <a:solidFill>
              <a:schemeClr val="bg2">
                <a:lumMod val="10000"/>
              </a:schemeClr>
            </a:solidFill>
            <a:prstDash val="sysDot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" name="TextovéPole 6">
            <a:extLst>
              <a:ext uri="{FF2B5EF4-FFF2-40B4-BE49-F238E27FC236}">
                <a16:creationId xmlns:a16="http://schemas.microsoft.com/office/drawing/2014/main" id="{45B531F7-7B49-4A25-85A1-3EC59FBA1283}"/>
              </a:ext>
            </a:extLst>
          </xdr:cNvPr>
          <xdr:cNvSpPr txBox="1"/>
        </xdr:nvSpPr>
        <xdr:spPr>
          <a:xfrm rot="5400000">
            <a:off x="11258211" y="9726772"/>
            <a:ext cx="2408657" cy="3461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>
            <a:lvl1pPr marL="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cs-CZ" sz="1400">
                <a:solidFill>
                  <a:sysClr val="windowText" lastClr="000000"/>
                </a:solidFill>
              </a:rPr>
              <a:t>Area</a:t>
            </a:r>
            <a:r>
              <a:rPr lang="cs-CZ" sz="1400" baseline="0">
                <a:solidFill>
                  <a:sysClr val="windowText" lastClr="000000"/>
                </a:solidFill>
              </a:rPr>
              <a:t> (iLOQ = 0.1 ng/mL)= 55000</a:t>
            </a:r>
            <a:endParaRPr lang="en-GB" sz="1400">
              <a:solidFill>
                <a:sysClr val="windowText" lastClr="000000"/>
              </a:solidFill>
            </a:endParaRPr>
          </a:p>
        </xdr:txBody>
      </xdr:sp>
    </xdr:grpSp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0.16483</cdr:x>
      <cdr:y>0.16933</cdr:y>
    </cdr:from>
    <cdr:to>
      <cdr:x>0.9188</cdr:x>
      <cdr:y>0.87864</cdr:y>
    </cdr:to>
    <cdr:grpSp>
      <cdr:nvGrpSpPr>
        <cdr:cNvPr id="6" name="Skupina 5">
          <a:extLst xmlns:a="http://schemas.openxmlformats.org/drawingml/2006/main">
            <a:ext uri="{FF2B5EF4-FFF2-40B4-BE49-F238E27FC236}">
              <a16:creationId xmlns:a16="http://schemas.microsoft.com/office/drawing/2014/main" id="{5897CFF4-57AA-4A67-87BE-200B6C1F204E}"/>
            </a:ext>
          </a:extLst>
        </cdr:cNvPr>
        <cdr:cNvGrpSpPr/>
      </cdr:nvGrpSpPr>
      <cdr:grpSpPr>
        <a:xfrm xmlns:a="http://schemas.openxmlformats.org/drawingml/2006/main">
          <a:off x="1091352" y="584766"/>
          <a:ext cx="4992091" cy="2449541"/>
          <a:chOff x="1035955" y="464501"/>
          <a:chExt cx="4738380" cy="1945796"/>
        </a:xfrm>
      </cdr:grpSpPr>
      <cdr:cxnSp macro="">
        <cdr:nvCxnSpPr>
          <cdr:cNvPr id="2" name="Přímá spojnice 1">
            <a:extLst xmlns:a="http://schemas.openxmlformats.org/drawingml/2006/main">
              <a:ext uri="{FF2B5EF4-FFF2-40B4-BE49-F238E27FC236}">
                <a16:creationId xmlns:a16="http://schemas.microsoft.com/office/drawing/2014/main" id="{680BA981-0F68-44C8-982C-A461CFE465B7}"/>
              </a:ext>
            </a:extLst>
          </cdr:cNvPr>
          <cdr:cNvCxnSpPr/>
        </cdr:nvCxnSpPr>
        <cdr:spPr>
          <a:xfrm xmlns:a="http://schemas.openxmlformats.org/drawingml/2006/main" flipV="1">
            <a:off x="1035955" y="2273266"/>
            <a:ext cx="4426624" cy="19032"/>
          </a:xfrm>
          <a:prstGeom xmlns:a="http://schemas.openxmlformats.org/drawingml/2006/main" prst="line">
            <a:avLst/>
          </a:prstGeom>
          <a:ln xmlns:a="http://schemas.openxmlformats.org/drawingml/2006/main" w="38100">
            <a:solidFill>
              <a:schemeClr val="bg2">
                <a:lumMod val="10000"/>
              </a:schemeClr>
            </a:solidFill>
            <a:prstDash val="sysDot"/>
          </a:ln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  <cdr:sp macro="" textlink="">
        <cdr:nvSpPr>
          <cdr:cNvPr id="3" name="TextovéPole 6">
            <a:extLst xmlns:a="http://schemas.openxmlformats.org/drawingml/2006/main">
              <a:ext uri="{FF2B5EF4-FFF2-40B4-BE49-F238E27FC236}">
                <a16:creationId xmlns:a16="http://schemas.microsoft.com/office/drawing/2014/main" id="{B4032E49-E39C-47BE-A950-8CCE0B674AB1}"/>
              </a:ext>
            </a:extLst>
          </cdr:cNvPr>
          <cdr:cNvSpPr txBox="1"/>
        </cdr:nvSpPr>
        <cdr:spPr>
          <a:xfrm xmlns:a="http://schemas.openxmlformats.org/drawingml/2006/main" rot="5400000">
            <a:off x="4671633" y="1307594"/>
            <a:ext cx="1945796" cy="259609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 w="9525" cmpd="sng">
            <a:noFill/>
          </a:ln>
        </cdr:spPr>
        <cdr:style>
          <a:lnRef xmlns:a="http://schemas.openxmlformats.org/drawingml/2006/main" idx="0">
            <a:scrgbClr r="0" g="0" b="0"/>
          </a:lnRef>
          <a:fillRef xmlns:a="http://schemas.openxmlformats.org/drawingml/2006/main" idx="0">
            <a:scrgbClr r="0" g="0" b="0"/>
          </a:fillRef>
          <a:effectRef xmlns:a="http://schemas.openxmlformats.org/drawingml/2006/main" idx="0">
            <a:scrgbClr r="0" g="0" b="0"/>
          </a:effectRef>
          <a:fontRef xmlns:a="http://schemas.openxmlformats.org/drawingml/2006/main" idx="minor">
            <a:schemeClr val="dk1"/>
          </a:fontRef>
        </cdr:style>
        <cdr:txBody>
          <a:bodyPr xmlns:a="http://schemas.openxmlformats.org/drawingml/2006/main" wrap="square" rtlCol="0" anchor="t"/>
          <a:lstStyle xmlns:a="http://schemas.openxmlformats.org/drawingml/2006/main">
            <a:lvl1pPr marL="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r>
              <a:rPr lang="cs-CZ" sz="1400"/>
              <a:t>Area</a:t>
            </a:r>
            <a:r>
              <a:rPr lang="cs-CZ" sz="1400" baseline="0"/>
              <a:t> (iLOQ = 10 mg/mL)=100</a:t>
            </a:r>
            <a:endParaRPr lang="en-GB" sz="1400"/>
          </a:p>
        </cdr:txBody>
      </cdr:sp>
    </cdr:grp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0.18909</cdr:x>
      <cdr:y>0.08293</cdr:y>
    </cdr:from>
    <cdr:to>
      <cdr:x>0.92463</cdr:x>
      <cdr:y>0.87839</cdr:y>
    </cdr:to>
    <cdr:grpSp>
      <cdr:nvGrpSpPr>
        <cdr:cNvPr id="8" name="Skupina 7">
          <a:extLst xmlns:a="http://schemas.openxmlformats.org/drawingml/2006/main">
            <a:ext uri="{FF2B5EF4-FFF2-40B4-BE49-F238E27FC236}">
              <a16:creationId xmlns:a16="http://schemas.microsoft.com/office/drawing/2014/main" id="{D03B21B3-1048-43DD-95A4-FA8E9C6BDB43}"/>
            </a:ext>
          </a:extLst>
        </cdr:cNvPr>
        <cdr:cNvGrpSpPr/>
      </cdr:nvGrpSpPr>
      <cdr:grpSpPr>
        <a:xfrm xmlns:a="http://schemas.openxmlformats.org/drawingml/2006/main">
          <a:off x="1220547" y="259698"/>
          <a:ext cx="4747796" cy="2491007"/>
          <a:chOff x="1381878" y="378474"/>
          <a:chExt cx="4592848" cy="2180153"/>
        </a:xfrm>
      </cdr:grpSpPr>
      <cdr:cxnSp macro="">
        <cdr:nvCxnSpPr>
          <cdr:cNvPr id="4" name="Přímá spojnice 3">
            <a:extLst xmlns:a="http://schemas.openxmlformats.org/drawingml/2006/main">
              <a:ext uri="{FF2B5EF4-FFF2-40B4-BE49-F238E27FC236}">
                <a16:creationId xmlns:a16="http://schemas.microsoft.com/office/drawing/2014/main" id="{CACCCB79-EE47-4965-942F-0F60AB06214E}"/>
              </a:ext>
            </a:extLst>
          </cdr:cNvPr>
          <cdr:cNvCxnSpPr/>
        </cdr:nvCxnSpPr>
        <cdr:spPr>
          <a:xfrm xmlns:a="http://schemas.openxmlformats.org/drawingml/2006/main" flipV="1">
            <a:off x="1381878" y="2194369"/>
            <a:ext cx="4189926" cy="5660"/>
          </a:xfrm>
          <a:prstGeom xmlns:a="http://schemas.openxmlformats.org/drawingml/2006/main" prst="line">
            <a:avLst/>
          </a:prstGeom>
          <a:ln xmlns:a="http://schemas.openxmlformats.org/drawingml/2006/main" w="38100">
            <a:solidFill>
              <a:schemeClr val="bg2">
                <a:lumMod val="10000"/>
              </a:schemeClr>
            </a:solidFill>
            <a:prstDash val="sysDot"/>
          </a:ln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  <cdr:sp macro="" textlink="">
        <cdr:nvSpPr>
          <cdr:cNvPr id="5" name="TextovéPole 6">
            <a:extLst xmlns:a="http://schemas.openxmlformats.org/drawingml/2006/main">
              <a:ext uri="{FF2B5EF4-FFF2-40B4-BE49-F238E27FC236}">
                <a16:creationId xmlns:a16="http://schemas.microsoft.com/office/drawing/2014/main" id="{2BC8B3A2-7CEE-4571-966C-7790DE3BEC80}"/>
              </a:ext>
            </a:extLst>
          </cdr:cNvPr>
          <cdr:cNvSpPr txBox="1"/>
        </cdr:nvSpPr>
        <cdr:spPr>
          <a:xfrm xmlns:a="http://schemas.openxmlformats.org/drawingml/2006/main" rot="16200000" flipV="1">
            <a:off x="4862526" y="1446428"/>
            <a:ext cx="2180153" cy="44246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 w="9525" cmpd="sng">
            <a:noFill/>
          </a:ln>
        </cdr:spPr>
        <cdr:style>
          <a:lnRef xmlns:a="http://schemas.openxmlformats.org/drawingml/2006/main" idx="0">
            <a:scrgbClr r="0" g="0" b="0"/>
          </a:lnRef>
          <a:fillRef xmlns:a="http://schemas.openxmlformats.org/drawingml/2006/main" idx="0">
            <a:scrgbClr r="0" g="0" b="0"/>
          </a:fillRef>
          <a:effectRef xmlns:a="http://schemas.openxmlformats.org/drawingml/2006/main" idx="0">
            <a:scrgbClr r="0" g="0" b="0"/>
          </a:effectRef>
          <a:fontRef xmlns:a="http://schemas.openxmlformats.org/drawingml/2006/main" idx="minor">
            <a:schemeClr val="dk1"/>
          </a:fontRef>
        </cdr:style>
        <cdr:txBody>
          <a:bodyPr xmlns:a="http://schemas.openxmlformats.org/drawingml/2006/main" wrap="square" rtlCol="0" anchor="t"/>
          <a:lstStyle xmlns:a="http://schemas.openxmlformats.org/drawingml/2006/main">
            <a:lvl1pPr marL="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r>
              <a:rPr lang="cs-CZ" sz="1400"/>
              <a:t>Area</a:t>
            </a:r>
            <a:r>
              <a:rPr lang="cs-CZ" sz="1400" baseline="0"/>
              <a:t> (iLOQ = 0.5 ng/mL)=40000</a:t>
            </a:r>
            <a:endParaRPr lang="en-GB" sz="1400"/>
          </a:p>
        </cdr:txBody>
      </cdr:sp>
    </cdr:grp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144388</xdr:colOff>
      <xdr:row>1</xdr:row>
      <xdr:rowOff>100853</xdr:rowOff>
    </xdr:from>
    <xdr:to>
      <xdr:col>20</xdr:col>
      <xdr:colOff>206045</xdr:colOff>
      <xdr:row>16</xdr:row>
      <xdr:rowOff>97032</xdr:rowOff>
    </xdr:to>
    <xdr:grpSp>
      <xdr:nvGrpSpPr>
        <xdr:cNvPr id="2" name="Skupina 1">
          <a:extLst>
            <a:ext uri="{FF2B5EF4-FFF2-40B4-BE49-F238E27FC236}">
              <a16:creationId xmlns:a16="http://schemas.microsoft.com/office/drawing/2014/main" id="{43B42A03-5602-487F-963D-B85C17A9063B}"/>
            </a:ext>
          </a:extLst>
        </xdr:cNvPr>
        <xdr:cNvGrpSpPr/>
      </xdr:nvGrpSpPr>
      <xdr:grpSpPr>
        <a:xfrm>
          <a:off x="9927123" y="291353"/>
          <a:ext cx="4902598" cy="2853679"/>
          <a:chOff x="4836649" y="7951675"/>
          <a:chExt cx="4962206" cy="2743200"/>
        </a:xfrm>
      </xdr:grpSpPr>
      <xdr:graphicFrame macro="">
        <xdr:nvGraphicFramePr>
          <xdr:cNvPr id="3" name="Graf 2">
            <a:extLst>
              <a:ext uri="{FF2B5EF4-FFF2-40B4-BE49-F238E27FC236}">
                <a16:creationId xmlns:a16="http://schemas.microsoft.com/office/drawing/2014/main" id="{62B26B61-A6E1-46F2-AC3B-4AEB97A96B34}"/>
              </a:ext>
            </a:extLst>
          </xdr:cNvPr>
          <xdr:cNvGraphicFramePr>
            <a:graphicFrameLocks/>
          </xdr:cNvGraphicFramePr>
        </xdr:nvGraphicFramePr>
        <xdr:xfrm>
          <a:off x="4836649" y="7951675"/>
          <a:ext cx="479772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cxnSp macro="">
        <xdr:nvCxnSpPr>
          <xdr:cNvPr id="4" name="Přímá spojnice 3">
            <a:extLst>
              <a:ext uri="{FF2B5EF4-FFF2-40B4-BE49-F238E27FC236}">
                <a16:creationId xmlns:a16="http://schemas.microsoft.com/office/drawing/2014/main" id="{7DBB8C0D-310E-4AD7-83D5-72690C4245B2}"/>
              </a:ext>
            </a:extLst>
          </xdr:cNvPr>
          <xdr:cNvCxnSpPr/>
        </xdr:nvCxnSpPr>
        <xdr:spPr>
          <a:xfrm flipV="1">
            <a:off x="5710190" y="10320219"/>
            <a:ext cx="3823447" cy="6579"/>
          </a:xfrm>
          <a:prstGeom prst="line">
            <a:avLst/>
          </a:prstGeom>
          <a:ln w="38100">
            <a:solidFill>
              <a:schemeClr val="bg2">
                <a:lumMod val="10000"/>
              </a:schemeClr>
            </a:solidFill>
            <a:prstDash val="sysDot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" name="TextovéPole 6">
            <a:extLst>
              <a:ext uri="{FF2B5EF4-FFF2-40B4-BE49-F238E27FC236}">
                <a16:creationId xmlns:a16="http://schemas.microsoft.com/office/drawing/2014/main" id="{3D9B0CD8-5AC0-4C8E-A5BB-54CBD628FF15}"/>
              </a:ext>
            </a:extLst>
          </xdr:cNvPr>
          <xdr:cNvSpPr txBox="1"/>
        </xdr:nvSpPr>
        <xdr:spPr>
          <a:xfrm rot="5400000">
            <a:off x="8621767" y="9157964"/>
            <a:ext cx="2095475" cy="2587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>
            <a:lvl1pPr marL="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cs-CZ" sz="1100">
                <a:solidFill>
                  <a:sysClr val="windowText" lastClr="000000"/>
                </a:solidFill>
              </a:rPr>
              <a:t>area</a:t>
            </a:r>
            <a:r>
              <a:rPr lang="cs-CZ" sz="1100" baseline="0">
                <a:solidFill>
                  <a:sysClr val="windowText" lastClr="000000"/>
                </a:solidFill>
              </a:rPr>
              <a:t> (iLOQ = 0.1 ng/mL) =  7000</a:t>
            </a:r>
            <a:endParaRPr lang="en-GB" sz="1100">
              <a:solidFill>
                <a:sysClr val="windowText" lastClr="000000"/>
              </a:solidFill>
            </a:endParaRPr>
          </a:p>
        </xdr:txBody>
      </xdr:sp>
    </xdr:grpSp>
    <xdr:clientData/>
  </xdr:twoCellAnchor>
  <xdr:twoCellAnchor>
    <xdr:from>
      <xdr:col>20</xdr:col>
      <xdr:colOff>296900</xdr:colOff>
      <xdr:row>1</xdr:row>
      <xdr:rowOff>160665</xdr:rowOff>
    </xdr:from>
    <xdr:to>
      <xdr:col>28</xdr:col>
      <xdr:colOff>554580</xdr:colOff>
      <xdr:row>16</xdr:row>
      <xdr:rowOff>145676</xdr:rowOff>
    </xdr:to>
    <xdr:grpSp>
      <xdr:nvGrpSpPr>
        <xdr:cNvPr id="6" name="Skupina 5">
          <a:extLst>
            <a:ext uri="{FF2B5EF4-FFF2-40B4-BE49-F238E27FC236}">
              <a16:creationId xmlns:a16="http://schemas.microsoft.com/office/drawing/2014/main" id="{229B268B-4D8E-4436-8B85-AC15ABDD5886}"/>
            </a:ext>
          </a:extLst>
        </xdr:cNvPr>
        <xdr:cNvGrpSpPr/>
      </xdr:nvGrpSpPr>
      <xdr:grpSpPr>
        <a:xfrm>
          <a:off x="14920576" y="351165"/>
          <a:ext cx="5098622" cy="2842511"/>
          <a:chOff x="4954761" y="10438759"/>
          <a:chExt cx="4822201" cy="2743200"/>
        </a:xfrm>
      </xdr:grpSpPr>
      <xdr:graphicFrame macro="">
        <xdr:nvGraphicFramePr>
          <xdr:cNvPr id="7" name="Graf 6">
            <a:extLst>
              <a:ext uri="{FF2B5EF4-FFF2-40B4-BE49-F238E27FC236}">
                <a16:creationId xmlns:a16="http://schemas.microsoft.com/office/drawing/2014/main" id="{34476CED-4FB3-4DD6-A2F6-F3449E735009}"/>
              </a:ext>
            </a:extLst>
          </xdr:cNvPr>
          <xdr:cNvGraphicFramePr>
            <a:graphicFrameLocks/>
          </xdr:cNvGraphicFramePr>
        </xdr:nvGraphicFramePr>
        <xdr:xfrm>
          <a:off x="4954761" y="10438759"/>
          <a:ext cx="4636835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cxnSp macro="">
        <xdr:nvCxnSpPr>
          <xdr:cNvPr id="8" name="Přímá spojnice 7">
            <a:extLst>
              <a:ext uri="{FF2B5EF4-FFF2-40B4-BE49-F238E27FC236}">
                <a16:creationId xmlns:a16="http://schemas.microsoft.com/office/drawing/2014/main" id="{9D74155B-8766-4900-B928-8E57E2146FAA}"/>
              </a:ext>
            </a:extLst>
          </xdr:cNvPr>
          <xdr:cNvCxnSpPr/>
        </xdr:nvCxnSpPr>
        <xdr:spPr>
          <a:xfrm flipV="1">
            <a:off x="5587093" y="12220575"/>
            <a:ext cx="3867150" cy="18825"/>
          </a:xfrm>
          <a:prstGeom prst="line">
            <a:avLst/>
          </a:prstGeom>
          <a:ln w="38100">
            <a:solidFill>
              <a:schemeClr val="bg2">
                <a:lumMod val="10000"/>
              </a:schemeClr>
            </a:solidFill>
            <a:prstDash val="sysDot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" name="TextovéPole 6">
            <a:extLst>
              <a:ext uri="{FF2B5EF4-FFF2-40B4-BE49-F238E27FC236}">
                <a16:creationId xmlns:a16="http://schemas.microsoft.com/office/drawing/2014/main" id="{4C3C1D3F-3894-47BE-BBAF-821A54D110E0}"/>
              </a:ext>
            </a:extLst>
          </xdr:cNvPr>
          <xdr:cNvSpPr txBox="1"/>
        </xdr:nvSpPr>
        <xdr:spPr>
          <a:xfrm rot="5400000">
            <a:off x="8672899" y="11727236"/>
            <a:ext cx="1945796" cy="26233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>
            <a:lvl1pPr marL="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cs-CZ" sz="1100">
                <a:solidFill>
                  <a:sysClr val="windowText" lastClr="000000"/>
                </a:solidFill>
              </a:rPr>
              <a:t>area</a:t>
            </a:r>
            <a:r>
              <a:rPr lang="cs-CZ" sz="1100" baseline="0">
                <a:solidFill>
                  <a:sysClr val="windowText" lastClr="000000"/>
                </a:solidFill>
              </a:rPr>
              <a:t> (iLOQ = 10 mg/mL) =  100</a:t>
            </a:r>
            <a:endParaRPr lang="en-GB" sz="1100">
              <a:solidFill>
                <a:sysClr val="windowText" lastClr="000000"/>
              </a:solidFill>
            </a:endParaRPr>
          </a:p>
        </xdr:txBody>
      </xdr:sp>
    </xdr:grpSp>
    <xdr:clientData/>
  </xdr:twoCellAnchor>
  <xdr:twoCellAnchor>
    <xdr:from>
      <xdr:col>4</xdr:col>
      <xdr:colOff>179876</xdr:colOff>
      <xdr:row>1</xdr:row>
      <xdr:rowOff>29644</xdr:rowOff>
    </xdr:from>
    <xdr:to>
      <xdr:col>12</xdr:col>
      <xdr:colOff>228204</xdr:colOff>
      <xdr:row>16</xdr:row>
      <xdr:rowOff>112059</xdr:rowOff>
    </xdr:to>
    <xdr:grpSp>
      <xdr:nvGrpSpPr>
        <xdr:cNvPr id="10" name="Skupina 9">
          <a:extLst>
            <a:ext uri="{FF2B5EF4-FFF2-40B4-BE49-F238E27FC236}">
              <a16:creationId xmlns:a16="http://schemas.microsoft.com/office/drawing/2014/main" id="{99CD621A-7AE9-45FA-8F91-B598DC54E7A7}"/>
            </a:ext>
          </a:extLst>
        </xdr:cNvPr>
        <xdr:cNvGrpSpPr/>
      </xdr:nvGrpSpPr>
      <xdr:grpSpPr>
        <a:xfrm>
          <a:off x="5121670" y="220144"/>
          <a:ext cx="4889269" cy="2939915"/>
          <a:chOff x="4786511" y="4965326"/>
          <a:chExt cx="4948200" cy="2743200"/>
        </a:xfrm>
      </xdr:grpSpPr>
      <xdr:graphicFrame macro="">
        <xdr:nvGraphicFramePr>
          <xdr:cNvPr id="11" name="Graf 10">
            <a:extLst>
              <a:ext uri="{FF2B5EF4-FFF2-40B4-BE49-F238E27FC236}">
                <a16:creationId xmlns:a16="http://schemas.microsoft.com/office/drawing/2014/main" id="{AA7D055D-3958-479C-ABEA-65858862272E}"/>
              </a:ext>
            </a:extLst>
          </xdr:cNvPr>
          <xdr:cNvGraphicFramePr/>
        </xdr:nvGraphicFramePr>
        <xdr:xfrm>
          <a:off x="4786511" y="4965326"/>
          <a:ext cx="4839182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cxnSp macro="">
        <xdr:nvCxnSpPr>
          <xdr:cNvPr id="12" name="Přímá spojnice 11">
            <a:extLst>
              <a:ext uri="{FF2B5EF4-FFF2-40B4-BE49-F238E27FC236}">
                <a16:creationId xmlns:a16="http://schemas.microsoft.com/office/drawing/2014/main" id="{658AB207-B827-447B-B55D-2AAC462B9926}"/>
              </a:ext>
            </a:extLst>
          </xdr:cNvPr>
          <xdr:cNvCxnSpPr/>
        </xdr:nvCxnSpPr>
        <xdr:spPr>
          <a:xfrm>
            <a:off x="5790921" y="7317472"/>
            <a:ext cx="3532254" cy="0"/>
          </a:xfrm>
          <a:prstGeom prst="line">
            <a:avLst/>
          </a:prstGeom>
          <a:ln w="38100">
            <a:solidFill>
              <a:schemeClr val="bg2">
                <a:lumMod val="10000"/>
              </a:schemeClr>
            </a:solidFill>
            <a:prstDash val="sysDot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" name="TextovéPole 6">
            <a:extLst>
              <a:ext uri="{FF2B5EF4-FFF2-40B4-BE49-F238E27FC236}">
                <a16:creationId xmlns:a16="http://schemas.microsoft.com/office/drawing/2014/main" id="{84D661EB-382F-40E3-92D7-ABD19461BA0B}"/>
              </a:ext>
            </a:extLst>
          </xdr:cNvPr>
          <xdr:cNvSpPr txBox="1"/>
        </xdr:nvSpPr>
        <xdr:spPr>
          <a:xfrm rot="5400000">
            <a:off x="8645948" y="6372604"/>
            <a:ext cx="2068541" cy="10898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>
            <a:lvl1pPr marL="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cs-CZ" sz="1100">
                <a:solidFill>
                  <a:sysClr val="windowText" lastClr="000000"/>
                </a:solidFill>
              </a:rPr>
              <a:t>area</a:t>
            </a:r>
            <a:r>
              <a:rPr lang="cs-CZ" sz="1100" baseline="0">
                <a:solidFill>
                  <a:sysClr val="windowText" lastClr="000000"/>
                </a:solidFill>
              </a:rPr>
              <a:t> (iLOQ = 0.5 ng/mL) = 40 000</a:t>
            </a:r>
            <a:endParaRPr lang="en-GB" sz="1100">
              <a:solidFill>
                <a:sysClr val="windowText" lastClr="000000"/>
              </a:solidFill>
            </a:endParaRPr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249732</xdr:colOff>
      <xdr:row>1</xdr:row>
      <xdr:rowOff>30624</xdr:rowOff>
    </xdr:from>
    <xdr:to>
      <xdr:col>14</xdr:col>
      <xdr:colOff>272143</xdr:colOff>
      <xdr:row>16</xdr:row>
      <xdr:rowOff>149679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id="{D72A0DD7-A692-417D-BCC6-B4865ADD5E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489857</xdr:colOff>
      <xdr:row>0</xdr:row>
      <xdr:rowOff>106387</xdr:rowOff>
    </xdr:from>
    <xdr:to>
      <xdr:col>25</xdr:col>
      <xdr:colOff>149679</xdr:colOff>
      <xdr:row>18</xdr:row>
      <xdr:rowOff>54431</xdr:rowOff>
    </xdr:to>
    <xdr:graphicFrame macro="">
      <xdr:nvGraphicFramePr>
        <xdr:cNvPr id="4" name="Graf 3">
          <a:extLst>
            <a:ext uri="{FF2B5EF4-FFF2-40B4-BE49-F238E27FC236}">
              <a16:creationId xmlns:a16="http://schemas.microsoft.com/office/drawing/2014/main" id="{E74D7AB4-A919-4808-BE48-BD54553A00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25</xdr:col>
      <xdr:colOff>242454</xdr:colOff>
      <xdr:row>0</xdr:row>
      <xdr:rowOff>128650</xdr:rowOff>
    </xdr:from>
    <xdr:to>
      <xdr:col>36</xdr:col>
      <xdr:colOff>19793</xdr:colOff>
      <xdr:row>17</xdr:row>
      <xdr:rowOff>142257</xdr:rowOff>
    </xdr:to>
    <xdr:graphicFrame macro="">
      <xdr:nvGraphicFramePr>
        <xdr:cNvPr id="5" name="Graf 4">
          <a:extLst>
            <a:ext uri="{FF2B5EF4-FFF2-40B4-BE49-F238E27FC236}">
              <a16:creationId xmlns:a16="http://schemas.microsoft.com/office/drawing/2014/main" id="{08DDCCD5-4397-4B20-BC09-45352607B8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0.17373</cdr:x>
      <cdr:y>0.01091</cdr:y>
    </cdr:from>
    <cdr:to>
      <cdr:x>1</cdr:x>
      <cdr:y>1</cdr:y>
    </cdr:to>
    <cdr:grpSp>
      <cdr:nvGrpSpPr>
        <cdr:cNvPr id="4" name="Skupina 3">
          <a:extLst xmlns:a="http://schemas.openxmlformats.org/drawingml/2006/main">
            <a:ext uri="{FF2B5EF4-FFF2-40B4-BE49-F238E27FC236}">
              <a16:creationId xmlns:a16="http://schemas.microsoft.com/office/drawing/2014/main" id="{AA1D19AA-558E-40F4-BFB0-5C69B7B7452C}"/>
            </a:ext>
          </a:extLst>
        </cdr:cNvPr>
        <cdr:cNvGrpSpPr/>
      </cdr:nvGrpSpPr>
      <cdr:grpSpPr>
        <a:xfrm xmlns:a="http://schemas.openxmlformats.org/drawingml/2006/main">
          <a:off x="1078526" y="32474"/>
          <a:ext cx="5129532" cy="2944081"/>
          <a:chOff x="1143316" y="32467"/>
          <a:chExt cx="5437737" cy="2944088"/>
        </a:xfrm>
      </cdr:grpSpPr>
      <cdr:sp macro="" textlink="">
        <cdr:nvSpPr>
          <cdr:cNvPr id="2" name="TextovéPole 6">
            <a:extLst xmlns:a="http://schemas.openxmlformats.org/drawingml/2006/main">
              <a:ext uri="{FF2B5EF4-FFF2-40B4-BE49-F238E27FC236}">
                <a16:creationId xmlns:a16="http://schemas.microsoft.com/office/drawing/2014/main" id="{87A9D775-D206-49FA-BC8D-C15B7E89A1F8}"/>
              </a:ext>
            </a:extLst>
          </cdr:cNvPr>
          <cdr:cNvSpPr txBox="1"/>
        </cdr:nvSpPr>
        <cdr:spPr>
          <a:xfrm xmlns:a="http://schemas.openxmlformats.org/drawingml/2006/main" rot="5400000">
            <a:off x="4943560" y="1339061"/>
            <a:ext cx="2944088" cy="330899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 w="9525" cmpd="sng">
            <a:noFill/>
          </a:ln>
        </cdr:spPr>
        <cdr:style>
          <a:lnRef xmlns:a="http://schemas.openxmlformats.org/drawingml/2006/main" idx="0">
            <a:scrgbClr r="0" g="0" b="0"/>
          </a:lnRef>
          <a:fillRef xmlns:a="http://schemas.openxmlformats.org/drawingml/2006/main" idx="0">
            <a:scrgbClr r="0" g="0" b="0"/>
          </a:fillRef>
          <a:effectRef xmlns:a="http://schemas.openxmlformats.org/drawingml/2006/main" idx="0">
            <a:scrgbClr r="0" g="0" b="0"/>
          </a:effectRef>
          <a:fontRef xmlns:a="http://schemas.openxmlformats.org/drawingml/2006/main" idx="minor">
            <a:schemeClr val="dk1"/>
          </a:fontRef>
        </cdr:style>
        <cdr:txBody>
          <a:bodyPr xmlns:a="http://schemas.openxmlformats.org/drawingml/2006/main" wrap="square" rtlCol="0" anchor="t"/>
          <a:lstStyle xmlns:a="http://schemas.openxmlformats.org/drawingml/2006/main">
            <a:lvl1pPr marL="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r>
              <a:rPr lang="cs-CZ" sz="1400">
                <a:solidFill>
                  <a:sysClr val="windowText" lastClr="000000"/>
                </a:solidFill>
              </a:rPr>
              <a:t>Area</a:t>
            </a:r>
            <a:r>
              <a:rPr lang="cs-CZ" sz="1400" baseline="0">
                <a:solidFill>
                  <a:sysClr val="windowText" lastClr="000000"/>
                </a:solidFill>
              </a:rPr>
              <a:t> (iLOQ = 0.5 ng/mL) = 2 000</a:t>
            </a:r>
            <a:endParaRPr lang="en-GB" sz="1400">
              <a:solidFill>
                <a:sysClr val="windowText" lastClr="000000"/>
              </a:solidFill>
            </a:endParaRPr>
          </a:p>
        </cdr:txBody>
      </cdr:sp>
      <cdr:cxnSp macro="">
        <cdr:nvCxnSpPr>
          <cdr:cNvPr id="3" name="Přímá spojnice 2">
            <a:extLst xmlns:a="http://schemas.openxmlformats.org/drawingml/2006/main">
              <a:ext uri="{FF2B5EF4-FFF2-40B4-BE49-F238E27FC236}">
                <a16:creationId xmlns:a16="http://schemas.microsoft.com/office/drawing/2014/main" id="{8EFE2D50-7232-4B0B-802F-9F04D0D2FADD}"/>
              </a:ext>
            </a:extLst>
          </cdr:cNvPr>
          <cdr:cNvCxnSpPr/>
        </cdr:nvCxnSpPr>
        <cdr:spPr>
          <a:xfrm xmlns:a="http://schemas.openxmlformats.org/drawingml/2006/main" flipV="1">
            <a:off x="1143316" y="1877865"/>
            <a:ext cx="5151045" cy="17319"/>
          </a:xfrm>
          <a:prstGeom xmlns:a="http://schemas.openxmlformats.org/drawingml/2006/main" prst="line">
            <a:avLst/>
          </a:prstGeom>
          <a:ln xmlns:a="http://schemas.openxmlformats.org/drawingml/2006/main" w="38100">
            <a:solidFill>
              <a:schemeClr val="bg2">
                <a:lumMod val="10000"/>
              </a:schemeClr>
            </a:solidFill>
            <a:prstDash val="sysDot"/>
          </a:ln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</cdr:grp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0.94097</cdr:x>
      <cdr:y>0.12491</cdr:y>
    </cdr:from>
    <cdr:to>
      <cdr:x>0.99188</cdr:x>
      <cdr:y>0.93508</cdr:y>
    </cdr:to>
    <cdr:sp macro="" textlink="">
      <cdr:nvSpPr>
        <cdr:cNvPr id="2" name="TextovéPole 6">
          <a:extLst xmlns:a="http://schemas.openxmlformats.org/drawingml/2006/main">
            <a:ext uri="{FF2B5EF4-FFF2-40B4-BE49-F238E27FC236}">
              <a16:creationId xmlns:a16="http://schemas.microsoft.com/office/drawing/2014/main" id="{06AF3100-B635-4F21-8A78-2FFD739D01D6}"/>
            </a:ext>
          </a:extLst>
        </cdr:cNvPr>
        <cdr:cNvSpPr txBox="1"/>
      </cdr:nvSpPr>
      <cdr:spPr>
        <a:xfrm xmlns:a="http://schemas.openxmlformats.org/drawingml/2006/main" rot="5400000">
          <a:off x="4812614" y="1627038"/>
          <a:ext cx="2736000" cy="32556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cs-CZ" sz="1400">
              <a:solidFill>
                <a:sysClr val="windowText" lastClr="000000"/>
              </a:solidFill>
            </a:rPr>
            <a:t>Area</a:t>
          </a:r>
          <a:r>
            <a:rPr lang="cs-CZ" sz="1400" baseline="0">
              <a:solidFill>
                <a:sysClr val="windowText" lastClr="000000"/>
              </a:solidFill>
            </a:rPr>
            <a:t> (iLOQ = 0.5 ng/mL) = 7 000</a:t>
          </a:r>
          <a:endParaRPr lang="en-GB" sz="14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0.20755</cdr:x>
      <cdr:y>0.84574</cdr:y>
    </cdr:from>
    <cdr:to>
      <cdr:x>0.91702</cdr:x>
      <cdr:y>0.84689</cdr:y>
    </cdr:to>
    <cdr:cxnSp macro="">
      <cdr:nvCxnSpPr>
        <cdr:cNvPr id="3" name="Přímá spojnice 2">
          <a:extLst xmlns:a="http://schemas.openxmlformats.org/drawingml/2006/main">
            <a:ext uri="{FF2B5EF4-FFF2-40B4-BE49-F238E27FC236}">
              <a16:creationId xmlns:a16="http://schemas.microsoft.com/office/drawing/2014/main" id="{3A37A735-F7BC-45FB-B89D-2C9A5FBE5795}"/>
            </a:ext>
          </a:extLst>
        </cdr:cNvPr>
        <cdr:cNvCxnSpPr/>
      </cdr:nvCxnSpPr>
      <cdr:spPr>
        <a:xfrm xmlns:a="http://schemas.openxmlformats.org/drawingml/2006/main">
          <a:off x="1327340" y="2856086"/>
          <a:ext cx="4537339" cy="3885"/>
        </a:xfrm>
        <a:prstGeom xmlns:a="http://schemas.openxmlformats.org/drawingml/2006/main" prst="line">
          <a:avLst/>
        </a:prstGeom>
        <a:ln xmlns:a="http://schemas.openxmlformats.org/drawingml/2006/main" w="38100">
          <a:solidFill>
            <a:schemeClr val="bg2">
              <a:lumMod val="10000"/>
            </a:schemeClr>
          </a:solidFill>
          <a:prstDash val="sysDot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0.20755</cdr:x>
      <cdr:y>0.10711</cdr:y>
    </cdr:from>
    <cdr:to>
      <cdr:x>0.99826</cdr:x>
      <cdr:y>0.94841</cdr:y>
    </cdr:to>
    <cdr:grpSp>
      <cdr:nvGrpSpPr>
        <cdr:cNvPr id="5" name="Skupina 4">
          <a:extLst xmlns:a="http://schemas.openxmlformats.org/drawingml/2006/main">
            <a:ext uri="{FF2B5EF4-FFF2-40B4-BE49-F238E27FC236}">
              <a16:creationId xmlns:a16="http://schemas.microsoft.com/office/drawing/2014/main" id="{CC93AD58-19A4-45C2-9410-90292008A17E}"/>
            </a:ext>
          </a:extLst>
        </cdr:cNvPr>
        <cdr:cNvGrpSpPr/>
      </cdr:nvGrpSpPr>
      <cdr:grpSpPr>
        <a:xfrm xmlns:a="http://schemas.openxmlformats.org/drawingml/2006/main">
          <a:off x="1335301" y="348333"/>
          <a:ext cx="5087137" cy="2735998"/>
          <a:chOff x="1297405" y="348344"/>
          <a:chExt cx="4942821" cy="2736000"/>
        </a:xfrm>
      </cdr:grpSpPr>
      <cdr:sp macro="" textlink="">
        <cdr:nvSpPr>
          <cdr:cNvPr id="2" name="TextovéPole 6">
            <a:extLst xmlns:a="http://schemas.openxmlformats.org/drawingml/2006/main">
              <a:ext uri="{FF2B5EF4-FFF2-40B4-BE49-F238E27FC236}">
                <a16:creationId xmlns:a16="http://schemas.microsoft.com/office/drawing/2014/main" id="{132F6F99-6FAF-4152-AF5B-7AB792D64D2A}"/>
              </a:ext>
            </a:extLst>
          </cdr:cNvPr>
          <cdr:cNvSpPr txBox="1"/>
        </cdr:nvSpPr>
        <cdr:spPr>
          <a:xfrm xmlns:a="http://schemas.openxmlformats.org/drawingml/2006/main" rot="5400000">
            <a:off x="4713114" y="1557232"/>
            <a:ext cx="2736000" cy="318224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 w="9525" cmpd="sng">
            <a:noFill/>
          </a:ln>
        </cdr:spPr>
        <cdr:style>
          <a:lnRef xmlns:a="http://schemas.openxmlformats.org/drawingml/2006/main" idx="0">
            <a:scrgbClr r="0" g="0" b="0"/>
          </a:lnRef>
          <a:fillRef xmlns:a="http://schemas.openxmlformats.org/drawingml/2006/main" idx="0">
            <a:scrgbClr r="0" g="0" b="0"/>
          </a:fillRef>
          <a:effectRef xmlns:a="http://schemas.openxmlformats.org/drawingml/2006/main" idx="0">
            <a:scrgbClr r="0" g="0" b="0"/>
          </a:effectRef>
          <a:fontRef xmlns:a="http://schemas.openxmlformats.org/drawingml/2006/main" idx="minor">
            <a:schemeClr val="dk1"/>
          </a:fontRef>
        </cdr:style>
        <cdr:txBody>
          <a:bodyPr xmlns:a="http://schemas.openxmlformats.org/drawingml/2006/main" wrap="square" rtlCol="0" anchor="t"/>
          <a:lstStyle xmlns:a="http://schemas.openxmlformats.org/drawingml/2006/main">
            <a:lvl1pPr marL="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r>
              <a:rPr lang="cs-CZ" sz="1400">
                <a:solidFill>
                  <a:sysClr val="windowText" lastClr="000000"/>
                </a:solidFill>
              </a:rPr>
              <a:t>Area</a:t>
            </a:r>
            <a:r>
              <a:rPr lang="cs-CZ" sz="1400" baseline="0">
                <a:solidFill>
                  <a:sysClr val="windowText" lastClr="000000"/>
                </a:solidFill>
              </a:rPr>
              <a:t> (iLOQ = 0.5 ng/mL) = 40 000</a:t>
            </a:r>
            <a:endParaRPr lang="en-GB" sz="1400">
              <a:solidFill>
                <a:sysClr val="windowText" lastClr="000000"/>
              </a:solidFill>
            </a:endParaRPr>
          </a:p>
        </cdr:txBody>
      </cdr:sp>
      <cdr:cxnSp macro="">
        <cdr:nvCxnSpPr>
          <cdr:cNvPr id="3" name="Přímá spojnice 2">
            <a:extLst xmlns:a="http://schemas.openxmlformats.org/drawingml/2006/main">
              <a:ext uri="{FF2B5EF4-FFF2-40B4-BE49-F238E27FC236}">
                <a16:creationId xmlns:a16="http://schemas.microsoft.com/office/drawing/2014/main" id="{6189839E-67FF-4F34-831A-82EC43B44523}"/>
              </a:ext>
            </a:extLst>
          </cdr:cNvPr>
          <cdr:cNvCxnSpPr/>
        </cdr:nvCxnSpPr>
        <cdr:spPr>
          <a:xfrm xmlns:a="http://schemas.openxmlformats.org/drawingml/2006/main">
            <a:off x="1297405" y="2695934"/>
            <a:ext cx="4584212" cy="626"/>
          </a:xfrm>
          <a:prstGeom xmlns:a="http://schemas.openxmlformats.org/drawingml/2006/main" prst="line">
            <a:avLst/>
          </a:prstGeom>
          <a:ln xmlns:a="http://schemas.openxmlformats.org/drawingml/2006/main" w="38100">
            <a:solidFill>
              <a:schemeClr val="bg2">
                <a:lumMod val="10000"/>
              </a:schemeClr>
            </a:solidFill>
            <a:prstDash val="sysDot"/>
          </a:ln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</cdr:grp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11206</xdr:colOff>
      <xdr:row>41</xdr:row>
      <xdr:rowOff>124783</xdr:rowOff>
    </xdr:from>
    <xdr:to>
      <xdr:col>18</xdr:col>
      <xdr:colOff>616324</xdr:colOff>
      <xdr:row>66</xdr:row>
      <xdr:rowOff>67235</xdr:rowOff>
    </xdr:to>
    <xdr:graphicFrame macro="">
      <xdr:nvGraphicFramePr>
        <xdr:cNvPr id="4" name="Graf 3">
          <a:extLst>
            <a:ext uri="{FF2B5EF4-FFF2-40B4-BE49-F238E27FC236}">
              <a16:creationId xmlns:a16="http://schemas.microsoft.com/office/drawing/2014/main" id="{56741808-1BCA-44CA-94C1-3FF6BD24FC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114300</xdr:rowOff>
    </xdr:from>
    <xdr:to>
      <xdr:col>14</xdr:col>
      <xdr:colOff>478641</xdr:colOff>
      <xdr:row>22</xdr:row>
      <xdr:rowOff>161925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1099CFDB-1619-48CA-8E4E-F6ADD68D2C1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04800"/>
          <a:ext cx="8927316" cy="40481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28575</xdr:rowOff>
    </xdr:from>
    <xdr:to>
      <xdr:col>9</xdr:col>
      <xdr:colOff>461010</xdr:colOff>
      <xdr:row>16</xdr:row>
      <xdr:rowOff>66040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D08A925B-0706-4307-BE18-0E18A984ECE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9075"/>
          <a:ext cx="5947410" cy="289496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18</xdr:row>
      <xdr:rowOff>47625</xdr:rowOff>
    </xdr:from>
    <xdr:to>
      <xdr:col>9</xdr:col>
      <xdr:colOff>438785</xdr:colOff>
      <xdr:row>33</xdr:row>
      <xdr:rowOff>174625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87C8CFA6-33A7-45AC-9768-7CD4C2B33714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76625"/>
          <a:ext cx="5925185" cy="29845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57150</xdr:colOff>
      <xdr:row>35</xdr:row>
      <xdr:rowOff>19050</xdr:rowOff>
    </xdr:from>
    <xdr:to>
      <xdr:col>9</xdr:col>
      <xdr:colOff>514350</xdr:colOff>
      <xdr:row>53</xdr:row>
      <xdr:rowOff>184150</xdr:rowOff>
    </xdr:to>
    <xdr:pic>
      <xdr:nvPicPr>
        <xdr:cNvPr id="4" name="Picture 22">
          <a:extLst>
            <a:ext uri="{FF2B5EF4-FFF2-40B4-BE49-F238E27FC236}">
              <a16:creationId xmlns:a16="http://schemas.microsoft.com/office/drawing/2014/main" id="{AF66784B-EB27-47E0-A272-7E261BF38EE7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6686550"/>
          <a:ext cx="5943600" cy="35941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ankovad/Documents/!Papillon/Extraction%20experiments%20+%20results/2023-03-08%20injection%20solvent,%20mobile%20phase%20tes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jection solvent"/>
      <sheetName val="mobile phase"/>
      <sheetName val="mobile phase (2)"/>
      <sheetName val="mobile phase - selection"/>
      <sheetName val="ValueList_Helper"/>
    </sheetNames>
    <sheetDataSet>
      <sheetData sheetId="0"/>
      <sheetData sheetId="1"/>
      <sheetData sheetId="2">
        <row r="2">
          <cell r="B2" t="str">
            <v>Dipentaerythriol</v>
          </cell>
          <cell r="C2" t="str">
            <v>2,2,6,6-Tetramethyl-4-piperidinol</v>
          </cell>
          <cell r="D2" t="str">
            <v>Uvinul 4050H</v>
          </cell>
          <cell r="E2" t="str">
            <v>Acetyl triethyl citrate</v>
          </cell>
          <cell r="F2" t="str">
            <v>Tinuvin 770</v>
          </cell>
          <cell r="G2" t="str">
            <v>Dioxybenzone</v>
          </cell>
          <cell r="H2" t="str">
            <v>Tributyl acetylcitrate</v>
          </cell>
          <cell r="I2" t="str">
            <v>Irganox 1024</v>
          </cell>
          <cell r="J2" t="str">
            <v>12-Hydroxystearic acid</v>
          </cell>
          <cell r="K2" t="str">
            <v>Octabenzone</v>
          </cell>
          <cell r="L2" t="str">
            <v>Nickel(II) dibutyldithiocarbamate</v>
          </cell>
          <cell r="M2" t="str">
            <v>Bis(2-ethylhexyl) azelate</v>
          </cell>
          <cell r="N2" t="str">
            <v>Erucamide</v>
          </cell>
          <cell r="O2" t="str">
            <v>UV-350 and UV-320</v>
          </cell>
          <cell r="P2" t="str">
            <v>Irganox 1010</v>
          </cell>
          <cell r="Q2" t="str">
            <v>Vanlube 81</v>
          </cell>
          <cell r="R2" t="str">
            <v>Tinuvin 1577</v>
          </cell>
          <cell r="S2" t="str">
            <v>Irgafos 168</v>
          </cell>
          <cell r="T2" t="str">
            <v>UV-1164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4FD27-FC26-4DAE-8DE4-68D204546B9B}">
  <dimension ref="A1:G23"/>
  <sheetViews>
    <sheetView showGridLines="0" tabSelected="1" zoomScaleNormal="100" workbookViewId="0">
      <selection activeCell="B7" sqref="B7"/>
    </sheetView>
  </sheetViews>
  <sheetFormatPr defaultColWidth="32.140625" defaultRowHeight="15" x14ac:dyDescent="0.25"/>
  <cols>
    <col min="1" max="1" width="23.42578125" bestFit="1" customWidth="1"/>
    <col min="2" max="2" width="62" customWidth="1"/>
    <col min="3" max="3" width="10.42578125" bestFit="1" customWidth="1"/>
    <col min="4" max="4" width="14.28515625" bestFit="1" customWidth="1"/>
    <col min="5" max="5" width="19.7109375" bestFit="1" customWidth="1"/>
    <col min="6" max="6" width="5.5703125" bestFit="1" customWidth="1"/>
    <col min="7" max="7" width="10.28515625" bestFit="1" customWidth="1"/>
  </cols>
  <sheetData>
    <row r="1" spans="1:7" x14ac:dyDescent="0.25">
      <c r="A1" t="s">
        <v>90</v>
      </c>
    </row>
    <row r="2" spans="1:7" x14ac:dyDescent="0.25">
      <c r="A2" s="53" t="s">
        <v>0</v>
      </c>
      <c r="B2" s="53" t="s">
        <v>1</v>
      </c>
      <c r="C2" s="53" t="s">
        <v>2</v>
      </c>
      <c r="D2" s="53" t="s">
        <v>3</v>
      </c>
      <c r="E2" s="53" t="s">
        <v>4</v>
      </c>
      <c r="F2" s="53" t="s">
        <v>5</v>
      </c>
      <c r="G2" s="53" t="s">
        <v>6</v>
      </c>
    </row>
    <row r="3" spans="1:7" ht="25.5" x14ac:dyDescent="0.25">
      <c r="A3" s="54" t="s">
        <v>7</v>
      </c>
      <c r="B3" s="54" t="s">
        <v>8</v>
      </c>
      <c r="C3" s="55" t="s">
        <v>9</v>
      </c>
      <c r="D3" s="55" t="s">
        <v>10</v>
      </c>
      <c r="E3" s="55">
        <v>254.3</v>
      </c>
      <c r="F3" s="55">
        <v>-3.1</v>
      </c>
      <c r="G3" s="54" t="s">
        <v>11</v>
      </c>
    </row>
    <row r="4" spans="1:7" ht="15.75" x14ac:dyDescent="0.25">
      <c r="A4" s="54" t="s">
        <v>12</v>
      </c>
      <c r="B4" s="54" t="s">
        <v>13</v>
      </c>
      <c r="C4" s="55" t="s">
        <v>14</v>
      </c>
      <c r="D4" s="55" t="s">
        <v>15</v>
      </c>
      <c r="E4" s="55">
        <v>157.30000000000001</v>
      </c>
      <c r="F4" s="55">
        <v>1.3</v>
      </c>
      <c r="G4" s="54" t="s">
        <v>16</v>
      </c>
    </row>
    <row r="5" spans="1:7" ht="15.75" x14ac:dyDescent="0.25">
      <c r="A5" s="54" t="s">
        <v>17</v>
      </c>
      <c r="B5" s="54" t="s">
        <v>18</v>
      </c>
      <c r="C5" s="55" t="s">
        <v>19</v>
      </c>
      <c r="D5" s="55" t="s">
        <v>20</v>
      </c>
      <c r="E5" s="55">
        <v>318.3</v>
      </c>
      <c r="F5" s="55">
        <v>2.1</v>
      </c>
      <c r="G5" s="54" t="s">
        <v>11</v>
      </c>
    </row>
    <row r="6" spans="1:7" ht="15.75" x14ac:dyDescent="0.25">
      <c r="A6" s="54" t="s">
        <v>21</v>
      </c>
      <c r="B6" s="54" t="s">
        <v>22</v>
      </c>
      <c r="C6" s="55" t="s">
        <v>23</v>
      </c>
      <c r="D6" s="55" t="s">
        <v>24</v>
      </c>
      <c r="E6" s="55">
        <v>244.2</v>
      </c>
      <c r="F6" s="55">
        <v>3.3</v>
      </c>
      <c r="G6" s="54" t="s">
        <v>16</v>
      </c>
    </row>
    <row r="7" spans="1:7" ht="25.5" x14ac:dyDescent="0.25">
      <c r="A7" s="54" t="s">
        <v>25</v>
      </c>
      <c r="B7" s="54" t="s">
        <v>26</v>
      </c>
      <c r="C7" s="54" t="s">
        <v>27</v>
      </c>
      <c r="D7" s="54" t="s">
        <v>28</v>
      </c>
      <c r="E7" s="54">
        <v>450.7</v>
      </c>
      <c r="F7" s="54">
        <v>3.4</v>
      </c>
      <c r="G7" s="54" t="s">
        <v>16</v>
      </c>
    </row>
    <row r="8" spans="1:7" ht="15.75" x14ac:dyDescent="0.25">
      <c r="A8" s="54" t="s">
        <v>29</v>
      </c>
      <c r="B8" s="54" t="s">
        <v>30</v>
      </c>
      <c r="C8" s="55" t="s">
        <v>31</v>
      </c>
      <c r="D8" s="55" t="s">
        <v>32</v>
      </c>
      <c r="E8" s="55">
        <v>300.5</v>
      </c>
      <c r="F8" s="55">
        <v>5.3</v>
      </c>
      <c r="G8" s="54" t="s">
        <v>11</v>
      </c>
    </row>
    <row r="9" spans="1:7" ht="15.75" x14ac:dyDescent="0.25">
      <c r="A9" s="54" t="s">
        <v>33</v>
      </c>
      <c r="B9" s="54" t="s">
        <v>34</v>
      </c>
      <c r="C9" s="54" t="s">
        <v>35</v>
      </c>
      <c r="D9" s="54" t="s">
        <v>36</v>
      </c>
      <c r="E9" s="54">
        <v>402.5</v>
      </c>
      <c r="F9" s="54">
        <v>5.3</v>
      </c>
      <c r="G9" s="54" t="s">
        <v>11</v>
      </c>
    </row>
    <row r="10" spans="1:7" ht="15.75" x14ac:dyDescent="0.25">
      <c r="A10" s="54" t="s">
        <v>37</v>
      </c>
      <c r="B10" s="54" t="s">
        <v>38</v>
      </c>
      <c r="C10" s="55" t="s">
        <v>39</v>
      </c>
      <c r="D10" s="55" t="s">
        <v>40</v>
      </c>
      <c r="E10" s="55">
        <v>326.39999999999998</v>
      </c>
      <c r="F10" s="55">
        <v>5.4</v>
      </c>
      <c r="G10" s="54" t="s">
        <v>16</v>
      </c>
    </row>
    <row r="11" spans="1:7" ht="15.75" x14ac:dyDescent="0.25">
      <c r="A11" s="54" t="s">
        <v>41</v>
      </c>
      <c r="B11" s="54" t="s">
        <v>42</v>
      </c>
      <c r="C11" s="55" t="s">
        <v>43</v>
      </c>
      <c r="D11" s="55" t="s">
        <v>44</v>
      </c>
      <c r="E11" s="55">
        <v>467.4</v>
      </c>
      <c r="F11" s="55">
        <v>5.4</v>
      </c>
      <c r="G11" s="54" t="s">
        <v>16</v>
      </c>
    </row>
    <row r="12" spans="1:7" ht="15.75" x14ac:dyDescent="0.25">
      <c r="A12" s="54" t="s">
        <v>45</v>
      </c>
      <c r="B12" s="54" t="s">
        <v>46</v>
      </c>
      <c r="C12" s="54" t="s">
        <v>47</v>
      </c>
      <c r="D12" s="54" t="s">
        <v>48</v>
      </c>
      <c r="E12" s="54">
        <v>480.7</v>
      </c>
      <c r="F12" s="54">
        <v>5.5</v>
      </c>
      <c r="G12" s="54" t="s">
        <v>16</v>
      </c>
    </row>
    <row r="13" spans="1:7" ht="15.75" x14ac:dyDescent="0.25">
      <c r="A13" s="54" t="s">
        <v>49</v>
      </c>
      <c r="B13" s="54" t="s">
        <v>50</v>
      </c>
      <c r="C13" s="54" t="s">
        <v>51</v>
      </c>
      <c r="D13" s="55" t="s">
        <v>52</v>
      </c>
      <c r="E13" s="54">
        <v>323.39999999999998</v>
      </c>
      <c r="F13" s="54">
        <v>6.3</v>
      </c>
      <c r="G13" s="54" t="s">
        <v>16</v>
      </c>
    </row>
    <row r="14" spans="1:7" ht="15.75" x14ac:dyDescent="0.25">
      <c r="A14" s="54" t="s">
        <v>53</v>
      </c>
      <c r="B14" s="54" t="s">
        <v>54</v>
      </c>
      <c r="C14" s="55" t="s">
        <v>55</v>
      </c>
      <c r="D14" s="55" t="s">
        <v>56</v>
      </c>
      <c r="E14" s="55">
        <v>425.5</v>
      </c>
      <c r="F14" s="55">
        <v>6.9</v>
      </c>
      <c r="G14" s="54" t="s">
        <v>16</v>
      </c>
    </row>
    <row r="15" spans="1:7" ht="15.75" x14ac:dyDescent="0.25">
      <c r="A15" s="54" t="s">
        <v>57</v>
      </c>
      <c r="B15" s="54" t="s">
        <v>58</v>
      </c>
      <c r="C15" s="54" t="s">
        <v>59</v>
      </c>
      <c r="D15" s="54" t="s">
        <v>60</v>
      </c>
      <c r="E15" s="54">
        <v>412.6</v>
      </c>
      <c r="F15" s="54">
        <v>7.2</v>
      </c>
      <c r="G15" s="54" t="s">
        <v>11</v>
      </c>
    </row>
    <row r="16" spans="1:7" ht="15.75" x14ac:dyDescent="0.25">
      <c r="A16" s="54" t="s">
        <v>61</v>
      </c>
      <c r="B16" s="54" t="s">
        <v>62</v>
      </c>
      <c r="C16" s="54" t="s">
        <v>63</v>
      </c>
      <c r="D16" s="54" t="s">
        <v>64</v>
      </c>
      <c r="E16" s="55">
        <v>337.6</v>
      </c>
      <c r="F16" s="54">
        <v>7.3</v>
      </c>
      <c r="G16" s="54" t="s">
        <v>65</v>
      </c>
    </row>
    <row r="17" spans="1:7" ht="15.75" x14ac:dyDescent="0.25">
      <c r="A17" s="54" t="s">
        <v>66</v>
      </c>
      <c r="B17" s="54" t="s">
        <v>67</v>
      </c>
      <c r="C17" s="54" t="s">
        <v>68</v>
      </c>
      <c r="D17" s="55" t="s">
        <v>52</v>
      </c>
      <c r="E17" s="55">
        <v>323.39999999999998</v>
      </c>
      <c r="F17" s="55">
        <v>7.3</v>
      </c>
      <c r="G17" s="54" t="s">
        <v>16</v>
      </c>
    </row>
    <row r="18" spans="1:7" ht="25.5" x14ac:dyDescent="0.25">
      <c r="A18" s="54" t="s">
        <v>69</v>
      </c>
      <c r="B18" s="54" t="s">
        <v>70</v>
      </c>
      <c r="C18" s="54" t="s">
        <v>71</v>
      </c>
      <c r="D18" s="54" t="s">
        <v>72</v>
      </c>
      <c r="E18" s="54">
        <v>552.79999999999995</v>
      </c>
      <c r="F18" s="54">
        <v>8.8000000000000007</v>
      </c>
      <c r="G18" s="54" t="s">
        <v>73</v>
      </c>
    </row>
    <row r="19" spans="1:7" ht="15.75" x14ac:dyDescent="0.25">
      <c r="A19" s="54" t="s">
        <v>74</v>
      </c>
      <c r="B19" s="54" t="s">
        <v>75</v>
      </c>
      <c r="C19" s="55" t="s">
        <v>76</v>
      </c>
      <c r="D19" s="55" t="s">
        <v>77</v>
      </c>
      <c r="E19" s="55">
        <v>393.7</v>
      </c>
      <c r="F19" s="55">
        <v>9.1999999999999993</v>
      </c>
      <c r="G19" s="54" t="s">
        <v>73</v>
      </c>
    </row>
    <row r="20" spans="1:7" ht="15.75" x14ac:dyDescent="0.25">
      <c r="A20" s="54" t="s">
        <v>78</v>
      </c>
      <c r="B20" s="54" t="s">
        <v>79</v>
      </c>
      <c r="C20" s="54" t="s">
        <v>80</v>
      </c>
      <c r="D20" s="54" t="s">
        <v>81</v>
      </c>
      <c r="E20" s="54">
        <v>509.7</v>
      </c>
      <c r="F20" s="55">
        <v>9.5</v>
      </c>
      <c r="G20" s="54" t="s">
        <v>16</v>
      </c>
    </row>
    <row r="21" spans="1:7" ht="15.75" x14ac:dyDescent="0.25">
      <c r="A21" s="54" t="s">
        <v>82</v>
      </c>
      <c r="B21" s="54" t="s">
        <v>83</v>
      </c>
      <c r="C21" s="54" t="s">
        <v>84</v>
      </c>
      <c r="D21" s="54" t="s">
        <v>85</v>
      </c>
      <c r="E21" s="54">
        <v>646.9</v>
      </c>
      <c r="F21" s="54">
        <v>15.5</v>
      </c>
      <c r="G21" s="54" t="s">
        <v>73</v>
      </c>
    </row>
    <row r="22" spans="1:7" ht="38.25" x14ac:dyDescent="0.25">
      <c r="A22" s="54" t="s">
        <v>86</v>
      </c>
      <c r="B22" s="54" t="s">
        <v>87</v>
      </c>
      <c r="C22" s="54" t="s">
        <v>88</v>
      </c>
      <c r="D22" s="54" t="s">
        <v>89</v>
      </c>
      <c r="E22" s="54">
        <v>1177.5999999999999</v>
      </c>
      <c r="F22" s="54">
        <v>19.399999999999999</v>
      </c>
      <c r="G22" s="54" t="s">
        <v>73</v>
      </c>
    </row>
    <row r="23" spans="1:7" x14ac:dyDescent="0.25">
      <c r="A23" s="1" t="s">
        <v>91</v>
      </c>
    </row>
  </sheetData>
  <pageMargins left="0.7" right="0.7" top="0.78740157499999996" bottom="0.78740157499999996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A4A79-0771-464F-869E-E5A6056EBDA6}">
  <dimension ref="A1:AA129"/>
  <sheetViews>
    <sheetView showGridLines="0" zoomScale="70" zoomScaleNormal="70" workbookViewId="0">
      <selection activeCell="A11" sqref="A11:XFD11"/>
    </sheetView>
  </sheetViews>
  <sheetFormatPr defaultRowHeight="12" x14ac:dyDescent="0.2"/>
  <cols>
    <col min="1" max="1" width="43.28515625" style="62" customWidth="1"/>
    <col min="2" max="2" width="12.5703125" style="62" bestFit="1" customWidth="1"/>
    <col min="3" max="3" width="10.28515625" style="62" bestFit="1" customWidth="1"/>
    <col min="4" max="4" width="8.140625" style="62" bestFit="1" customWidth="1"/>
    <col min="5" max="6" width="9.28515625" style="62" bestFit="1" customWidth="1"/>
    <col min="7" max="7" width="16.28515625" style="62" bestFit="1" customWidth="1"/>
    <col min="8" max="9" width="9.5703125" style="62" bestFit="1" customWidth="1"/>
    <col min="10" max="10" width="8.7109375" style="62" bestFit="1" customWidth="1"/>
    <col min="11" max="11" width="10.28515625" style="62" bestFit="1" customWidth="1"/>
    <col min="12" max="12" width="11.28515625" style="62" bestFit="1" customWidth="1"/>
    <col min="13" max="13" width="6.28515625" style="62" bestFit="1" customWidth="1"/>
    <col min="14" max="14" width="8.28515625" style="62" bestFit="1" customWidth="1"/>
    <col min="15" max="15" width="4" style="62" bestFit="1" customWidth="1"/>
    <col min="16" max="27" width="8.42578125" style="62" customWidth="1"/>
    <col min="28" max="16384" width="9.140625" style="62"/>
  </cols>
  <sheetData>
    <row r="1" spans="1:27" x14ac:dyDescent="0.2">
      <c r="A1" s="62" t="s">
        <v>246</v>
      </c>
    </row>
    <row r="2" spans="1:27" ht="13.5" x14ac:dyDescent="0.2">
      <c r="A2" s="125" t="s">
        <v>92</v>
      </c>
      <c r="B2" s="126" t="s">
        <v>93</v>
      </c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 t="s">
        <v>94</v>
      </c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</row>
    <row r="3" spans="1:27" ht="13.5" x14ac:dyDescent="0.2">
      <c r="A3" s="125"/>
      <c r="B3" s="126" t="s">
        <v>95</v>
      </c>
      <c r="C3" s="126"/>
      <c r="D3" s="126"/>
      <c r="E3" s="126"/>
      <c r="F3" s="126"/>
      <c r="G3" s="126"/>
      <c r="H3" s="126"/>
      <c r="I3" s="126"/>
      <c r="J3" s="126"/>
      <c r="K3" s="126" t="s">
        <v>96</v>
      </c>
      <c r="L3" s="126"/>
      <c r="M3" s="126"/>
      <c r="N3" s="126"/>
      <c r="O3" s="126"/>
      <c r="P3" s="127" t="s">
        <v>95</v>
      </c>
      <c r="Q3" s="127"/>
      <c r="R3" s="127"/>
      <c r="S3" s="127"/>
      <c r="T3" s="127"/>
      <c r="U3" s="127"/>
      <c r="V3" s="127"/>
      <c r="W3" s="126" t="s">
        <v>96</v>
      </c>
      <c r="X3" s="126"/>
      <c r="Y3" s="126"/>
      <c r="Z3" s="126"/>
      <c r="AA3" s="126"/>
    </row>
    <row r="4" spans="1:27" ht="13.5" x14ac:dyDescent="0.2">
      <c r="A4" s="125"/>
      <c r="B4" s="128" t="s">
        <v>116</v>
      </c>
      <c r="C4" s="126" t="s">
        <v>99</v>
      </c>
      <c r="D4" s="126"/>
      <c r="E4" s="127" t="s">
        <v>101</v>
      </c>
      <c r="F4" s="127"/>
      <c r="G4" s="126" t="s">
        <v>101</v>
      </c>
      <c r="H4" s="126"/>
      <c r="I4" s="126" t="s">
        <v>101</v>
      </c>
      <c r="J4" s="126"/>
      <c r="K4" s="128" t="s">
        <v>116</v>
      </c>
      <c r="L4" s="126" t="s">
        <v>101</v>
      </c>
      <c r="M4" s="126"/>
      <c r="N4" s="126" t="s">
        <v>101</v>
      </c>
      <c r="O4" s="126"/>
      <c r="P4" s="127" t="s">
        <v>116</v>
      </c>
      <c r="Q4" s="127" t="s">
        <v>101</v>
      </c>
      <c r="R4" s="127"/>
      <c r="S4" s="127" t="s">
        <v>101</v>
      </c>
      <c r="T4" s="127"/>
      <c r="U4" s="127" t="s">
        <v>101</v>
      </c>
      <c r="V4" s="127"/>
      <c r="W4" s="128" t="s">
        <v>116</v>
      </c>
      <c r="X4" s="126" t="s">
        <v>101</v>
      </c>
      <c r="Y4" s="126"/>
      <c r="Z4" s="126" t="s">
        <v>101</v>
      </c>
      <c r="AA4" s="126"/>
    </row>
    <row r="5" spans="1:27" ht="13.5" x14ac:dyDescent="0.2">
      <c r="A5" s="125"/>
      <c r="B5" s="128"/>
      <c r="C5" s="126" t="s">
        <v>100</v>
      </c>
      <c r="D5" s="126"/>
      <c r="E5" s="127" t="s">
        <v>100</v>
      </c>
      <c r="F5" s="127"/>
      <c r="G5" s="126" t="s">
        <v>102</v>
      </c>
      <c r="H5" s="126"/>
      <c r="I5" s="126" t="s">
        <v>102</v>
      </c>
      <c r="J5" s="126"/>
      <c r="K5" s="128"/>
      <c r="L5" s="126" t="s">
        <v>102</v>
      </c>
      <c r="M5" s="126"/>
      <c r="N5" s="126" t="s">
        <v>102</v>
      </c>
      <c r="O5" s="126"/>
      <c r="P5" s="127"/>
      <c r="Q5" s="127" t="s">
        <v>102</v>
      </c>
      <c r="R5" s="127"/>
      <c r="S5" s="127" t="s">
        <v>102</v>
      </c>
      <c r="T5" s="127"/>
      <c r="U5" s="127" t="s">
        <v>102</v>
      </c>
      <c r="V5" s="127"/>
      <c r="W5" s="128"/>
      <c r="X5" s="126" t="s">
        <v>102</v>
      </c>
      <c r="Y5" s="126"/>
      <c r="Z5" s="126" t="s">
        <v>102</v>
      </c>
      <c r="AA5" s="126"/>
    </row>
    <row r="6" spans="1:27" ht="13.5" x14ac:dyDescent="0.2">
      <c r="A6" s="125"/>
      <c r="B6" s="128"/>
      <c r="C6" s="128" t="s">
        <v>103</v>
      </c>
      <c r="D6" s="128"/>
      <c r="E6" s="127" t="s">
        <v>103</v>
      </c>
      <c r="F6" s="127"/>
      <c r="G6" s="126" t="s">
        <v>104</v>
      </c>
      <c r="H6" s="126"/>
      <c r="I6" s="126" t="s">
        <v>105</v>
      </c>
      <c r="J6" s="126"/>
      <c r="K6" s="128"/>
      <c r="L6" s="126" t="s">
        <v>104</v>
      </c>
      <c r="M6" s="126"/>
      <c r="N6" s="126" t="s">
        <v>105</v>
      </c>
      <c r="O6" s="126"/>
      <c r="P6" s="127"/>
      <c r="Q6" s="127" t="s">
        <v>103</v>
      </c>
      <c r="R6" s="127"/>
      <c r="S6" s="127" t="s">
        <v>104</v>
      </c>
      <c r="T6" s="127"/>
      <c r="U6" s="127" t="s">
        <v>105</v>
      </c>
      <c r="V6" s="127"/>
      <c r="W6" s="128"/>
      <c r="X6" s="126" t="s">
        <v>104</v>
      </c>
      <c r="Y6" s="126"/>
      <c r="Z6" s="126" t="s">
        <v>105</v>
      </c>
      <c r="AA6" s="126"/>
    </row>
    <row r="7" spans="1:27" ht="13.5" x14ac:dyDescent="0.2">
      <c r="A7" s="125"/>
      <c r="B7" s="128"/>
      <c r="C7" s="63" t="s">
        <v>106</v>
      </c>
      <c r="D7" s="63" t="s">
        <v>108</v>
      </c>
      <c r="E7" s="85" t="s">
        <v>106</v>
      </c>
      <c r="F7" s="85" t="s">
        <v>108</v>
      </c>
      <c r="G7" s="63" t="s">
        <v>106</v>
      </c>
      <c r="H7" s="63" t="s">
        <v>108</v>
      </c>
      <c r="I7" s="63" t="s">
        <v>106</v>
      </c>
      <c r="J7" s="63" t="s">
        <v>108</v>
      </c>
      <c r="K7" s="128"/>
      <c r="L7" s="63" t="s">
        <v>106</v>
      </c>
      <c r="M7" s="63" t="s">
        <v>108</v>
      </c>
      <c r="N7" s="63" t="s">
        <v>106</v>
      </c>
      <c r="O7" s="63" t="s">
        <v>108</v>
      </c>
      <c r="P7" s="127"/>
      <c r="Q7" s="85" t="s">
        <v>106</v>
      </c>
      <c r="R7" s="85" t="s">
        <v>108</v>
      </c>
      <c r="S7" s="85" t="s">
        <v>106</v>
      </c>
      <c r="T7" s="85" t="s">
        <v>108</v>
      </c>
      <c r="U7" s="85" t="s">
        <v>106</v>
      </c>
      <c r="V7" s="85" t="s">
        <v>108</v>
      </c>
      <c r="W7" s="128"/>
      <c r="X7" s="63" t="s">
        <v>106</v>
      </c>
      <c r="Y7" s="63" t="s">
        <v>108</v>
      </c>
      <c r="Z7" s="63" t="s">
        <v>106</v>
      </c>
      <c r="AA7" s="63" t="s">
        <v>108</v>
      </c>
    </row>
    <row r="8" spans="1:27" ht="13.5" x14ac:dyDescent="0.2">
      <c r="A8" s="125"/>
      <c r="B8" s="128"/>
      <c r="C8" s="63" t="s">
        <v>107</v>
      </c>
      <c r="D8" s="63" t="s">
        <v>107</v>
      </c>
      <c r="E8" s="85" t="s">
        <v>107</v>
      </c>
      <c r="F8" s="85" t="s">
        <v>107</v>
      </c>
      <c r="G8" s="63" t="s">
        <v>107</v>
      </c>
      <c r="H8" s="63" t="s">
        <v>107</v>
      </c>
      <c r="I8" s="63" t="s">
        <v>107</v>
      </c>
      <c r="J8" s="63" t="s">
        <v>107</v>
      </c>
      <c r="K8" s="128"/>
      <c r="L8" s="63" t="s">
        <v>107</v>
      </c>
      <c r="M8" s="63" t="s">
        <v>107</v>
      </c>
      <c r="N8" s="63" t="s">
        <v>107</v>
      </c>
      <c r="O8" s="63" t="s">
        <v>107</v>
      </c>
      <c r="P8" s="127"/>
      <c r="Q8" s="85" t="s">
        <v>107</v>
      </c>
      <c r="R8" s="85" t="s">
        <v>107</v>
      </c>
      <c r="S8" s="85" t="s">
        <v>107</v>
      </c>
      <c r="T8" s="85" t="s">
        <v>107</v>
      </c>
      <c r="U8" s="85" t="s">
        <v>107</v>
      </c>
      <c r="V8" s="85" t="s">
        <v>107</v>
      </c>
      <c r="W8" s="128"/>
      <c r="X8" s="63" t="s">
        <v>107</v>
      </c>
      <c r="Y8" s="63" t="s">
        <v>107</v>
      </c>
      <c r="Z8" s="63" t="s">
        <v>107</v>
      </c>
      <c r="AA8" s="63" t="s">
        <v>107</v>
      </c>
    </row>
    <row r="9" spans="1:27" ht="13.5" x14ac:dyDescent="0.2">
      <c r="A9" s="86" t="s">
        <v>109</v>
      </c>
      <c r="B9" s="87">
        <v>0.2</v>
      </c>
      <c r="C9" s="87">
        <v>76</v>
      </c>
      <c r="D9" s="87">
        <v>5</v>
      </c>
      <c r="E9" s="88">
        <v>104</v>
      </c>
      <c r="F9" s="88">
        <v>6</v>
      </c>
      <c r="G9" s="87">
        <v>89</v>
      </c>
      <c r="H9" s="87">
        <v>3</v>
      </c>
      <c r="I9" s="87">
        <v>84</v>
      </c>
      <c r="J9" s="87">
        <v>5</v>
      </c>
      <c r="K9" s="87">
        <v>0.1</v>
      </c>
      <c r="L9" s="87">
        <v>42</v>
      </c>
      <c r="M9" s="87">
        <v>21</v>
      </c>
      <c r="N9" s="87">
        <v>47</v>
      </c>
      <c r="O9" s="87">
        <v>16</v>
      </c>
      <c r="P9" s="88">
        <v>0.1</v>
      </c>
      <c r="Q9" s="88">
        <v>49</v>
      </c>
      <c r="R9" s="88">
        <v>8</v>
      </c>
      <c r="S9" s="88">
        <v>33</v>
      </c>
      <c r="T9" s="88">
        <v>19</v>
      </c>
      <c r="U9" s="88">
        <v>41</v>
      </c>
      <c r="V9" s="88">
        <v>17</v>
      </c>
      <c r="W9" s="87">
        <v>0.03</v>
      </c>
      <c r="X9" s="87" t="s">
        <v>110</v>
      </c>
      <c r="Y9" s="87" t="s">
        <v>110</v>
      </c>
      <c r="Z9" s="87" t="s">
        <v>110</v>
      </c>
      <c r="AA9" s="87" t="s">
        <v>110</v>
      </c>
    </row>
    <row r="10" spans="1:27" ht="13.5" x14ac:dyDescent="0.2">
      <c r="A10" s="86" t="s">
        <v>111</v>
      </c>
      <c r="B10" s="87">
        <v>20</v>
      </c>
      <c r="C10" s="87">
        <v>105</v>
      </c>
      <c r="D10" s="87">
        <v>12</v>
      </c>
      <c r="E10" s="88">
        <v>107</v>
      </c>
      <c r="F10" s="88">
        <v>4</v>
      </c>
      <c r="G10" s="87">
        <v>75</v>
      </c>
      <c r="H10" s="87">
        <v>18</v>
      </c>
      <c r="I10" s="87">
        <v>105</v>
      </c>
      <c r="J10" s="87">
        <v>15</v>
      </c>
      <c r="K10" s="87">
        <v>13</v>
      </c>
      <c r="L10" s="87">
        <v>62</v>
      </c>
      <c r="M10" s="87">
        <v>13</v>
      </c>
      <c r="N10" s="87" t="s">
        <v>110</v>
      </c>
      <c r="O10" s="87" t="s">
        <v>110</v>
      </c>
      <c r="P10" s="88">
        <v>10</v>
      </c>
      <c r="Q10" s="88">
        <v>86</v>
      </c>
      <c r="R10" s="88">
        <v>9</v>
      </c>
      <c r="S10" s="88">
        <v>35</v>
      </c>
      <c r="T10" s="88">
        <v>37</v>
      </c>
      <c r="U10" s="88">
        <v>49</v>
      </c>
      <c r="V10" s="88">
        <v>31</v>
      </c>
      <c r="W10" s="87">
        <v>2.5</v>
      </c>
      <c r="X10" s="87" t="s">
        <v>110</v>
      </c>
      <c r="Y10" s="87" t="s">
        <v>110</v>
      </c>
      <c r="Z10" s="87" t="s">
        <v>110</v>
      </c>
      <c r="AA10" s="87" t="s">
        <v>110</v>
      </c>
    </row>
    <row r="11" spans="1:27" ht="13.5" x14ac:dyDescent="0.2">
      <c r="A11" s="86" t="s">
        <v>82</v>
      </c>
      <c r="B11" s="87">
        <v>0.2</v>
      </c>
      <c r="C11" s="87">
        <v>116</v>
      </c>
      <c r="D11" s="87">
        <v>12</v>
      </c>
      <c r="E11" s="88">
        <v>50</v>
      </c>
      <c r="F11" s="88">
        <v>3</v>
      </c>
      <c r="G11" s="87" t="s">
        <v>112</v>
      </c>
      <c r="H11" s="87" t="s">
        <v>112</v>
      </c>
      <c r="I11" s="87" t="s">
        <v>112</v>
      </c>
      <c r="J11" s="87" t="s">
        <v>112</v>
      </c>
      <c r="K11" s="87">
        <v>0.1</v>
      </c>
      <c r="L11" s="87" t="s">
        <v>112</v>
      </c>
      <c r="M11" s="87" t="s">
        <v>112</v>
      </c>
      <c r="N11" s="87" t="s">
        <v>112</v>
      </c>
      <c r="O11" s="87" t="s">
        <v>112</v>
      </c>
      <c r="P11" s="88">
        <v>0.1</v>
      </c>
      <c r="Q11" s="88">
        <v>40</v>
      </c>
      <c r="R11" s="88">
        <v>12</v>
      </c>
      <c r="S11" s="88" t="s">
        <v>112</v>
      </c>
      <c r="T11" s="88" t="s">
        <v>112</v>
      </c>
      <c r="U11" s="88" t="s">
        <v>112</v>
      </c>
      <c r="V11" s="88" t="s">
        <v>112</v>
      </c>
      <c r="W11" s="87">
        <v>0.03</v>
      </c>
      <c r="X11" s="87" t="s">
        <v>112</v>
      </c>
      <c r="Y11" s="87" t="s">
        <v>112</v>
      </c>
      <c r="Z11" s="87" t="s">
        <v>112</v>
      </c>
      <c r="AA11" s="87" t="s">
        <v>112</v>
      </c>
    </row>
    <row r="12" spans="1:27" ht="13.5" x14ac:dyDescent="0.2">
      <c r="A12" s="86" t="s">
        <v>86</v>
      </c>
      <c r="B12" s="87">
        <v>0.4</v>
      </c>
      <c r="C12" s="87" t="s">
        <v>110</v>
      </c>
      <c r="D12" s="87" t="s">
        <v>110</v>
      </c>
      <c r="E12" s="88" t="s">
        <v>110</v>
      </c>
      <c r="F12" s="88" t="s">
        <v>110</v>
      </c>
      <c r="G12" s="87" t="s">
        <v>112</v>
      </c>
      <c r="H12" s="87" t="s">
        <v>112</v>
      </c>
      <c r="I12" s="87" t="s">
        <v>112</v>
      </c>
      <c r="J12" s="87" t="s">
        <v>112</v>
      </c>
      <c r="K12" s="87">
        <v>0.3</v>
      </c>
      <c r="L12" s="87" t="s">
        <v>112</v>
      </c>
      <c r="M12" s="87" t="s">
        <v>112</v>
      </c>
      <c r="N12" s="87" t="s">
        <v>112</v>
      </c>
      <c r="O12" s="87" t="s">
        <v>112</v>
      </c>
      <c r="P12" s="88">
        <v>0.2</v>
      </c>
      <c r="Q12" s="88">
        <v>55</v>
      </c>
      <c r="R12" s="88">
        <v>19</v>
      </c>
      <c r="S12" s="88" t="s">
        <v>112</v>
      </c>
      <c r="T12" s="88" t="s">
        <v>112</v>
      </c>
      <c r="U12" s="88" t="s">
        <v>112</v>
      </c>
      <c r="V12" s="88" t="s">
        <v>112</v>
      </c>
      <c r="W12" s="87">
        <v>5</v>
      </c>
      <c r="X12" s="87" t="s">
        <v>112</v>
      </c>
      <c r="Y12" s="87" t="s">
        <v>112</v>
      </c>
      <c r="Z12" s="87" t="s">
        <v>112</v>
      </c>
      <c r="AA12" s="87" t="s">
        <v>112</v>
      </c>
    </row>
    <row r="13" spans="1:27" ht="13.5" x14ac:dyDescent="0.2">
      <c r="A13" s="86" t="s">
        <v>113</v>
      </c>
      <c r="B13" s="87">
        <v>0.4</v>
      </c>
      <c r="C13" s="87" t="s">
        <v>110</v>
      </c>
      <c r="D13" s="87" t="s">
        <v>110</v>
      </c>
      <c r="E13" s="88">
        <v>30</v>
      </c>
      <c r="F13" s="88">
        <v>3</v>
      </c>
      <c r="G13" s="87">
        <v>94</v>
      </c>
      <c r="H13" s="87">
        <v>12</v>
      </c>
      <c r="I13" s="87">
        <v>86</v>
      </c>
      <c r="J13" s="87">
        <v>15</v>
      </c>
      <c r="K13" s="87">
        <v>0.3</v>
      </c>
      <c r="L13" s="87">
        <v>58</v>
      </c>
      <c r="M13" s="87">
        <v>4</v>
      </c>
      <c r="N13" s="87">
        <v>46</v>
      </c>
      <c r="O13" s="87">
        <v>12</v>
      </c>
      <c r="P13" s="88">
        <v>0.2</v>
      </c>
      <c r="Q13" s="88">
        <v>88</v>
      </c>
      <c r="R13" s="88">
        <v>11</v>
      </c>
      <c r="S13" s="88">
        <v>69</v>
      </c>
      <c r="T13" s="88">
        <v>22</v>
      </c>
      <c r="U13" s="88">
        <v>79</v>
      </c>
      <c r="V13" s="88">
        <v>23</v>
      </c>
      <c r="W13" s="87">
        <v>0.05</v>
      </c>
      <c r="X13" s="87">
        <v>39</v>
      </c>
      <c r="Y13" s="87">
        <v>1</v>
      </c>
      <c r="Z13" s="87">
        <v>43</v>
      </c>
      <c r="AA13" s="87">
        <v>10</v>
      </c>
    </row>
    <row r="14" spans="1:27" ht="13.5" x14ac:dyDescent="0.2">
      <c r="A14" s="86" t="s">
        <v>41</v>
      </c>
      <c r="B14" s="87">
        <v>20</v>
      </c>
      <c r="C14" s="87">
        <v>86</v>
      </c>
      <c r="D14" s="87">
        <v>3</v>
      </c>
      <c r="E14" s="88" t="s">
        <v>110</v>
      </c>
      <c r="F14" s="88" t="s">
        <v>110</v>
      </c>
      <c r="G14" s="87" t="s">
        <v>110</v>
      </c>
      <c r="H14" s="87" t="s">
        <v>110</v>
      </c>
      <c r="I14" s="87" t="s">
        <v>110</v>
      </c>
      <c r="J14" s="87" t="s">
        <v>110</v>
      </c>
      <c r="K14" s="87">
        <v>13</v>
      </c>
      <c r="L14" s="87" t="s">
        <v>110</v>
      </c>
      <c r="M14" s="87" t="s">
        <v>110</v>
      </c>
      <c r="N14" s="87" t="s">
        <v>110</v>
      </c>
      <c r="O14" s="87" t="s">
        <v>110</v>
      </c>
      <c r="P14" s="88">
        <v>10</v>
      </c>
      <c r="Q14" s="88">
        <v>25</v>
      </c>
      <c r="R14" s="88">
        <v>4</v>
      </c>
      <c r="S14" s="88" t="s">
        <v>110</v>
      </c>
      <c r="T14" s="88" t="s">
        <v>110</v>
      </c>
      <c r="U14" s="88" t="s">
        <v>110</v>
      </c>
      <c r="V14" s="88" t="s">
        <v>110</v>
      </c>
      <c r="W14" s="87">
        <v>2.5</v>
      </c>
      <c r="X14" s="87" t="s">
        <v>110</v>
      </c>
      <c r="Y14" s="87" t="s">
        <v>110</v>
      </c>
      <c r="Z14" s="87">
        <v>88</v>
      </c>
      <c r="AA14" s="87">
        <v>33</v>
      </c>
    </row>
    <row r="15" spans="1:27" ht="13.5" x14ac:dyDescent="0.2">
      <c r="A15" s="86" t="s">
        <v>37</v>
      </c>
      <c r="B15" s="87">
        <v>0.4</v>
      </c>
      <c r="C15" s="87">
        <v>106</v>
      </c>
      <c r="D15" s="87">
        <v>11</v>
      </c>
      <c r="E15" s="88">
        <v>87</v>
      </c>
      <c r="F15" s="88">
        <v>6</v>
      </c>
      <c r="G15" s="87">
        <v>86</v>
      </c>
      <c r="H15" s="87">
        <v>11</v>
      </c>
      <c r="I15" s="87">
        <v>38</v>
      </c>
      <c r="J15" s="87">
        <v>13</v>
      </c>
      <c r="K15" s="87">
        <v>0.3</v>
      </c>
      <c r="L15" s="87">
        <v>48</v>
      </c>
      <c r="M15" s="87">
        <v>3</v>
      </c>
      <c r="N15" s="87">
        <v>31</v>
      </c>
      <c r="O15" s="87">
        <v>15</v>
      </c>
      <c r="P15" s="88">
        <v>0.2</v>
      </c>
      <c r="Q15" s="88">
        <v>54</v>
      </c>
      <c r="R15" s="88">
        <v>13</v>
      </c>
      <c r="S15" s="88">
        <v>60</v>
      </c>
      <c r="T15" s="88">
        <v>20</v>
      </c>
      <c r="U15" s="88">
        <v>72</v>
      </c>
      <c r="V15" s="88">
        <v>20</v>
      </c>
      <c r="W15" s="87">
        <v>0.05</v>
      </c>
      <c r="X15" s="87">
        <v>25</v>
      </c>
      <c r="Y15" s="87">
        <v>11</v>
      </c>
      <c r="Z15" s="87">
        <v>24</v>
      </c>
      <c r="AA15" s="87">
        <v>21</v>
      </c>
    </row>
    <row r="16" spans="1:27" ht="13.5" x14ac:dyDescent="0.2">
      <c r="A16" s="86" t="s">
        <v>53</v>
      </c>
      <c r="B16" s="87">
        <v>0.2</v>
      </c>
      <c r="C16" s="87">
        <v>70</v>
      </c>
      <c r="D16" s="87">
        <v>9</v>
      </c>
      <c r="E16" s="88">
        <v>93</v>
      </c>
      <c r="F16" s="88">
        <v>4</v>
      </c>
      <c r="G16" s="87">
        <v>106</v>
      </c>
      <c r="H16" s="87">
        <v>8</v>
      </c>
      <c r="I16" s="87" t="s">
        <v>110</v>
      </c>
      <c r="J16" s="87" t="s">
        <v>110</v>
      </c>
      <c r="K16" s="87">
        <v>0.1</v>
      </c>
      <c r="L16" s="87">
        <v>89</v>
      </c>
      <c r="M16" s="87">
        <v>11</v>
      </c>
      <c r="N16" s="87" t="s">
        <v>110</v>
      </c>
      <c r="O16" s="87" t="s">
        <v>110</v>
      </c>
      <c r="P16" s="88">
        <v>0.1</v>
      </c>
      <c r="Q16" s="88">
        <v>50</v>
      </c>
      <c r="R16" s="88">
        <v>4</v>
      </c>
      <c r="S16" s="88">
        <v>93</v>
      </c>
      <c r="T16" s="88">
        <v>13</v>
      </c>
      <c r="U16" s="88">
        <v>109</v>
      </c>
      <c r="V16" s="88">
        <v>13</v>
      </c>
      <c r="W16" s="87">
        <v>0.03</v>
      </c>
      <c r="X16" s="87" t="s">
        <v>110</v>
      </c>
      <c r="Y16" s="87" t="s">
        <v>110</v>
      </c>
      <c r="Z16" s="87">
        <v>109</v>
      </c>
      <c r="AA16" s="87">
        <v>42</v>
      </c>
    </row>
    <row r="17" spans="1:27" ht="13.5" x14ac:dyDescent="0.2">
      <c r="A17" s="86" t="s">
        <v>33</v>
      </c>
      <c r="B17" s="87">
        <v>0.2</v>
      </c>
      <c r="C17" s="87">
        <v>95</v>
      </c>
      <c r="D17" s="87">
        <v>6</v>
      </c>
      <c r="E17" s="88">
        <v>86</v>
      </c>
      <c r="F17" s="88">
        <v>3</v>
      </c>
      <c r="G17" s="87">
        <v>107</v>
      </c>
      <c r="H17" s="87">
        <v>9</v>
      </c>
      <c r="I17" s="87">
        <v>136</v>
      </c>
      <c r="J17" s="87">
        <v>15</v>
      </c>
      <c r="K17" s="87">
        <v>0.1</v>
      </c>
      <c r="L17" s="87">
        <v>135</v>
      </c>
      <c r="M17" s="87">
        <v>3</v>
      </c>
      <c r="N17" s="87">
        <v>137</v>
      </c>
      <c r="O17" s="87">
        <v>5</v>
      </c>
      <c r="P17" s="88">
        <v>0.1</v>
      </c>
      <c r="Q17" s="88">
        <v>68</v>
      </c>
      <c r="R17" s="88">
        <v>5</v>
      </c>
      <c r="S17" s="88">
        <v>119</v>
      </c>
      <c r="T17" s="88">
        <v>16</v>
      </c>
      <c r="U17" s="88">
        <v>141</v>
      </c>
      <c r="V17" s="88">
        <v>17</v>
      </c>
      <c r="W17" s="87">
        <v>0.03</v>
      </c>
      <c r="X17" s="87">
        <v>249</v>
      </c>
      <c r="Y17" s="87">
        <v>9</v>
      </c>
      <c r="Z17" s="87">
        <v>309</v>
      </c>
      <c r="AA17" s="87">
        <v>51</v>
      </c>
    </row>
    <row r="18" spans="1:27" ht="13.5" x14ac:dyDescent="0.2">
      <c r="A18" s="86" t="s">
        <v>114</v>
      </c>
      <c r="B18" s="87">
        <v>0.2</v>
      </c>
      <c r="C18" s="87">
        <v>95</v>
      </c>
      <c r="D18" s="87">
        <v>4</v>
      </c>
      <c r="E18" s="88">
        <v>81</v>
      </c>
      <c r="F18" s="88">
        <v>4</v>
      </c>
      <c r="G18" s="87">
        <v>96</v>
      </c>
      <c r="H18" s="87">
        <v>6</v>
      </c>
      <c r="I18" s="87">
        <v>93</v>
      </c>
      <c r="J18" s="87">
        <v>10</v>
      </c>
      <c r="K18" s="87">
        <v>0.1</v>
      </c>
      <c r="L18" s="87">
        <v>91</v>
      </c>
      <c r="M18" s="87">
        <v>11</v>
      </c>
      <c r="N18" s="87">
        <v>111</v>
      </c>
      <c r="O18" s="87">
        <v>12</v>
      </c>
      <c r="P18" s="88">
        <v>0.1</v>
      </c>
      <c r="Q18" s="88">
        <v>99</v>
      </c>
      <c r="R18" s="88">
        <v>11</v>
      </c>
      <c r="S18" s="88">
        <v>102</v>
      </c>
      <c r="T18" s="88">
        <v>13</v>
      </c>
      <c r="U18" s="88">
        <v>121</v>
      </c>
      <c r="V18" s="88">
        <v>14</v>
      </c>
      <c r="W18" s="87">
        <v>0.03</v>
      </c>
      <c r="X18" s="87">
        <v>129</v>
      </c>
      <c r="Y18" s="87">
        <v>4</v>
      </c>
      <c r="Z18" s="87">
        <v>126</v>
      </c>
      <c r="AA18" s="87">
        <v>6</v>
      </c>
    </row>
    <row r="19" spans="1:27" ht="13.5" x14ac:dyDescent="0.2">
      <c r="A19" s="86" t="s">
        <v>115</v>
      </c>
      <c r="B19" s="87">
        <v>0.4</v>
      </c>
      <c r="C19" s="87">
        <v>95</v>
      </c>
      <c r="D19" s="87">
        <v>7</v>
      </c>
      <c r="E19" s="88">
        <v>83</v>
      </c>
      <c r="F19" s="88">
        <v>3</v>
      </c>
      <c r="G19" s="87">
        <v>100</v>
      </c>
      <c r="H19" s="87">
        <v>3</v>
      </c>
      <c r="I19" s="87">
        <v>62</v>
      </c>
      <c r="J19" s="87">
        <v>12</v>
      </c>
      <c r="K19" s="87">
        <v>0.3</v>
      </c>
      <c r="L19" s="87">
        <v>46</v>
      </c>
      <c r="M19" s="87">
        <v>19</v>
      </c>
      <c r="N19" s="87">
        <v>56</v>
      </c>
      <c r="O19" s="87">
        <v>20</v>
      </c>
      <c r="P19" s="88">
        <v>0.2</v>
      </c>
      <c r="Q19" s="88">
        <v>50</v>
      </c>
      <c r="R19" s="88">
        <v>10</v>
      </c>
      <c r="S19" s="88">
        <v>69</v>
      </c>
      <c r="T19" s="88">
        <v>18</v>
      </c>
      <c r="U19" s="88">
        <v>81</v>
      </c>
      <c r="V19" s="88">
        <v>18</v>
      </c>
      <c r="W19" s="87">
        <v>0.05</v>
      </c>
      <c r="X19" s="87">
        <v>55</v>
      </c>
      <c r="Y19" s="87">
        <v>11</v>
      </c>
      <c r="Z19" s="87">
        <v>56</v>
      </c>
      <c r="AA19" s="87">
        <v>13</v>
      </c>
    </row>
    <row r="20" spans="1:27" ht="13.5" x14ac:dyDescent="0.2">
      <c r="A20" s="86" t="s">
        <v>78</v>
      </c>
      <c r="B20" s="87">
        <v>0.2</v>
      </c>
      <c r="C20" s="87">
        <v>77</v>
      </c>
      <c r="D20" s="87">
        <v>5</v>
      </c>
      <c r="E20" s="88">
        <v>106</v>
      </c>
      <c r="F20" s="88">
        <v>5</v>
      </c>
      <c r="G20" s="87">
        <v>114</v>
      </c>
      <c r="H20" s="87">
        <v>11</v>
      </c>
      <c r="I20" s="87" t="s">
        <v>110</v>
      </c>
      <c r="J20" s="87" t="s">
        <v>110</v>
      </c>
      <c r="K20" s="87">
        <v>0.1</v>
      </c>
      <c r="L20" s="87">
        <v>121</v>
      </c>
      <c r="M20" s="87">
        <v>4</v>
      </c>
      <c r="N20" s="87" t="s">
        <v>110</v>
      </c>
      <c r="O20" s="87" t="s">
        <v>110</v>
      </c>
      <c r="P20" s="88">
        <v>0.1</v>
      </c>
      <c r="Q20" s="88">
        <v>81</v>
      </c>
      <c r="R20" s="88">
        <v>2</v>
      </c>
      <c r="S20" s="88">
        <v>106</v>
      </c>
      <c r="T20" s="88">
        <v>14</v>
      </c>
      <c r="U20" s="88" t="s">
        <v>110</v>
      </c>
      <c r="V20" s="88" t="s">
        <v>110</v>
      </c>
      <c r="W20" s="87">
        <v>0.03</v>
      </c>
      <c r="X20" s="87" t="s">
        <v>110</v>
      </c>
      <c r="Y20" s="87" t="s">
        <v>110</v>
      </c>
      <c r="Z20" s="87">
        <v>282</v>
      </c>
      <c r="AA20" s="87">
        <v>7</v>
      </c>
    </row>
    <row r="21" spans="1:27" ht="13.5" x14ac:dyDescent="0.2">
      <c r="A21" s="86" t="s">
        <v>74</v>
      </c>
      <c r="B21" s="87">
        <v>0.2</v>
      </c>
      <c r="C21" s="87">
        <v>83</v>
      </c>
      <c r="D21" s="87">
        <v>12</v>
      </c>
      <c r="E21" s="88">
        <v>69</v>
      </c>
      <c r="F21" s="88">
        <v>1</v>
      </c>
      <c r="G21" s="87">
        <v>89</v>
      </c>
      <c r="H21" s="87">
        <v>8</v>
      </c>
      <c r="I21" s="87">
        <v>82</v>
      </c>
      <c r="J21" s="87">
        <v>17</v>
      </c>
      <c r="K21" s="87">
        <v>0.1</v>
      </c>
      <c r="L21" s="87">
        <v>51</v>
      </c>
      <c r="M21" s="87">
        <v>7</v>
      </c>
      <c r="N21" s="87">
        <v>58</v>
      </c>
      <c r="O21" s="87">
        <v>10</v>
      </c>
      <c r="P21" s="88">
        <v>0.1</v>
      </c>
      <c r="Q21" s="88">
        <v>53</v>
      </c>
      <c r="R21" s="88">
        <v>6</v>
      </c>
      <c r="S21" s="88">
        <v>54</v>
      </c>
      <c r="T21" s="88">
        <v>12</v>
      </c>
      <c r="U21" s="88">
        <v>65</v>
      </c>
      <c r="V21" s="88">
        <v>12</v>
      </c>
      <c r="W21" s="87">
        <v>0.03</v>
      </c>
      <c r="X21" s="87">
        <v>66</v>
      </c>
      <c r="Y21" s="87">
        <v>16</v>
      </c>
      <c r="Z21" s="87">
        <v>87</v>
      </c>
      <c r="AA21" s="87">
        <v>23</v>
      </c>
    </row>
    <row r="22" spans="1:27" ht="13.5" x14ac:dyDescent="0.2">
      <c r="A22" s="64" t="s">
        <v>117</v>
      </c>
      <c r="P22" s="89"/>
      <c r="Q22" s="89"/>
      <c r="R22" s="89"/>
      <c r="S22" s="89"/>
      <c r="T22" s="89"/>
      <c r="U22" s="89"/>
      <c r="V22" s="89"/>
    </row>
    <row r="23" spans="1:27" x14ac:dyDescent="0.2">
      <c r="P23" s="89"/>
      <c r="Q23" s="89"/>
      <c r="R23" s="89"/>
      <c r="S23" s="89"/>
      <c r="T23" s="89"/>
      <c r="U23" s="89"/>
      <c r="V23" s="89"/>
    </row>
    <row r="24" spans="1:27" x14ac:dyDescent="0.2">
      <c r="P24" s="89"/>
      <c r="Q24" s="89"/>
      <c r="R24" s="89"/>
      <c r="S24" s="89"/>
      <c r="T24" s="89"/>
      <c r="U24" s="89"/>
      <c r="V24" s="89"/>
    </row>
    <row r="25" spans="1:27" ht="40.5" x14ac:dyDescent="0.2">
      <c r="A25" s="71" t="s">
        <v>247</v>
      </c>
      <c r="B25" s="65" t="s">
        <v>109</v>
      </c>
      <c r="C25" s="65" t="s">
        <v>111</v>
      </c>
      <c r="D25" s="65" t="s">
        <v>82</v>
      </c>
      <c r="E25" s="65" t="s">
        <v>86</v>
      </c>
      <c r="F25" s="65" t="s">
        <v>113</v>
      </c>
      <c r="G25" s="65" t="s">
        <v>41</v>
      </c>
      <c r="H25" s="65" t="s">
        <v>37</v>
      </c>
      <c r="I25" s="65" t="s">
        <v>53</v>
      </c>
      <c r="J25" s="65" t="s">
        <v>33</v>
      </c>
      <c r="K25" s="65" t="s">
        <v>114</v>
      </c>
      <c r="L25" s="65" t="s">
        <v>129</v>
      </c>
      <c r="M25" s="65" t="s">
        <v>78</v>
      </c>
      <c r="N25" s="65" t="s">
        <v>74</v>
      </c>
    </row>
    <row r="26" spans="1:27" ht="13.5" x14ac:dyDescent="0.2">
      <c r="A26" s="66" t="s">
        <v>256</v>
      </c>
      <c r="B26" s="67">
        <v>0</v>
      </c>
      <c r="C26" s="67">
        <v>0</v>
      </c>
      <c r="D26" s="67">
        <v>0</v>
      </c>
      <c r="E26" s="67" t="s">
        <v>110</v>
      </c>
      <c r="F26" s="67" t="s">
        <v>110</v>
      </c>
      <c r="G26" s="67">
        <v>0</v>
      </c>
      <c r="H26" s="67">
        <v>0</v>
      </c>
      <c r="I26" s="67">
        <v>0</v>
      </c>
      <c r="J26" s="67">
        <v>0</v>
      </c>
      <c r="K26" s="67">
        <v>0</v>
      </c>
      <c r="L26" s="67">
        <v>0</v>
      </c>
      <c r="M26" s="67">
        <v>0</v>
      </c>
      <c r="N26" s="67">
        <v>0</v>
      </c>
    </row>
    <row r="27" spans="1:27" ht="13.5" x14ac:dyDescent="0.2">
      <c r="A27" s="66" t="s">
        <v>257</v>
      </c>
      <c r="B27" s="67">
        <v>0</v>
      </c>
      <c r="C27" s="67">
        <v>0</v>
      </c>
      <c r="D27" s="67">
        <v>0</v>
      </c>
      <c r="E27" s="67" t="s">
        <v>110</v>
      </c>
      <c r="F27" s="67" t="s">
        <v>110</v>
      </c>
      <c r="G27" s="67">
        <v>0</v>
      </c>
      <c r="H27" s="67">
        <v>0</v>
      </c>
      <c r="I27" s="67">
        <v>0</v>
      </c>
      <c r="J27" s="67">
        <v>0</v>
      </c>
      <c r="K27" s="67">
        <v>0</v>
      </c>
      <c r="L27" s="67">
        <v>0</v>
      </c>
      <c r="M27" s="67">
        <v>0</v>
      </c>
      <c r="N27" s="67">
        <v>0</v>
      </c>
    </row>
    <row r="28" spans="1:27" ht="13.5" x14ac:dyDescent="0.2">
      <c r="A28" s="66" t="s">
        <v>258</v>
      </c>
      <c r="B28" s="67">
        <v>9.7425508259845905</v>
      </c>
      <c r="C28" s="67">
        <v>13.3366755210333</v>
      </c>
      <c r="D28" s="67">
        <v>13.31</v>
      </c>
      <c r="E28" s="67" t="s">
        <v>110</v>
      </c>
      <c r="F28" s="67" t="s">
        <v>110</v>
      </c>
      <c r="G28" s="67">
        <v>10.4447880241022</v>
      </c>
      <c r="H28" s="67">
        <v>13.1404150514658</v>
      </c>
      <c r="I28" s="67">
        <v>8.7485094812297302</v>
      </c>
      <c r="J28" s="67">
        <v>12.6415918409109</v>
      </c>
      <c r="K28" s="67">
        <v>11.657964664423</v>
      </c>
      <c r="L28" s="67">
        <v>11.747978332821599</v>
      </c>
      <c r="M28" s="67">
        <v>10.011268227044001</v>
      </c>
      <c r="N28" s="67">
        <v>10.282502086843801</v>
      </c>
    </row>
    <row r="29" spans="1:27" ht="13.5" x14ac:dyDescent="0.2">
      <c r="A29" s="66" t="s">
        <v>259</v>
      </c>
      <c r="B29" s="67">
        <v>9.8282980633464607</v>
      </c>
      <c r="C29" s="67">
        <v>14.468196183052299</v>
      </c>
      <c r="D29" s="67">
        <v>16.64</v>
      </c>
      <c r="E29" s="67" t="s">
        <v>110</v>
      </c>
      <c r="F29" s="67" t="s">
        <v>110</v>
      </c>
      <c r="G29" s="67">
        <v>11.03678631621</v>
      </c>
      <c r="H29" s="67">
        <v>11.8082625359022</v>
      </c>
      <c r="I29" s="67">
        <v>8.0705072730297402</v>
      </c>
      <c r="J29" s="67">
        <v>11.3387944612618</v>
      </c>
      <c r="K29" s="67">
        <v>11.5051989680804</v>
      </c>
      <c r="L29" s="67">
        <v>11.024696618856201</v>
      </c>
      <c r="M29" s="67">
        <v>9.0839684150165798</v>
      </c>
      <c r="N29" s="67">
        <v>9.1817443643766108</v>
      </c>
    </row>
    <row r="30" spans="1:27" ht="13.5" x14ac:dyDescent="0.2">
      <c r="A30" s="66" t="s">
        <v>260</v>
      </c>
      <c r="B30" s="67">
        <v>8.9400416335589394</v>
      </c>
      <c r="C30" s="67">
        <v>11.431334212068</v>
      </c>
      <c r="D30" s="67">
        <v>13.71</v>
      </c>
      <c r="E30" s="67" t="s">
        <v>110</v>
      </c>
      <c r="F30" s="67" t="s">
        <v>110</v>
      </c>
      <c r="G30" s="67">
        <v>10.838545054565399</v>
      </c>
      <c r="H30" s="67">
        <v>14.8208253361818</v>
      </c>
      <c r="I30" s="67">
        <v>9.60849000062532</v>
      </c>
      <c r="J30" s="67">
        <v>11.767684249859499</v>
      </c>
      <c r="K30" s="67">
        <v>12.330060322478101</v>
      </c>
      <c r="L30" s="67">
        <v>12.7226135609253</v>
      </c>
      <c r="M30" s="67">
        <v>9.8886511074403707</v>
      </c>
      <c r="N30" s="67">
        <v>11.5830042761129</v>
      </c>
    </row>
    <row r="31" spans="1:27" ht="13.5" x14ac:dyDescent="0.25">
      <c r="A31" s="68" t="s">
        <v>124</v>
      </c>
      <c r="B31" s="69">
        <f>AVERAGE(B28:B30)/12.5*100</f>
        <v>76.029041394373323</v>
      </c>
      <c r="C31" s="69">
        <f t="shared" ref="C31:N31" si="0">AVERAGE(C28:C30)/12.5*100</f>
        <v>104.62988244307627</v>
      </c>
      <c r="D31" s="69">
        <f t="shared" si="0"/>
        <v>116.42666666666668</v>
      </c>
      <c r="E31" s="67" t="s">
        <v>110</v>
      </c>
      <c r="F31" s="67" t="s">
        <v>110</v>
      </c>
      <c r="G31" s="69">
        <f t="shared" si="0"/>
        <v>86.186985053006936</v>
      </c>
      <c r="H31" s="69">
        <f t="shared" si="0"/>
        <v>106.0520077961328</v>
      </c>
      <c r="I31" s="69">
        <f t="shared" si="0"/>
        <v>70.473351346359451</v>
      </c>
      <c r="J31" s="69">
        <f t="shared" si="0"/>
        <v>95.328188138752537</v>
      </c>
      <c r="K31" s="69">
        <f t="shared" si="0"/>
        <v>94.648597213284006</v>
      </c>
      <c r="L31" s="69">
        <f t="shared" si="0"/>
        <v>94.654102700274919</v>
      </c>
      <c r="M31" s="69">
        <f t="shared" si="0"/>
        <v>77.290367332002532</v>
      </c>
      <c r="N31" s="69">
        <f t="shared" si="0"/>
        <v>82.792668606222165</v>
      </c>
    </row>
    <row r="32" spans="1:27" ht="13.5" x14ac:dyDescent="0.25">
      <c r="A32" s="68" t="s">
        <v>125</v>
      </c>
      <c r="B32" s="69">
        <f>_xlfn.STDEV.S(B28:B30)/AVERAGE(B28:B30)*100</f>
        <v>5.1555184415495212</v>
      </c>
      <c r="C32" s="69">
        <f t="shared" ref="C32:N32" si="1">_xlfn.STDEV.S(C28:C30)/AVERAGE(C28:C30)*100</f>
        <v>11.734884033669815</v>
      </c>
      <c r="D32" s="69">
        <f t="shared" si="1"/>
        <v>12.492946005119533</v>
      </c>
      <c r="E32" s="67" t="s">
        <v>110</v>
      </c>
      <c r="F32" s="67" t="s">
        <v>110</v>
      </c>
      <c r="G32" s="69">
        <f t="shared" si="1"/>
        <v>2.7970078396640097</v>
      </c>
      <c r="H32" s="69">
        <f t="shared" si="1"/>
        <v>11.387866310813965</v>
      </c>
      <c r="I32" s="69">
        <f t="shared" si="1"/>
        <v>8.7497882022998361</v>
      </c>
      <c r="J32" s="69">
        <f t="shared" si="1"/>
        <v>5.5718715350620718</v>
      </c>
      <c r="K32" s="69">
        <f t="shared" si="1"/>
        <v>3.7091555081989038</v>
      </c>
      <c r="L32" s="69">
        <f t="shared" si="1"/>
        <v>7.2014088661996833</v>
      </c>
      <c r="M32" s="69">
        <f t="shared" si="1"/>
        <v>5.2138465701143355</v>
      </c>
      <c r="N32" s="69">
        <f t="shared" si="1"/>
        <v>11.614688052336859</v>
      </c>
    </row>
    <row r="34" spans="1:14" ht="40.5" x14ac:dyDescent="0.2">
      <c r="A34" s="71" t="s">
        <v>261</v>
      </c>
      <c r="B34" s="65" t="s">
        <v>109</v>
      </c>
      <c r="C34" s="65" t="s">
        <v>111</v>
      </c>
      <c r="D34" s="65" t="s">
        <v>82</v>
      </c>
      <c r="E34" s="65" t="s">
        <v>86</v>
      </c>
      <c r="F34" s="65" t="s">
        <v>113</v>
      </c>
      <c r="G34" s="65" t="s">
        <v>41</v>
      </c>
      <c r="H34" s="65" t="s">
        <v>37</v>
      </c>
      <c r="I34" s="65" t="s">
        <v>53</v>
      </c>
      <c r="J34" s="65" t="s">
        <v>33</v>
      </c>
      <c r="K34" s="65" t="s">
        <v>114</v>
      </c>
      <c r="L34" s="65" t="s">
        <v>129</v>
      </c>
      <c r="M34" s="65" t="s">
        <v>78</v>
      </c>
      <c r="N34" s="79" t="s">
        <v>74</v>
      </c>
    </row>
    <row r="35" spans="1:14" ht="13.5" x14ac:dyDescent="0.2">
      <c r="A35" s="66" t="s">
        <v>256</v>
      </c>
      <c r="B35" s="67">
        <v>0</v>
      </c>
      <c r="C35" s="67">
        <v>0</v>
      </c>
      <c r="D35" s="67">
        <v>0</v>
      </c>
      <c r="E35" s="67" t="s">
        <v>110</v>
      </c>
      <c r="F35" s="67" t="s">
        <v>110</v>
      </c>
      <c r="G35" s="67" t="s">
        <v>110</v>
      </c>
      <c r="H35" s="67">
        <v>0</v>
      </c>
      <c r="I35" s="77">
        <v>0</v>
      </c>
      <c r="J35" s="77">
        <v>0</v>
      </c>
      <c r="K35" s="77">
        <v>0</v>
      </c>
      <c r="L35" s="77">
        <v>0</v>
      </c>
      <c r="M35" s="77">
        <v>0</v>
      </c>
      <c r="N35" s="77">
        <v>0</v>
      </c>
    </row>
    <row r="36" spans="1:14" ht="13.5" x14ac:dyDescent="0.2">
      <c r="A36" s="66" t="s">
        <v>257</v>
      </c>
      <c r="B36" s="67">
        <v>0</v>
      </c>
      <c r="C36" s="67">
        <v>0</v>
      </c>
      <c r="D36" s="67">
        <v>0</v>
      </c>
      <c r="E36" s="67" t="s">
        <v>110</v>
      </c>
      <c r="F36" s="67" t="s">
        <v>110</v>
      </c>
      <c r="G36" s="67" t="s">
        <v>110</v>
      </c>
      <c r="H36" s="67">
        <v>0</v>
      </c>
      <c r="I36" s="77">
        <v>0</v>
      </c>
      <c r="J36" s="77">
        <v>0</v>
      </c>
      <c r="K36" s="77">
        <v>0</v>
      </c>
      <c r="L36" s="77">
        <v>0</v>
      </c>
      <c r="M36" s="77">
        <v>0</v>
      </c>
      <c r="N36" s="77">
        <v>0</v>
      </c>
    </row>
    <row r="37" spans="1:14" ht="13.5" x14ac:dyDescent="0.2">
      <c r="A37" s="66" t="s">
        <v>258</v>
      </c>
      <c r="B37" s="67">
        <v>13.54</v>
      </c>
      <c r="C37" s="67">
        <v>13.86</v>
      </c>
      <c r="D37" s="67">
        <v>6.2</v>
      </c>
      <c r="E37" s="67">
        <f>12.5/3</f>
        <v>4.166666666666667</v>
      </c>
      <c r="F37" s="67">
        <v>3.68</v>
      </c>
      <c r="G37" s="67" t="s">
        <v>110</v>
      </c>
      <c r="H37" s="67">
        <v>10.319999999999999</v>
      </c>
      <c r="I37" s="77">
        <v>11.85</v>
      </c>
      <c r="J37" s="77">
        <v>10.455</v>
      </c>
      <c r="K37" s="77">
        <v>9.9779646644230002</v>
      </c>
      <c r="L37" s="77">
        <v>10.17</v>
      </c>
      <c r="M37" s="77">
        <v>12.89</v>
      </c>
      <c r="N37" s="77">
        <v>8.5</v>
      </c>
    </row>
    <row r="38" spans="1:14" ht="13.5" x14ac:dyDescent="0.2">
      <c r="A38" s="66" t="s">
        <v>259</v>
      </c>
      <c r="B38" s="67">
        <v>13.43</v>
      </c>
      <c r="C38" s="67">
        <v>13.56</v>
      </c>
      <c r="D38" s="67">
        <v>6.45</v>
      </c>
      <c r="E38" s="67">
        <f>12.5/3</f>
        <v>4.166666666666667</v>
      </c>
      <c r="F38" s="67">
        <v>3.89</v>
      </c>
      <c r="G38" s="67" t="s">
        <v>110</v>
      </c>
      <c r="H38" s="67">
        <v>11.54</v>
      </c>
      <c r="I38" s="77">
        <v>11.09</v>
      </c>
      <c r="J38" s="77">
        <v>10.5</v>
      </c>
      <c r="K38" s="77">
        <v>9.8251989680804002</v>
      </c>
      <c r="L38" s="77">
        <v>10.07</v>
      </c>
      <c r="M38" s="77">
        <v>12.74</v>
      </c>
      <c r="N38" s="77">
        <v>8.5400000000000009</v>
      </c>
    </row>
    <row r="39" spans="1:14" ht="13.5" x14ac:dyDescent="0.2">
      <c r="A39" s="66" t="s">
        <v>260</v>
      </c>
      <c r="B39" s="67">
        <v>12.200041633558939</v>
      </c>
      <c r="C39" s="67">
        <v>12.790000000000001</v>
      </c>
      <c r="D39" s="67">
        <v>6.13</v>
      </c>
      <c r="E39" s="67">
        <f>12.5/3</f>
        <v>4.166666666666667</v>
      </c>
      <c r="F39" s="67">
        <v>3.78</v>
      </c>
      <c r="G39" s="67" t="s">
        <v>110</v>
      </c>
      <c r="H39" s="67">
        <v>10.94</v>
      </c>
      <c r="I39" s="77">
        <v>12.06</v>
      </c>
      <c r="J39" s="77">
        <v>11.11</v>
      </c>
      <c r="K39" s="77">
        <v>10.650060322478101</v>
      </c>
      <c r="L39" s="77">
        <v>10.72</v>
      </c>
      <c r="M39" s="77">
        <v>13.99</v>
      </c>
      <c r="N39" s="77">
        <v>8.66</v>
      </c>
    </row>
    <row r="40" spans="1:14" ht="13.5" x14ac:dyDescent="0.25">
      <c r="A40" s="68" t="s">
        <v>124</v>
      </c>
      <c r="B40" s="69">
        <f>AVERAGE(B37:B39)/12.5*100</f>
        <v>104.45344435615715</v>
      </c>
      <c r="C40" s="69">
        <f>AVERAGE(C37:C39)/12.5*100</f>
        <v>107.22666666666667</v>
      </c>
      <c r="D40" s="69">
        <f>AVERAGE(D37:D39)/12.5*100</f>
        <v>50.080000000000005</v>
      </c>
      <c r="E40" s="67" t="s">
        <v>110</v>
      </c>
      <c r="F40" s="69">
        <f>AVERAGE(F37:F39)/12.5*100</f>
        <v>30.266666666666666</v>
      </c>
      <c r="G40" s="67" t="s">
        <v>110</v>
      </c>
      <c r="H40" s="69">
        <f t="shared" ref="H40:N40" si="2">AVERAGE(H37:H39)/12.5*100</f>
        <v>87.466666666666654</v>
      </c>
      <c r="I40" s="78">
        <f t="shared" si="2"/>
        <v>93.333333333333329</v>
      </c>
      <c r="J40" s="78">
        <f t="shared" si="2"/>
        <v>85.506666666666661</v>
      </c>
      <c r="K40" s="78">
        <f t="shared" si="2"/>
        <v>81.208597213283994</v>
      </c>
      <c r="L40" s="78">
        <f t="shared" si="2"/>
        <v>82.56</v>
      </c>
      <c r="M40" s="78">
        <f t="shared" si="2"/>
        <v>105.65333333333335</v>
      </c>
      <c r="N40" s="78">
        <f t="shared" si="2"/>
        <v>68.533333333333331</v>
      </c>
    </row>
    <row r="41" spans="1:14" ht="13.5" x14ac:dyDescent="0.25">
      <c r="A41" s="68" t="s">
        <v>125</v>
      </c>
      <c r="B41" s="69">
        <f>_xlfn.STDEV.S(B37:B39)/AVERAGE(B37:B39)*100</f>
        <v>5.6975203344058336</v>
      </c>
      <c r="C41" s="69">
        <f>_xlfn.STDEV.S(C37:C39)/AVERAGE(C37:C39)*100</f>
        <v>4.1179009198691965</v>
      </c>
      <c r="D41" s="69">
        <f>_xlfn.STDEV.S(D37:D39)/AVERAGE(D37:D39)*100</f>
        <v>2.6873169075496377</v>
      </c>
      <c r="E41" s="67" t="s">
        <v>110</v>
      </c>
      <c r="F41" s="69">
        <f>_xlfn.STDEV.S(F37:F39)/AVERAGE(F37:F39)*100</f>
        <v>2.7763790760508775</v>
      </c>
      <c r="G41" s="67" t="s">
        <v>110</v>
      </c>
      <c r="H41" s="69">
        <f t="shared" ref="H41:N41" si="3">_xlfn.STDEV.S(H37:H39)/AVERAGE(H37:H39)*100</f>
        <v>5.5795181871265509</v>
      </c>
      <c r="I41" s="78">
        <f t="shared" si="3"/>
        <v>4.3742287950015166</v>
      </c>
      <c r="J41" s="78">
        <f t="shared" si="3"/>
        <v>3.4230458561984465</v>
      </c>
      <c r="K41" s="78">
        <f t="shared" si="3"/>
        <v>4.3230197016569676</v>
      </c>
      <c r="L41" s="78">
        <f t="shared" si="3"/>
        <v>3.3914728682170567</v>
      </c>
      <c r="M41" s="78">
        <f t="shared" si="3"/>
        <v>5.1679947575576133</v>
      </c>
      <c r="N41" s="78">
        <f t="shared" si="3"/>
        <v>0.97198412426434155</v>
      </c>
    </row>
    <row r="42" spans="1:14" x14ac:dyDescent="0.2">
      <c r="N42" s="80"/>
    </row>
    <row r="43" spans="1:14" ht="40.5" x14ac:dyDescent="0.2">
      <c r="A43" s="71" t="s">
        <v>248</v>
      </c>
      <c r="B43" s="65" t="s">
        <v>109</v>
      </c>
      <c r="C43" s="65" t="s">
        <v>111</v>
      </c>
      <c r="D43" s="65" t="s">
        <v>82</v>
      </c>
      <c r="E43" s="65" t="s">
        <v>86</v>
      </c>
      <c r="F43" s="65" t="s">
        <v>113</v>
      </c>
      <c r="G43" s="65" t="s">
        <v>41</v>
      </c>
      <c r="H43" s="65" t="s">
        <v>37</v>
      </c>
      <c r="I43" s="65" t="s">
        <v>53</v>
      </c>
      <c r="J43" s="65" t="s">
        <v>33</v>
      </c>
      <c r="K43" s="65" t="s">
        <v>114</v>
      </c>
      <c r="L43" s="65" t="s">
        <v>129</v>
      </c>
      <c r="M43" s="65" t="s">
        <v>78</v>
      </c>
      <c r="N43" s="65" t="s">
        <v>74</v>
      </c>
    </row>
    <row r="44" spans="1:14" ht="13.5" x14ac:dyDescent="0.2">
      <c r="A44" s="66" t="s">
        <v>256</v>
      </c>
      <c r="B44" s="67">
        <v>0</v>
      </c>
      <c r="C44" s="67">
        <v>0</v>
      </c>
      <c r="D44" s="67">
        <v>510.91839689262702</v>
      </c>
      <c r="E44" s="67">
        <v>67.857829513202802</v>
      </c>
      <c r="F44" s="67">
        <v>0</v>
      </c>
      <c r="G44" s="67" t="s">
        <v>110</v>
      </c>
      <c r="H44" s="67">
        <v>0</v>
      </c>
      <c r="I44" s="67">
        <v>0</v>
      </c>
      <c r="J44" s="67">
        <v>0</v>
      </c>
      <c r="K44" s="67">
        <v>0</v>
      </c>
      <c r="L44" s="67">
        <v>0</v>
      </c>
      <c r="M44" s="67">
        <v>0</v>
      </c>
      <c r="N44" s="67">
        <v>0</v>
      </c>
    </row>
    <row r="45" spans="1:14" ht="13.5" x14ac:dyDescent="0.2">
      <c r="A45" s="66" t="s">
        <v>257</v>
      </c>
      <c r="B45" s="67">
        <v>0</v>
      </c>
      <c r="C45" s="67">
        <v>0</v>
      </c>
      <c r="D45" s="67">
        <v>333.91979088887399</v>
      </c>
      <c r="E45" s="67">
        <v>43.923882877541899</v>
      </c>
      <c r="F45" s="67">
        <v>0</v>
      </c>
      <c r="G45" s="67" t="s">
        <v>110</v>
      </c>
      <c r="H45" s="67">
        <v>0</v>
      </c>
      <c r="I45" s="67">
        <v>0</v>
      </c>
      <c r="J45" s="67">
        <v>0</v>
      </c>
      <c r="K45" s="67">
        <v>0</v>
      </c>
      <c r="L45" s="67">
        <v>0</v>
      </c>
      <c r="M45" s="67">
        <v>0</v>
      </c>
      <c r="N45" s="67">
        <v>0</v>
      </c>
    </row>
    <row r="46" spans="1:14" ht="13.5" x14ac:dyDescent="0.2">
      <c r="A46" s="66" t="s">
        <v>258</v>
      </c>
      <c r="B46" s="67">
        <v>11.5042160434934</v>
      </c>
      <c r="C46" s="67">
        <v>8.0984741888317497</v>
      </c>
      <c r="D46" s="67">
        <v>564.34484302978206</v>
      </c>
      <c r="E46" s="67">
        <v>77.874139585367004</v>
      </c>
      <c r="F46" s="67">
        <v>12.7088556366425</v>
      </c>
      <c r="G46" s="67" t="s">
        <v>110</v>
      </c>
      <c r="H46" s="67">
        <v>10.6399837874176</v>
      </c>
      <c r="I46" s="67">
        <v>12.9583076777873</v>
      </c>
      <c r="J46" s="67">
        <v>13.900361669624498</v>
      </c>
      <c r="K46" s="67">
        <v>12.307287113464801</v>
      </c>
      <c r="L46" s="67">
        <v>12.794691183750601</v>
      </c>
      <c r="M46" s="67">
        <v>13.866180718311799</v>
      </c>
      <c r="N46" s="67">
        <v>10.3647618944164</v>
      </c>
    </row>
    <row r="47" spans="1:14" ht="13.5" x14ac:dyDescent="0.2">
      <c r="A47" s="66" t="s">
        <v>259</v>
      </c>
      <c r="B47" s="67">
        <v>11.089897120714401</v>
      </c>
      <c r="C47" s="67">
        <v>8.5990351773081706</v>
      </c>
      <c r="D47" s="67">
        <v>575.77640308866296</v>
      </c>
      <c r="E47" s="67">
        <v>78.324284711083607</v>
      </c>
      <c r="F47" s="67">
        <v>10.139755713494001</v>
      </c>
      <c r="G47" s="67" t="s">
        <v>110</v>
      </c>
      <c r="H47" s="67">
        <v>9.6236375051441101</v>
      </c>
      <c r="I47" s="67">
        <v>12.2613513836701</v>
      </c>
      <c r="J47" s="67">
        <v>12.1255619688382</v>
      </c>
      <c r="K47" s="67">
        <v>11.173665817422799</v>
      </c>
      <c r="L47" s="67">
        <v>12.065601672150301</v>
      </c>
      <c r="M47" s="67">
        <v>12.934767665059701</v>
      </c>
      <c r="N47" s="67">
        <v>10.916603045531501</v>
      </c>
    </row>
    <row r="48" spans="1:14" ht="13.5" x14ac:dyDescent="0.2">
      <c r="A48" s="66" t="s">
        <v>260</v>
      </c>
      <c r="B48" s="67">
        <v>10.763666267256299</v>
      </c>
      <c r="C48" s="67">
        <v>11.269120150324399</v>
      </c>
      <c r="D48" s="67">
        <v>594.17887828188498</v>
      </c>
      <c r="E48" s="67">
        <v>76.413114967616494</v>
      </c>
      <c r="F48" s="67">
        <v>12.270503546878</v>
      </c>
      <c r="G48" s="67" t="s">
        <v>110</v>
      </c>
      <c r="H48" s="67">
        <v>11.9025694197116</v>
      </c>
      <c r="I48" s="67">
        <v>14.432384196114601</v>
      </c>
      <c r="J48" s="67">
        <v>14.274754783002301</v>
      </c>
      <c r="K48" s="67">
        <v>12.368776926993601</v>
      </c>
      <c r="L48" s="67">
        <v>12.530066126567</v>
      </c>
      <c r="M48" s="67">
        <v>15.9150824275712</v>
      </c>
      <c r="N48" s="67">
        <v>12.060299845115701</v>
      </c>
    </row>
    <row r="49" spans="1:18" ht="13.5" x14ac:dyDescent="0.25">
      <c r="A49" s="68" t="s">
        <v>124</v>
      </c>
      <c r="B49" s="69">
        <f>AVERAGE(B46:B48)/12.5*100</f>
        <v>88.954078483904269</v>
      </c>
      <c r="C49" s="69">
        <f>AVERAGE(C46:C48)/12.5*100</f>
        <v>74.577678710571504</v>
      </c>
      <c r="D49" s="69" t="s">
        <v>112</v>
      </c>
      <c r="E49" s="67" t="s">
        <v>112</v>
      </c>
      <c r="F49" s="72">
        <f>AVERAGE(F46:F48)/12.5*100</f>
        <v>93.650973058705333</v>
      </c>
      <c r="G49" s="67" t="s">
        <v>110</v>
      </c>
      <c r="H49" s="69">
        <f t="shared" ref="H49:N49" si="4">AVERAGE(H46:H48)/12.5*100</f>
        <v>85.776508566062148</v>
      </c>
      <c r="I49" s="69">
        <f t="shared" si="4"/>
        <v>105.73878202019201</v>
      </c>
      <c r="J49" s="69">
        <f t="shared" si="4"/>
        <v>107.46847579057332</v>
      </c>
      <c r="K49" s="69">
        <f t="shared" si="4"/>
        <v>95.599279621016535</v>
      </c>
      <c r="L49" s="69">
        <f t="shared" si="4"/>
        <v>99.707623953247733</v>
      </c>
      <c r="M49" s="69">
        <f t="shared" si="4"/>
        <v>113.90941549584718</v>
      </c>
      <c r="N49" s="69">
        <f t="shared" si="4"/>
        <v>88.911106093502937</v>
      </c>
    </row>
    <row r="50" spans="1:18" ht="13.5" x14ac:dyDescent="0.25">
      <c r="A50" s="68" t="s">
        <v>125</v>
      </c>
      <c r="B50" s="69">
        <f>_xlfn.STDEV.S(B46:B48)/AVERAGE(B46:B48)*100</f>
        <v>3.3378753359063174</v>
      </c>
      <c r="C50" s="69">
        <f t="shared" ref="C50:N50" si="5">_xlfn.STDEV.S(C46:C48)/AVERAGE(C46:C48)*100</f>
        <v>18.284810144121842</v>
      </c>
      <c r="D50" s="69" t="s">
        <v>112</v>
      </c>
      <c r="E50" s="67" t="s">
        <v>112</v>
      </c>
      <c r="F50" s="72">
        <f t="shared" si="5"/>
        <v>11.739921320312789</v>
      </c>
      <c r="G50" s="67" t="s">
        <v>110</v>
      </c>
      <c r="H50" s="69">
        <f t="shared" si="5"/>
        <v>10.647959544188922</v>
      </c>
      <c r="I50" s="69">
        <f t="shared" si="5"/>
        <v>8.3863637853736233</v>
      </c>
      <c r="J50" s="69">
        <f t="shared" si="5"/>
        <v>8.5466749746522872</v>
      </c>
      <c r="K50" s="69">
        <f t="shared" si="5"/>
        <v>5.6314217259185044</v>
      </c>
      <c r="L50" s="69">
        <f t="shared" si="5"/>
        <v>2.961306981127017</v>
      </c>
      <c r="M50" s="69">
        <f t="shared" si="5"/>
        <v>10.707982809401329</v>
      </c>
      <c r="N50" s="69">
        <f t="shared" si="5"/>
        <v>7.7813814755718456</v>
      </c>
    </row>
    <row r="52" spans="1:18" ht="40.5" x14ac:dyDescent="0.2">
      <c r="A52" s="71" t="s">
        <v>249</v>
      </c>
      <c r="B52" s="65" t="s">
        <v>109</v>
      </c>
      <c r="C52" s="65" t="s">
        <v>111</v>
      </c>
      <c r="D52" s="65" t="s">
        <v>82</v>
      </c>
      <c r="E52" s="65" t="s">
        <v>86</v>
      </c>
      <c r="F52" s="65" t="s">
        <v>113</v>
      </c>
      <c r="G52" s="65" t="s">
        <v>41</v>
      </c>
      <c r="H52" s="65" t="s">
        <v>37</v>
      </c>
      <c r="I52" s="65" t="s">
        <v>53</v>
      </c>
      <c r="J52" s="65" t="s">
        <v>33</v>
      </c>
      <c r="K52" s="65" t="s">
        <v>114</v>
      </c>
      <c r="L52" s="65" t="s">
        <v>129</v>
      </c>
      <c r="M52" s="65" t="s">
        <v>78</v>
      </c>
      <c r="N52" s="65" t="s">
        <v>74</v>
      </c>
    </row>
    <row r="53" spans="1:18" ht="13.5" x14ac:dyDescent="0.2">
      <c r="A53" s="66" t="s">
        <v>256</v>
      </c>
      <c r="B53" s="67">
        <v>0</v>
      </c>
      <c r="C53" s="67">
        <v>0</v>
      </c>
      <c r="D53" s="67">
        <v>459.95954614400301</v>
      </c>
      <c r="E53" s="67">
        <v>66.675092914873204</v>
      </c>
      <c r="F53" s="67">
        <v>0</v>
      </c>
      <c r="G53" s="67" t="s">
        <v>110</v>
      </c>
      <c r="H53" s="67">
        <v>0</v>
      </c>
      <c r="I53" s="67" t="s">
        <v>110</v>
      </c>
      <c r="J53" s="67">
        <v>0</v>
      </c>
      <c r="K53" s="67">
        <v>0</v>
      </c>
      <c r="L53" s="67">
        <v>0</v>
      </c>
      <c r="M53" s="67">
        <v>0</v>
      </c>
      <c r="N53" s="67">
        <v>0</v>
      </c>
    </row>
    <row r="54" spans="1:18" ht="13.5" x14ac:dyDescent="0.2">
      <c r="A54" s="66" t="s">
        <v>257</v>
      </c>
      <c r="B54" s="67">
        <v>0</v>
      </c>
      <c r="C54" s="67">
        <v>0</v>
      </c>
      <c r="D54" s="67">
        <v>416.79</v>
      </c>
      <c r="E54" s="67">
        <v>75.197999999999993</v>
      </c>
      <c r="F54" s="67">
        <v>0</v>
      </c>
      <c r="G54" s="67" t="s">
        <v>110</v>
      </c>
      <c r="H54" s="67">
        <v>0</v>
      </c>
      <c r="I54" s="67" t="s">
        <v>110</v>
      </c>
      <c r="J54" s="67">
        <v>0</v>
      </c>
      <c r="K54" s="67">
        <v>0</v>
      </c>
      <c r="L54" s="67">
        <v>0</v>
      </c>
      <c r="M54" s="67">
        <v>0</v>
      </c>
      <c r="N54" s="67">
        <v>0</v>
      </c>
    </row>
    <row r="55" spans="1:18" ht="13.5" x14ac:dyDescent="0.2">
      <c r="A55" s="66" t="s">
        <v>258</v>
      </c>
      <c r="B55" s="67">
        <v>10.85</v>
      </c>
      <c r="C55" s="67">
        <v>13.5</v>
      </c>
      <c r="D55" s="67">
        <v>525.09</v>
      </c>
      <c r="E55" s="67">
        <v>85.71</v>
      </c>
      <c r="F55" s="67">
        <v>9.33</v>
      </c>
      <c r="G55" s="67" t="s">
        <v>110</v>
      </c>
      <c r="H55" s="67">
        <v>4.12</v>
      </c>
      <c r="I55" s="67" t="s">
        <v>110</v>
      </c>
      <c r="J55" s="67">
        <v>14.42</v>
      </c>
      <c r="K55" s="67">
        <v>10.85</v>
      </c>
      <c r="L55" s="67">
        <v>6.89</v>
      </c>
      <c r="M55" s="67" t="s">
        <v>110</v>
      </c>
      <c r="N55" s="67">
        <v>9.73</v>
      </c>
    </row>
    <row r="56" spans="1:18" ht="13.5" x14ac:dyDescent="0.2">
      <c r="A56" s="66" t="s">
        <v>259</v>
      </c>
      <c r="B56" s="67">
        <v>9.9</v>
      </c>
      <c r="C56" s="67">
        <v>14.85</v>
      </c>
      <c r="D56" s="67">
        <v>518.02954006822404</v>
      </c>
      <c r="E56" s="67">
        <v>70.646614655468895</v>
      </c>
      <c r="F56" s="67">
        <v>12.49</v>
      </c>
      <c r="G56" s="67" t="s">
        <v>110</v>
      </c>
      <c r="H56" s="67">
        <v>4.66</v>
      </c>
      <c r="I56" s="67" t="s">
        <v>110</v>
      </c>
      <c r="J56" s="67">
        <v>19.510000000000002</v>
      </c>
      <c r="K56" s="67">
        <v>12.9</v>
      </c>
      <c r="L56" s="67">
        <v>7.54</v>
      </c>
      <c r="M56" s="67" t="s">
        <v>110</v>
      </c>
      <c r="N56" s="67">
        <v>8.83</v>
      </c>
    </row>
    <row r="57" spans="1:18" ht="13.5" x14ac:dyDescent="0.2">
      <c r="A57" s="66" t="s">
        <v>260</v>
      </c>
      <c r="B57" s="67">
        <v>10.7978742719715</v>
      </c>
      <c r="C57" s="67">
        <v>11.08</v>
      </c>
      <c r="D57" s="67">
        <v>575.97948755713503</v>
      </c>
      <c r="E57" s="67">
        <v>54.791013115512499</v>
      </c>
      <c r="F57" s="67">
        <v>10.598816527665999</v>
      </c>
      <c r="G57" s="67" t="s">
        <v>110</v>
      </c>
      <c r="H57" s="67">
        <v>5.31</v>
      </c>
      <c r="I57" s="67" t="s">
        <v>110</v>
      </c>
      <c r="J57" s="67">
        <v>17.07</v>
      </c>
      <c r="K57" s="67">
        <v>11.132796708252499</v>
      </c>
      <c r="L57" s="67">
        <v>8.65</v>
      </c>
      <c r="M57" s="67" t="s">
        <v>110</v>
      </c>
      <c r="N57" s="67">
        <v>12.29</v>
      </c>
    </row>
    <row r="58" spans="1:18" ht="13.5" x14ac:dyDescent="0.2">
      <c r="A58" s="68" t="s">
        <v>124</v>
      </c>
      <c r="B58" s="72">
        <f>AVERAGE(B55:B57)/12.5*100</f>
        <v>84.127664725257333</v>
      </c>
      <c r="C58" s="72">
        <f>AVERAGE(C55:C57)/12.5*100</f>
        <v>105.14666666666666</v>
      </c>
      <c r="D58" s="72" t="s">
        <v>112</v>
      </c>
      <c r="E58" s="72" t="s">
        <v>112</v>
      </c>
      <c r="F58" s="72">
        <f t="shared" ref="F58:N58" si="6">AVERAGE(F55:F57)/12.5*100</f>
        <v>86.450177407109322</v>
      </c>
      <c r="G58" s="72" t="s">
        <v>110</v>
      </c>
      <c r="H58" s="72">
        <f t="shared" si="6"/>
        <v>37.573333333333331</v>
      </c>
      <c r="I58" s="67" t="s">
        <v>110</v>
      </c>
      <c r="J58" s="72">
        <f t="shared" si="6"/>
        <v>136</v>
      </c>
      <c r="K58" s="72">
        <f t="shared" si="6"/>
        <v>93.020791222006665</v>
      </c>
      <c r="L58" s="72">
        <f t="shared" si="6"/>
        <v>61.54666666666666</v>
      </c>
      <c r="M58" s="72" t="s">
        <v>110</v>
      </c>
      <c r="N58" s="72">
        <f t="shared" si="6"/>
        <v>82.266666666666666</v>
      </c>
    </row>
    <row r="59" spans="1:18" ht="13.5" x14ac:dyDescent="0.25">
      <c r="A59" s="68" t="s">
        <v>125</v>
      </c>
      <c r="B59" s="69">
        <f>_xlfn.STDEV.S(B55:B57)/AVERAGE(B55:B57)*100</f>
        <v>5.0786782011057703</v>
      </c>
      <c r="C59" s="69">
        <f>_xlfn.STDEV.S(C55:C57)/AVERAGE(C55:C57)*100</f>
        <v>14.533144389704066</v>
      </c>
      <c r="D59" s="69" t="s">
        <v>112</v>
      </c>
      <c r="E59" s="72" t="s">
        <v>112</v>
      </c>
      <c r="F59" s="72">
        <f t="shared" ref="F59:N59" si="7">_xlfn.STDEV.S(F55:F57)/AVERAGE(F55:F57)*100</f>
        <v>14.715360168882624</v>
      </c>
      <c r="G59" s="69" t="s">
        <v>110</v>
      </c>
      <c r="H59" s="69">
        <f t="shared" si="7"/>
        <v>12.68658771708982</v>
      </c>
      <c r="I59" s="67" t="s">
        <v>110</v>
      </c>
      <c r="J59" s="69">
        <f t="shared" si="7"/>
        <v>14.974834714963864</v>
      </c>
      <c r="K59" s="69">
        <f t="shared" si="7"/>
        <v>9.5545663760766448</v>
      </c>
      <c r="L59" s="69">
        <f t="shared" si="7"/>
        <v>11.567970702275433</v>
      </c>
      <c r="M59" s="69" t="s">
        <v>110</v>
      </c>
      <c r="N59" s="69">
        <f t="shared" si="7"/>
        <v>17.456806399782923</v>
      </c>
    </row>
    <row r="61" spans="1:18" ht="27" x14ac:dyDescent="0.2">
      <c r="A61" s="71" t="s">
        <v>250</v>
      </c>
      <c r="B61" s="65" t="s">
        <v>109</v>
      </c>
      <c r="C61" s="65" t="s">
        <v>111</v>
      </c>
      <c r="D61" s="65" t="s">
        <v>82</v>
      </c>
      <c r="E61" s="65" t="s">
        <v>86</v>
      </c>
      <c r="F61" s="65" t="s">
        <v>113</v>
      </c>
      <c r="G61" s="65" t="s">
        <v>41</v>
      </c>
      <c r="H61" s="65" t="s">
        <v>37</v>
      </c>
      <c r="I61" s="65" t="s">
        <v>53</v>
      </c>
      <c r="J61" s="65" t="s">
        <v>33</v>
      </c>
      <c r="K61" s="65" t="s">
        <v>114</v>
      </c>
      <c r="L61" s="65" t="s">
        <v>129</v>
      </c>
      <c r="M61" s="65" t="s">
        <v>78</v>
      </c>
      <c r="N61" s="65" t="s">
        <v>74</v>
      </c>
    </row>
    <row r="62" spans="1:18" ht="13.5" x14ac:dyDescent="0.2">
      <c r="A62" s="66" t="s">
        <v>256</v>
      </c>
      <c r="B62" s="67">
        <v>0</v>
      </c>
      <c r="C62" s="67">
        <v>0</v>
      </c>
      <c r="D62" s="67">
        <v>1707.0283655119999</v>
      </c>
      <c r="E62" s="67">
        <v>987.96414439352998</v>
      </c>
      <c r="F62" s="67">
        <v>0</v>
      </c>
      <c r="G62" s="67" t="s">
        <v>110</v>
      </c>
      <c r="H62" s="67">
        <v>0</v>
      </c>
      <c r="I62" s="67">
        <v>0</v>
      </c>
      <c r="J62" s="67">
        <v>0</v>
      </c>
      <c r="K62" s="67">
        <v>0</v>
      </c>
      <c r="L62" s="67">
        <v>0</v>
      </c>
      <c r="M62" s="67">
        <v>0</v>
      </c>
      <c r="N62" s="67">
        <v>0</v>
      </c>
      <c r="P62" s="70"/>
      <c r="R62" s="70"/>
    </row>
    <row r="63" spans="1:18" ht="13.5" x14ac:dyDescent="0.2">
      <c r="A63" s="66" t="s">
        <v>257</v>
      </c>
      <c r="B63" s="67">
        <v>0</v>
      </c>
      <c r="C63" s="67">
        <v>0</v>
      </c>
      <c r="D63" s="67">
        <v>1707.0283655119999</v>
      </c>
      <c r="E63" s="67">
        <v>366.02714143256401</v>
      </c>
      <c r="F63" s="67">
        <v>0</v>
      </c>
      <c r="G63" s="67" t="s">
        <v>110</v>
      </c>
      <c r="H63" s="67">
        <v>0</v>
      </c>
      <c r="I63" s="67">
        <v>0</v>
      </c>
      <c r="J63" s="67">
        <v>0</v>
      </c>
      <c r="K63" s="67">
        <v>0</v>
      </c>
      <c r="L63" s="67">
        <v>0</v>
      </c>
      <c r="M63" s="67">
        <v>0</v>
      </c>
      <c r="N63" s="67">
        <v>0</v>
      </c>
      <c r="P63" s="70"/>
      <c r="R63" s="70"/>
    </row>
    <row r="64" spans="1:18" ht="13.5" x14ac:dyDescent="0.2">
      <c r="A64" s="66" t="s">
        <v>258</v>
      </c>
      <c r="B64" s="67">
        <v>5.0306012145777101</v>
      </c>
      <c r="C64" s="67">
        <v>6.5612487120959901</v>
      </c>
      <c r="D64" s="67">
        <v>1555.4177897899399</v>
      </c>
      <c r="E64" s="67">
        <v>354.02342041285402</v>
      </c>
      <c r="F64" s="67">
        <v>5.8833564544968899</v>
      </c>
      <c r="G64" s="67" t="s">
        <v>110</v>
      </c>
      <c r="H64" s="67">
        <v>4.9306634513995302</v>
      </c>
      <c r="I64" s="67">
        <v>8.6298393207509694</v>
      </c>
      <c r="J64" s="67">
        <v>14</v>
      </c>
      <c r="K64" s="67">
        <v>9.2306939728792194</v>
      </c>
      <c r="L64" s="67">
        <v>5.4765718526300704</v>
      </c>
      <c r="M64" s="67">
        <v>12.404322782413701</v>
      </c>
      <c r="N64" s="67">
        <v>5.3564625424152696</v>
      </c>
      <c r="P64" s="70"/>
      <c r="R64" s="70"/>
    </row>
    <row r="65" spans="1:19" ht="13.5" x14ac:dyDescent="0.2">
      <c r="A65" s="66" t="s">
        <v>259</v>
      </c>
      <c r="B65" s="67">
        <v>3.25378062089549</v>
      </c>
      <c r="C65" s="67">
        <v>5.2938840618400498</v>
      </c>
      <c r="D65" s="67">
        <v>1409.8718786340601</v>
      </c>
      <c r="E65" s="67">
        <v>280.14255776785802</v>
      </c>
      <c r="F65" s="67">
        <v>5.5116231978279</v>
      </c>
      <c r="G65" s="67" t="s">
        <v>110</v>
      </c>
      <c r="H65" s="67">
        <v>4.7255724230288401</v>
      </c>
      <c r="I65" s="67">
        <v>8.05236567332296</v>
      </c>
      <c r="J65" s="67">
        <v>13.12</v>
      </c>
      <c r="K65" s="67">
        <v>8.1192804862641204</v>
      </c>
      <c r="L65" s="67">
        <v>3.6880597061818001</v>
      </c>
      <c r="M65" s="67">
        <v>11.5658592587071</v>
      </c>
      <c r="N65" s="67">
        <v>5.1210375027496502</v>
      </c>
      <c r="P65" s="70"/>
      <c r="R65" s="70"/>
    </row>
    <row r="66" spans="1:19" ht="13.5" x14ac:dyDescent="0.2">
      <c r="A66" s="66" t="s">
        <v>260</v>
      </c>
      <c r="B66" s="67">
        <v>4.4541609613578999</v>
      </c>
      <c r="C66" s="67">
        <v>6.7254339181912002</v>
      </c>
      <c r="D66" s="67">
        <v>1485.29178051847</v>
      </c>
      <c r="E66" s="67">
        <v>370.45305922699998</v>
      </c>
      <c r="F66" s="67">
        <v>5.9558211066298696</v>
      </c>
      <c r="G66" s="67" t="s">
        <v>110</v>
      </c>
      <c r="H66" s="67">
        <v>4.6952395161341602</v>
      </c>
      <c r="I66" s="67">
        <v>10.0089776712448</v>
      </c>
      <c r="J66" s="67">
        <v>13.472750556227801</v>
      </c>
      <c r="K66" s="67">
        <v>10.029147347472801</v>
      </c>
      <c r="L66" s="67">
        <v>4.6794914725902599</v>
      </c>
      <c r="M66" s="67">
        <v>12.3772407868321</v>
      </c>
      <c r="N66" s="67">
        <v>4.6798617178355197</v>
      </c>
      <c r="P66" s="70"/>
      <c r="R66" s="70"/>
    </row>
    <row r="67" spans="1:19" ht="13.5" x14ac:dyDescent="0.2">
      <c r="A67" s="68" t="s">
        <v>124</v>
      </c>
      <c r="B67" s="72">
        <f>AVERAGE(B64:B66)/10*100</f>
        <v>42.461809322770335</v>
      </c>
      <c r="C67" s="72">
        <f t="shared" ref="C67:N67" si="8">AVERAGE(C64:C66)/10*100</f>
        <v>61.935222307090811</v>
      </c>
      <c r="D67" s="72" t="s">
        <v>112</v>
      </c>
      <c r="E67" s="72" t="s">
        <v>112</v>
      </c>
      <c r="F67" s="72">
        <f t="shared" si="8"/>
        <v>57.836002529848862</v>
      </c>
      <c r="G67" s="67" t="s">
        <v>110</v>
      </c>
      <c r="H67" s="72">
        <f t="shared" si="8"/>
        <v>47.838251301875104</v>
      </c>
      <c r="I67" s="72">
        <f t="shared" si="8"/>
        <v>88.970608884395759</v>
      </c>
      <c r="J67" s="72">
        <f t="shared" si="8"/>
        <v>135.30916852075933</v>
      </c>
      <c r="K67" s="72">
        <f t="shared" si="8"/>
        <v>91.263739355387145</v>
      </c>
      <c r="L67" s="72">
        <f t="shared" si="8"/>
        <v>46.147076771340437</v>
      </c>
      <c r="M67" s="72">
        <f t="shared" si="8"/>
        <v>121.15807609317632</v>
      </c>
      <c r="N67" s="72">
        <f t="shared" si="8"/>
        <v>50.524539210001464</v>
      </c>
    </row>
    <row r="68" spans="1:19" ht="13.5" x14ac:dyDescent="0.25">
      <c r="A68" s="68" t="s">
        <v>125</v>
      </c>
      <c r="B68" s="69">
        <f>_xlfn.STDEV.S(B64:B66)/AVERAGE(B64:B66)*100</f>
        <v>21.348236853342236</v>
      </c>
      <c r="C68" s="69">
        <f t="shared" ref="C68:N68" si="9">_xlfn.STDEV.S(C64:C66)/AVERAGE(C64:C66)*100</f>
        <v>12.649062617496067</v>
      </c>
      <c r="D68" s="69" t="s">
        <v>112</v>
      </c>
      <c r="E68" s="69" t="s">
        <v>112</v>
      </c>
      <c r="F68" s="69">
        <f t="shared" si="9"/>
        <v>4.1204352816385432</v>
      </c>
      <c r="G68" s="67" t="s">
        <v>110</v>
      </c>
      <c r="H68" s="69">
        <f t="shared" si="9"/>
        <v>2.6770823564188126</v>
      </c>
      <c r="I68" s="69">
        <f t="shared" si="9"/>
        <v>11.299293297070932</v>
      </c>
      <c r="J68" s="69">
        <f t="shared" si="9"/>
        <v>3.2730533152618291</v>
      </c>
      <c r="K68" s="69">
        <f t="shared" si="9"/>
        <v>10.510171014977317</v>
      </c>
      <c r="L68" s="69">
        <f t="shared" si="9"/>
        <v>19.416491028571841</v>
      </c>
      <c r="M68" s="69">
        <f t="shared" si="9"/>
        <v>3.9325624307432903</v>
      </c>
      <c r="N68" s="69">
        <f t="shared" si="9"/>
        <v>6.7981781148108196</v>
      </c>
    </row>
    <row r="70" spans="1:19" ht="40.5" x14ac:dyDescent="0.2">
      <c r="A70" s="71" t="s">
        <v>252</v>
      </c>
      <c r="B70" s="65" t="s">
        <v>109</v>
      </c>
      <c r="C70" s="65" t="s">
        <v>111</v>
      </c>
      <c r="D70" s="65" t="s">
        <v>82</v>
      </c>
      <c r="E70" s="65" t="s">
        <v>86</v>
      </c>
      <c r="F70" s="65" t="s">
        <v>113</v>
      </c>
      <c r="G70" s="65" t="s">
        <v>41</v>
      </c>
      <c r="H70" s="65" t="s">
        <v>37</v>
      </c>
      <c r="I70" s="65" t="s">
        <v>53</v>
      </c>
      <c r="J70" s="65" t="s">
        <v>33</v>
      </c>
      <c r="K70" s="65" t="s">
        <v>114</v>
      </c>
      <c r="L70" s="65" t="s">
        <v>129</v>
      </c>
      <c r="M70" s="65" t="s">
        <v>78</v>
      </c>
      <c r="N70" s="65" t="s">
        <v>74</v>
      </c>
      <c r="S70" s="74"/>
    </row>
    <row r="71" spans="1:19" ht="13.5" x14ac:dyDescent="0.2">
      <c r="A71" s="66" t="s">
        <v>256</v>
      </c>
      <c r="B71" s="67">
        <v>0</v>
      </c>
      <c r="C71" s="67" t="s">
        <v>110</v>
      </c>
      <c r="D71" s="67">
        <v>735.54899949230196</v>
      </c>
      <c r="E71" s="67">
        <v>516.166846285764</v>
      </c>
      <c r="F71" s="67">
        <v>0</v>
      </c>
      <c r="G71" s="67" t="s">
        <v>110</v>
      </c>
      <c r="H71" s="67">
        <v>0</v>
      </c>
      <c r="I71" s="67" t="s">
        <v>110</v>
      </c>
      <c r="J71" s="67">
        <v>0</v>
      </c>
      <c r="K71" s="67">
        <v>0</v>
      </c>
      <c r="L71" s="67">
        <v>0</v>
      </c>
      <c r="M71" s="67" t="s">
        <v>110</v>
      </c>
      <c r="N71" s="67">
        <v>0</v>
      </c>
      <c r="S71" s="74"/>
    </row>
    <row r="72" spans="1:19" ht="13.5" x14ac:dyDescent="0.2">
      <c r="A72" s="66" t="s">
        <v>257</v>
      </c>
      <c r="B72" s="67">
        <v>0</v>
      </c>
      <c r="C72" s="67" t="s">
        <v>110</v>
      </c>
      <c r="D72" s="67">
        <v>1455.91081821322</v>
      </c>
      <c r="E72" s="67">
        <v>715.9</v>
      </c>
      <c r="F72" s="67">
        <v>0</v>
      </c>
      <c r="G72" s="67" t="s">
        <v>110</v>
      </c>
      <c r="H72" s="67">
        <v>0</v>
      </c>
      <c r="I72" s="67" t="s">
        <v>110</v>
      </c>
      <c r="J72" s="67">
        <v>0</v>
      </c>
      <c r="K72" s="67">
        <v>0</v>
      </c>
      <c r="L72" s="67">
        <v>0</v>
      </c>
      <c r="M72" s="67" t="s">
        <v>110</v>
      </c>
      <c r="N72" s="67">
        <v>0</v>
      </c>
      <c r="S72" s="74"/>
    </row>
    <row r="73" spans="1:19" ht="13.5" x14ac:dyDescent="0.2">
      <c r="A73" s="66" t="s">
        <v>258</v>
      </c>
      <c r="B73" s="67">
        <v>5.4155838934281402</v>
      </c>
      <c r="C73" s="67" t="s">
        <v>110</v>
      </c>
      <c r="D73" s="67">
        <v>2113.4254130753302</v>
      </c>
      <c r="E73" s="67">
        <v>329.51291743320701</v>
      </c>
      <c r="F73" s="67">
        <v>4.51</v>
      </c>
      <c r="G73" s="67" t="s">
        <v>110</v>
      </c>
      <c r="H73" s="67">
        <v>2.56</v>
      </c>
      <c r="I73" s="67" t="s">
        <v>110</v>
      </c>
      <c r="J73" s="67">
        <v>14.49</v>
      </c>
      <c r="K73" s="67">
        <v>12.61</v>
      </c>
      <c r="L73" s="67">
        <v>4.4000000000000004</v>
      </c>
      <c r="M73" s="67" t="s">
        <v>110</v>
      </c>
      <c r="N73" s="67">
        <v>5.62</v>
      </c>
      <c r="S73" s="74"/>
    </row>
    <row r="74" spans="1:19" ht="13.5" x14ac:dyDescent="0.2">
      <c r="A74" s="66" t="s">
        <v>259</v>
      </c>
      <c r="B74" s="67">
        <v>4.62</v>
      </c>
      <c r="C74" s="67" t="s">
        <v>110</v>
      </c>
      <c r="D74" s="67">
        <f>AVERAGE(D73,D75)</f>
        <v>1991.1910365092351</v>
      </c>
      <c r="E74" s="67">
        <f>AVERAGE(E73,E75)</f>
        <v>313.00745201456004</v>
      </c>
      <c r="F74" s="67">
        <v>5.21</v>
      </c>
      <c r="G74" s="67" t="s">
        <v>110</v>
      </c>
      <c r="H74" s="67">
        <v>3.49</v>
      </c>
      <c r="I74" s="67" t="s">
        <v>110</v>
      </c>
      <c r="J74" s="67">
        <v>13.45</v>
      </c>
      <c r="K74" s="67">
        <v>10.1</v>
      </c>
      <c r="L74" s="67">
        <v>6.6</v>
      </c>
      <c r="M74" s="67" t="s">
        <v>110</v>
      </c>
      <c r="N74" s="67">
        <v>5.28</v>
      </c>
      <c r="S74" s="74"/>
    </row>
    <row r="75" spans="1:19" ht="13.5" x14ac:dyDescent="0.2">
      <c r="A75" s="66" t="s">
        <v>260</v>
      </c>
      <c r="B75" s="67">
        <v>3.9535486292592799</v>
      </c>
      <c r="C75" s="67" t="s">
        <v>110</v>
      </c>
      <c r="D75" s="67">
        <v>1868.95665994314</v>
      </c>
      <c r="E75" s="67">
        <v>296.50198659591302</v>
      </c>
      <c r="F75" s="67">
        <v>4.1399999999999997</v>
      </c>
      <c r="G75" s="67" t="s">
        <v>110</v>
      </c>
      <c r="H75" s="67">
        <v>3.15</v>
      </c>
      <c r="I75" s="67" t="s">
        <v>110</v>
      </c>
      <c r="J75" s="67">
        <v>13.08</v>
      </c>
      <c r="K75" s="67">
        <v>10.68</v>
      </c>
      <c r="L75" s="67">
        <v>5.9</v>
      </c>
      <c r="M75" s="67" t="s">
        <v>110</v>
      </c>
      <c r="N75" s="67">
        <v>6.38</v>
      </c>
      <c r="S75" s="74"/>
    </row>
    <row r="76" spans="1:19" ht="13.5" x14ac:dyDescent="0.2">
      <c r="A76" s="68" t="s">
        <v>124</v>
      </c>
      <c r="B76" s="72">
        <f>AVERAGE(B73:B75)/10*100</f>
        <v>46.630441742291396</v>
      </c>
      <c r="C76" s="67" t="s">
        <v>110</v>
      </c>
      <c r="D76" s="72" t="s">
        <v>112</v>
      </c>
      <c r="E76" s="72" t="s">
        <v>112</v>
      </c>
      <c r="F76" s="72">
        <f>AVERAGE(F73:F75)/10*100</f>
        <v>46.2</v>
      </c>
      <c r="G76" s="67" t="s">
        <v>110</v>
      </c>
      <c r="H76" s="72">
        <f>AVERAGE(H73:H75)/10*100</f>
        <v>30.666666666666671</v>
      </c>
      <c r="I76" s="67" t="s">
        <v>110</v>
      </c>
      <c r="J76" s="72">
        <f>AVERAGE(J73:J75)/10*100</f>
        <v>136.73333333333332</v>
      </c>
      <c r="K76" s="72">
        <f>AVERAGE(K73:K75)/10*100</f>
        <v>111.3</v>
      </c>
      <c r="L76" s="72">
        <f>AVERAGE(L73:L75)/10*100</f>
        <v>56.333333333333321</v>
      </c>
      <c r="M76" s="67" t="s">
        <v>110</v>
      </c>
      <c r="N76" s="72">
        <f>AVERAGE(N73:N75)/10*100</f>
        <v>57.600000000000009</v>
      </c>
      <c r="O76" s="73"/>
      <c r="P76" s="73"/>
      <c r="Q76" s="73"/>
      <c r="R76" s="73"/>
    </row>
    <row r="77" spans="1:19" ht="13.5" x14ac:dyDescent="0.25">
      <c r="A77" s="68" t="s">
        <v>125</v>
      </c>
      <c r="B77" s="69">
        <f>_xlfn.STDEV.S(B73:B75)/AVERAGE(B73:B75)*100</f>
        <v>15.697202171036695</v>
      </c>
      <c r="C77" s="67" t="s">
        <v>110</v>
      </c>
      <c r="D77" s="69" t="s">
        <v>112</v>
      </c>
      <c r="E77" s="69" t="s">
        <v>112</v>
      </c>
      <c r="F77" s="69">
        <f>_xlfn.STDEV.S(F73:F75)/AVERAGE(F73:F75)*100</f>
        <v>11.76223218111994</v>
      </c>
      <c r="G77" s="67" t="s">
        <v>110</v>
      </c>
      <c r="H77" s="69">
        <f>_xlfn.STDEV.S(H73:H75)/AVERAGE(H73:H75)*100</f>
        <v>15.344577190308527</v>
      </c>
      <c r="I77" s="67" t="s">
        <v>110</v>
      </c>
      <c r="J77" s="69">
        <f>_xlfn.STDEV.S(J73:J75)/AVERAGE(J73:J75)*100</f>
        <v>5.3465344265968016</v>
      </c>
      <c r="K77" s="69">
        <f>_xlfn.STDEV.S(K73:K75)/AVERAGE(K73:K75)*100</f>
        <v>11.806969202424147</v>
      </c>
      <c r="L77" s="69">
        <f>_xlfn.STDEV.S(L73:L75)/AVERAGE(L73:L75)*100</f>
        <v>19.952325798920036</v>
      </c>
      <c r="M77" s="67" t="s">
        <v>110</v>
      </c>
      <c r="N77" s="69">
        <f>_xlfn.STDEV.S(N73:N75)/AVERAGE(N73:N75)*100</f>
        <v>9.7778665557838309</v>
      </c>
      <c r="O77" s="73"/>
      <c r="P77" s="73"/>
      <c r="Q77" s="73"/>
      <c r="R77" s="73"/>
    </row>
    <row r="78" spans="1:19" ht="13.5" x14ac:dyDescent="0.25">
      <c r="A78" s="81"/>
      <c r="B78" s="82"/>
      <c r="C78" s="83"/>
      <c r="D78" s="82"/>
      <c r="E78" s="82"/>
      <c r="F78" s="82"/>
      <c r="G78" s="83"/>
      <c r="H78" s="82"/>
      <c r="I78" s="83"/>
      <c r="J78" s="82"/>
      <c r="K78" s="82"/>
      <c r="L78" s="82"/>
      <c r="M78" s="83"/>
      <c r="N78" s="82"/>
      <c r="O78" s="73"/>
      <c r="P78" s="73"/>
      <c r="Q78" s="73"/>
      <c r="R78" s="73"/>
    </row>
    <row r="79" spans="1:19" s="76" customFormat="1" ht="40.5" x14ac:dyDescent="0.2">
      <c r="A79" s="71" t="s">
        <v>251</v>
      </c>
      <c r="B79" s="65" t="s">
        <v>109</v>
      </c>
      <c r="C79" s="65" t="s">
        <v>111</v>
      </c>
      <c r="D79" s="65" t="s">
        <v>82</v>
      </c>
      <c r="E79" s="65" t="s">
        <v>86</v>
      </c>
      <c r="F79" s="65" t="s">
        <v>113</v>
      </c>
      <c r="G79" s="65" t="s">
        <v>41</v>
      </c>
      <c r="H79" s="65" t="s">
        <v>37</v>
      </c>
      <c r="I79" s="65" t="s">
        <v>53</v>
      </c>
      <c r="J79" s="65" t="s">
        <v>33</v>
      </c>
      <c r="K79" s="65" t="s">
        <v>114</v>
      </c>
      <c r="L79" s="65" t="s">
        <v>129</v>
      </c>
      <c r="M79" s="65" t="s">
        <v>78</v>
      </c>
      <c r="N79" s="65" t="s">
        <v>74</v>
      </c>
    </row>
    <row r="80" spans="1:19" ht="13.5" x14ac:dyDescent="0.2">
      <c r="A80" s="66" t="s">
        <v>256</v>
      </c>
      <c r="B80" s="67">
        <v>0</v>
      </c>
      <c r="C80" s="67">
        <v>0</v>
      </c>
      <c r="D80" s="67">
        <v>2385.8913717076198</v>
      </c>
      <c r="E80" s="67">
        <v>928.37794873826795</v>
      </c>
      <c r="F80" s="67">
        <v>0</v>
      </c>
      <c r="G80" s="67" t="s">
        <v>110</v>
      </c>
      <c r="H80" s="67">
        <v>0</v>
      </c>
      <c r="I80" s="67">
        <v>0</v>
      </c>
      <c r="J80" s="67">
        <v>0</v>
      </c>
      <c r="K80" s="67">
        <v>0</v>
      </c>
      <c r="L80" s="67">
        <v>0</v>
      </c>
      <c r="M80" s="67">
        <v>0</v>
      </c>
      <c r="N80" s="67">
        <v>0</v>
      </c>
      <c r="S80" s="75"/>
    </row>
    <row r="81" spans="1:19" ht="13.5" x14ac:dyDescent="0.2">
      <c r="A81" s="66" t="s">
        <v>257</v>
      </c>
      <c r="B81" s="67">
        <v>0</v>
      </c>
      <c r="C81" s="67">
        <v>0</v>
      </c>
      <c r="D81" s="67">
        <v>2147.0004407630299</v>
      </c>
      <c r="E81" s="67">
        <v>876.93651618992203</v>
      </c>
      <c r="F81" s="67">
        <v>0</v>
      </c>
      <c r="G81" s="67" t="s">
        <v>110</v>
      </c>
      <c r="H81" s="67">
        <v>0</v>
      </c>
      <c r="I81" s="67">
        <v>0</v>
      </c>
      <c r="J81" s="67">
        <v>0</v>
      </c>
      <c r="K81" s="67">
        <v>0</v>
      </c>
      <c r="L81" s="67">
        <v>0</v>
      </c>
      <c r="M81" s="67">
        <v>0</v>
      </c>
      <c r="N81" s="67">
        <v>0</v>
      </c>
      <c r="S81" s="75"/>
    </row>
    <row r="82" spans="1:19" ht="13.5" x14ac:dyDescent="0.2">
      <c r="A82" s="66" t="s">
        <v>258</v>
      </c>
      <c r="B82" s="67">
        <v>3.71</v>
      </c>
      <c r="C82" s="67">
        <v>2.29</v>
      </c>
      <c r="D82" s="67">
        <v>2151.3192490534002</v>
      </c>
      <c r="E82" s="67">
        <v>698.33201661684996</v>
      </c>
      <c r="F82" s="67">
        <v>8.66</v>
      </c>
      <c r="G82" s="67" t="s">
        <v>110</v>
      </c>
      <c r="H82" s="67">
        <v>7.46</v>
      </c>
      <c r="I82" s="67">
        <v>10.69</v>
      </c>
      <c r="J82" s="67">
        <v>13.99</v>
      </c>
      <c r="K82" s="67">
        <v>11.73</v>
      </c>
      <c r="L82" s="67">
        <v>8.3000000000000007</v>
      </c>
      <c r="M82" s="67">
        <v>12.24</v>
      </c>
      <c r="N82" s="67">
        <v>6.17</v>
      </c>
      <c r="S82" s="75"/>
    </row>
    <row r="83" spans="1:19" ht="13.5" x14ac:dyDescent="0.2">
      <c r="A83" s="66" t="s">
        <v>259</v>
      </c>
      <c r="B83" s="67">
        <v>3.64</v>
      </c>
      <c r="C83" s="67">
        <v>3.33</v>
      </c>
      <c r="D83" s="67">
        <v>2064.8729733759901</v>
      </c>
      <c r="E83" s="67">
        <v>758.31859534091495</v>
      </c>
      <c r="F83" s="67">
        <v>5.66</v>
      </c>
      <c r="G83" s="67" t="s">
        <v>110</v>
      </c>
      <c r="H83" s="67">
        <v>5.4</v>
      </c>
      <c r="I83" s="67">
        <v>8.5299999999999994</v>
      </c>
      <c r="J83" s="67">
        <v>10.19</v>
      </c>
      <c r="K83" s="67">
        <v>9.17</v>
      </c>
      <c r="L83" s="67">
        <v>6.06</v>
      </c>
      <c r="M83" s="67">
        <v>9.31</v>
      </c>
      <c r="N83" s="67">
        <v>5.03</v>
      </c>
      <c r="S83" s="75"/>
    </row>
    <row r="84" spans="1:19" ht="13.5" x14ac:dyDescent="0.2">
      <c r="A84" s="66" t="s">
        <v>260</v>
      </c>
      <c r="B84" s="67">
        <v>2.58</v>
      </c>
      <c r="C84" s="67">
        <v>4.8499999999999996</v>
      </c>
      <c r="D84" s="67">
        <v>1746.2081299587401</v>
      </c>
      <c r="E84" s="67">
        <v>444.82015633583097</v>
      </c>
      <c r="F84" s="67">
        <v>6.51</v>
      </c>
      <c r="G84" s="67" t="s">
        <v>110</v>
      </c>
      <c r="H84" s="67">
        <v>5.27</v>
      </c>
      <c r="I84" s="67">
        <v>8.81</v>
      </c>
      <c r="J84" s="67">
        <v>11.66</v>
      </c>
      <c r="K84" s="67">
        <v>9.76</v>
      </c>
      <c r="L84" s="67">
        <v>6.31</v>
      </c>
      <c r="M84" s="67">
        <v>10.17</v>
      </c>
      <c r="N84" s="67">
        <v>5.0199999999999996</v>
      </c>
      <c r="S84" s="73"/>
    </row>
    <row r="85" spans="1:19" ht="13.5" x14ac:dyDescent="0.2">
      <c r="A85" s="68" t="s">
        <v>124</v>
      </c>
      <c r="B85" s="72">
        <f>AVERAGE(B82:B84)/10*100</f>
        <v>33.1</v>
      </c>
      <c r="C85" s="72">
        <f t="shared" ref="C85:N85" si="10">AVERAGE(C82:C84)/10*100</f>
        <v>34.9</v>
      </c>
      <c r="D85" s="72" t="s">
        <v>112</v>
      </c>
      <c r="E85" s="72" t="s">
        <v>112</v>
      </c>
      <c r="F85" s="72">
        <f t="shared" si="10"/>
        <v>69.433333333333323</v>
      </c>
      <c r="G85" s="67" t="s">
        <v>110</v>
      </c>
      <c r="H85" s="72">
        <f t="shared" si="10"/>
        <v>60.43333333333333</v>
      </c>
      <c r="I85" s="72">
        <f t="shared" si="10"/>
        <v>93.433333333333337</v>
      </c>
      <c r="J85" s="72">
        <f t="shared" si="10"/>
        <v>119.46666666666668</v>
      </c>
      <c r="K85" s="72">
        <f t="shared" si="10"/>
        <v>102.19999999999997</v>
      </c>
      <c r="L85" s="72">
        <f t="shared" si="10"/>
        <v>68.899999999999991</v>
      </c>
      <c r="M85" s="72">
        <f t="shared" si="10"/>
        <v>105.73333333333332</v>
      </c>
      <c r="N85" s="72">
        <f t="shared" si="10"/>
        <v>54.066666666666663</v>
      </c>
    </row>
    <row r="86" spans="1:19" ht="13.5" x14ac:dyDescent="0.25">
      <c r="A86" s="68" t="s">
        <v>125</v>
      </c>
      <c r="B86" s="69">
        <f>_xlfn.STDEV.S(B82:B84)/AVERAGE(B82:B84)*100</f>
        <v>19.12890165350662</v>
      </c>
      <c r="C86" s="69">
        <f t="shared" ref="C86:N86" si="11">_xlfn.STDEV.S(C82:C84)/AVERAGE(C82:C84)*100</f>
        <v>36.890491551704514</v>
      </c>
      <c r="D86" s="69" t="s">
        <v>112</v>
      </c>
      <c r="E86" s="69" t="s">
        <v>112</v>
      </c>
      <c r="F86" s="69">
        <f t="shared" si="11"/>
        <v>22.269303588274557</v>
      </c>
      <c r="G86" s="67" t="s">
        <v>110</v>
      </c>
      <c r="H86" s="69">
        <f t="shared" si="11"/>
        <v>20.32967420372163</v>
      </c>
      <c r="I86" s="69">
        <f t="shared" si="11"/>
        <v>12.571749976018221</v>
      </c>
      <c r="J86" s="69">
        <f t="shared" si="11"/>
        <v>16.039207493106776</v>
      </c>
      <c r="K86" s="69">
        <f t="shared" si="11"/>
        <v>13.117021376234216</v>
      </c>
      <c r="L86" s="69">
        <f t="shared" si="11"/>
        <v>17.815342341981708</v>
      </c>
      <c r="M86" s="69">
        <f t="shared" si="11"/>
        <v>14.243999189374973</v>
      </c>
      <c r="N86" s="69">
        <f t="shared" si="11"/>
        <v>12.227218868125339</v>
      </c>
    </row>
    <row r="88" spans="1:19" ht="40.5" x14ac:dyDescent="0.2">
      <c r="A88" s="71" t="s">
        <v>262</v>
      </c>
      <c r="B88" s="65" t="s">
        <v>109</v>
      </c>
      <c r="C88" s="65" t="s">
        <v>111</v>
      </c>
      <c r="D88" s="65" t="s">
        <v>82</v>
      </c>
      <c r="E88" s="65" t="s">
        <v>86</v>
      </c>
      <c r="F88" s="65" t="s">
        <v>113</v>
      </c>
      <c r="G88" s="65" t="s">
        <v>41</v>
      </c>
      <c r="H88" s="65" t="s">
        <v>37</v>
      </c>
      <c r="I88" s="65" t="s">
        <v>53</v>
      </c>
      <c r="J88" s="65" t="s">
        <v>33</v>
      </c>
      <c r="K88" s="65" t="s">
        <v>114</v>
      </c>
      <c r="L88" s="65" t="s">
        <v>129</v>
      </c>
      <c r="M88" s="65" t="s">
        <v>78</v>
      </c>
      <c r="N88" s="65" t="s">
        <v>74</v>
      </c>
      <c r="O88" s="73"/>
      <c r="P88" s="73"/>
      <c r="Q88" s="73"/>
      <c r="R88" s="73"/>
    </row>
    <row r="89" spans="1:19" ht="13.5" x14ac:dyDescent="0.25">
      <c r="A89" s="66" t="s">
        <v>256</v>
      </c>
      <c r="B89" s="69">
        <v>0</v>
      </c>
      <c r="C89" s="69">
        <v>0</v>
      </c>
      <c r="D89" s="69">
        <v>0</v>
      </c>
      <c r="E89" s="69">
        <v>0</v>
      </c>
      <c r="F89" s="69">
        <v>0</v>
      </c>
      <c r="G89" s="69">
        <v>0</v>
      </c>
      <c r="H89" s="69">
        <v>0</v>
      </c>
      <c r="I89" s="69">
        <v>0</v>
      </c>
      <c r="J89" s="69">
        <v>0</v>
      </c>
      <c r="K89" s="69">
        <v>0</v>
      </c>
      <c r="L89" s="69">
        <v>0</v>
      </c>
      <c r="M89" s="69">
        <v>0</v>
      </c>
      <c r="N89" s="69">
        <v>0</v>
      </c>
      <c r="R89" s="73"/>
    </row>
    <row r="90" spans="1:19" ht="13.5" x14ac:dyDescent="0.25">
      <c r="A90" s="66" t="s">
        <v>257</v>
      </c>
      <c r="B90" s="69">
        <v>0</v>
      </c>
      <c r="C90" s="69">
        <v>0</v>
      </c>
      <c r="D90" s="69">
        <v>0</v>
      </c>
      <c r="E90" s="69">
        <v>0</v>
      </c>
      <c r="F90" s="69">
        <v>0</v>
      </c>
      <c r="G90" s="69">
        <v>0</v>
      </c>
      <c r="H90" s="69">
        <v>0</v>
      </c>
      <c r="I90" s="69">
        <v>0</v>
      </c>
      <c r="J90" s="69">
        <v>0</v>
      </c>
      <c r="K90" s="69">
        <v>0</v>
      </c>
      <c r="L90" s="69">
        <v>0</v>
      </c>
      <c r="M90" s="69">
        <v>0</v>
      </c>
      <c r="N90" s="69">
        <v>0</v>
      </c>
      <c r="R90" s="73"/>
    </row>
    <row r="91" spans="1:19" ht="13.5" x14ac:dyDescent="0.25">
      <c r="A91" s="66" t="s">
        <v>258</v>
      </c>
      <c r="B91" s="84">
        <v>5.22</v>
      </c>
      <c r="C91" s="67">
        <v>8.73</v>
      </c>
      <c r="D91" s="84">
        <v>4.0999999999999996</v>
      </c>
      <c r="E91" s="84">
        <v>4.66</v>
      </c>
      <c r="F91" s="84">
        <v>8.99</v>
      </c>
      <c r="G91" s="67">
        <v>2.36</v>
      </c>
      <c r="H91" s="84">
        <v>4.7699999999999996</v>
      </c>
      <c r="I91" s="67">
        <v>4.8899999999999997</v>
      </c>
      <c r="J91" s="84">
        <v>6.79</v>
      </c>
      <c r="K91" s="84">
        <v>10.43</v>
      </c>
      <c r="L91" s="84">
        <v>4.41</v>
      </c>
      <c r="M91" s="67">
        <v>8.25</v>
      </c>
      <c r="N91" s="84">
        <v>4.97</v>
      </c>
      <c r="R91" s="73"/>
    </row>
    <row r="92" spans="1:19" ht="13.5" x14ac:dyDescent="0.25">
      <c r="A92" s="66" t="s">
        <v>259</v>
      </c>
      <c r="B92" s="84">
        <v>4.92</v>
      </c>
      <c r="C92" s="67">
        <v>9.2799999999999994</v>
      </c>
      <c r="D92" s="84">
        <v>3.47</v>
      </c>
      <c r="E92" s="84">
        <v>5.07</v>
      </c>
      <c r="F92" s="84">
        <v>7.68</v>
      </c>
      <c r="G92" s="67">
        <v>2.54</v>
      </c>
      <c r="H92" s="84">
        <v>5.41</v>
      </c>
      <c r="I92" s="67">
        <v>4.8</v>
      </c>
      <c r="J92" s="84">
        <v>6.48</v>
      </c>
      <c r="K92" s="84">
        <v>8.6300000000000008</v>
      </c>
      <c r="L92" s="84">
        <v>5.36</v>
      </c>
      <c r="M92" s="67">
        <v>7.89</v>
      </c>
      <c r="N92" s="84">
        <v>5.61</v>
      </c>
      <c r="R92" s="73"/>
    </row>
    <row r="93" spans="1:19" ht="13.5" x14ac:dyDescent="0.25">
      <c r="A93" s="66" t="s">
        <v>260</v>
      </c>
      <c r="B93" s="84">
        <v>4.46</v>
      </c>
      <c r="C93" s="67">
        <v>7.79</v>
      </c>
      <c r="D93" s="84">
        <v>4.46</v>
      </c>
      <c r="E93" s="84">
        <v>6.67</v>
      </c>
      <c r="F93" s="84">
        <v>9.58</v>
      </c>
      <c r="G93" s="67">
        <v>2.52</v>
      </c>
      <c r="H93" s="84">
        <v>6.13</v>
      </c>
      <c r="I93" s="67">
        <v>5.21</v>
      </c>
      <c r="J93" s="84">
        <v>7.12</v>
      </c>
      <c r="K93" s="84">
        <v>10.57</v>
      </c>
      <c r="L93" s="84">
        <v>5.21</v>
      </c>
      <c r="M93" s="67">
        <v>8.0500000000000007</v>
      </c>
      <c r="N93" s="84">
        <v>5.41</v>
      </c>
      <c r="R93" s="73"/>
    </row>
    <row r="94" spans="1:19" ht="13.5" x14ac:dyDescent="0.2">
      <c r="A94" s="68" t="s">
        <v>124</v>
      </c>
      <c r="B94" s="72">
        <f>AVERAGE(B91:B93)/10*100</f>
        <v>48.666666666666671</v>
      </c>
      <c r="C94" s="72">
        <f t="shared" ref="C94:N94" si="12">AVERAGE(C91:C93)/10*100</f>
        <v>86</v>
      </c>
      <c r="D94" s="72">
        <f t="shared" si="12"/>
        <v>40.100000000000009</v>
      </c>
      <c r="E94" s="72">
        <f t="shared" si="12"/>
        <v>54.666666666666664</v>
      </c>
      <c r="F94" s="72">
        <f t="shared" si="12"/>
        <v>87.5</v>
      </c>
      <c r="G94" s="72">
        <f t="shared" si="12"/>
        <v>24.733333333333331</v>
      </c>
      <c r="H94" s="72">
        <f t="shared" si="12"/>
        <v>54.36666666666666</v>
      </c>
      <c r="I94" s="72">
        <f t="shared" si="12"/>
        <v>49.666666666666657</v>
      </c>
      <c r="J94" s="72">
        <f t="shared" si="12"/>
        <v>67.966666666666669</v>
      </c>
      <c r="K94" s="72">
        <f t="shared" si="12"/>
        <v>98.766666666666666</v>
      </c>
      <c r="L94" s="72">
        <f t="shared" si="12"/>
        <v>49.93333333333333</v>
      </c>
      <c r="M94" s="72">
        <f t="shared" si="12"/>
        <v>80.63333333333334</v>
      </c>
      <c r="N94" s="72">
        <f t="shared" si="12"/>
        <v>53.300000000000004</v>
      </c>
      <c r="R94" s="73"/>
    </row>
    <row r="95" spans="1:19" ht="13.5" x14ac:dyDescent="0.25">
      <c r="A95" s="68" t="s">
        <v>125</v>
      </c>
      <c r="B95" s="69">
        <f>_xlfn.STDEV.S(B91:B93)/AVERAGE(B91:B93)*100</f>
        <v>7.8656861479208695</v>
      </c>
      <c r="C95" s="69">
        <f t="shared" ref="C95:N95" si="13">_xlfn.STDEV.S(C91:C93)/AVERAGE(C91:C93)*100</f>
        <v>8.7611475771486447</v>
      </c>
      <c r="D95" s="69">
        <f t="shared" si="13"/>
        <v>12.496229243259247</v>
      </c>
      <c r="E95" s="69">
        <f t="shared" si="13"/>
        <v>19.428459809391551</v>
      </c>
      <c r="F95" s="69">
        <f t="shared" si="13"/>
        <v>11.113955191559846</v>
      </c>
      <c r="G95" s="69">
        <f t="shared" si="13"/>
        <v>3.988854066563007</v>
      </c>
      <c r="H95" s="69">
        <f t="shared" si="13"/>
        <v>12.514875116785534</v>
      </c>
      <c r="I95" s="69">
        <f t="shared" si="13"/>
        <v>4.3386030493675163</v>
      </c>
      <c r="J95" s="69">
        <f t="shared" si="13"/>
        <v>4.7089565340186912</v>
      </c>
      <c r="K95" s="69">
        <f t="shared" si="13"/>
        <v>10.954220937946328</v>
      </c>
      <c r="L95" s="69">
        <f t="shared" si="13"/>
        <v>10.228006305770737</v>
      </c>
      <c r="M95" s="69">
        <f t="shared" si="13"/>
        <v>2.2369159584073901</v>
      </c>
      <c r="N95" s="69">
        <f t="shared" si="13"/>
        <v>6.1428538625684483</v>
      </c>
      <c r="R95" s="73"/>
    </row>
    <row r="97" spans="1:14" ht="40.5" x14ac:dyDescent="0.2">
      <c r="A97" s="71" t="s">
        <v>253</v>
      </c>
      <c r="B97" s="65" t="s">
        <v>109</v>
      </c>
      <c r="C97" s="65" t="s">
        <v>111</v>
      </c>
      <c r="D97" s="65" t="s">
        <v>82</v>
      </c>
      <c r="E97" s="65" t="s">
        <v>86</v>
      </c>
      <c r="F97" s="65" t="s">
        <v>113</v>
      </c>
      <c r="G97" s="65" t="s">
        <v>41</v>
      </c>
      <c r="H97" s="65" t="s">
        <v>37</v>
      </c>
      <c r="I97" s="65" t="s">
        <v>53</v>
      </c>
      <c r="J97" s="65" t="s">
        <v>33</v>
      </c>
      <c r="K97" s="65" t="s">
        <v>114</v>
      </c>
      <c r="L97" s="65" t="s">
        <v>129</v>
      </c>
      <c r="M97" s="65" t="s">
        <v>78</v>
      </c>
      <c r="N97" s="65" t="s">
        <v>74</v>
      </c>
    </row>
    <row r="98" spans="1:14" ht="13.5" x14ac:dyDescent="0.2">
      <c r="A98" s="66" t="s">
        <v>256</v>
      </c>
      <c r="B98" s="67">
        <v>0</v>
      </c>
      <c r="C98" s="67">
        <v>0</v>
      </c>
      <c r="D98" s="67">
        <v>2348.6273066635399</v>
      </c>
      <c r="E98" s="67">
        <v>964.41118014074698</v>
      </c>
      <c r="F98" s="67">
        <v>0</v>
      </c>
      <c r="G98" s="67" t="s">
        <v>110</v>
      </c>
      <c r="H98" s="67">
        <v>0</v>
      </c>
      <c r="I98" s="67">
        <v>0</v>
      </c>
      <c r="J98" s="67">
        <v>0</v>
      </c>
      <c r="K98" s="67">
        <v>0</v>
      </c>
      <c r="L98" s="67">
        <v>0</v>
      </c>
      <c r="M98" s="67">
        <v>0</v>
      </c>
      <c r="N98" s="67">
        <v>0</v>
      </c>
    </row>
    <row r="99" spans="1:14" ht="13.5" x14ac:dyDescent="0.2">
      <c r="A99" s="66" t="s">
        <v>257</v>
      </c>
      <c r="B99" s="67">
        <v>0</v>
      </c>
      <c r="C99" s="67">
        <v>0</v>
      </c>
      <c r="D99" s="67">
        <v>2421.9910489490699</v>
      </c>
      <c r="E99" s="67">
        <v>1043.91095079667</v>
      </c>
      <c r="F99" s="67">
        <v>0</v>
      </c>
      <c r="G99" s="67" t="s">
        <v>110</v>
      </c>
      <c r="H99" s="67">
        <v>0</v>
      </c>
      <c r="I99" s="67">
        <v>0</v>
      </c>
      <c r="J99" s="67">
        <v>0</v>
      </c>
      <c r="K99" s="67">
        <v>0</v>
      </c>
      <c r="L99" s="67">
        <v>0</v>
      </c>
      <c r="M99" s="67">
        <v>0</v>
      </c>
      <c r="N99" s="67">
        <v>0</v>
      </c>
    </row>
    <row r="100" spans="1:14" ht="13.5" x14ac:dyDescent="0.2">
      <c r="A100" s="66" t="s">
        <v>258</v>
      </c>
      <c r="B100" s="67">
        <v>4.5922981514486096</v>
      </c>
      <c r="C100" s="67">
        <v>3.5564255112848402</v>
      </c>
      <c r="D100" s="67">
        <v>2283.3321852000699</v>
      </c>
      <c r="E100" s="67">
        <v>782.40955723205502</v>
      </c>
      <c r="F100" s="67">
        <v>9.9332303382056697</v>
      </c>
      <c r="G100" s="67" t="s">
        <v>110</v>
      </c>
      <c r="H100" s="67">
        <v>8.8095706962058191</v>
      </c>
      <c r="I100" s="67">
        <v>12.486258999978499</v>
      </c>
      <c r="J100" s="67">
        <v>16.439999647101502</v>
      </c>
      <c r="K100" s="67">
        <v>13.8660385852153</v>
      </c>
      <c r="L100" s="67">
        <v>9.7692834025512596</v>
      </c>
      <c r="M100" s="67">
        <v>14.237180060279099</v>
      </c>
      <c r="N100" s="67">
        <v>7.3660758663323103</v>
      </c>
    </row>
    <row r="101" spans="1:14" ht="13.5" x14ac:dyDescent="0.2">
      <c r="A101" s="66" t="s">
        <v>259</v>
      </c>
      <c r="B101" s="67">
        <v>4.31520339641422</v>
      </c>
      <c r="C101" s="67">
        <v>4.5544646737951497</v>
      </c>
      <c r="D101" s="67">
        <v>2131.0449529892699</v>
      </c>
      <c r="E101" s="67">
        <v>826.06261746376902</v>
      </c>
      <c r="F101" s="67">
        <v>6.3276341146109401</v>
      </c>
      <c r="G101" s="67" t="s">
        <v>110</v>
      </c>
      <c r="H101" s="67">
        <v>6.2915037766579403</v>
      </c>
      <c r="I101" s="67">
        <v>9.75280710576153</v>
      </c>
      <c r="J101" s="67">
        <v>11.7639447967666</v>
      </c>
      <c r="K101" s="67">
        <v>10.6234942997021</v>
      </c>
      <c r="L101" s="67">
        <v>7.0400282005954304</v>
      </c>
      <c r="M101" s="67">
        <v>10.6052226525811</v>
      </c>
      <c r="N101" s="67">
        <v>5.8898962196357703</v>
      </c>
    </row>
    <row r="102" spans="1:14" ht="13.5" x14ac:dyDescent="0.2">
      <c r="A102" s="66" t="s">
        <v>260</v>
      </c>
      <c r="B102" s="67">
        <v>3.2817760148547199</v>
      </c>
      <c r="C102" s="67">
        <v>6.4764422097022196</v>
      </c>
      <c r="D102" s="67">
        <v>1869.2405277361499</v>
      </c>
      <c r="E102" s="67">
        <v>503.05626940486701</v>
      </c>
      <c r="F102" s="67">
        <v>7.5481562649264999</v>
      </c>
      <c r="G102" s="67" t="s">
        <v>110</v>
      </c>
      <c r="H102" s="67">
        <v>6.4021903839215799</v>
      </c>
      <c r="I102" s="67">
        <v>10.4581637969772</v>
      </c>
      <c r="J102" s="67">
        <v>13.9521601918527</v>
      </c>
      <c r="K102" s="67">
        <v>11.7662763018311</v>
      </c>
      <c r="L102" s="67">
        <v>7.6018207598605096</v>
      </c>
      <c r="M102" s="67">
        <v>12.0011872381095</v>
      </c>
      <c r="N102" s="67">
        <v>6.1207852989699099</v>
      </c>
    </row>
    <row r="103" spans="1:14" ht="13.5" x14ac:dyDescent="0.2">
      <c r="A103" s="68" t="s">
        <v>124</v>
      </c>
      <c r="B103" s="72">
        <f>AVERAGE(B100:B102)/10*100</f>
        <v>40.630925209058496</v>
      </c>
      <c r="C103" s="72">
        <f t="shared" ref="C103:N103" si="14">AVERAGE(C100:C102)/10*100</f>
        <v>48.6244413159407</v>
      </c>
      <c r="D103" s="72" t="s">
        <v>112</v>
      </c>
      <c r="E103" s="72" t="s">
        <v>112</v>
      </c>
      <c r="F103" s="72">
        <f t="shared" si="14"/>
        <v>79.363402392477028</v>
      </c>
      <c r="G103" s="67" t="s">
        <v>110</v>
      </c>
      <c r="H103" s="72">
        <f t="shared" si="14"/>
        <v>71.677549522617795</v>
      </c>
      <c r="I103" s="72">
        <f t="shared" si="14"/>
        <v>108.99076634239076</v>
      </c>
      <c r="J103" s="72">
        <f t="shared" si="14"/>
        <v>140.52034878573602</v>
      </c>
      <c r="K103" s="72">
        <f t="shared" si="14"/>
        <v>120.85269728916165</v>
      </c>
      <c r="L103" s="72">
        <f t="shared" si="14"/>
        <v>81.370441210023998</v>
      </c>
      <c r="M103" s="72">
        <f t="shared" si="14"/>
        <v>122.81196650323234</v>
      </c>
      <c r="N103" s="72">
        <f t="shared" si="14"/>
        <v>64.589191283126624</v>
      </c>
    </row>
    <row r="104" spans="1:14" ht="13.5" x14ac:dyDescent="0.25">
      <c r="A104" s="68" t="s">
        <v>125</v>
      </c>
      <c r="B104" s="69">
        <f>_xlfn.STDEV.S(B100:B102)/AVERAGE(B100:B102)*100</f>
        <v>16.998841138067213</v>
      </c>
      <c r="C104" s="69">
        <f t="shared" ref="C104:N104" si="15">_xlfn.STDEV.S(C100:C102)/AVERAGE(C100:C102)*100</f>
        <v>30.523142989526264</v>
      </c>
      <c r="D104" s="69" t="s">
        <v>112</v>
      </c>
      <c r="E104" s="69" t="s">
        <v>112</v>
      </c>
      <c r="F104" s="69">
        <f t="shared" si="15"/>
        <v>23.10730849513563</v>
      </c>
      <c r="G104" s="67" t="s">
        <v>110</v>
      </c>
      <c r="H104" s="69">
        <f t="shared" si="15"/>
        <v>19.851833905747064</v>
      </c>
      <c r="I104" s="69">
        <f t="shared" si="15"/>
        <v>13.020039631355306</v>
      </c>
      <c r="J104" s="69">
        <f t="shared" si="15"/>
        <v>16.649736477384135</v>
      </c>
      <c r="K104" s="69">
        <f t="shared" si="15"/>
        <v>13.608633557140809</v>
      </c>
      <c r="L104" s="69">
        <f t="shared" si="15"/>
        <v>17.711587411929973</v>
      </c>
      <c r="M104" s="69">
        <f t="shared" si="15"/>
        <v>14.917910056933547</v>
      </c>
      <c r="N104" s="69">
        <f t="shared" si="15"/>
        <v>12.293970116494192</v>
      </c>
    </row>
    <row r="106" spans="1:14" ht="40.5" x14ac:dyDescent="0.2">
      <c r="A106" s="71" t="s">
        <v>254</v>
      </c>
      <c r="B106" s="65" t="s">
        <v>109</v>
      </c>
      <c r="C106" s="65" t="s">
        <v>111</v>
      </c>
      <c r="D106" s="65" t="s">
        <v>82</v>
      </c>
      <c r="E106" s="65" t="s">
        <v>86</v>
      </c>
      <c r="F106" s="65" t="s">
        <v>113</v>
      </c>
      <c r="G106" s="65" t="s">
        <v>41</v>
      </c>
      <c r="H106" s="65" t="s">
        <v>37</v>
      </c>
      <c r="I106" s="65" t="s">
        <v>53</v>
      </c>
      <c r="J106" s="65" t="s">
        <v>33</v>
      </c>
      <c r="K106" s="65" t="s">
        <v>114</v>
      </c>
      <c r="L106" s="65" t="s">
        <v>129</v>
      </c>
      <c r="M106" s="65" t="s">
        <v>78</v>
      </c>
      <c r="N106" s="65" t="s">
        <v>74</v>
      </c>
    </row>
    <row r="107" spans="1:14" ht="13.5" x14ac:dyDescent="0.2">
      <c r="A107" s="66" t="s">
        <v>256</v>
      </c>
      <c r="B107" s="67" t="s">
        <v>110</v>
      </c>
      <c r="C107" s="67" t="s">
        <v>110</v>
      </c>
      <c r="D107" s="67">
        <v>8401.4644587619205</v>
      </c>
      <c r="E107" s="67">
        <v>4411.1876606922197</v>
      </c>
      <c r="F107" s="67">
        <v>0</v>
      </c>
      <c r="G107" s="67" t="s">
        <v>110</v>
      </c>
      <c r="H107" s="67">
        <v>0</v>
      </c>
      <c r="I107" s="67" t="s">
        <v>110</v>
      </c>
      <c r="J107" s="67">
        <v>0</v>
      </c>
      <c r="K107" s="67">
        <v>0</v>
      </c>
      <c r="L107" s="67">
        <v>0</v>
      </c>
      <c r="M107" s="67" t="s">
        <v>110</v>
      </c>
      <c r="N107" s="67">
        <v>0</v>
      </c>
    </row>
    <row r="108" spans="1:14" ht="13.5" x14ac:dyDescent="0.2">
      <c r="A108" s="66" t="s">
        <v>257</v>
      </c>
      <c r="B108" s="67" t="s">
        <v>110</v>
      </c>
      <c r="C108" s="67" t="s">
        <v>110</v>
      </c>
      <c r="D108" s="67">
        <v>12005.4849347609</v>
      </c>
      <c r="E108" s="67">
        <v>5976.6966165385202</v>
      </c>
      <c r="F108" s="67">
        <v>0</v>
      </c>
      <c r="G108" s="67" t="s">
        <v>110</v>
      </c>
      <c r="H108" s="67">
        <v>0</v>
      </c>
      <c r="I108" s="67" t="s">
        <v>110</v>
      </c>
      <c r="J108" s="67">
        <v>0</v>
      </c>
      <c r="K108" s="67">
        <v>0</v>
      </c>
      <c r="L108" s="67">
        <v>0</v>
      </c>
      <c r="M108" s="67" t="s">
        <v>110</v>
      </c>
      <c r="N108" s="67">
        <v>0</v>
      </c>
    </row>
    <row r="109" spans="1:14" ht="13.5" x14ac:dyDescent="0.2">
      <c r="A109" s="66" t="s">
        <v>258</v>
      </c>
      <c r="B109" s="67" t="s">
        <v>110</v>
      </c>
      <c r="C109" s="67" t="s">
        <v>110</v>
      </c>
      <c r="D109" s="67">
        <v>12874.1340428433</v>
      </c>
      <c r="E109" s="67">
        <v>5287.0553383043998</v>
      </c>
      <c r="F109" s="67">
        <v>3.88717902025062</v>
      </c>
      <c r="G109" s="67" t="s">
        <v>110</v>
      </c>
      <c r="H109" s="67">
        <v>2.4572415223713802</v>
      </c>
      <c r="I109" s="67" t="s">
        <v>110</v>
      </c>
      <c r="J109" s="67">
        <v>26.650331763067499</v>
      </c>
      <c r="K109" s="67">
        <v>13.2071395389149</v>
      </c>
      <c r="L109" s="67">
        <v>4.8693927437549602</v>
      </c>
      <c r="M109" s="67" t="s">
        <v>110</v>
      </c>
      <c r="N109" s="67">
        <v>5.3924773788351104</v>
      </c>
    </row>
    <row r="110" spans="1:14" ht="13.5" x14ac:dyDescent="0.2">
      <c r="A110" s="66" t="s">
        <v>259</v>
      </c>
      <c r="B110" s="67" t="s">
        <v>110</v>
      </c>
      <c r="C110" s="67" t="s">
        <v>110</v>
      </c>
      <c r="D110" s="67">
        <v>11415.260998849701</v>
      </c>
      <c r="E110" s="67">
        <v>4410.3148627175497</v>
      </c>
      <c r="F110" s="67">
        <v>3.8833172609458901</v>
      </c>
      <c r="G110" s="67" t="s">
        <v>110</v>
      </c>
      <c r="H110" s="67">
        <v>2.23857070832408</v>
      </c>
      <c r="I110" s="67" t="s">
        <v>110</v>
      </c>
      <c r="J110" s="67">
        <v>25.6755961900882</v>
      </c>
      <c r="K110" s="67">
        <v>12.260162174720101</v>
      </c>
      <c r="L110" s="67">
        <v>5.7123654327655196</v>
      </c>
      <c r="M110" s="67" t="s">
        <v>110</v>
      </c>
      <c r="N110" s="67">
        <v>7.15560365924346</v>
      </c>
    </row>
    <row r="111" spans="1:14" ht="13.5" x14ac:dyDescent="0.2">
      <c r="A111" s="66" t="s">
        <v>260</v>
      </c>
      <c r="B111" s="67" t="s">
        <v>110</v>
      </c>
      <c r="C111" s="67" t="s">
        <v>110</v>
      </c>
      <c r="D111" s="67">
        <v>13639.497041705799</v>
      </c>
      <c r="E111" s="67">
        <v>5237.8052132632902</v>
      </c>
      <c r="F111" s="67">
        <v>3.8203741408648102</v>
      </c>
      <c r="G111" s="67" t="s">
        <v>110</v>
      </c>
      <c r="H111" s="67">
        <v>2.7680201819361598</v>
      </c>
      <c r="I111" s="67" t="s">
        <v>110</v>
      </c>
      <c r="J111" s="67">
        <v>22.491213318049802</v>
      </c>
      <c r="K111" s="67">
        <v>13.283019130553299</v>
      </c>
      <c r="L111" s="67">
        <v>6.0146831085529397</v>
      </c>
      <c r="M111" s="67" t="s">
        <v>110</v>
      </c>
      <c r="N111" s="67">
        <v>7.3812183169324301</v>
      </c>
    </row>
    <row r="112" spans="1:14" ht="13.5" x14ac:dyDescent="0.2">
      <c r="A112" s="68" t="s">
        <v>124</v>
      </c>
      <c r="B112" s="67" t="s">
        <v>110</v>
      </c>
      <c r="C112" s="67" t="s">
        <v>110</v>
      </c>
      <c r="D112" s="72" t="s">
        <v>112</v>
      </c>
      <c r="E112" s="72" t="s">
        <v>112</v>
      </c>
      <c r="F112" s="72">
        <f>AVERAGE(F109:F111)/10*100</f>
        <v>38.636234740204401</v>
      </c>
      <c r="G112" s="67" t="s">
        <v>110</v>
      </c>
      <c r="H112" s="72">
        <f>AVERAGE(H109:H111)/10*100</f>
        <v>24.879441375438731</v>
      </c>
      <c r="I112" s="67" t="s">
        <v>110</v>
      </c>
      <c r="J112" s="72">
        <f>AVERAGE(J109:J111)/10*100</f>
        <v>249.39047090401831</v>
      </c>
      <c r="K112" s="72">
        <f>AVERAGE(K109:K111)/10*100</f>
        <v>129.16773614729436</v>
      </c>
      <c r="L112" s="72">
        <f>AVERAGE(L109:L111)/10*100</f>
        <v>55.321470950244731</v>
      </c>
      <c r="M112" s="67" t="s">
        <v>110</v>
      </c>
      <c r="N112" s="72">
        <f>AVERAGE(N109:N111)/10*100</f>
        <v>66.430997850036661</v>
      </c>
    </row>
    <row r="113" spans="1:14" ht="13.5" x14ac:dyDescent="0.25">
      <c r="A113" s="68" t="s">
        <v>125</v>
      </c>
      <c r="B113" s="67" t="s">
        <v>110</v>
      </c>
      <c r="C113" s="67" t="s">
        <v>110</v>
      </c>
      <c r="D113" s="69" t="s">
        <v>112</v>
      </c>
      <c r="E113" s="69" t="s">
        <v>112</v>
      </c>
      <c r="F113" s="69">
        <f>_xlfn.STDEV.S(F109:F111)/AVERAGE(F109:F111)*100</f>
        <v>0.97071463486980181</v>
      </c>
      <c r="G113" s="67" t="s">
        <v>110</v>
      </c>
      <c r="H113" s="69">
        <f t="shared" ref="H113:N113" si="16">_xlfn.STDEV.S(H109:H111)/AVERAGE(H109:H111)*100</f>
        <v>10.693837871232601</v>
      </c>
      <c r="I113" s="67" t="s">
        <v>110</v>
      </c>
      <c r="J113" s="69">
        <f t="shared" si="16"/>
        <v>8.7220192811701622</v>
      </c>
      <c r="K113" s="69">
        <f t="shared" si="16"/>
        <v>4.4121424611215225</v>
      </c>
      <c r="L113" s="69">
        <f t="shared" si="16"/>
        <v>10.728801107202655</v>
      </c>
      <c r="M113" s="67" t="s">
        <v>110</v>
      </c>
      <c r="N113" s="69">
        <f t="shared" si="16"/>
        <v>16.391890701106703</v>
      </c>
    </row>
    <row r="115" spans="1:14" ht="40.5" x14ac:dyDescent="0.2">
      <c r="A115" s="71" t="s">
        <v>255</v>
      </c>
      <c r="B115" s="65" t="s">
        <v>109</v>
      </c>
      <c r="C115" s="65" t="s">
        <v>111</v>
      </c>
      <c r="D115" s="65" t="s">
        <v>82</v>
      </c>
      <c r="E115" s="65" t="s">
        <v>86</v>
      </c>
      <c r="F115" s="65" t="s">
        <v>113</v>
      </c>
      <c r="G115" s="65" t="s">
        <v>41</v>
      </c>
      <c r="H115" s="65" t="s">
        <v>37</v>
      </c>
      <c r="I115" s="65" t="s">
        <v>53</v>
      </c>
      <c r="J115" s="65" t="s">
        <v>33</v>
      </c>
      <c r="K115" s="65" t="s">
        <v>114</v>
      </c>
      <c r="L115" s="65" t="s">
        <v>129</v>
      </c>
      <c r="M115" s="65" t="s">
        <v>78</v>
      </c>
      <c r="N115" s="65" t="s">
        <v>74</v>
      </c>
    </row>
    <row r="116" spans="1:14" ht="13.5" x14ac:dyDescent="0.2">
      <c r="A116" s="66" t="s">
        <v>256</v>
      </c>
      <c r="B116" s="67" t="s">
        <v>110</v>
      </c>
      <c r="C116" s="67" t="s">
        <v>110</v>
      </c>
      <c r="D116" s="67">
        <v>11063.7770241821</v>
      </c>
      <c r="E116" s="67">
        <v>5375.4707124463303</v>
      </c>
      <c r="F116" s="67">
        <v>0</v>
      </c>
      <c r="G116" s="67">
        <v>0</v>
      </c>
      <c r="H116" s="67">
        <v>0</v>
      </c>
      <c r="I116" s="67">
        <v>0</v>
      </c>
      <c r="J116" s="67">
        <v>0</v>
      </c>
      <c r="K116" s="67">
        <v>0</v>
      </c>
      <c r="L116" s="67">
        <v>0</v>
      </c>
      <c r="M116" s="67">
        <v>0</v>
      </c>
      <c r="N116" s="67">
        <v>0</v>
      </c>
    </row>
    <row r="117" spans="1:14" ht="13.5" x14ac:dyDescent="0.2">
      <c r="A117" s="66" t="s">
        <v>257</v>
      </c>
      <c r="B117" s="67" t="s">
        <v>110</v>
      </c>
      <c r="C117" s="67" t="s">
        <v>110</v>
      </c>
      <c r="D117" s="67">
        <v>7153.72473683112</v>
      </c>
      <c r="E117" s="67">
        <v>3173.2725430847599</v>
      </c>
      <c r="F117" s="67">
        <v>0</v>
      </c>
      <c r="G117" s="67">
        <v>0</v>
      </c>
      <c r="H117" s="67">
        <v>0</v>
      </c>
      <c r="I117" s="67">
        <v>0</v>
      </c>
      <c r="J117" s="67">
        <v>0</v>
      </c>
      <c r="K117" s="67">
        <v>0</v>
      </c>
      <c r="L117" s="67">
        <v>0</v>
      </c>
      <c r="M117" s="67">
        <v>0</v>
      </c>
      <c r="N117" s="67">
        <v>0</v>
      </c>
    </row>
    <row r="118" spans="1:14" ht="13.5" x14ac:dyDescent="0.2">
      <c r="A118" s="66" t="s">
        <v>258</v>
      </c>
      <c r="B118" s="67" t="s">
        <v>110</v>
      </c>
      <c r="C118" s="67" t="s">
        <v>110</v>
      </c>
      <c r="D118" s="67">
        <v>8843.98171343176</v>
      </c>
      <c r="E118" s="67">
        <v>3684.8550436780201</v>
      </c>
      <c r="F118" s="67">
        <v>4.02864645689752</v>
      </c>
      <c r="G118" s="67">
        <v>6.52925290320466</v>
      </c>
      <c r="H118" s="67">
        <v>2.8119527549888299</v>
      </c>
      <c r="I118" s="67">
        <v>6.62</v>
      </c>
      <c r="J118" s="67">
        <v>13.930623232017698</v>
      </c>
      <c r="K118" s="67">
        <v>11.7703694784852</v>
      </c>
      <c r="L118" s="67">
        <v>6.3251892401876004</v>
      </c>
      <c r="M118" s="67">
        <v>29.1806134928181</v>
      </c>
      <c r="N118" s="67">
        <v>7.1119527549888293</v>
      </c>
    </row>
    <row r="119" spans="1:14" ht="13.5" x14ac:dyDescent="0.2">
      <c r="A119" s="66" t="s">
        <v>259</v>
      </c>
      <c r="B119" s="67" t="s">
        <v>110</v>
      </c>
      <c r="C119" s="67" t="s">
        <v>110</v>
      </c>
      <c r="D119" s="67">
        <v>13652.9206033234</v>
      </c>
      <c r="E119" s="67">
        <v>5492.5281376880303</v>
      </c>
      <c r="F119" s="67">
        <v>4.7929154272191203</v>
      </c>
      <c r="G119" s="67">
        <v>7.8402297839122701</v>
      </c>
      <c r="H119" s="67">
        <v>2.64989692561746</v>
      </c>
      <c r="I119" s="67">
        <v>15.75</v>
      </c>
      <c r="J119" s="67">
        <v>44.778679177713599</v>
      </c>
      <c r="K119" s="67">
        <v>13.0690391233593</v>
      </c>
      <c r="L119" s="67">
        <v>5.6156093477365596</v>
      </c>
      <c r="M119" s="67">
        <v>29.565309237410698</v>
      </c>
      <c r="N119" s="67">
        <v>10.949896925617461</v>
      </c>
    </row>
    <row r="120" spans="1:14" ht="13.5" x14ac:dyDescent="0.2">
      <c r="A120" s="66" t="s">
        <v>260</v>
      </c>
      <c r="B120" s="67" t="s">
        <v>110</v>
      </c>
      <c r="C120" s="67" t="s">
        <v>110</v>
      </c>
      <c r="D120" s="67">
        <v>11249.4860088443</v>
      </c>
      <c r="E120" s="67">
        <v>5632.7072185163097</v>
      </c>
      <c r="F120" s="67">
        <v>4.0259697131341801</v>
      </c>
      <c r="G120" s="67">
        <v>12.048316945275101</v>
      </c>
      <c r="H120" s="67">
        <v>1.86175857893684</v>
      </c>
      <c r="I120" s="67">
        <v>10.42</v>
      </c>
      <c r="J120" s="67">
        <v>34.129893458023297</v>
      </c>
      <c r="K120" s="67">
        <v>13.0585677628859</v>
      </c>
      <c r="L120" s="67">
        <v>4.8403804351670399</v>
      </c>
      <c r="M120" s="67">
        <v>25.952190705839001</v>
      </c>
      <c r="N120" s="67">
        <v>8.0617585789368409</v>
      </c>
    </row>
    <row r="121" spans="1:14" ht="13.5" x14ac:dyDescent="0.2">
      <c r="A121" s="68" t="s">
        <v>124</v>
      </c>
      <c r="B121" s="67" t="s">
        <v>110</v>
      </c>
      <c r="C121" s="67" t="s">
        <v>110</v>
      </c>
      <c r="D121" s="72" t="s">
        <v>112</v>
      </c>
      <c r="E121" s="72" t="s">
        <v>112</v>
      </c>
      <c r="F121" s="72">
        <f t="shared" ref="F121:N121" si="17">AVERAGE(F118:F120)/10*100</f>
        <v>42.8251053241694</v>
      </c>
      <c r="G121" s="72">
        <f t="shared" si="17"/>
        <v>88.059332107973432</v>
      </c>
      <c r="H121" s="72">
        <f t="shared" si="17"/>
        <v>24.412027531810434</v>
      </c>
      <c r="I121" s="72">
        <f t="shared" si="17"/>
        <v>109.3</v>
      </c>
      <c r="J121" s="72">
        <f t="shared" si="17"/>
        <v>309.46398622584866</v>
      </c>
      <c r="K121" s="72">
        <f t="shared" si="17"/>
        <v>126.32658788243467</v>
      </c>
      <c r="L121" s="72">
        <f t="shared" si="17"/>
        <v>55.937263410303991</v>
      </c>
      <c r="M121" s="72">
        <f t="shared" si="17"/>
        <v>282.32704478689266</v>
      </c>
      <c r="N121" s="72">
        <f t="shared" si="17"/>
        <v>87.078694198477109</v>
      </c>
    </row>
    <row r="122" spans="1:14" ht="13.5" x14ac:dyDescent="0.25">
      <c r="A122" s="68" t="s">
        <v>125</v>
      </c>
      <c r="B122" s="67" t="s">
        <v>110</v>
      </c>
      <c r="C122" s="67" t="s">
        <v>110</v>
      </c>
      <c r="D122" s="69" t="s">
        <v>112</v>
      </c>
      <c r="E122" s="69" t="s">
        <v>112</v>
      </c>
      <c r="F122" s="69">
        <f t="shared" ref="F122:N122" si="18">_xlfn.STDEV.S(F118:F120)/AVERAGE(F118:F120)*100</f>
        <v>10.321647266120912</v>
      </c>
      <c r="G122" s="69">
        <f t="shared" si="18"/>
        <v>32.744735617215731</v>
      </c>
      <c r="H122" s="69">
        <f t="shared" si="18"/>
        <v>20.822239296308062</v>
      </c>
      <c r="I122" s="69">
        <f t="shared" si="18"/>
        <v>41.960810657442025</v>
      </c>
      <c r="J122" s="69">
        <f t="shared" si="18"/>
        <v>50.631065195202709</v>
      </c>
      <c r="K122" s="69">
        <f t="shared" si="18"/>
        <v>5.9115251510710305</v>
      </c>
      <c r="L122" s="69">
        <f t="shared" si="18"/>
        <v>13.276413619321872</v>
      </c>
      <c r="M122" s="69">
        <f t="shared" si="18"/>
        <v>7.0284706331604028</v>
      </c>
      <c r="N122" s="69">
        <f t="shared" si="18"/>
        <v>22.954946421062736</v>
      </c>
    </row>
    <row r="124" spans="1:14" x14ac:dyDescent="0.2">
      <c r="A124" s="62" t="s">
        <v>263</v>
      </c>
    </row>
    <row r="125" spans="1:14" x14ac:dyDescent="0.2">
      <c r="A125" s="62" t="s">
        <v>264</v>
      </c>
    </row>
    <row r="126" spans="1:14" x14ac:dyDescent="0.2">
      <c r="A126" s="62" t="s">
        <v>265</v>
      </c>
      <c r="J126" s="70"/>
    </row>
    <row r="127" spans="1:14" x14ac:dyDescent="0.2">
      <c r="A127" s="62" t="s">
        <v>266</v>
      </c>
      <c r="J127" s="70"/>
    </row>
    <row r="128" spans="1:14" x14ac:dyDescent="0.2">
      <c r="J128" s="70"/>
    </row>
    <row r="129" spans="10:10" x14ac:dyDescent="0.2">
      <c r="J129" s="70"/>
    </row>
  </sheetData>
  <mergeCells count="44">
    <mergeCell ref="X6:Y6"/>
    <mergeCell ref="Z6:AA6"/>
    <mergeCell ref="Z5:AA5"/>
    <mergeCell ref="C6:D6"/>
    <mergeCell ref="E6:F6"/>
    <mergeCell ref="G6:H6"/>
    <mergeCell ref="I6:J6"/>
    <mergeCell ref="L6:M6"/>
    <mergeCell ref="N6:O6"/>
    <mergeCell ref="Q6:R6"/>
    <mergeCell ref="S6:T6"/>
    <mergeCell ref="U6:V6"/>
    <mergeCell ref="C5:D5"/>
    <mergeCell ref="E5:F5"/>
    <mergeCell ref="G5:H5"/>
    <mergeCell ref="I5:J5"/>
    <mergeCell ref="L5:M5"/>
    <mergeCell ref="N5:O5"/>
    <mergeCell ref="Q4:R4"/>
    <mergeCell ref="S4:T4"/>
    <mergeCell ref="U4:V4"/>
    <mergeCell ref="P4:P8"/>
    <mergeCell ref="X4:Y4"/>
    <mergeCell ref="Z4:AA4"/>
    <mergeCell ref="Q5:R5"/>
    <mergeCell ref="S5:T5"/>
    <mergeCell ref="U5:V5"/>
    <mergeCell ref="X5:Y5"/>
    <mergeCell ref="A2:A8"/>
    <mergeCell ref="B2:O2"/>
    <mergeCell ref="P2:AA2"/>
    <mergeCell ref="B3:J3"/>
    <mergeCell ref="K3:O3"/>
    <mergeCell ref="P3:V3"/>
    <mergeCell ref="W3:AA3"/>
    <mergeCell ref="B4:B8"/>
    <mergeCell ref="C4:D4"/>
    <mergeCell ref="E4:F4"/>
    <mergeCell ref="G4:H4"/>
    <mergeCell ref="I4:J4"/>
    <mergeCell ref="K4:K8"/>
    <mergeCell ref="L4:M4"/>
    <mergeCell ref="N4:O4"/>
    <mergeCell ref="W4:W8"/>
  </mergeCells>
  <phoneticPr fontId="14" type="noConversion"/>
  <pageMargins left="0.7" right="0.7" top="0.78740157499999996" bottom="0.78740157499999996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7D497-DB3A-4769-B251-B7B60AAD4083}">
  <dimension ref="A1:P80"/>
  <sheetViews>
    <sheetView showGridLines="0" topLeftCell="A4" zoomScale="85" zoomScaleNormal="85" workbookViewId="0">
      <selection activeCell="N42" sqref="N42"/>
    </sheetView>
  </sheetViews>
  <sheetFormatPr defaultRowHeight="12.75" x14ac:dyDescent="0.25"/>
  <cols>
    <col min="1" max="1" width="31.140625" style="100" customWidth="1"/>
    <col min="2" max="2" width="12.7109375" style="100" bestFit="1" customWidth="1"/>
    <col min="3" max="16384" width="9.140625" style="100"/>
  </cols>
  <sheetData>
    <row r="1" spans="1:16" x14ac:dyDescent="0.25">
      <c r="A1" s="100" t="s">
        <v>288</v>
      </c>
    </row>
    <row r="2" spans="1:16" x14ac:dyDescent="0.25">
      <c r="A2" s="129" t="s">
        <v>92</v>
      </c>
      <c r="B2" s="129" t="s">
        <v>118</v>
      </c>
      <c r="C2" s="129"/>
      <c r="D2" s="129"/>
      <c r="E2" s="129"/>
      <c r="F2" s="129"/>
      <c r="G2" s="129"/>
      <c r="H2" s="129"/>
      <c r="I2" s="129"/>
      <c r="J2" s="129"/>
      <c r="K2" s="129"/>
      <c r="L2" s="133" t="s">
        <v>119</v>
      </c>
      <c r="M2" s="133"/>
      <c r="N2" s="133"/>
      <c r="O2" s="133"/>
      <c r="P2" s="133"/>
    </row>
    <row r="3" spans="1:16" x14ac:dyDescent="0.25">
      <c r="A3" s="129"/>
      <c r="B3" s="129" t="s">
        <v>99</v>
      </c>
      <c r="C3" s="129"/>
      <c r="D3" s="129"/>
      <c r="E3" s="129"/>
      <c r="F3" s="129"/>
      <c r="G3" s="129" t="s">
        <v>120</v>
      </c>
      <c r="H3" s="129"/>
      <c r="I3" s="129"/>
      <c r="J3" s="129"/>
      <c r="K3" s="129"/>
      <c r="L3" s="129" t="s">
        <v>101</v>
      </c>
      <c r="M3" s="129"/>
      <c r="N3" s="129"/>
      <c r="O3" s="129"/>
      <c r="P3" s="129"/>
    </row>
    <row r="4" spans="1:16" x14ac:dyDescent="0.25">
      <c r="A4" s="130"/>
      <c r="B4" s="60" t="s">
        <v>97</v>
      </c>
      <c r="C4" s="129" t="s">
        <v>121</v>
      </c>
      <c r="D4" s="129"/>
      <c r="E4" s="129" t="s">
        <v>122</v>
      </c>
      <c r="F4" s="129"/>
      <c r="G4" s="60" t="s">
        <v>97</v>
      </c>
      <c r="H4" s="129" t="s">
        <v>121</v>
      </c>
      <c r="I4" s="129"/>
      <c r="J4" s="129" t="s">
        <v>123</v>
      </c>
      <c r="K4" s="129"/>
      <c r="L4" s="60" t="s">
        <v>97</v>
      </c>
      <c r="M4" s="129" t="s">
        <v>121</v>
      </c>
      <c r="N4" s="129"/>
      <c r="O4" s="129" t="s">
        <v>122</v>
      </c>
      <c r="P4" s="129"/>
    </row>
    <row r="5" spans="1:16" x14ac:dyDescent="0.25">
      <c r="A5" s="130"/>
      <c r="B5" s="131" t="s">
        <v>98</v>
      </c>
      <c r="C5" s="129"/>
      <c r="D5" s="129"/>
      <c r="E5" s="129"/>
      <c r="F5" s="129"/>
      <c r="G5" s="131" t="s">
        <v>98</v>
      </c>
      <c r="H5" s="129"/>
      <c r="I5" s="129"/>
      <c r="J5" s="129"/>
      <c r="K5" s="129"/>
      <c r="L5" s="131" t="s">
        <v>98</v>
      </c>
      <c r="M5" s="129"/>
      <c r="N5" s="129"/>
      <c r="O5" s="129"/>
      <c r="P5" s="129"/>
    </row>
    <row r="6" spans="1:16" x14ac:dyDescent="0.25">
      <c r="A6" s="101"/>
      <c r="B6" s="132"/>
      <c r="C6" s="60" t="s">
        <v>124</v>
      </c>
      <c r="D6" s="60" t="s">
        <v>125</v>
      </c>
      <c r="E6" s="60" t="s">
        <v>124</v>
      </c>
      <c r="F6" s="60" t="s">
        <v>125</v>
      </c>
      <c r="G6" s="132"/>
      <c r="H6" s="60" t="s">
        <v>124</v>
      </c>
      <c r="I6" s="60" t="s">
        <v>125</v>
      </c>
      <c r="J6" s="60" t="s">
        <v>124</v>
      </c>
      <c r="K6" s="60" t="s">
        <v>125</v>
      </c>
      <c r="L6" s="132"/>
      <c r="M6" s="60" t="s">
        <v>124</v>
      </c>
      <c r="N6" s="60" t="s">
        <v>125</v>
      </c>
      <c r="O6" s="60" t="s">
        <v>124</v>
      </c>
      <c r="P6" s="60" t="s">
        <v>125</v>
      </c>
    </row>
    <row r="7" spans="1:16" x14ac:dyDescent="0.25">
      <c r="A7" s="57" t="s">
        <v>57</v>
      </c>
      <c r="B7" s="56">
        <v>0.2</v>
      </c>
      <c r="C7" s="58">
        <v>120</v>
      </c>
      <c r="D7" s="58">
        <v>11</v>
      </c>
      <c r="E7" s="56">
        <v>115</v>
      </c>
      <c r="F7" s="56">
        <v>4</v>
      </c>
      <c r="G7" s="59" t="s">
        <v>126</v>
      </c>
      <c r="H7" s="59" t="s">
        <v>110</v>
      </c>
      <c r="I7" s="59" t="s">
        <v>110</v>
      </c>
      <c r="J7" s="59" t="s">
        <v>110</v>
      </c>
      <c r="K7" s="59" t="s">
        <v>110</v>
      </c>
      <c r="L7" s="58">
        <v>0.1</v>
      </c>
      <c r="M7" s="58" t="s">
        <v>110</v>
      </c>
      <c r="N7" s="58" t="s">
        <v>110</v>
      </c>
      <c r="O7" s="58">
        <v>52</v>
      </c>
      <c r="P7" s="58">
        <v>14</v>
      </c>
    </row>
    <row r="8" spans="1:16" x14ac:dyDescent="0.25">
      <c r="A8" s="57" t="s">
        <v>21</v>
      </c>
      <c r="B8" s="56">
        <v>20</v>
      </c>
      <c r="C8" s="58" t="s">
        <v>127</v>
      </c>
      <c r="D8" s="58" t="s">
        <v>127</v>
      </c>
      <c r="E8" s="58">
        <v>85</v>
      </c>
      <c r="F8" s="58">
        <v>13</v>
      </c>
      <c r="G8" s="59" t="s">
        <v>126</v>
      </c>
      <c r="H8" s="59" t="s">
        <v>110</v>
      </c>
      <c r="I8" s="59" t="s">
        <v>110</v>
      </c>
      <c r="J8" s="59" t="s">
        <v>110</v>
      </c>
      <c r="K8" s="59" t="s">
        <v>110</v>
      </c>
      <c r="L8" s="58">
        <v>10</v>
      </c>
      <c r="M8" s="58" t="s">
        <v>127</v>
      </c>
      <c r="N8" s="58" t="s">
        <v>127</v>
      </c>
      <c r="O8" s="58">
        <v>86</v>
      </c>
      <c r="P8" s="58">
        <v>9</v>
      </c>
    </row>
    <row r="9" spans="1:16" x14ac:dyDescent="0.25">
      <c r="A9" s="57" t="s">
        <v>7</v>
      </c>
      <c r="B9" s="59" t="s">
        <v>126</v>
      </c>
      <c r="C9" s="59" t="s">
        <v>110</v>
      </c>
      <c r="D9" s="59" t="s">
        <v>110</v>
      </c>
      <c r="E9" s="59" t="s">
        <v>110</v>
      </c>
      <c r="F9" s="59" t="s">
        <v>110</v>
      </c>
      <c r="G9" s="58">
        <v>10</v>
      </c>
      <c r="H9" s="58" t="s">
        <v>127</v>
      </c>
      <c r="I9" s="58" t="s">
        <v>127</v>
      </c>
      <c r="J9" s="58">
        <v>51</v>
      </c>
      <c r="K9" s="58">
        <v>13</v>
      </c>
      <c r="L9" s="59" t="s">
        <v>126</v>
      </c>
      <c r="M9" s="59" t="s">
        <v>110</v>
      </c>
      <c r="N9" s="59" t="s">
        <v>110</v>
      </c>
      <c r="O9" s="59" t="s">
        <v>110</v>
      </c>
      <c r="P9" s="59" t="s">
        <v>110</v>
      </c>
    </row>
    <row r="10" spans="1:16" x14ac:dyDescent="0.25">
      <c r="A10" s="57" t="s">
        <v>82</v>
      </c>
      <c r="B10" s="56">
        <v>0.2</v>
      </c>
      <c r="C10" s="58">
        <v>101</v>
      </c>
      <c r="D10" s="58">
        <v>17</v>
      </c>
      <c r="E10" s="58">
        <v>114</v>
      </c>
      <c r="F10" s="58">
        <v>13</v>
      </c>
      <c r="G10" s="59" t="s">
        <v>126</v>
      </c>
      <c r="H10" s="59" t="s">
        <v>110</v>
      </c>
      <c r="I10" s="59" t="s">
        <v>110</v>
      </c>
      <c r="J10" s="59" t="s">
        <v>110</v>
      </c>
      <c r="K10" s="59" t="s">
        <v>110</v>
      </c>
      <c r="L10" s="58">
        <v>0.1</v>
      </c>
      <c r="M10" s="58">
        <v>27</v>
      </c>
      <c r="N10" s="58">
        <v>17</v>
      </c>
      <c r="O10" s="58">
        <v>35</v>
      </c>
      <c r="P10" s="58">
        <v>8</v>
      </c>
    </row>
    <row r="11" spans="1:16" x14ac:dyDescent="0.25">
      <c r="A11" s="57" t="s">
        <v>86</v>
      </c>
      <c r="B11" s="59" t="s">
        <v>126</v>
      </c>
      <c r="C11" s="58" t="s">
        <v>110</v>
      </c>
      <c r="D11" s="58" t="s">
        <v>110</v>
      </c>
      <c r="E11" s="58" t="s">
        <v>110</v>
      </c>
      <c r="F11" s="58" t="s">
        <v>110</v>
      </c>
      <c r="G11" s="59" t="s">
        <v>126</v>
      </c>
      <c r="H11" s="59" t="s">
        <v>110</v>
      </c>
      <c r="I11" s="59" t="s">
        <v>110</v>
      </c>
      <c r="J11" s="59" t="s">
        <v>110</v>
      </c>
      <c r="K11" s="59" t="s">
        <v>110</v>
      </c>
      <c r="L11" s="58">
        <v>5</v>
      </c>
      <c r="M11" s="58" t="s">
        <v>110</v>
      </c>
      <c r="N11" s="58" t="s">
        <v>110</v>
      </c>
      <c r="O11" s="58">
        <v>54</v>
      </c>
      <c r="P11" s="58">
        <v>20</v>
      </c>
    </row>
    <row r="12" spans="1:16" x14ac:dyDescent="0.25">
      <c r="A12" s="57" t="s">
        <v>69</v>
      </c>
      <c r="B12" s="59" t="s">
        <v>126</v>
      </c>
      <c r="C12" s="58" t="s">
        <v>110</v>
      </c>
      <c r="D12" s="58" t="s">
        <v>110</v>
      </c>
      <c r="E12" s="58" t="s">
        <v>110</v>
      </c>
      <c r="F12" s="58" t="s">
        <v>110</v>
      </c>
      <c r="G12" s="59" t="s">
        <v>126</v>
      </c>
      <c r="H12" s="59" t="s">
        <v>110</v>
      </c>
      <c r="I12" s="59" t="s">
        <v>110</v>
      </c>
      <c r="J12" s="59" t="s">
        <v>110</v>
      </c>
      <c r="K12" s="59" t="s">
        <v>110</v>
      </c>
      <c r="L12" s="58">
        <v>0.2</v>
      </c>
      <c r="M12" s="58">
        <v>68</v>
      </c>
      <c r="N12" s="58">
        <v>11</v>
      </c>
      <c r="O12" s="58">
        <v>85</v>
      </c>
      <c r="P12" s="58">
        <v>10</v>
      </c>
    </row>
    <row r="13" spans="1:16" x14ac:dyDescent="0.25">
      <c r="A13" s="57" t="s">
        <v>41</v>
      </c>
      <c r="B13" s="56">
        <v>20</v>
      </c>
      <c r="C13" s="58" t="s">
        <v>127</v>
      </c>
      <c r="D13" s="58" t="s">
        <v>127</v>
      </c>
      <c r="E13" s="56">
        <v>85</v>
      </c>
      <c r="F13" s="56">
        <v>7</v>
      </c>
      <c r="G13" s="59" t="s">
        <v>126</v>
      </c>
      <c r="H13" s="59" t="s">
        <v>110</v>
      </c>
      <c r="I13" s="59" t="s">
        <v>110</v>
      </c>
      <c r="J13" s="59" t="s">
        <v>110</v>
      </c>
      <c r="K13" s="59" t="s">
        <v>110</v>
      </c>
      <c r="L13" s="58">
        <v>10</v>
      </c>
      <c r="M13" s="58" t="s">
        <v>127</v>
      </c>
      <c r="N13" s="58" t="s">
        <v>127</v>
      </c>
      <c r="O13" s="58">
        <v>27</v>
      </c>
      <c r="P13" s="58">
        <v>3</v>
      </c>
    </row>
    <row r="14" spans="1:16" x14ac:dyDescent="0.25">
      <c r="A14" s="57" t="s">
        <v>37</v>
      </c>
      <c r="B14" s="56">
        <v>0.4</v>
      </c>
      <c r="C14" s="58">
        <v>117</v>
      </c>
      <c r="D14" s="58">
        <v>7</v>
      </c>
      <c r="E14" s="56">
        <v>112</v>
      </c>
      <c r="F14" s="56">
        <v>12</v>
      </c>
      <c r="G14" s="59" t="s">
        <v>126</v>
      </c>
      <c r="H14" s="59" t="s">
        <v>110</v>
      </c>
      <c r="I14" s="59" t="s">
        <v>110</v>
      </c>
      <c r="J14" s="59" t="s">
        <v>110</v>
      </c>
      <c r="K14" s="59" t="s">
        <v>110</v>
      </c>
      <c r="L14" s="58">
        <v>0.2</v>
      </c>
      <c r="M14" s="58">
        <v>49</v>
      </c>
      <c r="N14" s="58">
        <v>10</v>
      </c>
      <c r="O14" s="58">
        <v>54</v>
      </c>
      <c r="P14" s="58">
        <v>9</v>
      </c>
    </row>
    <row r="15" spans="1:16" x14ac:dyDescent="0.25">
      <c r="A15" s="57" t="s">
        <v>12</v>
      </c>
      <c r="B15" s="59" t="s">
        <v>126</v>
      </c>
      <c r="C15" s="59" t="s">
        <v>110</v>
      </c>
      <c r="D15" s="59" t="s">
        <v>110</v>
      </c>
      <c r="E15" s="59" t="s">
        <v>110</v>
      </c>
      <c r="F15" s="59" t="s">
        <v>110</v>
      </c>
      <c r="G15" s="58">
        <v>5</v>
      </c>
      <c r="H15" s="58">
        <v>120</v>
      </c>
      <c r="I15" s="58">
        <v>16</v>
      </c>
      <c r="J15" s="58">
        <v>119</v>
      </c>
      <c r="K15" s="58">
        <v>19</v>
      </c>
      <c r="L15" s="59" t="s">
        <v>126</v>
      </c>
      <c r="M15" s="59" t="s">
        <v>110</v>
      </c>
      <c r="N15" s="59" t="s">
        <v>110</v>
      </c>
      <c r="O15" s="59" t="s">
        <v>110</v>
      </c>
      <c r="P15" s="59" t="s">
        <v>110</v>
      </c>
    </row>
    <row r="16" spans="1:16" x14ac:dyDescent="0.25">
      <c r="A16" s="57" t="s">
        <v>53</v>
      </c>
      <c r="B16" s="56">
        <v>0.2</v>
      </c>
      <c r="C16" s="58">
        <v>91</v>
      </c>
      <c r="D16" s="58">
        <v>5</v>
      </c>
      <c r="E16" s="56">
        <v>74</v>
      </c>
      <c r="F16" s="56">
        <v>5</v>
      </c>
      <c r="G16" s="59" t="s">
        <v>126</v>
      </c>
      <c r="H16" s="59" t="s">
        <v>110</v>
      </c>
      <c r="I16" s="59" t="s">
        <v>110</v>
      </c>
      <c r="J16" s="59" t="s">
        <v>110</v>
      </c>
      <c r="K16" s="59" t="s">
        <v>110</v>
      </c>
      <c r="L16" s="58">
        <v>0.1</v>
      </c>
      <c r="M16" s="58">
        <v>29</v>
      </c>
      <c r="N16" s="58">
        <v>19</v>
      </c>
      <c r="O16" s="58">
        <v>46</v>
      </c>
      <c r="P16" s="58">
        <v>3</v>
      </c>
    </row>
    <row r="17" spans="1:16" x14ac:dyDescent="0.25">
      <c r="A17" s="57" t="s">
        <v>33</v>
      </c>
      <c r="B17" s="56">
        <v>0.2</v>
      </c>
      <c r="C17" s="58">
        <v>86</v>
      </c>
      <c r="D17" s="58">
        <v>6</v>
      </c>
      <c r="E17" s="56">
        <v>92</v>
      </c>
      <c r="F17" s="56">
        <v>7</v>
      </c>
      <c r="G17" s="59" t="s">
        <v>126</v>
      </c>
      <c r="H17" s="59" t="s">
        <v>110</v>
      </c>
      <c r="I17" s="59" t="s">
        <v>110</v>
      </c>
      <c r="J17" s="59" t="s">
        <v>110</v>
      </c>
      <c r="K17" s="59" t="s">
        <v>110</v>
      </c>
      <c r="L17" s="58">
        <v>0.1</v>
      </c>
      <c r="M17" s="58" t="s">
        <v>112</v>
      </c>
      <c r="N17" s="58" t="s">
        <v>112</v>
      </c>
      <c r="O17" s="58">
        <v>67</v>
      </c>
      <c r="P17" s="58">
        <v>10</v>
      </c>
    </row>
    <row r="18" spans="1:16" x14ac:dyDescent="0.25">
      <c r="A18" s="57" t="s">
        <v>128</v>
      </c>
      <c r="B18" s="56">
        <v>0.2</v>
      </c>
      <c r="C18" s="58">
        <v>113</v>
      </c>
      <c r="D18" s="58">
        <v>4</v>
      </c>
      <c r="E18" s="56">
        <v>98</v>
      </c>
      <c r="F18" s="56">
        <v>8</v>
      </c>
      <c r="G18" s="59" t="s">
        <v>126</v>
      </c>
      <c r="H18" s="59" t="s">
        <v>110</v>
      </c>
      <c r="I18" s="59" t="s">
        <v>110</v>
      </c>
      <c r="J18" s="59" t="s">
        <v>110</v>
      </c>
      <c r="K18" s="59" t="s">
        <v>110</v>
      </c>
      <c r="L18" s="58">
        <v>0.1</v>
      </c>
      <c r="M18" s="58">
        <v>104</v>
      </c>
      <c r="N18" s="58">
        <v>12</v>
      </c>
      <c r="O18" s="58">
        <v>99</v>
      </c>
      <c r="P18" s="58">
        <v>5</v>
      </c>
    </row>
    <row r="19" spans="1:16" x14ac:dyDescent="0.25">
      <c r="A19" s="57" t="s">
        <v>129</v>
      </c>
      <c r="B19" s="56">
        <v>0.4</v>
      </c>
      <c r="C19" s="58">
        <v>120</v>
      </c>
      <c r="D19" s="58">
        <v>7</v>
      </c>
      <c r="E19" s="56">
        <v>106</v>
      </c>
      <c r="F19" s="56">
        <v>10</v>
      </c>
      <c r="G19" s="59" t="s">
        <v>126</v>
      </c>
      <c r="H19" s="59" t="s">
        <v>110</v>
      </c>
      <c r="I19" s="59" t="s">
        <v>110</v>
      </c>
      <c r="J19" s="59" t="s">
        <v>110</v>
      </c>
      <c r="K19" s="59" t="s">
        <v>110</v>
      </c>
      <c r="L19" s="58">
        <v>0.2</v>
      </c>
      <c r="M19" s="58">
        <v>60</v>
      </c>
      <c r="N19" s="58">
        <v>7</v>
      </c>
      <c r="O19" s="58">
        <v>58</v>
      </c>
      <c r="P19" s="58">
        <v>10</v>
      </c>
    </row>
    <row r="20" spans="1:16" x14ac:dyDescent="0.25">
      <c r="A20" s="57" t="s">
        <v>78</v>
      </c>
      <c r="B20" s="56">
        <v>0.2</v>
      </c>
      <c r="C20" s="58">
        <v>112</v>
      </c>
      <c r="D20" s="58">
        <v>7</v>
      </c>
      <c r="E20" s="56">
        <v>77</v>
      </c>
      <c r="F20" s="56">
        <v>10</v>
      </c>
      <c r="G20" s="59" t="s">
        <v>126</v>
      </c>
      <c r="H20" s="59" t="s">
        <v>110</v>
      </c>
      <c r="I20" s="59" t="s">
        <v>110</v>
      </c>
      <c r="J20" s="59" t="s">
        <v>110</v>
      </c>
      <c r="K20" s="59" t="s">
        <v>110</v>
      </c>
      <c r="L20" s="58">
        <v>0.1</v>
      </c>
      <c r="M20" s="58">
        <v>48</v>
      </c>
      <c r="N20" s="58">
        <v>17</v>
      </c>
      <c r="O20" s="58">
        <v>65</v>
      </c>
      <c r="P20" s="58">
        <v>19</v>
      </c>
    </row>
    <row r="21" spans="1:16" x14ac:dyDescent="0.25">
      <c r="A21" s="57" t="s">
        <v>130</v>
      </c>
      <c r="B21" s="56">
        <v>0.2</v>
      </c>
      <c r="C21" s="58">
        <v>119</v>
      </c>
      <c r="D21" s="58">
        <v>10</v>
      </c>
      <c r="E21" s="56">
        <v>86</v>
      </c>
      <c r="F21" s="56">
        <v>13</v>
      </c>
      <c r="G21" s="59" t="s">
        <v>126</v>
      </c>
      <c r="H21" s="59" t="s">
        <v>110</v>
      </c>
      <c r="I21" s="59" t="s">
        <v>110</v>
      </c>
      <c r="J21" s="59" t="s">
        <v>110</v>
      </c>
      <c r="K21" s="59" t="s">
        <v>110</v>
      </c>
      <c r="L21" s="58">
        <v>0.1</v>
      </c>
      <c r="M21" s="58">
        <v>50</v>
      </c>
      <c r="N21" s="58">
        <v>10</v>
      </c>
      <c r="O21" s="58">
        <v>51</v>
      </c>
      <c r="P21" s="58">
        <v>3</v>
      </c>
    </row>
    <row r="22" spans="1:16" x14ac:dyDescent="0.25">
      <c r="A22" s="2" t="s">
        <v>131</v>
      </c>
    </row>
    <row r="24" spans="1:16" ht="51" x14ac:dyDescent="0.25">
      <c r="A24" s="110" t="s">
        <v>337</v>
      </c>
      <c r="B24" s="57" t="s">
        <v>57</v>
      </c>
      <c r="C24" s="57" t="s">
        <v>21</v>
      </c>
      <c r="D24" s="57" t="s">
        <v>7</v>
      </c>
      <c r="E24" s="57" t="s">
        <v>82</v>
      </c>
      <c r="F24" s="57" t="s">
        <v>86</v>
      </c>
      <c r="G24" s="57" t="s">
        <v>69</v>
      </c>
      <c r="H24" s="57" t="s">
        <v>41</v>
      </c>
      <c r="I24" s="57" t="s">
        <v>37</v>
      </c>
      <c r="J24" s="57" t="s">
        <v>12</v>
      </c>
      <c r="K24" s="57" t="s">
        <v>53</v>
      </c>
      <c r="L24" s="57" t="s">
        <v>33</v>
      </c>
      <c r="M24" s="57" t="s">
        <v>128</v>
      </c>
      <c r="N24" s="57" t="s">
        <v>129</v>
      </c>
      <c r="O24" s="57" t="s">
        <v>78</v>
      </c>
      <c r="P24" s="57" t="s">
        <v>130</v>
      </c>
    </row>
    <row r="25" spans="1:16" x14ac:dyDescent="0.25">
      <c r="A25" s="102" t="s">
        <v>256</v>
      </c>
      <c r="B25" s="103">
        <v>0</v>
      </c>
      <c r="C25" s="103">
        <v>0</v>
      </c>
      <c r="D25" s="105" t="s">
        <v>110</v>
      </c>
      <c r="E25" s="103">
        <v>0</v>
      </c>
      <c r="F25" s="105" t="s">
        <v>110</v>
      </c>
      <c r="G25" s="105" t="s">
        <v>110</v>
      </c>
      <c r="H25" s="104">
        <v>0</v>
      </c>
      <c r="I25" s="105">
        <v>0</v>
      </c>
      <c r="J25" s="105" t="s">
        <v>110</v>
      </c>
      <c r="K25" s="105">
        <v>0</v>
      </c>
      <c r="L25" s="104">
        <v>0</v>
      </c>
      <c r="M25" s="104">
        <v>0</v>
      </c>
      <c r="N25" s="104">
        <v>0</v>
      </c>
      <c r="O25" s="104">
        <v>0</v>
      </c>
      <c r="P25" s="104">
        <v>0</v>
      </c>
    </row>
    <row r="26" spans="1:16" x14ac:dyDescent="0.25">
      <c r="A26" s="102" t="s">
        <v>257</v>
      </c>
      <c r="B26" s="103">
        <v>0</v>
      </c>
      <c r="C26" s="103">
        <v>0</v>
      </c>
      <c r="D26" s="105" t="s">
        <v>110</v>
      </c>
      <c r="E26" s="103">
        <v>0</v>
      </c>
      <c r="F26" s="105" t="s">
        <v>110</v>
      </c>
      <c r="G26" s="105" t="s">
        <v>110</v>
      </c>
      <c r="H26" s="104">
        <v>0</v>
      </c>
      <c r="I26" s="105">
        <v>0</v>
      </c>
      <c r="J26" s="105" t="s">
        <v>110</v>
      </c>
      <c r="K26" s="105">
        <v>0</v>
      </c>
      <c r="L26" s="104">
        <v>0</v>
      </c>
      <c r="M26" s="104">
        <v>0</v>
      </c>
      <c r="N26" s="104">
        <v>0</v>
      </c>
      <c r="O26" s="104">
        <v>0</v>
      </c>
      <c r="P26" s="104">
        <v>0</v>
      </c>
    </row>
    <row r="27" spans="1:16" x14ac:dyDescent="0.25">
      <c r="A27" s="102" t="s">
        <v>289</v>
      </c>
      <c r="B27" s="103" t="s">
        <v>112</v>
      </c>
      <c r="C27" s="105" t="s">
        <v>110</v>
      </c>
      <c r="D27" s="105" t="s">
        <v>110</v>
      </c>
      <c r="E27" s="103" t="s">
        <v>112</v>
      </c>
      <c r="F27" s="105" t="s">
        <v>110</v>
      </c>
      <c r="G27" s="105" t="s">
        <v>110</v>
      </c>
      <c r="H27" s="104" t="s">
        <v>110</v>
      </c>
      <c r="I27" s="105">
        <v>1.37</v>
      </c>
      <c r="J27" s="105" t="s">
        <v>110</v>
      </c>
      <c r="K27" s="104" t="s">
        <v>112</v>
      </c>
      <c r="L27" s="104" t="s">
        <v>112</v>
      </c>
      <c r="M27" s="105" t="s">
        <v>112</v>
      </c>
      <c r="N27" s="105" t="s">
        <v>112</v>
      </c>
      <c r="O27" s="105" t="s">
        <v>112</v>
      </c>
      <c r="P27" s="105" t="s">
        <v>112</v>
      </c>
    </row>
    <row r="28" spans="1:16" x14ac:dyDescent="0.25">
      <c r="A28" s="102" t="s">
        <v>290</v>
      </c>
      <c r="B28" s="103">
        <v>1.5704907139458799</v>
      </c>
      <c r="C28" s="105" t="s">
        <v>110</v>
      </c>
      <c r="D28" s="105" t="s">
        <v>110</v>
      </c>
      <c r="E28" s="103">
        <v>1.2503641550056206</v>
      </c>
      <c r="F28" s="105" t="s">
        <v>110</v>
      </c>
      <c r="G28" s="105" t="s">
        <v>110</v>
      </c>
      <c r="H28" s="104" t="s">
        <v>110</v>
      </c>
      <c r="I28" s="105">
        <v>1.36</v>
      </c>
      <c r="J28" s="105" t="s">
        <v>110</v>
      </c>
      <c r="K28" s="104">
        <v>1.2</v>
      </c>
      <c r="L28" s="104">
        <v>1.08</v>
      </c>
      <c r="M28" s="105">
        <v>1.48</v>
      </c>
      <c r="N28" s="105">
        <v>1.45</v>
      </c>
      <c r="O28" s="105">
        <v>1.4400000000000002</v>
      </c>
      <c r="P28" s="105">
        <v>1.45</v>
      </c>
    </row>
    <row r="29" spans="1:16" x14ac:dyDescent="0.25">
      <c r="A29" s="102" t="s">
        <v>291</v>
      </c>
      <c r="B29" s="103">
        <v>1.4678755537099599</v>
      </c>
      <c r="C29" s="105" t="s">
        <v>110</v>
      </c>
      <c r="D29" s="105" t="s">
        <v>110</v>
      </c>
      <c r="E29" s="103">
        <v>1.11944290094609</v>
      </c>
      <c r="F29" s="105" t="s">
        <v>110</v>
      </c>
      <c r="G29" s="105" t="s">
        <v>110</v>
      </c>
      <c r="H29" s="104" t="s">
        <v>110</v>
      </c>
      <c r="I29" s="105">
        <v>1.49</v>
      </c>
      <c r="J29" s="105" t="s">
        <v>110</v>
      </c>
      <c r="K29" s="104">
        <v>1.04</v>
      </c>
      <c r="L29" s="104">
        <v>0.96896086330470788</v>
      </c>
      <c r="M29" s="105">
        <v>1.33</v>
      </c>
      <c r="N29" s="105">
        <v>1.43</v>
      </c>
      <c r="O29" s="105">
        <v>1.28</v>
      </c>
      <c r="P29" s="105">
        <v>1.27</v>
      </c>
    </row>
    <row r="30" spans="1:16" x14ac:dyDescent="0.25">
      <c r="A30" s="102" t="s">
        <v>292</v>
      </c>
      <c r="B30" s="103">
        <v>1.7</v>
      </c>
      <c r="C30" s="105" t="s">
        <v>110</v>
      </c>
      <c r="D30" s="105" t="s">
        <v>110</v>
      </c>
      <c r="E30" s="103">
        <v>1.34354617339338</v>
      </c>
      <c r="F30" s="105" t="s">
        <v>110</v>
      </c>
      <c r="G30" s="105" t="s">
        <v>110</v>
      </c>
      <c r="H30" s="104" t="s">
        <v>110</v>
      </c>
      <c r="I30" s="104">
        <v>1.3992161355261299</v>
      </c>
      <c r="J30" s="105" t="s">
        <v>110</v>
      </c>
      <c r="K30" s="104">
        <v>1.1399999999999999</v>
      </c>
      <c r="L30" s="104">
        <v>1.0741455923604777</v>
      </c>
      <c r="M30" s="105">
        <v>1.47</v>
      </c>
      <c r="N30" s="105">
        <v>1.56</v>
      </c>
      <c r="O30" s="105">
        <v>1.4100000000000001</v>
      </c>
      <c r="P30" s="105">
        <v>1.5</v>
      </c>
    </row>
    <row r="31" spans="1:16" x14ac:dyDescent="0.25">
      <c r="A31" s="102" t="s">
        <v>293</v>
      </c>
      <c r="B31" s="103">
        <v>1.49792577669813</v>
      </c>
      <c r="C31" s="105" t="s">
        <v>110</v>
      </c>
      <c r="D31" s="105" t="s">
        <v>110</v>
      </c>
      <c r="E31" s="103">
        <v>1.0235297831957806</v>
      </c>
      <c r="F31" s="105" t="s">
        <v>110</v>
      </c>
      <c r="G31" s="105" t="s">
        <v>110</v>
      </c>
      <c r="H31" s="104" t="s">
        <v>110</v>
      </c>
      <c r="I31" s="105">
        <v>1.55</v>
      </c>
      <c r="J31" s="105" t="s">
        <v>110</v>
      </c>
      <c r="K31" s="104">
        <v>1.1299999999999999</v>
      </c>
      <c r="L31" s="104">
        <v>1.1486221191852279</v>
      </c>
      <c r="M31" s="105">
        <v>1.4</v>
      </c>
      <c r="N31" s="105">
        <v>1.39</v>
      </c>
      <c r="O31" s="105">
        <v>1.33</v>
      </c>
      <c r="P31" s="105">
        <v>1.51</v>
      </c>
    </row>
    <row r="32" spans="1:16" x14ac:dyDescent="0.25">
      <c r="A32" s="102" t="s">
        <v>294</v>
      </c>
      <c r="B32" s="103">
        <v>1.2392883614867301</v>
      </c>
      <c r="C32" s="105" t="s">
        <v>110</v>
      </c>
      <c r="D32" s="105" t="s">
        <v>110</v>
      </c>
      <c r="E32" s="103">
        <v>1.5866464788021601</v>
      </c>
      <c r="F32" s="105" t="s">
        <v>110</v>
      </c>
      <c r="G32" s="105" t="s">
        <v>110</v>
      </c>
      <c r="H32" s="104" t="s">
        <v>110</v>
      </c>
      <c r="I32" s="105">
        <v>1.59</v>
      </c>
      <c r="J32" s="105" t="s">
        <v>110</v>
      </c>
      <c r="K32" s="104">
        <v>1.18</v>
      </c>
      <c r="L32" s="104">
        <v>1.1299999999999999</v>
      </c>
      <c r="M32" s="105">
        <v>1.41</v>
      </c>
      <c r="N32" s="105">
        <v>1.65</v>
      </c>
      <c r="O32" s="105">
        <v>1.52</v>
      </c>
      <c r="P32" s="105">
        <v>1.69</v>
      </c>
    </row>
    <row r="33" spans="1:16" x14ac:dyDescent="0.25">
      <c r="A33" s="102" t="s">
        <v>295</v>
      </c>
      <c r="B33" s="103" t="s">
        <v>112</v>
      </c>
      <c r="C33" s="103" t="s">
        <v>112</v>
      </c>
      <c r="D33" s="105" t="s">
        <v>110</v>
      </c>
      <c r="E33" s="103" t="s">
        <v>112</v>
      </c>
      <c r="F33" s="105" t="s">
        <v>110</v>
      </c>
      <c r="G33" s="105" t="s">
        <v>110</v>
      </c>
      <c r="H33" s="104" t="s">
        <v>112</v>
      </c>
      <c r="I33" s="105" t="s">
        <v>112</v>
      </c>
      <c r="J33" s="105" t="s">
        <v>110</v>
      </c>
      <c r="K33" s="105" t="s">
        <v>112</v>
      </c>
      <c r="L33" s="104" t="s">
        <v>112</v>
      </c>
      <c r="M33" s="105">
        <v>10.88</v>
      </c>
      <c r="N33" s="105" t="s">
        <v>112</v>
      </c>
      <c r="O33" s="105" t="s">
        <v>112</v>
      </c>
      <c r="P33" s="105" t="s">
        <v>112</v>
      </c>
    </row>
    <row r="34" spans="1:16" x14ac:dyDescent="0.25">
      <c r="A34" s="102" t="s">
        <v>296</v>
      </c>
      <c r="B34" s="103">
        <v>14.69</v>
      </c>
      <c r="C34" s="103">
        <v>11.2563049083954</v>
      </c>
      <c r="D34" s="105" t="s">
        <v>110</v>
      </c>
      <c r="E34" s="103">
        <v>11.56379248246272</v>
      </c>
      <c r="F34" s="105" t="s">
        <v>110</v>
      </c>
      <c r="G34" s="105" t="s">
        <v>110</v>
      </c>
      <c r="H34" s="104">
        <v>11.5945685443717</v>
      </c>
      <c r="I34" s="105">
        <v>16.5</v>
      </c>
      <c r="J34" s="105" t="s">
        <v>110</v>
      </c>
      <c r="K34" s="105">
        <v>9.66</v>
      </c>
      <c r="L34" s="104">
        <v>11.66</v>
      </c>
      <c r="M34" s="105">
        <v>12.36</v>
      </c>
      <c r="N34" s="105">
        <v>11.67</v>
      </c>
      <c r="O34" s="105">
        <v>8.2100000000000009</v>
      </c>
      <c r="P34" s="105">
        <v>8.52</v>
      </c>
    </row>
    <row r="35" spans="1:16" x14ac:dyDescent="0.25">
      <c r="A35" s="102" t="s">
        <v>297</v>
      </c>
      <c r="B35" s="103">
        <v>15.16</v>
      </c>
      <c r="C35" s="103">
        <v>11.8870613284583</v>
      </c>
      <c r="D35" s="105" t="s">
        <v>110</v>
      </c>
      <c r="E35" s="103">
        <v>14.56631528370162</v>
      </c>
      <c r="F35" s="105" t="s">
        <v>110</v>
      </c>
      <c r="G35" s="105" t="s">
        <v>110</v>
      </c>
      <c r="H35" s="104">
        <v>10.831474171460981</v>
      </c>
      <c r="I35" s="105">
        <v>14.7</v>
      </c>
      <c r="J35" s="105" t="s">
        <v>110</v>
      </c>
      <c r="K35" s="105">
        <v>9.01</v>
      </c>
      <c r="L35" s="104">
        <v>12.0489</v>
      </c>
      <c r="M35" s="105">
        <v>13.55</v>
      </c>
      <c r="N35" s="105">
        <v>14.4</v>
      </c>
      <c r="O35" s="105">
        <v>10.090000000000002</v>
      </c>
      <c r="P35" s="105">
        <v>11.32</v>
      </c>
    </row>
    <row r="36" spans="1:16" x14ac:dyDescent="0.25">
      <c r="A36" s="102" t="s">
        <v>298</v>
      </c>
      <c r="B36" s="103">
        <v>14.35</v>
      </c>
      <c r="C36" s="103">
        <v>11.2461127490193</v>
      </c>
      <c r="D36" s="105" t="s">
        <v>110</v>
      </c>
      <c r="E36" s="103">
        <v>13.727488605630022</v>
      </c>
      <c r="F36" s="105" t="s">
        <v>110</v>
      </c>
      <c r="G36" s="105" t="s">
        <v>110</v>
      </c>
      <c r="H36" s="104">
        <v>10.466284166685959</v>
      </c>
      <c r="I36" s="105">
        <v>12.4</v>
      </c>
      <c r="J36" s="105" t="s">
        <v>110</v>
      </c>
      <c r="K36" s="105">
        <v>8.51</v>
      </c>
      <c r="L36" s="104">
        <v>12.5</v>
      </c>
      <c r="M36" s="105">
        <v>13.11</v>
      </c>
      <c r="N36" s="105">
        <v>13.999999999999998</v>
      </c>
      <c r="O36" s="105">
        <v>9.9</v>
      </c>
      <c r="P36" s="105">
        <v>11.239999999999998</v>
      </c>
    </row>
    <row r="37" spans="1:16" x14ac:dyDescent="0.25">
      <c r="A37" s="102" t="s">
        <v>299</v>
      </c>
      <c r="B37" s="103">
        <v>13.55</v>
      </c>
      <c r="C37" s="103">
        <v>10.2882915335395</v>
      </c>
      <c r="D37" s="105" t="s">
        <v>110</v>
      </c>
      <c r="E37" s="103">
        <v>15.19325745606562</v>
      </c>
      <c r="F37" s="105" t="s">
        <v>110</v>
      </c>
      <c r="G37" s="105" t="s">
        <v>110</v>
      </c>
      <c r="H37" s="104">
        <v>10.46501003293417</v>
      </c>
      <c r="I37" s="105">
        <v>13</v>
      </c>
      <c r="J37" s="105" t="s">
        <v>110</v>
      </c>
      <c r="K37" s="105">
        <v>9.4700000000000006</v>
      </c>
      <c r="L37" s="104">
        <v>10.891500000000001</v>
      </c>
      <c r="M37" s="105">
        <v>11.33</v>
      </c>
      <c r="N37" s="105">
        <v>12</v>
      </c>
      <c r="O37" s="105">
        <v>9.08</v>
      </c>
      <c r="P37" s="105">
        <v>10.309999999999999</v>
      </c>
    </row>
    <row r="38" spans="1:16" ht="13.5" thickBot="1" x14ac:dyDescent="0.3">
      <c r="A38" s="117" t="s">
        <v>300</v>
      </c>
      <c r="B38" s="118">
        <v>14.15</v>
      </c>
      <c r="C38" s="118">
        <v>8.4796161922313296</v>
      </c>
      <c r="D38" s="119" t="s">
        <v>110</v>
      </c>
      <c r="E38" s="118">
        <v>16.368824979639921</v>
      </c>
      <c r="F38" s="119" t="s">
        <v>110</v>
      </c>
      <c r="G38" s="119" t="s">
        <v>110</v>
      </c>
      <c r="H38" s="120">
        <v>9.6240999135851997</v>
      </c>
      <c r="I38" s="119">
        <v>13.3</v>
      </c>
      <c r="J38" s="119" t="s">
        <v>110</v>
      </c>
      <c r="K38" s="119">
        <v>9.69</v>
      </c>
      <c r="L38" s="120">
        <v>10.7</v>
      </c>
      <c r="M38" s="119">
        <v>11.92</v>
      </c>
      <c r="N38" s="119">
        <v>13.9</v>
      </c>
      <c r="O38" s="119">
        <v>10.680000000000001</v>
      </c>
      <c r="P38" s="119">
        <v>12.100000000000001</v>
      </c>
    </row>
    <row r="39" spans="1:16" x14ac:dyDescent="0.25">
      <c r="A39" s="114" t="s">
        <v>301</v>
      </c>
      <c r="B39" s="115">
        <f>AVERAGE(B27:B32)/1.25*100</f>
        <v>119.60928649345122</v>
      </c>
      <c r="C39" s="115" t="s">
        <v>127</v>
      </c>
      <c r="D39" s="116" t="s">
        <v>110</v>
      </c>
      <c r="E39" s="115">
        <f t="shared" ref="E39:K39" si="0">AVERAGE(E27:E32)/1.25*100</f>
        <v>101.17647186148848</v>
      </c>
      <c r="F39" s="116" t="s">
        <v>110</v>
      </c>
      <c r="G39" s="116" t="s">
        <v>110</v>
      </c>
      <c r="H39" s="115" t="s">
        <v>127</v>
      </c>
      <c r="I39" s="115">
        <f t="shared" ref="I39" si="1">AVERAGE(I27:I32)/1.25*100</f>
        <v>116.78954847368175</v>
      </c>
      <c r="J39" s="116" t="s">
        <v>110</v>
      </c>
      <c r="K39" s="115">
        <f t="shared" si="0"/>
        <v>91.039999999999992</v>
      </c>
      <c r="L39" s="115">
        <f t="shared" ref="L39:N39" si="2">AVERAGE(L27:L32)/1.25*100</f>
        <v>86.427657197606621</v>
      </c>
      <c r="M39" s="115">
        <f t="shared" si="2"/>
        <v>113.43999999999998</v>
      </c>
      <c r="N39" s="115">
        <f t="shared" si="2"/>
        <v>119.67999999999999</v>
      </c>
      <c r="O39" s="115">
        <f t="shared" ref="O39:P39" si="3">AVERAGE(O27:O32)/1.25*100</f>
        <v>111.68</v>
      </c>
      <c r="P39" s="115">
        <f t="shared" si="3"/>
        <v>118.72</v>
      </c>
    </row>
    <row r="40" spans="1:16" x14ac:dyDescent="0.25">
      <c r="A40" s="107" t="s">
        <v>302</v>
      </c>
      <c r="B40" s="108">
        <f>_xlfn.STDEV.S(B27:B32)/AVERAGE(B27:B32)*100</f>
        <v>11.284284868590998</v>
      </c>
      <c r="C40" s="108" t="s">
        <v>127</v>
      </c>
      <c r="D40" s="109" t="s">
        <v>110</v>
      </c>
      <c r="E40" s="108">
        <f t="shared" ref="E40:K40" si="4">_xlfn.STDEV.S(E27:E32)/AVERAGE(E27:E32)*100</f>
        <v>17.202648009538134</v>
      </c>
      <c r="F40" s="109" t="s">
        <v>110</v>
      </c>
      <c r="G40" s="109" t="s">
        <v>110</v>
      </c>
      <c r="H40" s="108" t="s">
        <v>127</v>
      </c>
      <c r="I40" s="108">
        <f t="shared" ref="I40" si="5">_xlfn.STDEV.S(I27:I32)/AVERAGE(I27:I32)*100</f>
        <v>6.6901445367319932</v>
      </c>
      <c r="J40" s="109" t="s">
        <v>110</v>
      </c>
      <c r="K40" s="108">
        <f t="shared" si="4"/>
        <v>5.4311202602328423</v>
      </c>
      <c r="L40" s="108">
        <f t="shared" ref="L40:N40" si="6">_xlfn.STDEV.S(L27:L32)/AVERAGE(L27:L32)*100</f>
        <v>6.4748373931644831</v>
      </c>
      <c r="M40" s="108">
        <f t="shared" si="6"/>
        <v>4.2722514050383502</v>
      </c>
      <c r="N40" s="108">
        <f t="shared" si="6"/>
        <v>7.1308210444356108</v>
      </c>
      <c r="O40" s="108">
        <f t="shared" ref="O40:P40" si="7">_xlfn.STDEV.S(O27:O32)/AVERAGE(O27:O32)*100</f>
        <v>6.7312377999045898</v>
      </c>
      <c r="P40" s="108">
        <f t="shared" si="7"/>
        <v>10.125770219009075</v>
      </c>
    </row>
    <row r="41" spans="1:16" x14ac:dyDescent="0.25">
      <c r="A41" s="107" t="s">
        <v>303</v>
      </c>
      <c r="B41" s="108">
        <f>AVERAGE(B33:B38)/12.5*100</f>
        <v>115.04</v>
      </c>
      <c r="C41" s="108">
        <f t="shared" ref="C41:K41" si="8">AVERAGE(C33:C38)/12.5*100</f>
        <v>85.051818738630118</v>
      </c>
      <c r="D41" s="109" t="s">
        <v>110</v>
      </c>
      <c r="E41" s="108">
        <f t="shared" si="8"/>
        <v>114.27148609199985</v>
      </c>
      <c r="F41" s="109" t="s">
        <v>110</v>
      </c>
      <c r="G41" s="109" t="s">
        <v>110</v>
      </c>
      <c r="H41" s="108">
        <f t="shared" si="8"/>
        <v>84.770298926460811</v>
      </c>
      <c r="I41" s="108">
        <f t="shared" ref="I41" si="9">AVERAGE(I33:I38)/12.5*100</f>
        <v>111.84</v>
      </c>
      <c r="J41" s="109" t="s">
        <v>110</v>
      </c>
      <c r="K41" s="108">
        <f t="shared" si="8"/>
        <v>74.143999999999991</v>
      </c>
      <c r="L41" s="108">
        <f t="shared" ref="L41:N41" si="10">AVERAGE(L33:L38)/12.5*100</f>
        <v>92.480639999999994</v>
      </c>
      <c r="M41" s="108">
        <f t="shared" si="10"/>
        <v>97.533333333333346</v>
      </c>
      <c r="N41" s="108">
        <f t="shared" si="10"/>
        <v>105.55200000000001</v>
      </c>
      <c r="O41" s="108">
        <f t="shared" ref="O41:P41" si="11">AVERAGE(O33:O38)/12.5*100</f>
        <v>76.736000000000004</v>
      </c>
      <c r="P41" s="108">
        <f t="shared" si="11"/>
        <v>85.584000000000003</v>
      </c>
    </row>
    <row r="42" spans="1:16" x14ac:dyDescent="0.25">
      <c r="A42" s="107" t="s">
        <v>304</v>
      </c>
      <c r="B42" s="108">
        <f>_xlfn.STDEV.S(B33:B38)/AVERAGE(B33:B38)*100</f>
        <v>4.1828799003678885</v>
      </c>
      <c r="C42" s="108">
        <f t="shared" ref="C42:K42" si="12">_xlfn.STDEV.S(C33:C38)/AVERAGE(C33:C38)*100</f>
        <v>12.525358025780134</v>
      </c>
      <c r="D42" s="109" t="s">
        <v>110</v>
      </c>
      <c r="E42" s="108">
        <f t="shared" si="12"/>
        <v>12.60262870530498</v>
      </c>
      <c r="F42" s="109" t="s">
        <v>110</v>
      </c>
      <c r="G42" s="109" t="s">
        <v>110</v>
      </c>
      <c r="H42" s="108">
        <f t="shared" si="12"/>
        <v>6.7249408387807019</v>
      </c>
      <c r="I42" s="108">
        <f t="shared" ref="I42" si="13">_xlfn.STDEV.S(I33:I38)/AVERAGE(I33:I38)*100</f>
        <v>11.747171300930439</v>
      </c>
      <c r="J42" s="109" t="s">
        <v>110</v>
      </c>
      <c r="K42" s="108">
        <f t="shared" si="12"/>
        <v>5.4316830268216556</v>
      </c>
      <c r="L42" s="108">
        <f t="shared" ref="L42:N42" si="14">_xlfn.STDEV.S(L33:L38)/AVERAGE(L33:L38)*100</f>
        <v>6.5867373690496365</v>
      </c>
      <c r="M42" s="108">
        <f t="shared" si="14"/>
        <v>8.4076688346146806</v>
      </c>
      <c r="N42" s="108">
        <f t="shared" si="14"/>
        <v>9.550035968105437</v>
      </c>
      <c r="O42" s="108">
        <f t="shared" ref="O42:P42" si="15">_xlfn.STDEV.S(O33:O38)/AVERAGE(O33:O38)*100</f>
        <v>10.024996131659968</v>
      </c>
      <c r="P42" s="108">
        <f t="shared" si="15"/>
        <v>12.83414397552384</v>
      </c>
    </row>
    <row r="44" spans="1:16" x14ac:dyDescent="0.25">
      <c r="A44" s="102" t="s">
        <v>256</v>
      </c>
      <c r="B44" s="106" t="s">
        <v>110</v>
      </c>
      <c r="C44" s="106" t="s">
        <v>110</v>
      </c>
      <c r="D44" s="106">
        <v>0</v>
      </c>
      <c r="E44" s="106" t="s">
        <v>110</v>
      </c>
      <c r="F44" s="106" t="s">
        <v>110</v>
      </c>
      <c r="G44" s="106" t="s">
        <v>110</v>
      </c>
      <c r="H44" s="106" t="s">
        <v>110</v>
      </c>
      <c r="I44" s="106" t="s">
        <v>110</v>
      </c>
      <c r="J44" s="106">
        <v>0</v>
      </c>
      <c r="K44" s="106" t="s">
        <v>110</v>
      </c>
      <c r="L44" s="106" t="s">
        <v>110</v>
      </c>
      <c r="M44" s="106" t="s">
        <v>110</v>
      </c>
      <c r="N44" s="106" t="s">
        <v>110</v>
      </c>
      <c r="O44" s="106" t="s">
        <v>110</v>
      </c>
      <c r="P44" s="106" t="s">
        <v>110</v>
      </c>
    </row>
    <row r="45" spans="1:16" x14ac:dyDescent="0.25">
      <c r="A45" s="102" t="s">
        <v>257</v>
      </c>
      <c r="B45" s="106" t="s">
        <v>110</v>
      </c>
      <c r="C45" s="106" t="s">
        <v>110</v>
      </c>
      <c r="D45" s="106">
        <v>0</v>
      </c>
      <c r="E45" s="106" t="s">
        <v>110</v>
      </c>
      <c r="F45" s="106" t="s">
        <v>110</v>
      </c>
      <c r="G45" s="106" t="s">
        <v>110</v>
      </c>
      <c r="H45" s="106" t="s">
        <v>110</v>
      </c>
      <c r="I45" s="106" t="s">
        <v>110</v>
      </c>
      <c r="J45" s="106">
        <v>0</v>
      </c>
      <c r="K45" s="106" t="s">
        <v>110</v>
      </c>
      <c r="L45" s="106" t="s">
        <v>110</v>
      </c>
      <c r="M45" s="106" t="s">
        <v>110</v>
      </c>
      <c r="N45" s="106" t="s">
        <v>110</v>
      </c>
      <c r="O45" s="106" t="s">
        <v>110</v>
      </c>
      <c r="P45" s="106" t="s">
        <v>110</v>
      </c>
    </row>
    <row r="46" spans="1:16" x14ac:dyDescent="0.25">
      <c r="A46" s="102" t="s">
        <v>321</v>
      </c>
      <c r="B46" s="106" t="s">
        <v>110</v>
      </c>
      <c r="C46" s="106" t="s">
        <v>110</v>
      </c>
      <c r="D46" s="106" t="s">
        <v>127</v>
      </c>
      <c r="E46" s="106" t="s">
        <v>110</v>
      </c>
      <c r="F46" s="106" t="s">
        <v>110</v>
      </c>
      <c r="G46" s="106" t="s">
        <v>110</v>
      </c>
      <c r="H46" s="106" t="s">
        <v>110</v>
      </c>
      <c r="I46" s="106" t="s">
        <v>110</v>
      </c>
      <c r="J46" s="106">
        <v>1.536</v>
      </c>
      <c r="K46" s="106" t="s">
        <v>110</v>
      </c>
      <c r="L46" s="106" t="s">
        <v>110</v>
      </c>
      <c r="M46" s="106" t="s">
        <v>110</v>
      </c>
      <c r="N46" s="106" t="s">
        <v>110</v>
      </c>
      <c r="O46" s="106" t="s">
        <v>110</v>
      </c>
      <c r="P46" s="106" t="s">
        <v>110</v>
      </c>
    </row>
    <row r="47" spans="1:16" x14ac:dyDescent="0.25">
      <c r="A47" s="102" t="s">
        <v>322</v>
      </c>
      <c r="B47" s="106" t="s">
        <v>110</v>
      </c>
      <c r="C47" s="106" t="s">
        <v>110</v>
      </c>
      <c r="D47" s="106" t="s">
        <v>127</v>
      </c>
      <c r="E47" s="106" t="s">
        <v>110</v>
      </c>
      <c r="F47" s="106" t="s">
        <v>110</v>
      </c>
      <c r="G47" s="106" t="s">
        <v>110</v>
      </c>
      <c r="H47" s="106" t="s">
        <v>110</v>
      </c>
      <c r="I47" s="106" t="s">
        <v>110</v>
      </c>
      <c r="J47" s="106">
        <v>1.528</v>
      </c>
      <c r="K47" s="106" t="s">
        <v>110</v>
      </c>
      <c r="L47" s="106" t="s">
        <v>110</v>
      </c>
      <c r="M47" s="106" t="s">
        <v>110</v>
      </c>
      <c r="N47" s="106" t="s">
        <v>110</v>
      </c>
      <c r="O47" s="106" t="s">
        <v>110</v>
      </c>
      <c r="P47" s="106" t="s">
        <v>110</v>
      </c>
    </row>
    <row r="48" spans="1:16" x14ac:dyDescent="0.25">
      <c r="A48" s="102" t="s">
        <v>323</v>
      </c>
      <c r="B48" s="106" t="s">
        <v>110</v>
      </c>
      <c r="C48" s="106" t="s">
        <v>110</v>
      </c>
      <c r="D48" s="106" t="s">
        <v>127</v>
      </c>
      <c r="E48" s="106" t="s">
        <v>110</v>
      </c>
      <c r="F48" s="106" t="s">
        <v>110</v>
      </c>
      <c r="G48" s="106" t="s">
        <v>110</v>
      </c>
      <c r="H48" s="106" t="s">
        <v>110</v>
      </c>
      <c r="I48" s="106" t="s">
        <v>110</v>
      </c>
      <c r="J48" s="106">
        <v>1.6800000000000002</v>
      </c>
      <c r="K48" s="106" t="s">
        <v>110</v>
      </c>
      <c r="L48" s="106" t="s">
        <v>110</v>
      </c>
      <c r="M48" s="106" t="s">
        <v>110</v>
      </c>
      <c r="N48" s="106" t="s">
        <v>110</v>
      </c>
      <c r="O48" s="106" t="s">
        <v>110</v>
      </c>
      <c r="P48" s="106" t="s">
        <v>110</v>
      </c>
    </row>
    <row r="49" spans="1:16" x14ac:dyDescent="0.25">
      <c r="A49" s="102" t="s">
        <v>324</v>
      </c>
      <c r="B49" s="106" t="s">
        <v>110</v>
      </c>
      <c r="C49" s="106" t="s">
        <v>110</v>
      </c>
      <c r="D49" s="106" t="s">
        <v>127</v>
      </c>
      <c r="E49" s="106" t="s">
        <v>110</v>
      </c>
      <c r="F49" s="106" t="s">
        <v>110</v>
      </c>
      <c r="G49" s="106" t="s">
        <v>110</v>
      </c>
      <c r="H49" s="106" t="s">
        <v>110</v>
      </c>
      <c r="I49" s="106" t="s">
        <v>110</v>
      </c>
      <c r="J49" s="106">
        <v>1.768</v>
      </c>
      <c r="K49" s="106" t="s">
        <v>110</v>
      </c>
      <c r="L49" s="106" t="s">
        <v>110</v>
      </c>
      <c r="M49" s="106" t="s">
        <v>110</v>
      </c>
      <c r="N49" s="106" t="s">
        <v>110</v>
      </c>
      <c r="O49" s="106" t="s">
        <v>110</v>
      </c>
      <c r="P49" s="106" t="s">
        <v>110</v>
      </c>
    </row>
    <row r="50" spans="1:16" x14ac:dyDescent="0.25">
      <c r="A50" s="102" t="s">
        <v>325</v>
      </c>
      <c r="B50" s="106" t="s">
        <v>110</v>
      </c>
      <c r="C50" s="106" t="s">
        <v>110</v>
      </c>
      <c r="D50" s="106" t="s">
        <v>127</v>
      </c>
      <c r="E50" s="106" t="s">
        <v>110</v>
      </c>
      <c r="F50" s="106" t="s">
        <v>110</v>
      </c>
      <c r="G50" s="106" t="s">
        <v>110</v>
      </c>
      <c r="H50" s="106" t="s">
        <v>110</v>
      </c>
      <c r="I50" s="106" t="s">
        <v>110</v>
      </c>
      <c r="J50" s="106">
        <v>1.3840000000000001</v>
      </c>
      <c r="K50" s="106" t="s">
        <v>110</v>
      </c>
      <c r="L50" s="106" t="s">
        <v>110</v>
      </c>
      <c r="M50" s="106" t="s">
        <v>110</v>
      </c>
      <c r="N50" s="106" t="s">
        <v>110</v>
      </c>
      <c r="O50" s="106" t="s">
        <v>110</v>
      </c>
      <c r="P50" s="106" t="s">
        <v>110</v>
      </c>
    </row>
    <row r="51" spans="1:16" x14ac:dyDescent="0.25">
      <c r="A51" s="102" t="s">
        <v>326</v>
      </c>
      <c r="B51" s="106" t="s">
        <v>110</v>
      </c>
      <c r="C51" s="106" t="s">
        <v>110</v>
      </c>
      <c r="D51" s="106" t="s">
        <v>127</v>
      </c>
      <c r="E51" s="106" t="s">
        <v>110</v>
      </c>
      <c r="F51" s="106" t="s">
        <v>110</v>
      </c>
      <c r="G51" s="106" t="s">
        <v>110</v>
      </c>
      <c r="H51" s="106" t="s">
        <v>110</v>
      </c>
      <c r="I51" s="106" t="s">
        <v>110</v>
      </c>
      <c r="J51" s="106">
        <v>1.08</v>
      </c>
      <c r="K51" s="106" t="s">
        <v>110</v>
      </c>
      <c r="L51" s="106" t="s">
        <v>110</v>
      </c>
      <c r="M51" s="106" t="s">
        <v>110</v>
      </c>
      <c r="N51" s="106" t="s">
        <v>110</v>
      </c>
      <c r="O51" s="106" t="s">
        <v>110</v>
      </c>
      <c r="P51" s="106" t="s">
        <v>110</v>
      </c>
    </row>
    <row r="52" spans="1:16" x14ac:dyDescent="0.25">
      <c r="A52" s="102" t="s">
        <v>327</v>
      </c>
      <c r="B52" s="106" t="s">
        <v>110</v>
      </c>
      <c r="C52" s="106" t="s">
        <v>110</v>
      </c>
      <c r="D52" s="106">
        <v>3.13</v>
      </c>
      <c r="E52" s="106" t="s">
        <v>110</v>
      </c>
      <c r="F52" s="106" t="s">
        <v>110</v>
      </c>
      <c r="G52" s="106" t="s">
        <v>110</v>
      </c>
      <c r="H52" s="106" t="s">
        <v>110</v>
      </c>
      <c r="I52" s="106" t="s">
        <v>110</v>
      </c>
      <c r="J52" s="106">
        <v>9.1260000000000012</v>
      </c>
      <c r="K52" s="106" t="s">
        <v>110</v>
      </c>
      <c r="L52" s="106" t="s">
        <v>110</v>
      </c>
      <c r="M52" s="106" t="s">
        <v>110</v>
      </c>
      <c r="N52" s="106" t="s">
        <v>110</v>
      </c>
      <c r="O52" s="106" t="s">
        <v>110</v>
      </c>
      <c r="P52" s="106" t="s">
        <v>110</v>
      </c>
    </row>
    <row r="53" spans="1:16" x14ac:dyDescent="0.25">
      <c r="A53" s="102" t="s">
        <v>328</v>
      </c>
      <c r="B53" s="106" t="s">
        <v>110</v>
      </c>
      <c r="C53" s="106" t="s">
        <v>110</v>
      </c>
      <c r="D53" s="106">
        <v>3.17</v>
      </c>
      <c r="E53" s="106" t="s">
        <v>110</v>
      </c>
      <c r="F53" s="106" t="s">
        <v>110</v>
      </c>
      <c r="G53" s="106" t="s">
        <v>110</v>
      </c>
      <c r="H53" s="106" t="s">
        <v>110</v>
      </c>
      <c r="I53" s="106" t="s">
        <v>110</v>
      </c>
      <c r="J53" s="106">
        <v>6.327</v>
      </c>
      <c r="K53" s="106" t="s">
        <v>110</v>
      </c>
      <c r="L53" s="106" t="s">
        <v>110</v>
      </c>
      <c r="M53" s="106" t="s">
        <v>110</v>
      </c>
      <c r="N53" s="106" t="s">
        <v>110</v>
      </c>
      <c r="O53" s="106" t="s">
        <v>110</v>
      </c>
      <c r="P53" s="106" t="s">
        <v>110</v>
      </c>
    </row>
    <row r="54" spans="1:16" x14ac:dyDescent="0.25">
      <c r="A54" s="102" t="s">
        <v>329</v>
      </c>
      <c r="B54" s="106" t="s">
        <v>110</v>
      </c>
      <c r="C54" s="106" t="s">
        <v>110</v>
      </c>
      <c r="D54" s="106">
        <v>2.73</v>
      </c>
      <c r="E54" s="106" t="s">
        <v>110</v>
      </c>
      <c r="F54" s="106" t="s">
        <v>110</v>
      </c>
      <c r="G54" s="106" t="s">
        <v>110</v>
      </c>
      <c r="H54" s="106" t="s">
        <v>110</v>
      </c>
      <c r="I54" s="106" t="s">
        <v>110</v>
      </c>
      <c r="J54" s="106">
        <v>5.7600000000000007</v>
      </c>
      <c r="K54" s="106" t="s">
        <v>110</v>
      </c>
      <c r="L54" s="106" t="s">
        <v>110</v>
      </c>
      <c r="M54" s="106" t="s">
        <v>110</v>
      </c>
      <c r="N54" s="106" t="s">
        <v>110</v>
      </c>
      <c r="O54" s="106" t="s">
        <v>110</v>
      </c>
      <c r="P54" s="106" t="s">
        <v>110</v>
      </c>
    </row>
    <row r="55" spans="1:16" x14ac:dyDescent="0.25">
      <c r="A55" s="102" t="s">
        <v>330</v>
      </c>
      <c r="B55" s="106" t="s">
        <v>110</v>
      </c>
      <c r="C55" s="106" t="s">
        <v>110</v>
      </c>
      <c r="D55" s="106">
        <v>2.4500000000000002</v>
      </c>
      <c r="E55" s="106" t="s">
        <v>110</v>
      </c>
      <c r="F55" s="106" t="s">
        <v>110</v>
      </c>
      <c r="G55" s="106" t="s">
        <v>110</v>
      </c>
      <c r="H55" s="106" t="s">
        <v>110</v>
      </c>
      <c r="I55" s="106" t="s">
        <v>110</v>
      </c>
      <c r="J55" s="106">
        <v>7.0380000000000003</v>
      </c>
      <c r="K55" s="106" t="s">
        <v>110</v>
      </c>
      <c r="L55" s="106" t="s">
        <v>110</v>
      </c>
      <c r="M55" s="106" t="s">
        <v>110</v>
      </c>
      <c r="N55" s="106" t="s">
        <v>110</v>
      </c>
      <c r="O55" s="106" t="s">
        <v>110</v>
      </c>
      <c r="P55" s="106" t="s">
        <v>110</v>
      </c>
    </row>
    <row r="56" spans="1:16" x14ac:dyDescent="0.25">
      <c r="A56" s="102" t="s">
        <v>331</v>
      </c>
      <c r="B56" s="106" t="s">
        <v>110</v>
      </c>
      <c r="C56" s="106" t="s">
        <v>110</v>
      </c>
      <c r="D56" s="106">
        <v>3.54</v>
      </c>
      <c r="E56" s="106" t="s">
        <v>110</v>
      </c>
      <c r="F56" s="106" t="s">
        <v>110</v>
      </c>
      <c r="G56" s="106" t="s">
        <v>110</v>
      </c>
      <c r="H56" s="106" t="s">
        <v>110</v>
      </c>
      <c r="I56" s="106" t="s">
        <v>110</v>
      </c>
      <c r="J56" s="106">
        <v>6.2370000000000001</v>
      </c>
      <c r="K56" s="106" t="s">
        <v>110</v>
      </c>
      <c r="L56" s="106" t="s">
        <v>110</v>
      </c>
      <c r="M56" s="106" t="s">
        <v>110</v>
      </c>
      <c r="N56" s="106" t="s">
        <v>110</v>
      </c>
      <c r="O56" s="106" t="s">
        <v>110</v>
      </c>
      <c r="P56" s="106" t="s">
        <v>110</v>
      </c>
    </row>
    <row r="57" spans="1:16" ht="13.5" thickBot="1" x14ac:dyDescent="0.3">
      <c r="A57" s="117" t="s">
        <v>332</v>
      </c>
      <c r="B57" s="124" t="s">
        <v>110</v>
      </c>
      <c r="C57" s="124" t="s">
        <v>110</v>
      </c>
      <c r="D57" s="124">
        <v>3.2</v>
      </c>
      <c r="E57" s="124" t="s">
        <v>110</v>
      </c>
      <c r="F57" s="124" t="s">
        <v>110</v>
      </c>
      <c r="G57" s="124" t="s">
        <v>110</v>
      </c>
      <c r="H57" s="124" t="s">
        <v>110</v>
      </c>
      <c r="I57" s="124" t="s">
        <v>110</v>
      </c>
      <c r="J57" s="124">
        <v>8.4420000000000002</v>
      </c>
      <c r="K57" s="124" t="s">
        <v>110</v>
      </c>
      <c r="L57" s="124" t="s">
        <v>110</v>
      </c>
      <c r="M57" s="124" t="s">
        <v>110</v>
      </c>
      <c r="N57" s="124" t="s">
        <v>110</v>
      </c>
      <c r="O57" s="124" t="s">
        <v>110</v>
      </c>
      <c r="P57" s="124" t="s">
        <v>110</v>
      </c>
    </row>
    <row r="58" spans="1:16" x14ac:dyDescent="0.25">
      <c r="A58" s="114" t="s">
        <v>333</v>
      </c>
      <c r="B58" s="122" t="s">
        <v>110</v>
      </c>
      <c r="C58" s="122" t="s">
        <v>110</v>
      </c>
      <c r="D58" s="122" t="s">
        <v>127</v>
      </c>
      <c r="E58" s="122" t="s">
        <v>110</v>
      </c>
      <c r="F58" s="122" t="s">
        <v>110</v>
      </c>
      <c r="G58" s="122" t="s">
        <v>110</v>
      </c>
      <c r="H58" s="122" t="s">
        <v>110</v>
      </c>
      <c r="I58" s="122" t="s">
        <v>110</v>
      </c>
      <c r="J58" s="111">
        <f>AVERAGE(J46:J51)/1.25*100</f>
        <v>119.67999999999999</v>
      </c>
      <c r="K58" s="122" t="s">
        <v>110</v>
      </c>
      <c r="L58" s="122" t="s">
        <v>110</v>
      </c>
      <c r="M58" s="122" t="s">
        <v>110</v>
      </c>
      <c r="N58" s="122" t="s">
        <v>110</v>
      </c>
      <c r="O58" s="122" t="s">
        <v>110</v>
      </c>
      <c r="P58" s="122" t="s">
        <v>110</v>
      </c>
    </row>
    <row r="59" spans="1:16" x14ac:dyDescent="0.25">
      <c r="A59" s="107" t="s">
        <v>334</v>
      </c>
      <c r="B59" s="112" t="s">
        <v>110</v>
      </c>
      <c r="C59" s="112" t="s">
        <v>110</v>
      </c>
      <c r="D59" s="112" t="s">
        <v>127</v>
      </c>
      <c r="E59" s="112" t="s">
        <v>110</v>
      </c>
      <c r="F59" s="112" t="s">
        <v>110</v>
      </c>
      <c r="G59" s="112" t="s">
        <v>110</v>
      </c>
      <c r="H59" s="112" t="s">
        <v>110</v>
      </c>
      <c r="I59" s="112" t="s">
        <v>110</v>
      </c>
      <c r="J59" s="111">
        <f>_xlfn.STDEV.S(J46:J51)/AVERAGE(J46:J51)*100</f>
        <v>16.26582911953366</v>
      </c>
      <c r="K59" s="112" t="s">
        <v>110</v>
      </c>
      <c r="L59" s="112" t="s">
        <v>110</v>
      </c>
      <c r="M59" s="112" t="s">
        <v>110</v>
      </c>
      <c r="N59" s="112" t="s">
        <v>110</v>
      </c>
      <c r="O59" s="112" t="s">
        <v>110</v>
      </c>
      <c r="P59" s="112" t="s">
        <v>110</v>
      </c>
    </row>
    <row r="60" spans="1:16" x14ac:dyDescent="0.25">
      <c r="A60" s="107" t="s">
        <v>335</v>
      </c>
      <c r="B60" s="112" t="s">
        <v>110</v>
      </c>
      <c r="C60" s="112" t="s">
        <v>110</v>
      </c>
      <c r="D60" s="111">
        <f>AVERAGE(D52:D57)/6*100</f>
        <v>50.611111111111107</v>
      </c>
      <c r="E60" s="112" t="s">
        <v>110</v>
      </c>
      <c r="F60" s="112" t="s">
        <v>110</v>
      </c>
      <c r="G60" s="112" t="s">
        <v>110</v>
      </c>
      <c r="H60" s="112" t="s">
        <v>110</v>
      </c>
      <c r="I60" s="112" t="s">
        <v>110</v>
      </c>
      <c r="J60" s="111">
        <f>AVERAGE(J52:J57)/6*100</f>
        <v>119.25000000000001</v>
      </c>
      <c r="K60" s="112" t="s">
        <v>110</v>
      </c>
      <c r="L60" s="112" t="s">
        <v>110</v>
      </c>
      <c r="M60" s="112" t="s">
        <v>110</v>
      </c>
      <c r="N60" s="112" t="s">
        <v>110</v>
      </c>
      <c r="O60" s="112" t="s">
        <v>110</v>
      </c>
      <c r="P60" s="112" t="s">
        <v>110</v>
      </c>
    </row>
    <row r="61" spans="1:16" x14ac:dyDescent="0.25">
      <c r="A61" s="107" t="s">
        <v>336</v>
      </c>
      <c r="B61" s="112" t="s">
        <v>110</v>
      </c>
      <c r="C61" s="112" t="s">
        <v>110</v>
      </c>
      <c r="D61" s="111">
        <f t="shared" ref="D61" si="16">_xlfn.STDEV.S(D52:D57)/AVERAGE(D52:D57)*100</f>
        <v>12.709201693565127</v>
      </c>
      <c r="E61" s="112" t="s">
        <v>110</v>
      </c>
      <c r="F61" s="112" t="s">
        <v>110</v>
      </c>
      <c r="G61" s="112" t="s">
        <v>110</v>
      </c>
      <c r="H61" s="112" t="s">
        <v>110</v>
      </c>
      <c r="I61" s="112" t="s">
        <v>110</v>
      </c>
      <c r="J61" s="111">
        <f t="shared" ref="J61" si="17">_xlfn.STDEV.S(J52:J57)/AVERAGE(J52:J57)*100</f>
        <v>18.781521241075012</v>
      </c>
      <c r="K61" s="112" t="s">
        <v>110</v>
      </c>
      <c r="L61" s="112" t="s">
        <v>110</v>
      </c>
      <c r="M61" s="112" t="s">
        <v>110</v>
      </c>
      <c r="N61" s="112" t="s">
        <v>110</v>
      </c>
      <c r="O61" s="112" t="s">
        <v>110</v>
      </c>
      <c r="P61" s="112" t="s">
        <v>110</v>
      </c>
    </row>
    <row r="63" spans="1:16" x14ac:dyDescent="0.25">
      <c r="A63" s="102" t="s">
        <v>256</v>
      </c>
      <c r="B63" s="106">
        <v>0</v>
      </c>
      <c r="C63" s="106">
        <v>0</v>
      </c>
      <c r="D63" s="106" t="s">
        <v>110</v>
      </c>
      <c r="E63" s="106">
        <v>0</v>
      </c>
      <c r="F63" s="106">
        <v>0</v>
      </c>
      <c r="G63" s="106">
        <v>0</v>
      </c>
      <c r="H63" s="106">
        <v>0</v>
      </c>
      <c r="I63" s="106">
        <v>0</v>
      </c>
      <c r="J63" s="106" t="s">
        <v>110</v>
      </c>
      <c r="K63" s="106">
        <v>0</v>
      </c>
      <c r="L63" s="106">
        <v>0</v>
      </c>
      <c r="M63" s="106">
        <v>0</v>
      </c>
      <c r="N63" s="106">
        <v>0</v>
      </c>
      <c r="O63" s="106">
        <v>0</v>
      </c>
      <c r="P63" s="106">
        <v>0</v>
      </c>
    </row>
    <row r="64" spans="1:16" x14ac:dyDescent="0.25">
      <c r="A64" s="102" t="s">
        <v>257</v>
      </c>
      <c r="B64" s="106">
        <v>0</v>
      </c>
      <c r="C64" s="106">
        <v>0</v>
      </c>
      <c r="D64" s="106" t="s">
        <v>110</v>
      </c>
      <c r="E64" s="106">
        <v>0</v>
      </c>
      <c r="F64" s="106">
        <v>0</v>
      </c>
      <c r="G64" s="106">
        <v>0</v>
      </c>
      <c r="H64" s="106">
        <v>0</v>
      </c>
      <c r="I64" s="106">
        <v>0</v>
      </c>
      <c r="J64" s="106" t="s">
        <v>110</v>
      </c>
      <c r="K64" s="106">
        <v>0</v>
      </c>
      <c r="L64" s="106">
        <v>0</v>
      </c>
      <c r="M64" s="106">
        <v>0</v>
      </c>
      <c r="N64" s="106">
        <v>0</v>
      </c>
      <c r="O64" s="106">
        <v>0</v>
      </c>
      <c r="P64" s="106">
        <v>0</v>
      </c>
    </row>
    <row r="65" spans="1:16" x14ac:dyDescent="0.25">
      <c r="A65" s="102" t="s">
        <v>305</v>
      </c>
      <c r="B65" s="106" t="s">
        <v>110</v>
      </c>
      <c r="C65" s="106" t="s">
        <v>110</v>
      </c>
      <c r="D65" s="106" t="s">
        <v>110</v>
      </c>
      <c r="E65" s="106">
        <v>0.59</v>
      </c>
      <c r="F65" s="106" t="s">
        <v>110</v>
      </c>
      <c r="G65" s="106">
        <v>1.71</v>
      </c>
      <c r="H65" s="106" t="s">
        <v>110</v>
      </c>
      <c r="I65" s="106">
        <v>1.0382962238557301</v>
      </c>
      <c r="J65" s="106" t="s">
        <v>110</v>
      </c>
      <c r="K65" s="106">
        <v>0.875</v>
      </c>
      <c r="L65" s="106" t="s">
        <v>257</v>
      </c>
      <c r="M65" s="106">
        <v>2.7345073766341201</v>
      </c>
      <c r="N65" s="106">
        <v>1.47</v>
      </c>
      <c r="O65" s="106">
        <v>1.1000000000000001</v>
      </c>
      <c r="P65" s="106">
        <v>1.1100000000000001</v>
      </c>
    </row>
    <row r="66" spans="1:16" x14ac:dyDescent="0.25">
      <c r="A66" s="102" t="s">
        <v>306</v>
      </c>
      <c r="B66" s="106" t="s">
        <v>110</v>
      </c>
      <c r="C66" s="106" t="s">
        <v>110</v>
      </c>
      <c r="D66" s="106" t="s">
        <v>110</v>
      </c>
      <c r="E66" s="106">
        <v>0.54</v>
      </c>
      <c r="F66" s="106" t="s">
        <v>110</v>
      </c>
      <c r="G66" s="106">
        <v>1.89</v>
      </c>
      <c r="H66" s="106" t="s">
        <v>110</v>
      </c>
      <c r="I66" s="106">
        <v>1.2342290457755101</v>
      </c>
      <c r="J66" s="106" t="s">
        <v>110</v>
      </c>
      <c r="K66" s="106">
        <v>0.92500000000000004</v>
      </c>
      <c r="L66" s="106" t="s">
        <v>257</v>
      </c>
      <c r="M66" s="106">
        <v>2.7144881488133699</v>
      </c>
      <c r="N66" s="106">
        <v>1.51</v>
      </c>
      <c r="O66" s="106">
        <v>1.59</v>
      </c>
      <c r="P66" s="106">
        <v>1.41</v>
      </c>
    </row>
    <row r="67" spans="1:16" x14ac:dyDescent="0.25">
      <c r="A67" s="102" t="s">
        <v>307</v>
      </c>
      <c r="B67" s="106" t="s">
        <v>110</v>
      </c>
      <c r="C67" s="106" t="s">
        <v>110</v>
      </c>
      <c r="D67" s="106" t="s">
        <v>110</v>
      </c>
      <c r="E67" s="106">
        <v>0.65</v>
      </c>
      <c r="F67" s="106" t="s">
        <v>110</v>
      </c>
      <c r="G67" s="106">
        <v>1.54</v>
      </c>
      <c r="H67" s="106" t="s">
        <v>110</v>
      </c>
      <c r="I67" s="106">
        <v>1.18653557712299</v>
      </c>
      <c r="J67" s="106" t="s">
        <v>110</v>
      </c>
      <c r="K67" s="106">
        <v>0.65500000000000003</v>
      </c>
      <c r="L67" s="106" t="s">
        <v>257</v>
      </c>
      <c r="M67" s="106">
        <v>2.2800291090866298</v>
      </c>
      <c r="N67" s="106">
        <v>1.32</v>
      </c>
      <c r="O67" s="106">
        <v>1.06</v>
      </c>
      <c r="P67" s="106">
        <v>1.1100000000000001</v>
      </c>
    </row>
    <row r="68" spans="1:16" x14ac:dyDescent="0.25">
      <c r="A68" s="102" t="s">
        <v>308</v>
      </c>
      <c r="B68" s="106" t="s">
        <v>110</v>
      </c>
      <c r="C68" s="106" t="s">
        <v>110</v>
      </c>
      <c r="D68" s="106" t="s">
        <v>110</v>
      </c>
      <c r="E68" s="106">
        <v>0.64</v>
      </c>
      <c r="F68" s="106" t="s">
        <v>110</v>
      </c>
      <c r="G68" s="106">
        <v>1.43</v>
      </c>
      <c r="H68" s="106" t="s">
        <v>110</v>
      </c>
      <c r="I68" s="106">
        <v>1.1692161355261299</v>
      </c>
      <c r="J68" s="106" t="s">
        <v>110</v>
      </c>
      <c r="K68" s="106">
        <v>0.58499999999999996</v>
      </c>
      <c r="L68" s="106" t="s">
        <v>257</v>
      </c>
      <c r="M68" s="106">
        <v>2.2019710653306701</v>
      </c>
      <c r="N68" s="106">
        <v>1.48</v>
      </c>
      <c r="O68" s="106">
        <v>1.08</v>
      </c>
      <c r="P68" s="106">
        <v>1.26</v>
      </c>
    </row>
    <row r="69" spans="1:16" x14ac:dyDescent="0.25">
      <c r="A69" s="102" t="s">
        <v>309</v>
      </c>
      <c r="B69" s="106" t="s">
        <v>110</v>
      </c>
      <c r="C69" s="106" t="s">
        <v>110</v>
      </c>
      <c r="D69" s="106" t="s">
        <v>110</v>
      </c>
      <c r="E69" s="106">
        <v>0.74</v>
      </c>
      <c r="F69" s="106" t="s">
        <v>110</v>
      </c>
      <c r="G69" s="106">
        <v>1.879</v>
      </c>
      <c r="H69" s="106" t="s">
        <v>110</v>
      </c>
      <c r="I69" s="106">
        <v>1.3610783344553801</v>
      </c>
      <c r="J69" s="106" t="s">
        <v>110</v>
      </c>
      <c r="K69" s="106">
        <v>0.64400000000000002</v>
      </c>
      <c r="L69" s="106" t="s">
        <v>257</v>
      </c>
      <c r="M69" s="106">
        <v>2.71952973067103</v>
      </c>
      <c r="N69" s="106">
        <v>1.63</v>
      </c>
      <c r="O69" s="106">
        <v>1.1200000000000001</v>
      </c>
      <c r="P69" s="106">
        <v>1.32</v>
      </c>
    </row>
    <row r="70" spans="1:16" x14ac:dyDescent="0.25">
      <c r="A70" s="102" t="s">
        <v>310</v>
      </c>
      <c r="B70" s="106" t="s">
        <v>110</v>
      </c>
      <c r="C70" s="106" t="s">
        <v>110</v>
      </c>
      <c r="D70" s="106" t="s">
        <v>110</v>
      </c>
      <c r="E70" s="106">
        <v>0.86</v>
      </c>
      <c r="F70" s="106" t="s">
        <v>110</v>
      </c>
      <c r="G70" s="106">
        <v>1.81</v>
      </c>
      <c r="H70" s="106" t="s">
        <v>110</v>
      </c>
      <c r="I70" s="106">
        <v>1.3458412061954499</v>
      </c>
      <c r="J70" s="106" t="s">
        <v>110</v>
      </c>
      <c r="K70" s="106">
        <v>0.69899999999999995</v>
      </c>
      <c r="L70" s="106" t="s">
        <v>257</v>
      </c>
      <c r="M70" s="106">
        <v>3.00092582239379</v>
      </c>
      <c r="N70" s="106">
        <v>1.58</v>
      </c>
      <c r="O70" s="106">
        <v>1.19</v>
      </c>
      <c r="P70" s="106">
        <v>1.3499999999999999</v>
      </c>
    </row>
    <row r="71" spans="1:16" x14ac:dyDescent="0.25">
      <c r="A71" s="102" t="s">
        <v>311</v>
      </c>
      <c r="B71" s="106">
        <v>16.260000000000002</v>
      </c>
      <c r="C71" s="106">
        <v>23.35</v>
      </c>
      <c r="D71" s="106" t="s">
        <v>110</v>
      </c>
      <c r="E71" s="106" t="s">
        <v>112</v>
      </c>
      <c r="F71" s="106">
        <v>18.7</v>
      </c>
      <c r="G71" s="106" t="s">
        <v>112</v>
      </c>
      <c r="H71" s="106" t="s">
        <v>112</v>
      </c>
      <c r="I71" s="106" t="s">
        <v>112</v>
      </c>
      <c r="J71" s="106" t="s">
        <v>110</v>
      </c>
      <c r="K71" s="106" t="s">
        <v>112</v>
      </c>
      <c r="L71" s="106">
        <v>17.03</v>
      </c>
      <c r="M71" s="106">
        <v>25.5</v>
      </c>
      <c r="N71" s="106">
        <v>15.06</v>
      </c>
      <c r="O71" s="106" t="s">
        <v>112</v>
      </c>
      <c r="P71" s="106" t="s">
        <v>112</v>
      </c>
    </row>
    <row r="72" spans="1:16" x14ac:dyDescent="0.25">
      <c r="A72" s="102" t="s">
        <v>312</v>
      </c>
      <c r="B72" s="106">
        <v>13.41</v>
      </c>
      <c r="C72" s="106">
        <v>18.309999999999999</v>
      </c>
      <c r="D72" s="106" t="s">
        <v>110</v>
      </c>
      <c r="E72" s="106">
        <v>7.7312225895038997</v>
      </c>
      <c r="F72" s="106">
        <v>12.6</v>
      </c>
      <c r="G72" s="106">
        <v>21.01</v>
      </c>
      <c r="H72" s="106">
        <v>6.6875666621491998</v>
      </c>
      <c r="I72" s="106">
        <v>15.166816685346101</v>
      </c>
      <c r="J72" s="106" t="s">
        <v>110</v>
      </c>
      <c r="K72" s="106">
        <v>11.2</v>
      </c>
      <c r="L72" s="106" t="s">
        <v>112</v>
      </c>
      <c r="M72" s="106">
        <v>23.159999999999997</v>
      </c>
      <c r="N72" s="106">
        <v>16.57</v>
      </c>
      <c r="O72" s="106">
        <v>11.2</v>
      </c>
      <c r="P72" s="106">
        <v>13.27</v>
      </c>
    </row>
    <row r="73" spans="1:16" x14ac:dyDescent="0.25">
      <c r="A73" s="102" t="s">
        <v>313</v>
      </c>
      <c r="B73" s="106">
        <v>12.38</v>
      </c>
      <c r="C73" s="106">
        <v>21.67</v>
      </c>
      <c r="D73" s="106" t="s">
        <v>110</v>
      </c>
      <c r="E73" s="106">
        <v>8.7618424616440098</v>
      </c>
      <c r="F73" s="106">
        <v>13.2</v>
      </c>
      <c r="G73" s="106">
        <v>21.87</v>
      </c>
      <c r="H73" s="106">
        <v>6.7142447288468396</v>
      </c>
      <c r="I73" s="106">
        <v>13.999007977591599</v>
      </c>
      <c r="J73" s="106" t="s">
        <v>110</v>
      </c>
      <c r="K73" s="106">
        <v>11</v>
      </c>
      <c r="L73" s="106">
        <v>18.64</v>
      </c>
      <c r="M73" s="106">
        <v>26.35</v>
      </c>
      <c r="N73" s="106">
        <v>15.23</v>
      </c>
      <c r="O73" s="106">
        <v>11</v>
      </c>
      <c r="P73" s="106">
        <v>13.01</v>
      </c>
    </row>
    <row r="74" spans="1:16" x14ac:dyDescent="0.25">
      <c r="A74" s="102" t="s">
        <v>314</v>
      </c>
      <c r="B74" s="106">
        <v>13.56</v>
      </c>
      <c r="C74" s="106">
        <v>23.7</v>
      </c>
      <c r="D74" s="106" t="s">
        <v>110</v>
      </c>
      <c r="E74" s="106">
        <v>9.0979908191676593</v>
      </c>
      <c r="F74" s="106">
        <v>13.4</v>
      </c>
      <c r="G74" s="106">
        <v>23.97</v>
      </c>
      <c r="H74" s="106">
        <v>6.8525253524253404</v>
      </c>
      <c r="I74" s="106">
        <v>12.469758503641801</v>
      </c>
      <c r="J74" s="106" t="s">
        <v>110</v>
      </c>
      <c r="K74" s="106">
        <v>11.2</v>
      </c>
      <c r="L74" s="106">
        <v>17.75</v>
      </c>
      <c r="M74" s="106">
        <v>24.870000000000005</v>
      </c>
      <c r="N74" s="106">
        <v>14.65</v>
      </c>
      <c r="O74" s="106">
        <v>11.2</v>
      </c>
      <c r="P74" s="106">
        <v>12.98</v>
      </c>
    </row>
    <row r="75" spans="1:16" x14ac:dyDescent="0.25">
      <c r="A75" s="102" t="s">
        <v>315</v>
      </c>
      <c r="B75" s="106">
        <v>10.76</v>
      </c>
      <c r="C75" s="106">
        <v>20.54</v>
      </c>
      <c r="D75" s="106" t="s">
        <v>110</v>
      </c>
      <c r="E75" s="106">
        <v>9.7795808121416101</v>
      </c>
      <c r="F75" s="106">
        <v>11.01</v>
      </c>
      <c r="G75" s="106">
        <v>18.298999999999999</v>
      </c>
      <c r="H75" s="106">
        <v>6.8152234085544503</v>
      </c>
      <c r="I75" s="106">
        <v>12.2234933199257</v>
      </c>
      <c r="J75" s="106" t="s">
        <v>110</v>
      </c>
      <c r="K75" s="106">
        <v>11.5</v>
      </c>
      <c r="L75" s="106">
        <v>15.45</v>
      </c>
      <c r="M75" s="106">
        <v>25.28</v>
      </c>
      <c r="N75" s="106">
        <v>12.92</v>
      </c>
      <c r="O75" s="106">
        <v>11.5</v>
      </c>
      <c r="P75" s="106">
        <v>12.66</v>
      </c>
    </row>
    <row r="76" spans="1:16" ht="13.5" thickBot="1" x14ac:dyDescent="0.3">
      <c r="A76" s="117" t="s">
        <v>316</v>
      </c>
      <c r="B76" s="124">
        <v>12.02</v>
      </c>
      <c r="C76" s="124">
        <v>21.01</v>
      </c>
      <c r="D76" s="124" t="s">
        <v>110</v>
      </c>
      <c r="E76" s="124">
        <v>8.8507643370426905</v>
      </c>
      <c r="F76" s="124">
        <v>12.5</v>
      </c>
      <c r="G76" s="124">
        <v>20.54</v>
      </c>
      <c r="H76" s="124">
        <v>7.1464571692887597</v>
      </c>
      <c r="I76" s="124">
        <v>13.4232920886837</v>
      </c>
      <c r="J76" s="124" t="s">
        <v>110</v>
      </c>
      <c r="K76" s="124">
        <v>12</v>
      </c>
      <c r="L76" s="124">
        <v>14.62</v>
      </c>
      <c r="M76" s="124">
        <v>23.740000000000002</v>
      </c>
      <c r="N76" s="124">
        <v>12.71</v>
      </c>
      <c r="O76" s="124">
        <v>12</v>
      </c>
      <c r="P76" s="124">
        <v>12.4</v>
      </c>
    </row>
    <row r="77" spans="1:16" x14ac:dyDescent="0.25">
      <c r="A77" s="114" t="s">
        <v>317</v>
      </c>
      <c r="B77" s="121" t="s">
        <v>110</v>
      </c>
      <c r="C77" s="121" t="s">
        <v>127</v>
      </c>
      <c r="D77" s="122" t="s">
        <v>110</v>
      </c>
      <c r="E77" s="121">
        <f>AVERAGE(E65:E70)/2.5*100</f>
        <v>26.8</v>
      </c>
      <c r="F77" s="123" t="s">
        <v>110</v>
      </c>
      <c r="G77" s="121">
        <f>AVERAGE(G65:G70)/2.5*100</f>
        <v>68.393333333333331</v>
      </c>
      <c r="H77" s="122" t="s">
        <v>110</v>
      </c>
      <c r="I77" s="121">
        <f>AVERAGE(I65:I70)/2.5*100</f>
        <v>48.901310152874593</v>
      </c>
      <c r="J77" s="122" t="s">
        <v>110</v>
      </c>
      <c r="K77" s="121">
        <f>AVERAGE(K65:K70)/2.5*100</f>
        <v>29.220000000000002</v>
      </c>
      <c r="L77" s="121" t="s">
        <v>112</v>
      </c>
      <c r="M77" s="121">
        <f>AVERAGE(M65:M70)/2.5*100</f>
        <v>104.34300835286408</v>
      </c>
      <c r="N77" s="121">
        <f>AVERAGE(N65:N70)/2.5*100</f>
        <v>59.93333333333333</v>
      </c>
      <c r="O77" s="121">
        <f>AVERAGE(O65:O70)/2.5*100</f>
        <v>47.600000000000009</v>
      </c>
      <c r="P77" s="121">
        <f>AVERAGE(P65:P70)/2.5*100</f>
        <v>50.4</v>
      </c>
    </row>
    <row r="78" spans="1:16" x14ac:dyDescent="0.25">
      <c r="A78" s="107" t="s">
        <v>318</v>
      </c>
      <c r="B78" s="111" t="s">
        <v>110</v>
      </c>
      <c r="C78" s="111" t="s">
        <v>127</v>
      </c>
      <c r="D78" s="112" t="s">
        <v>110</v>
      </c>
      <c r="E78" s="111">
        <f>_xlfn.STDEV.S(E65:E70)/AVERAGE(E65:E70)*100</f>
        <v>17.095905747195573</v>
      </c>
      <c r="F78" s="113" t="s">
        <v>110</v>
      </c>
      <c r="G78" s="111">
        <f>_xlfn.STDEV.S(G65:G70)/AVERAGE(G65:G70)*100</f>
        <v>11.043053714310243</v>
      </c>
      <c r="H78" s="112" t="s">
        <v>110</v>
      </c>
      <c r="I78" s="111">
        <f>_xlfn.STDEV.S(I65:I70)/AVERAGE(I65:I70)*100</f>
        <v>9.8577380477219005</v>
      </c>
      <c r="J78" s="112" t="s">
        <v>110</v>
      </c>
      <c r="K78" s="111">
        <f>_xlfn.STDEV.S(K65:K70)/AVERAGE(K65:K70)*100</f>
        <v>18.775299598929848</v>
      </c>
      <c r="L78" s="111" t="s">
        <v>112</v>
      </c>
      <c r="M78" s="111">
        <f>_xlfn.STDEV.S(M65:M70)/AVERAGE(M65:M70)*100</f>
        <v>11.710678734054433</v>
      </c>
      <c r="N78" s="111">
        <f>_xlfn.STDEV.S(N65:N70)/AVERAGE(N65:N70)*100</f>
        <v>7.131177052202271</v>
      </c>
      <c r="O78" s="111">
        <f>_xlfn.STDEV.S(O65:O70)/AVERAGE(O65:O70)*100</f>
        <v>16.890547262388047</v>
      </c>
      <c r="P78" s="111">
        <f>_xlfn.STDEV.S(P65:P70)/AVERAGE(P65:P70)*100</f>
        <v>9.9886556968585793</v>
      </c>
    </row>
    <row r="79" spans="1:16" x14ac:dyDescent="0.25">
      <c r="A79" s="107" t="s">
        <v>319</v>
      </c>
      <c r="B79" s="111">
        <f>AVERAGE(B71:B76)/25*100</f>
        <v>52.26</v>
      </c>
      <c r="C79" s="111">
        <f>AVERAGE(C71:C76)/25*100</f>
        <v>85.719999999999985</v>
      </c>
      <c r="D79" s="112" t="s">
        <v>110</v>
      </c>
      <c r="E79" s="111">
        <f>AVERAGE(E71:E76)/25*100</f>
        <v>35.377120815599895</v>
      </c>
      <c r="F79" s="111">
        <f>AVERAGE(F71:F76)/25*100</f>
        <v>54.273333333333326</v>
      </c>
      <c r="G79" s="111">
        <f>AVERAGE(G71:G76)/25*100</f>
        <v>84.551199999999994</v>
      </c>
      <c r="H79" s="111">
        <f>AVERAGE(H71:H76)/25*100</f>
        <v>27.372813857011668</v>
      </c>
      <c r="I79" s="111">
        <f>AVERAGE(I71:I76)/25*100</f>
        <v>53.825894860151116</v>
      </c>
      <c r="J79" s="112" t="s">
        <v>110</v>
      </c>
      <c r="K79" s="111">
        <f t="shared" ref="K79:P79" si="18">AVERAGE(K71:K76)/25*100</f>
        <v>45.519999999999996</v>
      </c>
      <c r="L79" s="111">
        <f t="shared" si="18"/>
        <v>66.792000000000002</v>
      </c>
      <c r="M79" s="111">
        <f t="shared" si="18"/>
        <v>99.266666666666666</v>
      </c>
      <c r="N79" s="111">
        <f t="shared" si="18"/>
        <v>58.093333333333334</v>
      </c>
      <c r="O79" s="111">
        <f t="shared" si="18"/>
        <v>45.519999999999996</v>
      </c>
      <c r="P79" s="111">
        <f t="shared" si="18"/>
        <v>51.456000000000003</v>
      </c>
    </row>
    <row r="80" spans="1:16" x14ac:dyDescent="0.25">
      <c r="A80" s="107" t="s">
        <v>320</v>
      </c>
      <c r="B80" s="111">
        <f t="shared" ref="B80:C80" si="19">_xlfn.STDEV.S(B71:B76)/AVERAGE(B71:B76)*100</f>
        <v>14.297426551767725</v>
      </c>
      <c r="C80" s="111">
        <f t="shared" si="19"/>
        <v>9.2388655425623849</v>
      </c>
      <c r="D80" s="112" t="s">
        <v>110</v>
      </c>
      <c r="E80" s="111">
        <f t="shared" ref="E80:F80" si="20">_xlfn.STDEV.S(E71:E76)/AVERAGE(E71:E76)*100</f>
        <v>8.3564622703451654</v>
      </c>
      <c r="F80" s="111">
        <f t="shared" si="20"/>
        <v>19.533435282260296</v>
      </c>
      <c r="G80" s="111">
        <f>_xlfn.STDEV.S(G71:G76)/AVERAGE(G71:G76)*100</f>
        <v>9.7500390977080471</v>
      </c>
      <c r="H80" s="111">
        <f t="shared" ref="H80:I80" si="21">_xlfn.STDEV.S(H71:H76)/AVERAGE(H71:H76)*100</f>
        <v>2.6714873791610234</v>
      </c>
      <c r="I80" s="111">
        <f t="shared" si="21"/>
        <v>8.8824000376231869</v>
      </c>
      <c r="J80" s="112" t="s">
        <v>110</v>
      </c>
      <c r="K80" s="111">
        <f t="shared" ref="K80:L80" si="22">_xlfn.STDEV.S(K71:K76)/AVERAGE(K71:K76)*100</f>
        <v>3.4259382582808326</v>
      </c>
      <c r="L80" s="111">
        <f t="shared" si="22"/>
        <v>9.8695653620205572</v>
      </c>
      <c r="M80" s="111">
        <f t="shared" ref="M80" si="23">_xlfn.STDEV.S(M71:M76)/AVERAGE(M71:M76)*100</f>
        <v>4.7471223505294109</v>
      </c>
      <c r="N80" s="111">
        <f t="shared" ref="N80:O80" si="24">_xlfn.STDEV.S(N71:N76)/AVERAGE(N71:N76)*100</f>
        <v>10.143462840966926</v>
      </c>
      <c r="O80" s="111">
        <f t="shared" si="24"/>
        <v>3.4259382582808326</v>
      </c>
      <c r="P80" s="111">
        <f t="shared" ref="P80" si="25">_xlfn.STDEV.S(P71:P76)/AVERAGE(P71:P76)*100</f>
        <v>2.6261762970772926</v>
      </c>
    </row>
  </sheetData>
  <mergeCells count="16">
    <mergeCell ref="A2:A3"/>
    <mergeCell ref="B2:K2"/>
    <mergeCell ref="L2:P2"/>
    <mergeCell ref="B3:F3"/>
    <mergeCell ref="G3:K3"/>
    <mergeCell ref="L3:P3"/>
    <mergeCell ref="O4:P5"/>
    <mergeCell ref="A4:A5"/>
    <mergeCell ref="C4:D5"/>
    <mergeCell ref="E4:F5"/>
    <mergeCell ref="H4:I5"/>
    <mergeCell ref="J4:K5"/>
    <mergeCell ref="M4:N5"/>
    <mergeCell ref="B5:B6"/>
    <mergeCell ref="G5:G6"/>
    <mergeCell ref="L5:L6"/>
  </mergeCells>
  <phoneticPr fontId="14" type="noConversion"/>
  <pageMargins left="0.7" right="0.7" top="0.78740157499999996" bottom="0.78740157499999996" header="0.3" footer="0.3"/>
  <pageSetup paperSize="9"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10191D-C64E-491F-8430-CA09755A292E}">
  <dimension ref="A1"/>
  <sheetViews>
    <sheetView showGridLines="0" workbookViewId="0">
      <selection activeCell="A24" sqref="A24"/>
    </sheetView>
  </sheetViews>
  <sheetFormatPr defaultRowHeight="15" x14ac:dyDescent="0.25"/>
  <sheetData>
    <row r="1" spans="1:1" x14ac:dyDescent="0.25">
      <c r="A1" t="s">
        <v>132</v>
      </c>
    </row>
  </sheetData>
  <pageMargins left="0.7" right="0.7" top="0.78740157499999996" bottom="0.78740157499999996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93656-3283-4598-8B62-6AC05E67C998}">
  <dimension ref="A1:U27"/>
  <sheetViews>
    <sheetView showGridLines="0" zoomScale="70" zoomScaleNormal="70" workbookViewId="0">
      <selection activeCell="A16" sqref="A16"/>
    </sheetView>
  </sheetViews>
  <sheetFormatPr defaultColWidth="9.140625" defaultRowHeight="15" x14ac:dyDescent="0.25"/>
  <cols>
    <col min="1" max="1" width="65.42578125" style="3" customWidth="1"/>
    <col min="2" max="2" width="19.5703125" style="43" bestFit="1" customWidth="1"/>
    <col min="3" max="20" width="13.28515625" style="43" customWidth="1"/>
    <col min="21" max="21" width="9.140625" style="43"/>
    <col min="22" max="16384" width="9.140625" style="3"/>
  </cols>
  <sheetData>
    <row r="1" spans="1:21" x14ac:dyDescent="0.25">
      <c r="A1" s="3" t="s">
        <v>245</v>
      </c>
    </row>
    <row r="2" spans="1:21" s="4" customFormat="1" x14ac:dyDescent="0.25">
      <c r="A2" s="46" t="s">
        <v>170</v>
      </c>
      <c r="B2" s="47" t="s">
        <v>141</v>
      </c>
      <c r="C2" s="47" t="s">
        <v>12</v>
      </c>
      <c r="D2" s="47" t="s">
        <v>25</v>
      </c>
      <c r="E2" s="47" t="s">
        <v>17</v>
      </c>
      <c r="F2" s="47" t="s">
        <v>45</v>
      </c>
      <c r="G2" s="47" t="s">
        <v>21</v>
      </c>
      <c r="H2" s="47" t="s">
        <v>33</v>
      </c>
      <c r="I2" s="47" t="s">
        <v>69</v>
      </c>
      <c r="J2" s="47" t="s">
        <v>29</v>
      </c>
      <c r="K2" s="47" t="s">
        <v>37</v>
      </c>
      <c r="L2" s="47" t="s">
        <v>41</v>
      </c>
      <c r="M2" s="47" t="s">
        <v>57</v>
      </c>
      <c r="N2" s="47" t="s">
        <v>61</v>
      </c>
      <c r="O2" s="47" t="s">
        <v>129</v>
      </c>
      <c r="P2" s="47" t="s">
        <v>86</v>
      </c>
      <c r="Q2" s="47" t="s">
        <v>130</v>
      </c>
      <c r="R2" s="47" t="s">
        <v>53</v>
      </c>
      <c r="S2" s="47" t="s">
        <v>82</v>
      </c>
      <c r="T2" s="47" t="s">
        <v>78</v>
      </c>
      <c r="U2" s="41"/>
    </row>
    <row r="3" spans="1:21" x14ac:dyDescent="0.25">
      <c r="A3" s="48" t="s">
        <v>276</v>
      </c>
      <c r="B3" s="49">
        <v>1907.76530226517</v>
      </c>
      <c r="C3" s="49">
        <v>593558.63040518202</v>
      </c>
      <c r="D3" s="49">
        <v>57482.607018929397</v>
      </c>
      <c r="E3" s="49">
        <v>60552.0800693438</v>
      </c>
      <c r="F3" s="49">
        <v>73979.444144007895</v>
      </c>
      <c r="G3" s="49">
        <v>814.73389549490503</v>
      </c>
      <c r="H3" s="49">
        <v>183961.895552314</v>
      </c>
      <c r="I3" s="49">
        <v>95648.888056165393</v>
      </c>
      <c r="J3" s="49">
        <v>2348</v>
      </c>
      <c r="K3" s="49">
        <v>100849.135341891</v>
      </c>
      <c r="L3" s="49">
        <v>4895.5529348087402</v>
      </c>
      <c r="M3" s="49">
        <v>75497.379286638898</v>
      </c>
      <c r="N3" s="49">
        <v>689465.836372816</v>
      </c>
      <c r="O3" s="49">
        <v>62217.770137927699</v>
      </c>
      <c r="P3" s="49">
        <v>95.246050637944705</v>
      </c>
      <c r="Q3" s="49">
        <v>328169.964070255</v>
      </c>
      <c r="R3" s="49">
        <v>219340.75697997099</v>
      </c>
      <c r="S3" s="49">
        <v>58182.130873776499</v>
      </c>
      <c r="T3" s="49">
        <v>267374.82564361801</v>
      </c>
    </row>
    <row r="4" spans="1:21" x14ac:dyDescent="0.25">
      <c r="A4" s="48" t="s">
        <v>277</v>
      </c>
      <c r="B4" s="49">
        <v>2877.6971347803801</v>
      </c>
      <c r="C4" s="49">
        <v>822529.08358236705</v>
      </c>
      <c r="D4" s="49">
        <v>59392.936094582401</v>
      </c>
      <c r="E4" s="49">
        <v>65291.036524065603</v>
      </c>
      <c r="F4" s="49">
        <v>81627.509234307101</v>
      </c>
      <c r="G4" s="49">
        <v>730.64751231882201</v>
      </c>
      <c r="H4" s="49">
        <v>163342.82064148199</v>
      </c>
      <c r="I4" s="49">
        <v>135594.70546903799</v>
      </c>
      <c r="J4" s="49">
        <v>2441</v>
      </c>
      <c r="K4" s="49">
        <v>135175.44694746999</v>
      </c>
      <c r="L4" s="49">
        <v>5184.1546814883604</v>
      </c>
      <c r="M4" s="49">
        <v>91632.640118676107</v>
      </c>
      <c r="N4" s="49">
        <v>808171.47790645994</v>
      </c>
      <c r="O4" s="49">
        <v>84848.526747429103</v>
      </c>
      <c r="P4" s="49">
        <v>114.49005367804899</v>
      </c>
      <c r="Q4" s="49">
        <v>334801.47456075501</v>
      </c>
      <c r="R4" s="49">
        <v>266187.774050323</v>
      </c>
      <c r="S4" s="49">
        <v>60109.441276448597</v>
      </c>
      <c r="T4" s="49">
        <v>278264.45942859899</v>
      </c>
    </row>
    <row r="5" spans="1:21" x14ac:dyDescent="0.25">
      <c r="A5" s="48" t="s">
        <v>278</v>
      </c>
      <c r="B5" s="49">
        <v>2392.7312185227752</v>
      </c>
      <c r="C5" s="49">
        <v>708043.85699377453</v>
      </c>
      <c r="D5" s="49">
        <v>58437.771556755899</v>
      </c>
      <c r="E5" s="49">
        <v>62921.558296704701</v>
      </c>
      <c r="F5" s="49">
        <v>77803.476689157498</v>
      </c>
      <c r="G5" s="49">
        <v>772.69070390686352</v>
      </c>
      <c r="H5" s="49">
        <v>173652.35809689801</v>
      </c>
      <c r="I5" s="49">
        <v>115621.79676260169</v>
      </c>
      <c r="J5" s="49">
        <v>2394.5</v>
      </c>
      <c r="K5" s="49">
        <v>118012.29114468049</v>
      </c>
      <c r="L5" s="49">
        <v>5039.8538081485503</v>
      </c>
      <c r="M5" s="49">
        <v>83565.009702657495</v>
      </c>
      <c r="N5" s="49">
        <v>748818.65713963797</v>
      </c>
      <c r="O5" s="49">
        <v>73533.148442678401</v>
      </c>
      <c r="P5" s="49">
        <v>104.86805215799686</v>
      </c>
      <c r="Q5" s="49">
        <v>331485.719315505</v>
      </c>
      <c r="R5" s="49">
        <v>242764.26551514701</v>
      </c>
      <c r="S5" s="49">
        <v>59145.786075112548</v>
      </c>
      <c r="T5" s="49">
        <v>272819.6425361085</v>
      </c>
    </row>
    <row r="6" spans="1:21" x14ac:dyDescent="0.25">
      <c r="A6" s="48" t="s">
        <v>279</v>
      </c>
      <c r="B6" s="49">
        <v>1854.3173294563301</v>
      </c>
      <c r="C6" s="49">
        <v>799509.43384953297</v>
      </c>
      <c r="D6" s="49">
        <v>129934.41207413599</v>
      </c>
      <c r="E6" s="49">
        <v>7310.7360495477496</v>
      </c>
      <c r="F6" s="49">
        <v>82472.887363938804</v>
      </c>
      <c r="G6" s="49">
        <v>0</v>
      </c>
      <c r="H6" s="49">
        <v>2228.2951527501</v>
      </c>
      <c r="I6" s="49">
        <v>912.93412608711105</v>
      </c>
      <c r="J6" s="49">
        <v>20</v>
      </c>
      <c r="K6" s="49">
        <v>1493.3503039742</v>
      </c>
      <c r="L6" s="49">
        <v>0</v>
      </c>
      <c r="M6" s="49">
        <v>564.66537038672197</v>
      </c>
      <c r="N6" s="49">
        <v>24840.520452787099</v>
      </c>
      <c r="O6" s="49">
        <v>811.01655493802298</v>
      </c>
      <c r="P6" s="49">
        <v>253.84922720527601</v>
      </c>
      <c r="Q6" s="49">
        <v>6384.9202234181903</v>
      </c>
      <c r="R6" s="49">
        <v>6229.7032304013001</v>
      </c>
      <c r="S6" s="49">
        <v>4791.01765747643</v>
      </c>
      <c r="T6" s="49">
        <v>21478.199707146701</v>
      </c>
    </row>
    <row r="7" spans="1:21" x14ac:dyDescent="0.25">
      <c r="A7" s="48" t="s">
        <v>280</v>
      </c>
      <c r="B7" s="49">
        <v>1885.5322618764101</v>
      </c>
      <c r="C7" s="49">
        <v>812802.30851095601</v>
      </c>
      <c r="D7" s="49">
        <v>122629.24080339599</v>
      </c>
      <c r="E7" s="49">
        <v>7476.5651997261702</v>
      </c>
      <c r="F7" s="49">
        <v>102785.597503171</v>
      </c>
      <c r="G7" s="49">
        <v>0</v>
      </c>
      <c r="H7" s="49">
        <v>2421.94176751847</v>
      </c>
      <c r="I7" s="49">
        <v>1096.50210857447</v>
      </c>
      <c r="J7" s="49">
        <v>35</v>
      </c>
      <c r="K7" s="49">
        <v>1732.21321055516</v>
      </c>
      <c r="L7" s="49">
        <v>0</v>
      </c>
      <c r="M7" s="49">
        <v>831.27249095353795</v>
      </c>
      <c r="N7" s="49">
        <v>21071.172846410002</v>
      </c>
      <c r="O7" s="49">
        <v>731.40208620748604</v>
      </c>
      <c r="P7" s="49">
        <v>271.86128906350899</v>
      </c>
      <c r="Q7" s="49">
        <v>7399.2983735207399</v>
      </c>
      <c r="R7" s="49">
        <v>6569.6556643924096</v>
      </c>
      <c r="S7" s="49">
        <v>4547.2495486044199</v>
      </c>
      <c r="T7" s="49">
        <v>21129.752924835298</v>
      </c>
    </row>
    <row r="8" spans="1:21" x14ac:dyDescent="0.25">
      <c r="A8" s="48" t="s">
        <v>281</v>
      </c>
      <c r="B8" s="49">
        <v>1603.9112951888501</v>
      </c>
      <c r="C8" s="49">
        <v>760764.771622726</v>
      </c>
      <c r="D8" s="49">
        <v>124520.825305323</v>
      </c>
      <c r="E8" s="49">
        <v>8038.1473028963201</v>
      </c>
      <c r="F8" s="49">
        <v>99813.699615224497</v>
      </c>
      <c r="G8" s="49">
        <v>0</v>
      </c>
      <c r="H8" s="49">
        <v>2614.1384972476098</v>
      </c>
      <c r="I8" s="49">
        <v>1041.0701725374599</v>
      </c>
      <c r="J8" s="49">
        <v>40</v>
      </c>
      <c r="K8" s="49">
        <v>1774.6885749098101</v>
      </c>
      <c r="L8" s="49">
        <v>0</v>
      </c>
      <c r="M8" s="49">
        <v>917.99703033150104</v>
      </c>
      <c r="N8" s="49">
        <v>22648.179032568401</v>
      </c>
      <c r="O8" s="49">
        <v>715.83930673156704</v>
      </c>
      <c r="P8" s="49">
        <v>304.23621102905298</v>
      </c>
      <c r="Q8" s="49">
        <v>7044.3679276112498</v>
      </c>
      <c r="R8" s="49">
        <v>6686.0115754825902</v>
      </c>
      <c r="S8" s="49">
        <v>4465.4088393945704</v>
      </c>
      <c r="T8" s="49">
        <v>21575.440175705698</v>
      </c>
    </row>
    <row r="9" spans="1:21" s="4" customFormat="1" x14ac:dyDescent="0.25">
      <c r="A9" s="50" t="s">
        <v>282</v>
      </c>
      <c r="B9" s="51">
        <v>10368.197476413699</v>
      </c>
      <c r="C9" s="51">
        <v>741858.019872081</v>
      </c>
      <c r="D9" s="51">
        <v>113121.891608422</v>
      </c>
      <c r="E9" s="51">
        <v>72468.362526359604</v>
      </c>
      <c r="F9" s="51">
        <v>165545.69663474301</v>
      </c>
      <c r="G9" s="51">
        <v>2015.6252517661401</v>
      </c>
      <c r="H9" s="51">
        <v>181611.53117623</v>
      </c>
      <c r="I9" s="51">
        <v>104741.736672866</v>
      </c>
      <c r="J9" s="52">
        <v>4103.61233976939</v>
      </c>
      <c r="K9" s="51">
        <v>158472.808539588</v>
      </c>
      <c r="L9" s="51">
        <v>11375.237191882399</v>
      </c>
      <c r="M9" s="51">
        <v>136242.87377946201</v>
      </c>
      <c r="N9" s="51">
        <v>882394.62071200495</v>
      </c>
      <c r="O9" s="51">
        <v>86196.241198371907</v>
      </c>
      <c r="P9" s="51">
        <v>262.63260744753097</v>
      </c>
      <c r="Q9" s="51">
        <v>424507.10704582499</v>
      </c>
      <c r="R9" s="51">
        <v>353273.168971451</v>
      </c>
      <c r="S9" s="51">
        <v>70400.794832414598</v>
      </c>
      <c r="T9" s="51">
        <v>326264.69174860697</v>
      </c>
      <c r="U9" s="41"/>
    </row>
    <row r="10" spans="1:21" s="4" customFormat="1" x14ac:dyDescent="0.25">
      <c r="A10" s="50" t="s">
        <v>283</v>
      </c>
      <c r="B10" s="51">
        <v>9616.50549275911</v>
      </c>
      <c r="C10" s="51">
        <v>800942.54306791199</v>
      </c>
      <c r="D10" s="51">
        <v>121866.931561559</v>
      </c>
      <c r="E10" s="51">
        <v>75372.684614572907</v>
      </c>
      <c r="F10" s="51">
        <v>166581.956726028</v>
      </c>
      <c r="G10" s="51">
        <v>1240.2222957169599</v>
      </c>
      <c r="H10" s="51">
        <v>231578.87224690599</v>
      </c>
      <c r="I10" s="51">
        <v>163956.36134627199</v>
      </c>
      <c r="J10" s="51">
        <v>3504.61233976939</v>
      </c>
      <c r="K10" s="51">
        <v>201689.12164254501</v>
      </c>
      <c r="L10" s="51">
        <v>14619.9317056605</v>
      </c>
      <c r="M10" s="51">
        <v>142188.71476567001</v>
      </c>
      <c r="N10" s="51">
        <v>803600.14733111102</v>
      </c>
      <c r="O10" s="51">
        <v>94517.075766306298</v>
      </c>
      <c r="P10" s="51">
        <v>259.948080950671</v>
      </c>
      <c r="Q10" s="51">
        <v>511593.90207444399</v>
      </c>
      <c r="R10" s="51">
        <v>390638.173933796</v>
      </c>
      <c r="S10" s="51">
        <v>72227.670433510706</v>
      </c>
      <c r="T10" s="51">
        <v>351338.434670038</v>
      </c>
      <c r="U10" s="41"/>
    </row>
    <row r="11" spans="1:21" s="4" customFormat="1" x14ac:dyDescent="0.25">
      <c r="A11" s="50" t="s">
        <v>284</v>
      </c>
      <c r="B11" s="51">
        <v>7539.3148002257803</v>
      </c>
      <c r="C11" s="51">
        <v>804438.07013818296</v>
      </c>
      <c r="D11" s="51">
        <v>130536.125607023</v>
      </c>
      <c r="E11" s="51">
        <v>74147.5565201688</v>
      </c>
      <c r="F11" s="51">
        <v>156476.51583715199</v>
      </c>
      <c r="G11" s="51">
        <v>1333.53763212175</v>
      </c>
      <c r="H11" s="51">
        <v>262671.19314597303</v>
      </c>
      <c r="I11" s="51">
        <v>163205.139638789</v>
      </c>
      <c r="J11" s="51">
        <v>4303.61233976939</v>
      </c>
      <c r="K11" s="51">
        <v>197857.80272632701</v>
      </c>
      <c r="L11" s="51">
        <v>15363.336016548499</v>
      </c>
      <c r="M11" s="51">
        <v>137365.89707111099</v>
      </c>
      <c r="N11" s="51">
        <v>942379.40123303304</v>
      </c>
      <c r="O11" s="51">
        <v>96820.135471119298</v>
      </c>
      <c r="P11" s="51">
        <v>282.119966899448</v>
      </c>
      <c r="Q11" s="51">
        <v>501436.99248420098</v>
      </c>
      <c r="R11" s="51">
        <v>432630.64743437298</v>
      </c>
      <c r="S11" s="51">
        <v>77393.5380885825</v>
      </c>
      <c r="T11" s="51">
        <v>352471.170798295</v>
      </c>
      <c r="U11" s="41"/>
    </row>
    <row r="12" spans="1:21" x14ac:dyDescent="0.25">
      <c r="A12" s="48" t="s">
        <v>273</v>
      </c>
      <c r="B12" s="49">
        <v>7812.8709580180703</v>
      </c>
      <c r="C12" s="49">
        <v>796485.33614047198</v>
      </c>
      <c r="D12" s="49">
        <v>91275.7584415374</v>
      </c>
      <c r="E12" s="49">
        <v>62578.931108936202</v>
      </c>
      <c r="F12" s="49">
        <v>151601.713112167</v>
      </c>
      <c r="G12" s="49">
        <v>658.17690292053703</v>
      </c>
      <c r="H12" s="49">
        <v>78739.128238127203</v>
      </c>
      <c r="I12" s="49">
        <v>28247.2435764045</v>
      </c>
      <c r="J12" s="49">
        <v>820.72246795387809</v>
      </c>
      <c r="K12" s="49">
        <v>29134.894412942602</v>
      </c>
      <c r="L12" s="49">
        <v>3153.0168418880598</v>
      </c>
      <c r="M12" s="49">
        <v>24407.935796954702</v>
      </c>
      <c r="N12" s="49">
        <v>385915.16721862502</v>
      </c>
      <c r="O12" s="49">
        <v>4117.7435030918796</v>
      </c>
      <c r="P12" s="49">
        <v>594.39116804454898</v>
      </c>
      <c r="Q12" s="49">
        <v>192746.33796028199</v>
      </c>
      <c r="R12" s="49">
        <v>223711.573120207</v>
      </c>
      <c r="S12" s="49">
        <v>65294.627509284597</v>
      </c>
      <c r="T12" s="49">
        <v>397062.52220143902</v>
      </c>
    </row>
    <row r="13" spans="1:21" x14ac:dyDescent="0.25">
      <c r="A13" s="48" t="s">
        <v>274</v>
      </c>
      <c r="B13" s="49">
        <v>9236.2898987533408</v>
      </c>
      <c r="C13" s="49">
        <v>780306.08053584304</v>
      </c>
      <c r="D13" s="49">
        <v>96618.174741170398</v>
      </c>
      <c r="E13" s="49">
        <v>58605.5622563129</v>
      </c>
      <c r="F13" s="49">
        <v>139925.77061935901</v>
      </c>
      <c r="G13" s="49">
        <v>590.54271174164398</v>
      </c>
      <c r="H13" s="49">
        <v>98317.611800441606</v>
      </c>
      <c r="I13" s="49">
        <v>38613.042497161397</v>
      </c>
      <c r="J13" s="49">
        <v>700.92246795387803</v>
      </c>
      <c r="K13" s="49">
        <v>36141.051438569899</v>
      </c>
      <c r="L13" s="49">
        <v>3525.69028719467</v>
      </c>
      <c r="M13" s="49">
        <v>31633.240092239001</v>
      </c>
      <c r="N13" s="49">
        <v>399434.93358614203</v>
      </c>
      <c r="O13" s="49">
        <v>3509.6818170944198</v>
      </c>
      <c r="P13" s="49">
        <v>661.96754246503895</v>
      </c>
      <c r="Q13" s="49">
        <v>220959.932947169</v>
      </c>
      <c r="R13" s="49">
        <v>248709.418719796</v>
      </c>
      <c r="S13" s="49">
        <v>69346.808021816803</v>
      </c>
      <c r="T13" s="49">
        <v>429665.374209103</v>
      </c>
    </row>
    <row r="14" spans="1:21" x14ac:dyDescent="0.25">
      <c r="A14" s="48" t="s">
        <v>275</v>
      </c>
      <c r="B14" s="49">
        <v>10016.4931618469</v>
      </c>
      <c r="C14" s="49">
        <v>825734.42643045599</v>
      </c>
      <c r="D14" s="49">
        <v>97230.347328973803</v>
      </c>
      <c r="E14" s="49">
        <v>56884.111334351001</v>
      </c>
      <c r="F14" s="49">
        <v>144868.133622867</v>
      </c>
      <c r="G14" s="49">
        <v>674.49598679048097</v>
      </c>
      <c r="H14" s="49">
        <v>99289.0652082624</v>
      </c>
      <c r="I14" s="49">
        <v>35749.910701427798</v>
      </c>
      <c r="J14" s="49">
        <v>860.72246795387809</v>
      </c>
      <c r="K14" s="49">
        <v>36602.139656853098</v>
      </c>
      <c r="L14" s="49">
        <v>3650.8997310626601</v>
      </c>
      <c r="M14" s="49">
        <v>28550.9588944311</v>
      </c>
      <c r="N14" s="49">
        <v>431550.75143076899</v>
      </c>
      <c r="O14" s="49">
        <v>3671.71744783756</v>
      </c>
      <c r="P14" s="49">
        <v>669.88205639244597</v>
      </c>
      <c r="Q14" s="49">
        <v>222647.86505599401</v>
      </c>
      <c r="R14" s="49">
        <v>234285.14653958299</v>
      </c>
      <c r="S14" s="49">
        <v>73094.659640399404</v>
      </c>
      <c r="T14" s="49">
        <v>435096.62828291702</v>
      </c>
    </row>
    <row r="15" spans="1:21" x14ac:dyDescent="0.25">
      <c r="A15" s="48" t="s">
        <v>267</v>
      </c>
      <c r="B15" s="49">
        <v>10969.326998418701</v>
      </c>
      <c r="C15" s="49">
        <v>0</v>
      </c>
      <c r="D15" s="49">
        <v>0</v>
      </c>
      <c r="E15" s="49">
        <v>30874.967543484399</v>
      </c>
      <c r="F15" s="49">
        <v>0</v>
      </c>
      <c r="G15" s="49">
        <v>0</v>
      </c>
      <c r="H15" s="49">
        <v>31667.5479626548</v>
      </c>
      <c r="I15" s="49">
        <v>24925.264440790699</v>
      </c>
      <c r="J15" s="49">
        <v>492.43348077232679</v>
      </c>
      <c r="K15" s="49">
        <v>9986.9147147249805</v>
      </c>
      <c r="L15" s="49">
        <v>3233.6919198598798</v>
      </c>
      <c r="M15" s="49">
        <v>23626.473056556701</v>
      </c>
      <c r="N15" s="49">
        <v>222570.73698120701</v>
      </c>
      <c r="O15" s="49">
        <v>0</v>
      </c>
      <c r="P15" s="49">
        <v>145.398477293214</v>
      </c>
      <c r="Q15" s="49">
        <v>111914.536188342</v>
      </c>
      <c r="R15" s="49">
        <v>144958.56979793499</v>
      </c>
      <c r="S15" s="49">
        <v>13884.560690841699</v>
      </c>
      <c r="T15" s="49">
        <v>88682.924189998696</v>
      </c>
    </row>
    <row r="16" spans="1:21" x14ac:dyDescent="0.25">
      <c r="A16" s="48" t="s">
        <v>268</v>
      </c>
      <c r="B16" s="49">
        <v>12970.902486967499</v>
      </c>
      <c r="C16" s="49">
        <v>0</v>
      </c>
      <c r="D16" s="49">
        <v>0</v>
      </c>
      <c r="E16" s="49">
        <v>33296.460112482797</v>
      </c>
      <c r="F16" s="49">
        <v>0</v>
      </c>
      <c r="G16" s="49">
        <v>0</v>
      </c>
      <c r="H16" s="49">
        <v>31444.216318577801</v>
      </c>
      <c r="I16" s="49">
        <v>29666.817233012702</v>
      </c>
      <c r="J16" s="49">
        <v>473.12266586886767</v>
      </c>
      <c r="K16" s="49">
        <v>14200.140480693301</v>
      </c>
      <c r="L16" s="49">
        <v>4706.8414556279504</v>
      </c>
      <c r="M16" s="49">
        <v>29678.304706983999</v>
      </c>
      <c r="N16" s="49">
        <v>268589.10836302</v>
      </c>
      <c r="O16" s="49">
        <v>0</v>
      </c>
      <c r="P16" s="49">
        <v>153.16409995079101</v>
      </c>
      <c r="Q16" s="49">
        <v>141237.354804681</v>
      </c>
      <c r="R16" s="49">
        <v>152007.27104361201</v>
      </c>
      <c r="S16" s="49">
        <v>16382.902992060999</v>
      </c>
      <c r="T16" s="49">
        <v>96226.678281023298</v>
      </c>
    </row>
    <row r="17" spans="1:20" x14ac:dyDescent="0.25">
      <c r="A17" s="48" t="s">
        <v>269</v>
      </c>
      <c r="B17" s="49">
        <v>13294.520773742601</v>
      </c>
      <c r="C17" s="49">
        <v>0</v>
      </c>
      <c r="D17" s="49">
        <v>0</v>
      </c>
      <c r="E17" s="49">
        <v>31636.589609985502</v>
      </c>
      <c r="F17" s="49">
        <v>0</v>
      </c>
      <c r="G17" s="49">
        <v>0</v>
      </c>
      <c r="H17" s="49">
        <v>35107.136567891699</v>
      </c>
      <c r="I17" s="49">
        <v>31656.517468478</v>
      </c>
      <c r="J17" s="49">
        <v>580.98766586886768</v>
      </c>
      <c r="K17" s="49">
        <v>19757.158730109801</v>
      </c>
      <c r="L17" s="49">
        <v>6454.5622337086897</v>
      </c>
      <c r="M17" s="49">
        <v>37014.103730422801</v>
      </c>
      <c r="N17" s="49">
        <v>306223.30156269303</v>
      </c>
      <c r="O17" s="49">
        <v>0</v>
      </c>
      <c r="P17" s="49">
        <v>307.76205232149198</v>
      </c>
      <c r="Q17" s="49">
        <v>199327.72755733199</v>
      </c>
      <c r="R17" s="49">
        <v>231483.84005643701</v>
      </c>
      <c r="S17" s="49">
        <v>15095.071147483801</v>
      </c>
      <c r="T17" s="49">
        <v>123029.288208609</v>
      </c>
    </row>
    <row r="18" spans="1:20" x14ac:dyDescent="0.25">
      <c r="A18" s="48" t="s">
        <v>270</v>
      </c>
      <c r="B18" s="49">
        <v>0</v>
      </c>
      <c r="C18" s="49">
        <v>315622.41221712099</v>
      </c>
      <c r="D18" s="49">
        <v>0</v>
      </c>
      <c r="E18" s="49">
        <v>90603.473357559604</v>
      </c>
      <c r="F18" s="49">
        <v>0</v>
      </c>
      <c r="G18" s="49">
        <v>2491.6287669946901</v>
      </c>
      <c r="H18" s="49">
        <v>141198.25663864499</v>
      </c>
      <c r="I18" s="49">
        <v>109193.476226882</v>
      </c>
      <c r="J18" s="49">
        <v>2051.806169884695</v>
      </c>
      <c r="K18" s="49">
        <v>115953.565589819</v>
      </c>
      <c r="L18" s="49">
        <v>9476.7785320003604</v>
      </c>
      <c r="M18" s="49">
        <v>58864.510240891599</v>
      </c>
      <c r="N18" s="49">
        <v>600519.64880943205</v>
      </c>
      <c r="O18" s="49">
        <v>90526.399477652099</v>
      </c>
      <c r="P18" s="49">
        <v>207.147447792751</v>
      </c>
      <c r="Q18" s="49">
        <v>367953.98116915498</v>
      </c>
      <c r="R18" s="49">
        <v>253519.415337001</v>
      </c>
      <c r="S18" s="49">
        <v>64368.950000243203</v>
      </c>
      <c r="T18" s="49">
        <v>300129.92653664801</v>
      </c>
    </row>
    <row r="19" spans="1:20" x14ac:dyDescent="0.25">
      <c r="A19" s="48" t="s">
        <v>271</v>
      </c>
      <c r="B19" s="49">
        <v>984.00057299995399</v>
      </c>
      <c r="C19" s="49">
        <v>401172.896272849</v>
      </c>
      <c r="D19" s="49">
        <v>0</v>
      </c>
      <c r="E19" s="49">
        <v>87600.670670848704</v>
      </c>
      <c r="F19" s="49">
        <v>0</v>
      </c>
      <c r="G19" s="49">
        <v>2944.0767522382098</v>
      </c>
      <c r="H19" s="49">
        <v>116144.280146729</v>
      </c>
      <c r="I19" s="49">
        <v>79110.521562445705</v>
      </c>
      <c r="J19" s="49">
        <v>1752.306169884695</v>
      </c>
      <c r="K19" s="49">
        <v>88757.325313288893</v>
      </c>
      <c r="L19" s="49">
        <v>6511.4140255004104</v>
      </c>
      <c r="M19" s="49">
        <v>39599.709640570101</v>
      </c>
      <c r="N19" s="49">
        <v>410930.20427488198</v>
      </c>
      <c r="O19" s="49">
        <v>57358.597145202199</v>
      </c>
      <c r="P19" s="49">
        <v>187.681010068452</v>
      </c>
      <c r="Q19" s="49">
        <v>238618.15532912</v>
      </c>
      <c r="R19" s="49">
        <v>167310.713356783</v>
      </c>
      <c r="S19" s="49">
        <v>42724.408813694703</v>
      </c>
      <c r="T19" s="49">
        <v>191112.562933123</v>
      </c>
    </row>
    <row r="20" spans="1:20" x14ac:dyDescent="0.25">
      <c r="A20" s="48" t="s">
        <v>272</v>
      </c>
      <c r="B20" s="49">
        <v>1053.00769864465</v>
      </c>
      <c r="C20" s="49">
        <v>415206.253133538</v>
      </c>
      <c r="D20" s="49">
        <v>0</v>
      </c>
      <c r="E20" s="49">
        <v>91414.134960045703</v>
      </c>
      <c r="F20" s="49">
        <v>0</v>
      </c>
      <c r="G20" s="49">
        <v>3275.9785212851698</v>
      </c>
      <c r="H20" s="49">
        <v>109719.25333393201</v>
      </c>
      <c r="I20" s="49">
        <v>70864.370607120101</v>
      </c>
      <c r="J20" s="49">
        <v>2151.806169884695</v>
      </c>
      <c r="K20" s="49">
        <v>76038.709043483701</v>
      </c>
      <c r="L20" s="49">
        <v>6045.0867213952697</v>
      </c>
      <c r="M20" s="49">
        <v>41199.613862183302</v>
      </c>
      <c r="N20" s="49">
        <v>386731.56777101901</v>
      </c>
      <c r="O20" s="49">
        <v>50911.377542475202</v>
      </c>
      <c r="P20" s="49">
        <v>140.004913698129</v>
      </c>
      <c r="Q20" s="49">
        <v>235931.13660287199</v>
      </c>
      <c r="R20" s="49">
        <v>155888.792471722</v>
      </c>
      <c r="S20" s="49">
        <v>41716.233346003399</v>
      </c>
      <c r="T20" s="49">
        <v>177848.87254264101</v>
      </c>
    </row>
    <row r="22" spans="1:20" x14ac:dyDescent="0.25">
      <c r="A22" s="44" t="s">
        <v>239</v>
      </c>
      <c r="B22" s="45">
        <f>AVERAGE(B3:B5)/AVERAGE(B9:B11)*100</f>
        <v>26.079745027446886</v>
      </c>
      <c r="C22" s="45">
        <f t="shared" ref="C22:T22" si="0">AVERAGE(C3:C5)/AVERAGE(C9:C11)*100</f>
        <v>90.494913514427409</v>
      </c>
      <c r="D22" s="45">
        <f t="shared" si="0"/>
        <v>47.962065313692491</v>
      </c>
      <c r="E22" s="45">
        <f t="shared" si="0"/>
        <v>85.033498016092537</v>
      </c>
      <c r="F22" s="45">
        <f t="shared" si="0"/>
        <v>47.770863365867626</v>
      </c>
      <c r="G22" s="45">
        <f t="shared" si="0"/>
        <v>50.509426012487758</v>
      </c>
      <c r="H22" s="45">
        <f t="shared" si="0"/>
        <v>77.080437316639944</v>
      </c>
      <c r="I22" s="45">
        <f t="shared" si="0"/>
        <v>80.310903008911225</v>
      </c>
      <c r="J22" s="45">
        <f t="shared" si="0"/>
        <v>60.305559825542446</v>
      </c>
      <c r="K22" s="45">
        <f t="shared" si="0"/>
        <v>63.445224703571427</v>
      </c>
      <c r="L22" s="45">
        <f t="shared" si="0"/>
        <v>36.557321053678159</v>
      </c>
      <c r="M22" s="45">
        <f t="shared" si="0"/>
        <v>60.292579387877652</v>
      </c>
      <c r="N22" s="45">
        <f t="shared" si="0"/>
        <v>85.469412904692518</v>
      </c>
      <c r="O22" s="45">
        <f t="shared" si="0"/>
        <v>79.485713665118269</v>
      </c>
      <c r="P22" s="45">
        <f t="shared" si="0"/>
        <v>39.095799711710427</v>
      </c>
      <c r="Q22" s="45">
        <f t="shared" si="0"/>
        <v>69.177799601581185</v>
      </c>
      <c r="R22" s="45">
        <f t="shared" si="0"/>
        <v>61.901130816012127</v>
      </c>
      <c r="S22" s="45">
        <f t="shared" si="0"/>
        <v>80.645278890331653</v>
      </c>
      <c r="T22" s="45">
        <f t="shared" si="0"/>
        <v>79.456300367812489</v>
      </c>
    </row>
    <row r="23" spans="1:20" x14ac:dyDescent="0.25">
      <c r="A23" s="44" t="s">
        <v>240</v>
      </c>
      <c r="B23" s="45">
        <f t="shared" ref="B23:T23" si="1">AVERAGE(B6:B8)/AVERAGE(B9:B11)*100</f>
        <v>19.414901310167092</v>
      </c>
      <c r="C23" s="45">
        <f t="shared" si="1"/>
        <v>101.10077776247041</v>
      </c>
      <c r="D23" s="45">
        <f t="shared" si="1"/>
        <v>103.16244607776501</v>
      </c>
      <c r="E23" s="45">
        <f t="shared" si="1"/>
        <v>10.282261420508185</v>
      </c>
      <c r="F23" s="45">
        <f t="shared" si="1"/>
        <v>58.344198116503932</v>
      </c>
      <c r="G23" s="45">
        <f t="shared" si="1"/>
        <v>0</v>
      </c>
      <c r="H23" s="45">
        <f t="shared" si="1"/>
        <v>1.0748318079311634</v>
      </c>
      <c r="I23" s="45">
        <f t="shared" si="1"/>
        <v>0.706293943000048</v>
      </c>
      <c r="J23" s="45">
        <f t="shared" si="1"/>
        <v>0.79752602261105765</v>
      </c>
      <c r="K23" s="45">
        <f t="shared" si="1"/>
        <v>0.89607083666688792</v>
      </c>
      <c r="L23" s="45">
        <f t="shared" si="1"/>
        <v>0</v>
      </c>
      <c r="M23" s="45">
        <f t="shared" si="1"/>
        <v>0.55650526319136728</v>
      </c>
      <c r="N23" s="45">
        <f t="shared" si="1"/>
        <v>2.6084517620505605</v>
      </c>
      <c r="O23" s="45">
        <f t="shared" si="1"/>
        <v>0.81368855828271158</v>
      </c>
      <c r="P23" s="45">
        <f t="shared" si="1"/>
        <v>103.13732464786544</v>
      </c>
      <c r="Q23" s="45">
        <f t="shared" si="1"/>
        <v>1.4489068463792194</v>
      </c>
      <c r="R23" s="45">
        <f t="shared" si="1"/>
        <v>1.6561559749050405</v>
      </c>
      <c r="S23" s="45">
        <f t="shared" si="1"/>
        <v>6.2737707297548866</v>
      </c>
      <c r="T23" s="45">
        <f t="shared" si="1"/>
        <v>6.2309479016318257</v>
      </c>
    </row>
    <row r="24" spans="1:20" x14ac:dyDescent="0.25">
      <c r="A24" s="40" t="s">
        <v>241</v>
      </c>
      <c r="B24" s="42">
        <v>100</v>
      </c>
      <c r="C24" s="42">
        <v>100</v>
      </c>
      <c r="D24" s="42">
        <v>100</v>
      </c>
      <c r="E24" s="42">
        <v>100</v>
      </c>
      <c r="F24" s="42">
        <v>100</v>
      </c>
      <c r="G24" s="42">
        <v>100</v>
      </c>
      <c r="H24" s="42">
        <v>100</v>
      </c>
      <c r="I24" s="42">
        <v>100</v>
      </c>
      <c r="J24" s="42">
        <v>100</v>
      </c>
      <c r="K24" s="42">
        <v>100</v>
      </c>
      <c r="L24" s="42">
        <v>100</v>
      </c>
      <c r="M24" s="42">
        <v>100</v>
      </c>
      <c r="N24" s="42">
        <v>100</v>
      </c>
      <c r="O24" s="42">
        <v>100</v>
      </c>
      <c r="P24" s="42">
        <v>100</v>
      </c>
      <c r="Q24" s="42">
        <v>100</v>
      </c>
      <c r="R24" s="42">
        <v>100</v>
      </c>
      <c r="S24" s="42">
        <v>100</v>
      </c>
      <c r="T24" s="42">
        <v>100</v>
      </c>
    </row>
    <row r="25" spans="1:20" x14ac:dyDescent="0.25">
      <c r="A25" s="44" t="s">
        <v>242</v>
      </c>
      <c r="B25" s="45">
        <f t="shared" ref="B25:O25" si="2">AVERAGE(B12:B14)/AVERAGE(B9:B11)*100</f>
        <v>98.33467717314916</v>
      </c>
      <c r="C25" s="45">
        <f t="shared" si="2"/>
        <v>102.35541496503451</v>
      </c>
      <c r="D25" s="45">
        <f t="shared" si="2"/>
        <v>78.004054570192281</v>
      </c>
      <c r="E25" s="45">
        <f t="shared" si="2"/>
        <v>80.215201034125329</v>
      </c>
      <c r="F25" s="45">
        <f t="shared" si="2"/>
        <v>89.314755146433981</v>
      </c>
      <c r="G25" s="45">
        <f t="shared" si="2"/>
        <v>41.905735216982855</v>
      </c>
      <c r="H25" s="45">
        <f t="shared" si="2"/>
        <v>40.887928334684418</v>
      </c>
      <c r="I25" s="45">
        <f t="shared" si="2"/>
        <v>23.757681774143659</v>
      </c>
      <c r="J25" s="45">
        <f t="shared" si="2"/>
        <v>20</v>
      </c>
      <c r="K25" s="45">
        <f t="shared" si="2"/>
        <v>18.257075780701491</v>
      </c>
      <c r="L25" s="45">
        <f t="shared" si="2"/>
        <v>24.975774345812859</v>
      </c>
      <c r="M25" s="45">
        <f t="shared" si="2"/>
        <v>20.344551785408932</v>
      </c>
      <c r="N25" s="45">
        <f t="shared" si="2"/>
        <v>46.298615564718816</v>
      </c>
      <c r="O25" s="45">
        <f t="shared" si="2"/>
        <v>4.0712723705398064</v>
      </c>
      <c r="P25" s="45">
        <v>139</v>
      </c>
      <c r="Q25" s="45">
        <f>AVERAGE(Q12:Q14)/AVERAGE(Q9:Q11)*100</f>
        <v>44.266943569714002</v>
      </c>
      <c r="R25" s="45">
        <f>AVERAGE(R12:R14)/AVERAGE(R9:R11)*100</f>
        <v>60.06637622645227</v>
      </c>
      <c r="S25" s="45">
        <f>AVERAGE(S12:S14)/AVERAGE(S9:S11)*100</f>
        <v>94.416054760118044</v>
      </c>
      <c r="T25" s="45">
        <f>AVERAGE(T12:T14)/AVERAGE(T9:T11)*100</f>
        <v>122.49839920311214</v>
      </c>
    </row>
    <row r="26" spans="1:20" x14ac:dyDescent="0.25">
      <c r="A26" s="44" t="s">
        <v>243</v>
      </c>
      <c r="B26" s="45">
        <f t="shared" ref="B26:T26" si="3">AVERAGE(B15:B17)/AVERAGE(B9:B11)*100</f>
        <v>135.28094107149821</v>
      </c>
      <c r="C26" s="45">
        <f t="shared" si="3"/>
        <v>0</v>
      </c>
      <c r="D26" s="45">
        <f t="shared" si="3"/>
        <v>0</v>
      </c>
      <c r="E26" s="45">
        <f t="shared" si="3"/>
        <v>43.158980094409678</v>
      </c>
      <c r="F26" s="45">
        <f t="shared" si="3"/>
        <v>0</v>
      </c>
      <c r="G26" s="45">
        <f t="shared" si="3"/>
        <v>0</v>
      </c>
      <c r="H26" s="45">
        <f t="shared" si="3"/>
        <v>14.532398548418055</v>
      </c>
      <c r="I26" s="45">
        <f t="shared" si="3"/>
        <v>19.969426395129599</v>
      </c>
      <c r="J26" s="45">
        <f t="shared" si="3"/>
        <v>12.983251953525171</v>
      </c>
      <c r="K26" s="45">
        <f t="shared" si="3"/>
        <v>7.8750286654713841</v>
      </c>
      <c r="L26" s="45">
        <f t="shared" si="3"/>
        <v>34.805647929241076</v>
      </c>
      <c r="M26" s="45">
        <f t="shared" si="3"/>
        <v>21.721844075152152</v>
      </c>
      <c r="N26" s="45">
        <f t="shared" si="3"/>
        <v>30.337505071681566</v>
      </c>
      <c r="O26" s="45">
        <f t="shared" si="3"/>
        <v>0</v>
      </c>
      <c r="P26" s="45">
        <f t="shared" si="3"/>
        <v>75.347848367443433</v>
      </c>
      <c r="Q26" s="45">
        <f t="shared" si="3"/>
        <v>31.476010932951464</v>
      </c>
      <c r="R26" s="45">
        <f t="shared" si="3"/>
        <v>44.915496874484006</v>
      </c>
      <c r="S26" s="45">
        <f t="shared" si="3"/>
        <v>20.617271972247554</v>
      </c>
      <c r="T26" s="45">
        <f t="shared" si="3"/>
        <v>29.894823267760572</v>
      </c>
    </row>
    <row r="27" spans="1:20" x14ac:dyDescent="0.25">
      <c r="A27" s="44" t="s">
        <v>244</v>
      </c>
      <c r="B27" s="45">
        <f>AVERAGE(B18:B20)/AVERAGE(B9:B11)*100</f>
        <v>7.4008391097224377</v>
      </c>
      <c r="C27" s="45">
        <f>AVERAGE(C18:C20)/AVERAGE(C9:C11)*100</f>
        <v>48.226948281734671</v>
      </c>
      <c r="D27" s="45">
        <f>AVERAGE(D18:D20)/AVERAGE(D9:D11)*100</f>
        <v>0</v>
      </c>
      <c r="E27" s="45">
        <f>AVERAGE(E18:E20)/AVERAGE(E9:E11)*100</f>
        <v>121.455910142156</v>
      </c>
      <c r="F27" s="45">
        <f>AVERAGE(F18:F20)/AVERAGE(F9:F11)*100</f>
        <v>0</v>
      </c>
      <c r="G27" s="45">
        <v>149</v>
      </c>
      <c r="H27" s="45">
        <f t="shared" ref="H27:N27" si="4">AVERAGE(H18:H20)/AVERAGE(H9:H11)*100</f>
        <v>54.310200784099848</v>
      </c>
      <c r="I27" s="45">
        <f t="shared" si="4"/>
        <v>60.006118454178512</v>
      </c>
      <c r="J27" s="45">
        <f t="shared" si="4"/>
        <v>50</v>
      </c>
      <c r="K27" s="45">
        <f t="shared" si="4"/>
        <v>50.311769170472509</v>
      </c>
      <c r="L27" s="45">
        <f t="shared" si="4"/>
        <v>53.273877584943854</v>
      </c>
      <c r="M27" s="45">
        <f t="shared" si="4"/>
        <v>33.589388722890604</v>
      </c>
      <c r="N27" s="45">
        <f t="shared" si="4"/>
        <v>53.195676521215795</v>
      </c>
      <c r="O27" s="45">
        <f t="shared" ref="O27:T27" si="5">AVERAGE(O18:O20)/AVERAGE(O9:O11)*100</f>
        <v>71.629698121280555</v>
      </c>
      <c r="P27" s="45">
        <f>AVERAGE(P18:P20)/AVERAGE(P9:P11)*100</f>
        <v>66.463643099868364</v>
      </c>
      <c r="Q27" s="45">
        <f t="shared" si="5"/>
        <v>58.6073740075608</v>
      </c>
      <c r="R27" s="45">
        <f t="shared" si="5"/>
        <v>49.018133300880372</v>
      </c>
      <c r="S27" s="45">
        <f>AVERAGE(S18:S20)/AVERAGE(S9:S11)*100</f>
        <v>67.63395928186948</v>
      </c>
      <c r="T27" s="45">
        <f t="shared" si="5"/>
        <v>64.955640949411759</v>
      </c>
    </row>
  </sheetData>
  <phoneticPr fontId="14" type="noConversion"/>
  <pageMargins left="0.7" right="0.7" top="0.78740157499999996" bottom="0.78740157499999996" header="0.3" footer="0.3"/>
  <pageSetup paperSize="9" orientation="portrait" horizontalDpi="4294967295" verticalDpi="4294967295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791F7-9336-44DA-BB16-7AFD036BE25D}">
  <dimension ref="A1:F42"/>
  <sheetViews>
    <sheetView showGridLines="0" zoomScale="85" zoomScaleNormal="85" workbookViewId="0">
      <selection activeCell="D34" sqref="D34"/>
    </sheetView>
  </sheetViews>
  <sheetFormatPr defaultColWidth="9.140625" defaultRowHeight="15" x14ac:dyDescent="0.25"/>
  <cols>
    <col min="1" max="1" width="9.140625" style="8"/>
    <col min="2" max="2" width="44.28515625" style="5" bestFit="1" customWidth="1"/>
    <col min="3" max="3" width="20.28515625" style="5" bestFit="1" customWidth="1"/>
    <col min="4" max="4" width="12.5703125" style="5" bestFit="1" customWidth="1"/>
    <col min="5" max="5" width="14.42578125" style="5" bestFit="1" customWidth="1"/>
    <col min="6" max="6" width="10.85546875" style="5" bestFit="1" customWidth="1"/>
    <col min="7" max="16384" width="9.140625" style="5"/>
  </cols>
  <sheetData>
    <row r="1" spans="1:6" customFormat="1" x14ac:dyDescent="0.25">
      <c r="A1" t="s">
        <v>185</v>
      </c>
    </row>
    <row r="2" spans="1:6" s="7" customFormat="1" ht="18.75" customHeight="1" thickBot="1" x14ac:dyDescent="0.3">
      <c r="A2" s="135" t="s">
        <v>169</v>
      </c>
      <c r="B2" s="136"/>
      <c r="C2" s="12" t="s">
        <v>33</v>
      </c>
      <c r="D2" s="12" t="s">
        <v>151</v>
      </c>
      <c r="E2" s="12" t="s">
        <v>150</v>
      </c>
      <c r="F2" s="12" t="s">
        <v>61</v>
      </c>
    </row>
    <row r="3" spans="1:6" x14ac:dyDescent="0.25">
      <c r="A3" s="137" t="s">
        <v>149</v>
      </c>
      <c r="B3" s="11" t="s">
        <v>154</v>
      </c>
      <c r="C3" s="35">
        <v>0</v>
      </c>
      <c r="D3" s="35">
        <v>735652.35238314501</v>
      </c>
      <c r="E3" s="35">
        <v>0</v>
      </c>
      <c r="F3" s="36">
        <v>1000538</v>
      </c>
    </row>
    <row r="4" spans="1:6" x14ac:dyDescent="0.25">
      <c r="A4" s="134"/>
      <c r="B4" s="9" t="s">
        <v>155</v>
      </c>
      <c r="C4" s="24">
        <v>0</v>
      </c>
      <c r="D4" s="24">
        <v>838278.19401229999</v>
      </c>
      <c r="E4" s="24">
        <v>0</v>
      </c>
      <c r="F4" s="37">
        <v>85696</v>
      </c>
    </row>
    <row r="5" spans="1:6" x14ac:dyDescent="0.25">
      <c r="A5" s="134"/>
      <c r="B5" s="9" t="s">
        <v>156</v>
      </c>
      <c r="C5" s="24"/>
      <c r="D5" s="24">
        <v>700000</v>
      </c>
      <c r="E5" s="24">
        <v>0</v>
      </c>
      <c r="F5" s="37">
        <v>500000</v>
      </c>
    </row>
    <row r="6" spans="1:6" x14ac:dyDescent="0.25">
      <c r="A6" s="134"/>
      <c r="B6" s="90" t="s">
        <v>152</v>
      </c>
      <c r="C6" s="91">
        <f>AVERAGE(C3:C5)</f>
        <v>0</v>
      </c>
      <c r="D6" s="91">
        <f>AVERAGE(D3:D5)</f>
        <v>757976.84879848175</v>
      </c>
      <c r="E6" s="91">
        <f>AVERAGE(E3:E5)</f>
        <v>0</v>
      </c>
      <c r="F6" s="92">
        <f>AVERAGE(F3:F5)</f>
        <v>528744.66666666663</v>
      </c>
    </row>
    <row r="7" spans="1:6" x14ac:dyDescent="0.25">
      <c r="A7" s="134"/>
      <c r="B7" s="90" t="s">
        <v>153</v>
      </c>
      <c r="C7" s="91">
        <f>_xlfn.STDEV.S(C3:C5)</f>
        <v>0</v>
      </c>
      <c r="D7" s="91">
        <f>_xlfn.STDEV.S(D3:D5)</f>
        <v>71791.378939080168</v>
      </c>
      <c r="E7" s="91">
        <f>_xlfn.STDEV.S(E3:E5)</f>
        <v>0</v>
      </c>
      <c r="F7" s="92">
        <f>_xlfn.STDEV.S(F3:F5)</f>
        <v>458097.87506310624</v>
      </c>
    </row>
    <row r="8" spans="1:6" x14ac:dyDescent="0.25">
      <c r="A8" s="134" t="s">
        <v>148</v>
      </c>
      <c r="B8" s="9" t="s">
        <v>157</v>
      </c>
      <c r="C8" s="24">
        <v>0</v>
      </c>
      <c r="D8" s="24">
        <v>8550669.4375586491</v>
      </c>
      <c r="E8" s="24">
        <v>13547.8494280007</v>
      </c>
      <c r="F8" s="37">
        <v>122788</v>
      </c>
    </row>
    <row r="9" spans="1:6" x14ac:dyDescent="0.25">
      <c r="A9" s="134"/>
      <c r="B9" s="9" t="s">
        <v>158</v>
      </c>
      <c r="C9" s="24">
        <v>0</v>
      </c>
      <c r="D9" s="24">
        <v>11360268.147170501</v>
      </c>
      <c r="E9" s="24">
        <v>16858.294011616701</v>
      </c>
      <c r="F9" s="37">
        <v>2196449</v>
      </c>
    </row>
    <row r="10" spans="1:6" x14ac:dyDescent="0.25">
      <c r="A10" s="134"/>
      <c r="B10" s="9" t="s">
        <v>159</v>
      </c>
      <c r="C10" s="24">
        <f>AVERAGE(C8:C9)</f>
        <v>0</v>
      </c>
      <c r="D10" s="24">
        <f>AVERAGE(D8:D9)</f>
        <v>9955468.792364575</v>
      </c>
      <c r="E10" s="24">
        <f>AVERAGE(E8:E9)</f>
        <v>15203.0717198087</v>
      </c>
      <c r="F10" s="37">
        <f>AVERAGE(F8:F9)</f>
        <v>1159618.5</v>
      </c>
    </row>
    <row r="11" spans="1:6" x14ac:dyDescent="0.25">
      <c r="A11" s="134"/>
      <c r="B11" s="90" t="s">
        <v>152</v>
      </c>
      <c r="C11" s="91">
        <f>AVERAGE(C8:C10)</f>
        <v>0</v>
      </c>
      <c r="D11" s="91">
        <f>AVERAGE(D8:D10)</f>
        <v>9955468.792364575</v>
      </c>
      <c r="E11" s="91">
        <f>AVERAGE(E8:E10)</f>
        <v>15203.0717198087</v>
      </c>
      <c r="F11" s="92">
        <f>AVERAGE(F8:F10)</f>
        <v>1159618.5</v>
      </c>
    </row>
    <row r="12" spans="1:6" x14ac:dyDescent="0.25">
      <c r="A12" s="134"/>
      <c r="B12" s="90" t="s">
        <v>153</v>
      </c>
      <c r="C12" s="91">
        <f>_xlfn.STDEV.S(C8:C10)</f>
        <v>0</v>
      </c>
      <c r="D12" s="91">
        <f>_xlfn.STDEV.S(D8:D10)</f>
        <v>1404799.3548059296</v>
      </c>
      <c r="E12" s="91">
        <f>_xlfn.STDEV.S(E8:E10)</f>
        <v>1655.2222918080006</v>
      </c>
      <c r="F12" s="92">
        <f>_xlfn.STDEV.S(F8:F10)</f>
        <v>1036830.5</v>
      </c>
    </row>
    <row r="13" spans="1:6" s="7" customFormat="1" x14ac:dyDescent="0.25">
      <c r="A13" s="134" t="s">
        <v>147</v>
      </c>
      <c r="B13" s="9" t="s">
        <v>160</v>
      </c>
      <c r="C13" s="38">
        <v>0</v>
      </c>
      <c r="D13" s="38">
        <v>12893.1393238072</v>
      </c>
      <c r="E13" s="38">
        <v>0</v>
      </c>
      <c r="F13" s="39">
        <v>0</v>
      </c>
    </row>
    <row r="14" spans="1:6" s="7" customFormat="1" x14ac:dyDescent="0.25">
      <c r="A14" s="134"/>
      <c r="B14" s="9" t="s">
        <v>161</v>
      </c>
      <c r="C14" s="38">
        <v>0</v>
      </c>
      <c r="D14" s="38">
        <v>1503.6908247828701</v>
      </c>
      <c r="E14" s="38">
        <v>9.5816662219033102</v>
      </c>
      <c r="F14" s="39">
        <v>1017584</v>
      </c>
    </row>
    <row r="15" spans="1:6" s="7" customFormat="1" x14ac:dyDescent="0.25">
      <c r="A15" s="134"/>
      <c r="B15" s="9" t="s">
        <v>162</v>
      </c>
      <c r="C15" s="38">
        <f>AVERAGE(C13:C14)</f>
        <v>0</v>
      </c>
      <c r="D15" s="38">
        <f>AVERAGE(D13:D14)</f>
        <v>7198.4150742950351</v>
      </c>
      <c r="E15" s="38">
        <f>AVERAGE(E13:E14)</f>
        <v>4.7908331109516551</v>
      </c>
      <c r="F15" s="39">
        <f>AVERAGE(F13:F14)</f>
        <v>508792</v>
      </c>
    </row>
    <row r="16" spans="1:6" s="7" customFormat="1" x14ac:dyDescent="0.25">
      <c r="A16" s="134"/>
      <c r="B16" s="90" t="s">
        <v>152</v>
      </c>
      <c r="C16" s="91">
        <f>AVERAGE(C13:C15)</f>
        <v>0</v>
      </c>
      <c r="D16" s="91">
        <f>AVERAGE(D13:D15)</f>
        <v>7198.4150742950342</v>
      </c>
      <c r="E16" s="91">
        <f>AVERAGE(E13:E15)</f>
        <v>4.7908331109516551</v>
      </c>
      <c r="F16" s="92">
        <f>AVERAGE(F13:F15)</f>
        <v>508792</v>
      </c>
    </row>
    <row r="17" spans="1:6" s="7" customFormat="1" x14ac:dyDescent="0.25">
      <c r="A17" s="134"/>
      <c r="B17" s="90" t="s">
        <v>153</v>
      </c>
      <c r="C17" s="91">
        <f>_xlfn.STDEV.S(C13:C15)</f>
        <v>0</v>
      </c>
      <c r="D17" s="91">
        <f>_xlfn.STDEV.S(D13:D15)</f>
        <v>5694.7242495121654</v>
      </c>
      <c r="E17" s="91">
        <f>_xlfn.STDEV.S(E13:E15)</f>
        <v>4.7908331109516551</v>
      </c>
      <c r="F17" s="92">
        <f>_xlfn.STDEV.S(F13:F15)</f>
        <v>508792</v>
      </c>
    </row>
    <row r="18" spans="1:6" x14ac:dyDescent="0.25">
      <c r="A18" s="134" t="s">
        <v>146</v>
      </c>
      <c r="B18" s="9" t="s">
        <v>163</v>
      </c>
      <c r="C18" s="24">
        <v>41829.930251968399</v>
      </c>
      <c r="D18" s="24">
        <v>12056613.878746601</v>
      </c>
      <c r="E18" s="24">
        <v>18258.440018090401</v>
      </c>
      <c r="F18" s="37">
        <v>910085</v>
      </c>
    </row>
    <row r="19" spans="1:6" x14ac:dyDescent="0.25">
      <c r="A19" s="134"/>
      <c r="B19" s="9" t="s">
        <v>164</v>
      </c>
      <c r="C19" s="24">
        <v>33741.795907268403</v>
      </c>
      <c r="D19" s="24">
        <v>5649122.2557933703</v>
      </c>
      <c r="E19" s="24">
        <v>7922.5811255727904</v>
      </c>
      <c r="F19" s="37">
        <v>1881540</v>
      </c>
    </row>
    <row r="20" spans="1:6" x14ac:dyDescent="0.25">
      <c r="A20" s="134"/>
      <c r="B20" s="9" t="s">
        <v>165</v>
      </c>
      <c r="C20" s="24">
        <v>40000</v>
      </c>
      <c r="D20" s="24">
        <v>7000000</v>
      </c>
      <c r="E20" s="24">
        <v>12000</v>
      </c>
      <c r="F20" s="37">
        <v>1500000</v>
      </c>
    </row>
    <row r="21" spans="1:6" x14ac:dyDescent="0.25">
      <c r="A21" s="134"/>
      <c r="B21" s="90" t="s">
        <v>152</v>
      </c>
      <c r="C21" s="91">
        <v>38523.908719745603</v>
      </c>
      <c r="D21" s="91">
        <v>8235245.3781799898</v>
      </c>
      <c r="E21" s="91">
        <v>12727.007047887731</v>
      </c>
      <c r="F21" s="92">
        <v>1430541.6666666667</v>
      </c>
    </row>
    <row r="22" spans="1:6" x14ac:dyDescent="0.25">
      <c r="A22" s="134"/>
      <c r="B22" s="90" t="s">
        <v>153</v>
      </c>
      <c r="C22" s="91">
        <v>4241.2985505869801</v>
      </c>
      <c r="D22" s="91">
        <v>3377626.4717683382</v>
      </c>
      <c r="E22" s="91">
        <v>5206.1405279984156</v>
      </c>
      <c r="F22" s="92">
        <v>489437.99332329474</v>
      </c>
    </row>
    <row r="23" spans="1:6" x14ac:dyDescent="0.25">
      <c r="A23" s="134" t="s">
        <v>145</v>
      </c>
      <c r="B23" s="9" t="s">
        <v>166</v>
      </c>
      <c r="C23" s="24">
        <v>113971.795998765</v>
      </c>
      <c r="D23" s="24">
        <v>6879553.0951520503</v>
      </c>
      <c r="E23" s="24">
        <v>16771.200875069098</v>
      </c>
      <c r="F23" s="37">
        <v>1797065</v>
      </c>
    </row>
    <row r="24" spans="1:6" x14ac:dyDescent="0.25">
      <c r="A24" s="134"/>
      <c r="B24" s="9" t="s">
        <v>167</v>
      </c>
      <c r="C24" s="24">
        <v>106634.808246368</v>
      </c>
      <c r="D24" s="24">
        <v>3500245.1484139198</v>
      </c>
      <c r="E24" s="24">
        <v>12724.535538742601</v>
      </c>
      <c r="F24" s="37">
        <v>208799</v>
      </c>
    </row>
    <row r="25" spans="1:6" x14ac:dyDescent="0.25">
      <c r="A25" s="134"/>
      <c r="B25" s="9" t="s">
        <v>168</v>
      </c>
      <c r="C25" s="24">
        <v>120303</v>
      </c>
      <c r="D25" s="24">
        <v>5000000</v>
      </c>
      <c r="E25" s="24">
        <v>13500</v>
      </c>
      <c r="F25" s="37">
        <v>1500000</v>
      </c>
    </row>
    <row r="26" spans="1:6" x14ac:dyDescent="0.25">
      <c r="A26" s="134"/>
      <c r="B26" s="90" t="s">
        <v>152</v>
      </c>
      <c r="C26" s="91">
        <v>113636.53474837767</v>
      </c>
      <c r="D26" s="91">
        <v>5126599.4145219894</v>
      </c>
      <c r="E26" s="91">
        <v>14331.912137937232</v>
      </c>
      <c r="F26" s="92">
        <v>1168621.3333333333</v>
      </c>
    </row>
    <row r="27" spans="1:6" ht="17.25" customHeight="1" x14ac:dyDescent="0.25">
      <c r="A27" s="134"/>
      <c r="B27" s="90" t="s">
        <v>153</v>
      </c>
      <c r="C27" s="91">
        <v>6840.2607065097955</v>
      </c>
      <c r="D27" s="91">
        <v>1693207.3436351081</v>
      </c>
      <c r="E27" s="91">
        <v>2147.774066328237</v>
      </c>
      <c r="F27" s="92">
        <v>844396.87779523036</v>
      </c>
    </row>
    <row r="29" spans="1:6" x14ac:dyDescent="0.25">
      <c r="A29" s="10" t="s">
        <v>149</v>
      </c>
      <c r="B29" s="96" t="s">
        <v>182</v>
      </c>
    </row>
    <row r="30" spans="1:6" x14ac:dyDescent="0.25">
      <c r="A30" s="10" t="s">
        <v>148</v>
      </c>
      <c r="B30" s="96" t="s">
        <v>183</v>
      </c>
    </row>
    <row r="31" spans="1:6" x14ac:dyDescent="0.25">
      <c r="A31" s="10" t="s">
        <v>147</v>
      </c>
      <c r="B31" s="96" t="s">
        <v>183</v>
      </c>
    </row>
    <row r="32" spans="1:6" x14ac:dyDescent="0.25">
      <c r="A32" s="10" t="s">
        <v>146</v>
      </c>
      <c r="B32" s="96" t="s">
        <v>183</v>
      </c>
    </row>
    <row r="33" spans="1:2" x14ac:dyDescent="0.25">
      <c r="A33" s="10" t="s">
        <v>145</v>
      </c>
      <c r="B33" s="96" t="s">
        <v>184</v>
      </c>
    </row>
    <row r="34" spans="1:2" x14ac:dyDescent="0.25">
      <c r="B34" s="5" t="s">
        <v>181</v>
      </c>
    </row>
    <row r="40" spans="1:2" x14ac:dyDescent="0.25">
      <c r="B40" s="6"/>
    </row>
    <row r="41" spans="1:2" x14ac:dyDescent="0.25">
      <c r="B41" s="6"/>
    </row>
    <row r="42" spans="1:2" x14ac:dyDescent="0.25">
      <c r="B42" s="6"/>
    </row>
  </sheetData>
  <mergeCells count="6">
    <mergeCell ref="A23:A27"/>
    <mergeCell ref="A2:B2"/>
    <mergeCell ref="A3:A7"/>
    <mergeCell ref="A8:A12"/>
    <mergeCell ref="A13:A17"/>
    <mergeCell ref="A18:A22"/>
  </mergeCells>
  <phoneticPr fontId="14" type="noConversion"/>
  <pageMargins left="0.7" right="0.7" top="0.78740157499999996" bottom="0.78740157499999996" header="0.3" footer="0.3"/>
  <pageSetup paperSize="9" orientation="portrait" horizontalDpi="4294967295" verticalDpi="4294967295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DFAF7-7063-4011-A155-1A1108527DD1}">
  <dimension ref="A1:D17"/>
  <sheetViews>
    <sheetView showGridLines="0" zoomScale="85" zoomScaleNormal="85" workbookViewId="0">
      <selection activeCell="A15" sqref="A15"/>
    </sheetView>
  </sheetViews>
  <sheetFormatPr defaultRowHeight="15" x14ac:dyDescent="0.25"/>
  <cols>
    <col min="1" max="1" width="39.28515625" customWidth="1"/>
    <col min="2" max="2" width="12.85546875" customWidth="1"/>
    <col min="3" max="3" width="10.140625" bestFit="1" customWidth="1"/>
    <col min="4" max="4" width="11.7109375" bestFit="1" customWidth="1"/>
  </cols>
  <sheetData>
    <row r="1" spans="1:4" x14ac:dyDescent="0.25">
      <c r="A1" t="s">
        <v>186</v>
      </c>
    </row>
    <row r="2" spans="1:4" x14ac:dyDescent="0.25">
      <c r="A2" s="17" t="s">
        <v>172</v>
      </c>
      <c r="B2" s="18" t="s">
        <v>171</v>
      </c>
      <c r="C2" s="18" t="s">
        <v>151</v>
      </c>
      <c r="D2" s="18" t="s">
        <v>150</v>
      </c>
    </row>
    <row r="3" spans="1:4" x14ac:dyDescent="0.25">
      <c r="A3" s="19" t="s">
        <v>173</v>
      </c>
      <c r="B3" s="34">
        <v>10550524.3581002</v>
      </c>
      <c r="C3" s="34">
        <v>1075</v>
      </c>
      <c r="D3" s="34">
        <v>109.38550221443199</v>
      </c>
    </row>
    <row r="4" spans="1:4" x14ac:dyDescent="0.25">
      <c r="A4" s="19" t="s">
        <v>174</v>
      </c>
      <c r="B4" s="34">
        <v>3957695.6734399898</v>
      </c>
      <c r="C4" s="34">
        <v>937</v>
      </c>
      <c r="D4" s="34">
        <v>42.719311816491299</v>
      </c>
    </row>
    <row r="5" spans="1:4" x14ac:dyDescent="0.25">
      <c r="A5" s="19" t="s">
        <v>175</v>
      </c>
      <c r="B5" s="34">
        <v>1007297.4156343</v>
      </c>
      <c r="C5" s="34">
        <v>887</v>
      </c>
      <c r="D5" s="34">
        <v>59.192273318999803</v>
      </c>
    </row>
    <row r="6" spans="1:4" x14ac:dyDescent="0.25">
      <c r="A6" s="93" t="s">
        <v>152</v>
      </c>
      <c r="B6" s="94">
        <f>AVERAGE(B3:B5)</f>
        <v>5171839.1490581632</v>
      </c>
      <c r="C6" s="94">
        <f>AVERAGE(C3:C5)</f>
        <v>966.33333333333337</v>
      </c>
      <c r="D6" s="94">
        <f>AVERAGE(D3:D5)</f>
        <v>70.432362449974377</v>
      </c>
    </row>
    <row r="7" spans="1:4" x14ac:dyDescent="0.25">
      <c r="A7" s="95" t="s">
        <v>153</v>
      </c>
      <c r="B7" s="94">
        <f>_xlfn.STDEV.S(B3:B5)</f>
        <v>4886092.8566075573</v>
      </c>
      <c r="C7" s="94">
        <f>_xlfn.STDEV.S(C3:C5)</f>
        <v>97.372138383283612</v>
      </c>
      <c r="D7" s="94">
        <f>_xlfn.STDEV.S(D3:D5)</f>
        <v>34.72535008171706</v>
      </c>
    </row>
    <row r="8" spans="1:4" x14ac:dyDescent="0.25">
      <c r="A8" s="19" t="s">
        <v>176</v>
      </c>
      <c r="B8" s="34">
        <v>2130674.44805083</v>
      </c>
      <c r="C8" s="34">
        <v>161780.69176770901</v>
      </c>
      <c r="D8" s="34">
        <v>119.46388676448601</v>
      </c>
    </row>
    <row r="9" spans="1:4" x14ac:dyDescent="0.25">
      <c r="A9" s="19" t="s">
        <v>177</v>
      </c>
      <c r="B9" s="34">
        <v>5568935.8271337599</v>
      </c>
      <c r="C9" s="34">
        <v>211978.45731710599</v>
      </c>
      <c r="D9" s="34">
        <v>249.555738371095</v>
      </c>
    </row>
    <row r="10" spans="1:4" x14ac:dyDescent="0.25">
      <c r="A10" s="19" t="s">
        <v>178</v>
      </c>
      <c r="B10" s="34">
        <v>9610476.4955186192</v>
      </c>
      <c r="C10" s="34">
        <v>65623.692518877899</v>
      </c>
      <c r="D10" s="34">
        <v>171.60293197617901</v>
      </c>
    </row>
    <row r="11" spans="1:4" x14ac:dyDescent="0.25">
      <c r="A11" s="93" t="s">
        <v>152</v>
      </c>
      <c r="B11" s="94">
        <f>AVERAGE(B8:B10)</f>
        <v>5770028.9235677375</v>
      </c>
      <c r="C11" s="94">
        <f>AVERAGE(C8:C10)</f>
        <v>146460.94720123097</v>
      </c>
      <c r="D11" s="94">
        <f>AVERAGE(D8:D10)</f>
        <v>180.20751903725332</v>
      </c>
    </row>
    <row r="12" spans="1:4" x14ac:dyDescent="0.25">
      <c r="A12" s="95" t="s">
        <v>153</v>
      </c>
      <c r="B12" s="94">
        <f>_xlfn.STDEV.S(B8:B10)</f>
        <v>3743953.5911120591</v>
      </c>
      <c r="C12" s="94">
        <f>_xlfn.STDEV.S(C8:C10)</f>
        <v>74370.358510449325</v>
      </c>
      <c r="D12" s="94">
        <f>_xlfn.STDEV.S(D8:D10)</f>
        <v>65.471380407607882</v>
      </c>
    </row>
    <row r="14" spans="1:4" x14ac:dyDescent="0.25">
      <c r="A14" s="19" t="s">
        <v>179</v>
      </c>
    </row>
    <row r="15" spans="1:4" x14ac:dyDescent="0.25">
      <c r="A15" s="19" t="s">
        <v>180</v>
      </c>
    </row>
    <row r="17" spans="1:1" x14ac:dyDescent="0.25">
      <c r="A17" s="5" t="s">
        <v>181</v>
      </c>
    </row>
  </sheetData>
  <pageMargins left="0.7" right="0.7" top="0.78740157499999996" bottom="0.78740157499999996" header="0.3" footer="0.3"/>
  <pageSetup paperSize="9" orientation="portrait" horizontalDpi="4294967295" verticalDpi="4294967295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178E7-524D-45F6-883B-0F7C205112BF}">
  <dimension ref="A1:H24"/>
  <sheetViews>
    <sheetView showGridLines="0" zoomScale="85" zoomScaleNormal="85" workbookViewId="0">
      <selection activeCell="H42" sqref="H42"/>
    </sheetView>
  </sheetViews>
  <sheetFormatPr defaultColWidth="9.140625" defaultRowHeight="15" x14ac:dyDescent="0.25"/>
  <cols>
    <col min="1" max="1" width="38" style="4" bestFit="1" customWidth="1"/>
    <col min="2" max="2" width="13.85546875" style="23" customWidth="1"/>
    <col min="3" max="3" width="13.85546875" style="23" bestFit="1" customWidth="1"/>
    <col min="4" max="4" width="17.140625" style="23" customWidth="1"/>
    <col min="5" max="8" width="9.5703125" style="23" customWidth="1"/>
  </cols>
  <sheetData>
    <row r="1" spans="1:8" x14ac:dyDescent="0.25">
      <c r="A1" t="s">
        <v>202</v>
      </c>
    </row>
    <row r="2" spans="1:8" s="21" customFormat="1" x14ac:dyDescent="0.25">
      <c r="A2" s="22" t="s">
        <v>203</v>
      </c>
      <c r="B2" s="22" t="s">
        <v>130</v>
      </c>
      <c r="C2" s="22" t="s">
        <v>82</v>
      </c>
      <c r="D2" s="22" t="s">
        <v>61</v>
      </c>
      <c r="E2" s="20"/>
    </row>
    <row r="3" spans="1:8" x14ac:dyDescent="0.25">
      <c r="A3" s="26" t="s">
        <v>204</v>
      </c>
      <c r="B3" s="38">
        <v>12471.765148177101</v>
      </c>
      <c r="C3" s="38">
        <v>7869.0448334028497</v>
      </c>
      <c r="D3" s="38">
        <v>3126397.15477048</v>
      </c>
      <c r="F3"/>
      <c r="G3"/>
      <c r="H3"/>
    </row>
    <row r="4" spans="1:8" x14ac:dyDescent="0.25">
      <c r="A4" s="26" t="s">
        <v>205</v>
      </c>
      <c r="B4" s="38">
        <v>8470.0199583116191</v>
      </c>
      <c r="C4" s="38">
        <v>8799.9434962511496</v>
      </c>
      <c r="D4" s="38">
        <v>743056.27124539902</v>
      </c>
      <c r="F4"/>
      <c r="G4"/>
      <c r="H4"/>
    </row>
    <row r="5" spans="1:8" x14ac:dyDescent="0.25">
      <c r="A5" s="26" t="s">
        <v>206</v>
      </c>
      <c r="B5" s="38">
        <v>16539.998950798701</v>
      </c>
      <c r="C5" s="38">
        <v>11111.5654824552</v>
      </c>
      <c r="D5" s="38">
        <v>3093614.4211279098</v>
      </c>
      <c r="F5"/>
      <c r="G5"/>
      <c r="H5"/>
    </row>
    <row r="6" spans="1:8" x14ac:dyDescent="0.25">
      <c r="A6" s="98" t="s">
        <v>152</v>
      </c>
      <c r="B6" s="99">
        <f>AVERAGE(B3:B5)</f>
        <v>12493.928019095809</v>
      </c>
      <c r="C6" s="99">
        <f>AVERAGE(C3:C5)</f>
        <v>9260.1846040363998</v>
      </c>
      <c r="D6" s="99">
        <f>AVERAGE(D3:D5)</f>
        <v>2321022.6157145961</v>
      </c>
      <c r="F6"/>
      <c r="G6"/>
      <c r="H6"/>
    </row>
    <row r="7" spans="1:8" x14ac:dyDescent="0.25">
      <c r="A7" s="98" t="s">
        <v>153</v>
      </c>
      <c r="B7" s="99">
        <f>_xlfn.STDEV.S(B3:B5)</f>
        <v>4035.035145997012</v>
      </c>
      <c r="C7" s="99">
        <f>_xlfn.STDEV.S(C3:C5)</f>
        <v>1669.5362972556977</v>
      </c>
      <c r="D7" s="99">
        <f>_xlfn.STDEV.S(D3:D5)</f>
        <v>1366657.2412695072</v>
      </c>
      <c r="F7"/>
      <c r="G7"/>
      <c r="H7"/>
    </row>
    <row r="8" spans="1:8" x14ac:dyDescent="0.25">
      <c r="A8" s="26" t="s">
        <v>207</v>
      </c>
      <c r="B8" s="38">
        <v>7671.8589943652196</v>
      </c>
      <c r="C8" s="38">
        <v>17016.298826565398</v>
      </c>
      <c r="D8" s="38">
        <v>2510313.9460193301</v>
      </c>
      <c r="F8"/>
      <c r="G8"/>
      <c r="H8"/>
    </row>
    <row r="9" spans="1:8" x14ac:dyDescent="0.25">
      <c r="A9" s="26" t="s">
        <v>208</v>
      </c>
      <c r="B9" s="38">
        <v>7135.6824316169004</v>
      </c>
      <c r="C9" s="38">
        <v>17044.8229679059</v>
      </c>
      <c r="D9" s="38">
        <v>1401247.9352382801</v>
      </c>
      <c r="F9"/>
      <c r="G9"/>
      <c r="H9"/>
    </row>
    <row r="10" spans="1:8" x14ac:dyDescent="0.25">
      <c r="A10" s="26" t="s">
        <v>209</v>
      </c>
      <c r="B10" s="38">
        <v>7986.3536297994297</v>
      </c>
      <c r="C10" s="38">
        <v>27312.336684041002</v>
      </c>
      <c r="D10" s="38">
        <v>3132876.5430137399</v>
      </c>
      <c r="F10"/>
      <c r="G10"/>
      <c r="H10"/>
    </row>
    <row r="11" spans="1:8" x14ac:dyDescent="0.25">
      <c r="A11" s="98" t="s">
        <v>152</v>
      </c>
      <c r="B11" s="99">
        <f>AVERAGE(B8:B10)</f>
        <v>7597.965018593849</v>
      </c>
      <c r="C11" s="99">
        <f>AVERAGE(C8:C10)</f>
        <v>20457.819492837432</v>
      </c>
      <c r="D11" s="99">
        <f>AVERAGE(D8:D10)</f>
        <v>2348146.1414237837</v>
      </c>
      <c r="E11"/>
      <c r="F11"/>
      <c r="G11"/>
      <c r="H11"/>
    </row>
    <row r="12" spans="1:8" x14ac:dyDescent="0.25">
      <c r="A12" s="98" t="s">
        <v>153</v>
      </c>
      <c r="B12" s="99">
        <f>_xlfn.STDEV.S(B8:B10)</f>
        <v>430.12278665027708</v>
      </c>
      <c r="C12" s="99">
        <f>_xlfn.STDEV.S(C8:C10)</f>
        <v>5936.2031510081333</v>
      </c>
      <c r="D12" s="99">
        <f>_xlfn.STDEV.S(D8:D10)</f>
        <v>877130.66669230966</v>
      </c>
      <c r="E12"/>
      <c r="F12"/>
      <c r="G12"/>
      <c r="H12"/>
    </row>
    <row r="13" spans="1:8" x14ac:dyDescent="0.25">
      <c r="A13" s="26" t="s">
        <v>210</v>
      </c>
      <c r="B13" s="38">
        <v>42839.738568231798</v>
      </c>
      <c r="C13" s="38">
        <v>174082.78755860499</v>
      </c>
      <c r="D13" s="38">
        <v>2040171.0389137401</v>
      </c>
      <c r="F13"/>
      <c r="G13"/>
      <c r="H13"/>
    </row>
    <row r="14" spans="1:8" x14ac:dyDescent="0.25">
      <c r="A14" s="26" t="s">
        <v>211</v>
      </c>
      <c r="B14" s="38">
        <v>42080.5011014712</v>
      </c>
      <c r="C14" s="38">
        <v>100282.781914356</v>
      </c>
      <c r="D14" s="38">
        <v>642894.99921667494</v>
      </c>
      <c r="F14"/>
      <c r="G14"/>
      <c r="H14"/>
    </row>
    <row r="15" spans="1:8" x14ac:dyDescent="0.25">
      <c r="A15" s="26" t="s">
        <v>212</v>
      </c>
      <c r="B15" s="38">
        <v>10230.0188755952</v>
      </c>
      <c r="C15" s="38">
        <v>79688.179908046601</v>
      </c>
      <c r="D15" s="38">
        <v>600742.85794996098</v>
      </c>
      <c r="E15"/>
      <c r="F15"/>
      <c r="G15"/>
      <c r="H15"/>
    </row>
    <row r="16" spans="1:8" x14ac:dyDescent="0.25">
      <c r="A16" s="98" t="s">
        <v>152</v>
      </c>
      <c r="B16" s="99">
        <f>AVERAGE(B13:B15)</f>
        <v>31716.752848432734</v>
      </c>
      <c r="C16" s="99">
        <f>AVERAGE(C13:C15)</f>
        <v>118017.91646033588</v>
      </c>
      <c r="D16" s="99">
        <f>AVERAGE(D13:D15)</f>
        <v>1094602.9653601253</v>
      </c>
      <c r="E16"/>
      <c r="F16"/>
      <c r="G16"/>
      <c r="H16"/>
    </row>
    <row r="17" spans="1:8" x14ac:dyDescent="0.25">
      <c r="A17" s="98" t="s">
        <v>153</v>
      </c>
      <c r="B17" s="99">
        <f>_xlfn.STDEV.S(B13:B15)</f>
        <v>18611.929319588322</v>
      </c>
      <c r="C17" s="99">
        <f>_xlfn.STDEV.S(C13:C15)</f>
        <v>49633.524319745011</v>
      </c>
      <c r="D17" s="99">
        <f>_xlfn.STDEV.S(D13:D15)</f>
        <v>819157.15039683471</v>
      </c>
      <c r="E17"/>
      <c r="F17"/>
      <c r="G17"/>
      <c r="H17"/>
    </row>
    <row r="19" spans="1:8" x14ac:dyDescent="0.25">
      <c r="A19" s="97" t="s">
        <v>196</v>
      </c>
    </row>
    <row r="20" spans="1:8" x14ac:dyDescent="0.25">
      <c r="A20" s="97" t="s">
        <v>197</v>
      </c>
      <c r="E20"/>
      <c r="F20"/>
      <c r="G20"/>
      <c r="H20"/>
    </row>
    <row r="21" spans="1:8" x14ac:dyDescent="0.25">
      <c r="A21" s="97" t="s">
        <v>198</v>
      </c>
    </row>
    <row r="22" spans="1:8" x14ac:dyDescent="0.25">
      <c r="A22" s="5" t="s">
        <v>181</v>
      </c>
    </row>
    <row r="23" spans="1:8" x14ac:dyDescent="0.25">
      <c r="A23"/>
      <c r="B23" s="25"/>
      <c r="C23" s="25"/>
      <c r="D23"/>
      <c r="E23"/>
      <c r="F23"/>
      <c r="G23"/>
      <c r="H23"/>
    </row>
    <row r="24" spans="1:8" x14ac:dyDescent="0.25">
      <c r="F24"/>
      <c r="G24"/>
      <c r="H24"/>
    </row>
  </sheetData>
  <pageMargins left="0.7" right="0.7" top="0.78740157499999996" bottom="0.78740157499999996" header="0.3" footer="0.3"/>
  <pageSetup paperSize="9" orientation="portrait" horizontalDpi="4294967295" verticalDpi="4294967295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70F91-8271-4D7F-A65D-DD060AB3F129}">
  <sheetPr>
    <outlinePr summaryBelow="0"/>
  </sheetPr>
  <dimension ref="A1:S41"/>
  <sheetViews>
    <sheetView zoomScale="85" zoomScaleNormal="85" workbookViewId="0">
      <pane ySplit="2" topLeftCell="A33" activePane="bottomLeft" state="frozen"/>
      <selection pane="bottomLeft" activeCell="B17" sqref="B17:S17"/>
    </sheetView>
  </sheetViews>
  <sheetFormatPr defaultColWidth="9.140625" defaultRowHeight="15" x14ac:dyDescent="0.25"/>
  <cols>
    <col min="1" max="1" width="42.140625" style="32" customWidth="1"/>
    <col min="2" max="19" width="9.5703125" style="30" customWidth="1"/>
    <col min="20" max="16384" width="9.140625" style="16"/>
  </cols>
  <sheetData>
    <row r="1" spans="1:19" x14ac:dyDescent="0.25">
      <c r="A1" t="s">
        <v>133</v>
      </c>
    </row>
    <row r="2" spans="1:19" s="29" customFormat="1" ht="63.75" x14ac:dyDescent="0.25">
      <c r="A2" s="27" t="s">
        <v>170</v>
      </c>
      <c r="B2" s="28" t="s">
        <v>141</v>
      </c>
      <c r="C2" s="28" t="s">
        <v>12</v>
      </c>
      <c r="D2" s="28" t="s">
        <v>25</v>
      </c>
      <c r="E2" s="28" t="s">
        <v>17</v>
      </c>
      <c r="F2" s="28" t="s">
        <v>45</v>
      </c>
      <c r="G2" s="28" t="s">
        <v>21</v>
      </c>
      <c r="H2" s="28" t="s">
        <v>33</v>
      </c>
      <c r="I2" s="28" t="s">
        <v>69</v>
      </c>
      <c r="J2" s="28" t="s">
        <v>29</v>
      </c>
      <c r="K2" s="28" t="s">
        <v>37</v>
      </c>
      <c r="L2" s="28" t="s">
        <v>41</v>
      </c>
      <c r="M2" s="28" t="s">
        <v>57</v>
      </c>
      <c r="N2" s="28" t="s">
        <v>129</v>
      </c>
      <c r="O2" s="28" t="s">
        <v>86</v>
      </c>
      <c r="P2" s="28" t="s">
        <v>130</v>
      </c>
      <c r="Q2" s="28" t="s">
        <v>53</v>
      </c>
      <c r="R2" s="28" t="s">
        <v>82</v>
      </c>
      <c r="S2" s="28" t="s">
        <v>78</v>
      </c>
    </row>
    <row r="3" spans="1:19" x14ac:dyDescent="0.25">
      <c r="A3" s="14" t="s">
        <v>225</v>
      </c>
      <c r="B3" s="13">
        <v>0</v>
      </c>
      <c r="C3" s="13">
        <v>20816.713790990099</v>
      </c>
      <c r="D3" s="13">
        <v>19527.651715950698</v>
      </c>
      <c r="E3" s="13">
        <v>6959.6346628209203</v>
      </c>
      <c r="F3" s="13">
        <v>11237.580461436901</v>
      </c>
      <c r="G3" s="13">
        <v>0</v>
      </c>
      <c r="H3" s="13">
        <v>32166.176689766002</v>
      </c>
      <c r="I3" s="13">
        <v>3240.0100740116</v>
      </c>
      <c r="J3" s="13">
        <v>0</v>
      </c>
      <c r="K3" s="13">
        <v>11414.8629569325</v>
      </c>
      <c r="L3" s="13">
        <v>0</v>
      </c>
      <c r="M3" s="13">
        <v>0</v>
      </c>
      <c r="N3" s="13">
        <v>2279.9624343279902</v>
      </c>
      <c r="O3" s="13">
        <v>24.228752690501398</v>
      </c>
      <c r="P3" s="13">
        <v>9535.6775620293702</v>
      </c>
      <c r="Q3" s="13">
        <v>11801.6759551417</v>
      </c>
      <c r="R3" s="13">
        <v>3907.7278011411199</v>
      </c>
      <c r="S3" s="13">
        <v>10399.4771106235</v>
      </c>
    </row>
    <row r="4" spans="1:19" x14ac:dyDescent="0.25">
      <c r="A4" s="14" t="s">
        <v>226</v>
      </c>
      <c r="B4" s="13">
        <v>0</v>
      </c>
      <c r="C4" s="13">
        <v>67462.020627392194</v>
      </c>
      <c r="D4" s="13">
        <v>17309.243127443598</v>
      </c>
      <c r="E4" s="13">
        <v>13275.5665681014</v>
      </c>
      <c r="F4" s="13">
        <v>15411.8993364203</v>
      </c>
      <c r="G4" s="13">
        <v>0</v>
      </c>
      <c r="H4" s="13">
        <v>60307.849489385</v>
      </c>
      <c r="I4" s="13">
        <v>8125.5001288264302</v>
      </c>
      <c r="J4" s="13">
        <v>0</v>
      </c>
      <c r="K4" s="13">
        <v>22353.1159280949</v>
      </c>
      <c r="L4" s="13">
        <v>0</v>
      </c>
      <c r="M4" s="13">
        <v>0</v>
      </c>
      <c r="N4" s="13">
        <v>7681.2735896205204</v>
      </c>
      <c r="O4" s="13">
        <v>35.926085827972699</v>
      </c>
      <c r="P4" s="13">
        <v>40707.006748625499</v>
      </c>
      <c r="Q4" s="13">
        <v>41289.799465988202</v>
      </c>
      <c r="R4" s="13">
        <v>9740.6988350869196</v>
      </c>
      <c r="S4" s="13">
        <v>38017.111144276401</v>
      </c>
    </row>
    <row r="5" spans="1:19" x14ac:dyDescent="0.25">
      <c r="A5" s="14" t="s">
        <v>227</v>
      </c>
      <c r="B5" s="13">
        <v>0</v>
      </c>
      <c r="C5" s="13">
        <v>85058.370008773796</v>
      </c>
      <c r="D5" s="13">
        <v>14897.369650856101</v>
      </c>
      <c r="E5" s="13">
        <v>16212.104619091</v>
      </c>
      <c r="F5" s="13">
        <v>12619.188067802401</v>
      </c>
      <c r="G5" s="13">
        <v>84.267688613076203</v>
      </c>
      <c r="H5" s="13">
        <v>35292.167601004701</v>
      </c>
      <c r="I5" s="13">
        <v>12891.2872191513</v>
      </c>
      <c r="J5" s="13">
        <v>0</v>
      </c>
      <c r="K5" s="13">
        <v>34823.6542900247</v>
      </c>
      <c r="L5" s="13">
        <v>58.604470643657102</v>
      </c>
      <c r="M5" s="13">
        <v>10055.909509826401</v>
      </c>
      <c r="N5" s="13">
        <v>12657.9005986924</v>
      </c>
      <c r="O5" s="13">
        <v>55.227877281193798</v>
      </c>
      <c r="P5" s="13">
        <v>66246.971304805804</v>
      </c>
      <c r="Q5" s="13">
        <v>70760.591429329594</v>
      </c>
      <c r="R5" s="13">
        <v>13243.952509682</v>
      </c>
      <c r="S5" s="13">
        <v>60927.414589402499</v>
      </c>
    </row>
    <row r="6" spans="1:19" x14ac:dyDescent="0.25">
      <c r="A6" s="14" t="s">
        <v>228</v>
      </c>
      <c r="B6" s="13">
        <v>6474.2041753082303</v>
      </c>
      <c r="C6" s="13">
        <v>409464.37419268797</v>
      </c>
      <c r="D6" s="13">
        <v>73122.282956359893</v>
      </c>
      <c r="E6" s="13">
        <v>57337.641461256397</v>
      </c>
      <c r="F6" s="13">
        <v>69135.740050014007</v>
      </c>
      <c r="G6" s="13">
        <v>703.07808988383704</v>
      </c>
      <c r="H6" s="13">
        <v>135201.16360070999</v>
      </c>
      <c r="I6" s="13">
        <v>70215.766015293193</v>
      </c>
      <c r="J6" s="13">
        <v>250.577855628886</v>
      </c>
      <c r="K6" s="13">
        <v>156620.38787869501</v>
      </c>
      <c r="L6" s="13">
        <v>2760.6416131505398</v>
      </c>
      <c r="M6" s="13">
        <v>46751.560897221199</v>
      </c>
      <c r="N6" s="13">
        <v>64195.910278349496</v>
      </c>
      <c r="O6" s="13">
        <v>280.32862618361901</v>
      </c>
      <c r="P6" s="13">
        <v>353923.07147726603</v>
      </c>
      <c r="Q6" s="13">
        <v>385492.97502475098</v>
      </c>
      <c r="R6" s="13">
        <v>75290.082218486801</v>
      </c>
      <c r="S6" s="13">
        <v>370012.11044926802</v>
      </c>
    </row>
    <row r="7" spans="1:19" x14ac:dyDescent="0.25">
      <c r="A7" s="14" t="s">
        <v>229</v>
      </c>
      <c r="B7" s="13">
        <v>13352.845205322301</v>
      </c>
      <c r="C7" s="13">
        <v>829347.21804049704</v>
      </c>
      <c r="D7" s="13">
        <v>192138.58925088801</v>
      </c>
      <c r="E7" s="13">
        <v>130619.406713506</v>
      </c>
      <c r="F7" s="13">
        <v>181268.45873851501</v>
      </c>
      <c r="G7" s="13">
        <v>1621.98621609613</v>
      </c>
      <c r="H7" s="13">
        <v>234334.25160413099</v>
      </c>
      <c r="I7" s="13">
        <v>130670.91990972401</v>
      </c>
      <c r="J7" s="13">
        <v>569.71625925315004</v>
      </c>
      <c r="K7" s="13">
        <v>277231.45668150898</v>
      </c>
      <c r="L7" s="13">
        <v>11447.988544834199</v>
      </c>
      <c r="M7" s="13">
        <v>88764.199242336093</v>
      </c>
      <c r="N7" s="13">
        <v>117770.828604589</v>
      </c>
      <c r="O7" s="13">
        <v>500.44848684108302</v>
      </c>
      <c r="P7" s="13">
        <v>687811.183843798</v>
      </c>
      <c r="Q7" s="13">
        <v>727426.54431832395</v>
      </c>
      <c r="R7" s="13">
        <v>129527.931583679</v>
      </c>
      <c r="S7" s="13">
        <v>669867.61340203998</v>
      </c>
    </row>
    <row r="8" spans="1:19" x14ac:dyDescent="0.25">
      <c r="A8" s="14" t="s">
        <v>230</v>
      </c>
      <c r="B8" s="13">
        <v>57744.705604156501</v>
      </c>
      <c r="C8" s="13">
        <v>3582486.11537378</v>
      </c>
      <c r="D8" s="13">
        <v>1499546.74758179</v>
      </c>
      <c r="E8" s="13">
        <v>449424.70228143502</v>
      </c>
      <c r="F8" s="13">
        <v>1066716.8008620399</v>
      </c>
      <c r="G8" s="13">
        <v>7653.8326558950303</v>
      </c>
      <c r="H8" s="13">
        <v>903564.31825712696</v>
      </c>
      <c r="I8" s="13">
        <v>563143.07188100601</v>
      </c>
      <c r="J8" s="13">
        <v>2221.9699993065501</v>
      </c>
      <c r="K8" s="13">
        <v>1309847.11435659</v>
      </c>
      <c r="L8" s="13">
        <v>184864.551869722</v>
      </c>
      <c r="M8" s="13">
        <v>386837.89691957599</v>
      </c>
      <c r="N8" s="13">
        <v>465114.43894707301</v>
      </c>
      <c r="O8" s="13">
        <v>2227.3269511629901</v>
      </c>
      <c r="P8" s="13">
        <v>2817041.9829252302</v>
      </c>
      <c r="Q8" s="13">
        <v>3047241.8710190002</v>
      </c>
      <c r="R8" s="13">
        <v>500046.50980440702</v>
      </c>
      <c r="S8" s="13">
        <v>2726197.7077569799</v>
      </c>
    </row>
    <row r="9" spans="1:19" x14ac:dyDescent="0.25">
      <c r="A9" s="14" t="s">
        <v>231</v>
      </c>
      <c r="B9" s="13">
        <v>111942.173040726</v>
      </c>
      <c r="C9" s="13">
        <v>7283358.2961409297</v>
      </c>
      <c r="D9" s="13">
        <v>3203134.4219533899</v>
      </c>
      <c r="E9" s="13">
        <v>765062.85095309396</v>
      </c>
      <c r="F9" s="13">
        <v>2477691.3356204</v>
      </c>
      <c r="G9" s="13">
        <v>14145.7384328028</v>
      </c>
      <c r="H9" s="13">
        <v>1714481.5522789401</v>
      </c>
      <c r="I9" s="13">
        <v>936251.52478806302</v>
      </c>
      <c r="J9" s="13">
        <v>4103.61233976939</v>
      </c>
      <c r="K9" s="13">
        <v>2116806.71773885</v>
      </c>
      <c r="L9" s="13">
        <v>375216.10918515199</v>
      </c>
      <c r="M9" s="13">
        <v>772116.52103471197</v>
      </c>
      <c r="N9" s="13">
        <v>896888.67263312696</v>
      </c>
      <c r="O9" s="13">
        <v>4446.1180502687903</v>
      </c>
      <c r="P9" s="13">
        <v>4831226.0501549896</v>
      </c>
      <c r="Q9" s="13">
        <v>5354188.8584847702</v>
      </c>
      <c r="R9" s="13">
        <v>914326.23863762396</v>
      </c>
      <c r="S9" s="13">
        <v>4846722.18371314</v>
      </c>
    </row>
    <row r="10" spans="1:19" x14ac:dyDescent="0.25">
      <c r="A10" s="14" t="s">
        <v>232</v>
      </c>
      <c r="B10" s="13">
        <v>0</v>
      </c>
      <c r="C10" s="13">
        <v>27725.035259704098</v>
      </c>
      <c r="D10" s="13">
        <v>3036.9578070543898</v>
      </c>
      <c r="E10" s="13">
        <v>8791.7172190927704</v>
      </c>
      <c r="F10" s="13">
        <v>0</v>
      </c>
      <c r="G10" s="13">
        <v>0</v>
      </c>
      <c r="H10" s="13">
        <v>34614.998914071999</v>
      </c>
      <c r="I10" s="13">
        <v>1672.4736927937299</v>
      </c>
      <c r="J10" s="13">
        <v>0</v>
      </c>
      <c r="K10" s="13">
        <v>3645.1969308990301</v>
      </c>
      <c r="L10" s="13">
        <v>0</v>
      </c>
      <c r="M10" s="13">
        <v>0</v>
      </c>
      <c r="N10" s="13">
        <v>1557.0866063030401</v>
      </c>
      <c r="O10" s="13">
        <v>9.7361923621410398</v>
      </c>
      <c r="P10" s="13">
        <v>8165.2293723668599</v>
      </c>
      <c r="Q10" s="13">
        <v>9856.2788702724501</v>
      </c>
      <c r="R10" s="13">
        <v>7462.4213463338501</v>
      </c>
      <c r="S10" s="13">
        <v>9951.5782099880707</v>
      </c>
    </row>
    <row r="11" spans="1:19" x14ac:dyDescent="0.25">
      <c r="A11" s="14" t="s">
        <v>233</v>
      </c>
      <c r="B11" s="13">
        <v>0</v>
      </c>
      <c r="C11" s="13">
        <v>66022.859113708502</v>
      </c>
      <c r="D11" s="13">
        <v>9387.6911649232206</v>
      </c>
      <c r="E11" s="13">
        <v>15739.526657276499</v>
      </c>
      <c r="F11" s="13">
        <v>7174.5418557391104</v>
      </c>
      <c r="G11" s="13">
        <v>0</v>
      </c>
      <c r="H11" s="13">
        <v>70601.302142001106</v>
      </c>
      <c r="I11" s="13">
        <v>7593.9478876202002</v>
      </c>
      <c r="J11" s="13">
        <v>0</v>
      </c>
      <c r="K11" s="13">
        <v>16799.9303220906</v>
      </c>
      <c r="L11" s="13">
        <v>0</v>
      </c>
      <c r="M11" s="13">
        <v>0</v>
      </c>
      <c r="N11" s="13">
        <v>6906.3637869624199</v>
      </c>
      <c r="O11" s="13">
        <v>35.755617848133603</v>
      </c>
      <c r="P11" s="13">
        <v>37451.179415582897</v>
      </c>
      <c r="Q11" s="13">
        <v>38835.926262610497</v>
      </c>
      <c r="R11" s="13">
        <v>11178.984902800999</v>
      </c>
      <c r="S11" s="13">
        <v>36628.245913285296</v>
      </c>
    </row>
    <row r="12" spans="1:19" x14ac:dyDescent="0.25">
      <c r="A12" s="14" t="s">
        <v>234</v>
      </c>
      <c r="B12" s="13">
        <v>880.21034313201903</v>
      </c>
      <c r="C12" s="13">
        <v>92811.868357166706</v>
      </c>
      <c r="D12" s="13">
        <v>12188.6428759666</v>
      </c>
      <c r="E12" s="13">
        <v>20332.093202700202</v>
      </c>
      <c r="F12" s="13">
        <v>9665.3597720440903</v>
      </c>
      <c r="G12" s="13">
        <v>0</v>
      </c>
      <c r="H12" s="13">
        <v>48531.909553292498</v>
      </c>
      <c r="I12" s="13">
        <v>13936.32570786</v>
      </c>
      <c r="J12" s="13">
        <v>0</v>
      </c>
      <c r="K12" s="13">
        <v>28252.8274878089</v>
      </c>
      <c r="L12" s="13">
        <v>0</v>
      </c>
      <c r="M12" s="13">
        <v>11523.111435938699</v>
      </c>
      <c r="N12" s="13">
        <v>12833.3504396752</v>
      </c>
      <c r="O12" s="13">
        <v>54.695308821316999</v>
      </c>
      <c r="P12" s="13">
        <v>61099.450144889299</v>
      </c>
      <c r="Q12" s="13">
        <v>64578.884446355201</v>
      </c>
      <c r="R12" s="13">
        <v>14564.6659569444</v>
      </c>
      <c r="S12" s="13">
        <v>61261.051287852497</v>
      </c>
    </row>
    <row r="13" spans="1:19" x14ac:dyDescent="0.25">
      <c r="A13" s="14" t="s">
        <v>235</v>
      </c>
      <c r="B13" s="13">
        <v>8584.3974861164097</v>
      </c>
      <c r="C13" s="13">
        <v>455657.21393099998</v>
      </c>
      <c r="D13" s="13">
        <v>79550.422838811297</v>
      </c>
      <c r="E13" s="13">
        <v>71114.697008823801</v>
      </c>
      <c r="F13" s="13">
        <v>56306.450478217499</v>
      </c>
      <c r="G13" s="13">
        <v>1215.96730961769</v>
      </c>
      <c r="H13" s="13">
        <v>154716.684166016</v>
      </c>
      <c r="I13" s="13">
        <v>76738.423227019099</v>
      </c>
      <c r="J13" s="13">
        <v>176.260399642945</v>
      </c>
      <c r="K13" s="13">
        <v>148763.00160076399</v>
      </c>
      <c r="L13" s="13">
        <v>2993.4904395427998</v>
      </c>
      <c r="M13" s="13">
        <v>45417.7266348868</v>
      </c>
      <c r="N13" s="13">
        <v>67858.524488938303</v>
      </c>
      <c r="O13" s="13">
        <v>240.19032334208501</v>
      </c>
      <c r="P13" s="13">
        <v>334813.46068905003</v>
      </c>
      <c r="Q13" s="13">
        <v>364922.15920413798</v>
      </c>
      <c r="R13" s="13">
        <v>68685.517763117401</v>
      </c>
      <c r="S13" s="13">
        <v>332496.46418714599</v>
      </c>
    </row>
    <row r="14" spans="1:19" x14ac:dyDescent="0.25">
      <c r="A14" s="14" t="s">
        <v>236</v>
      </c>
      <c r="B14" s="13">
        <v>15113.3893353892</v>
      </c>
      <c r="C14" s="13">
        <v>891692.60195001296</v>
      </c>
      <c r="D14" s="13">
        <v>199223.927719295</v>
      </c>
      <c r="E14" s="13">
        <v>170155.210507371</v>
      </c>
      <c r="F14" s="13">
        <v>145456.01975145101</v>
      </c>
      <c r="G14" s="13">
        <v>1924.90249256481</v>
      </c>
      <c r="H14" s="13">
        <v>309854.94704807497</v>
      </c>
      <c r="I14" s="13">
        <v>164197.83693259599</v>
      </c>
      <c r="J14" s="13">
        <v>456.55779763354201</v>
      </c>
      <c r="K14" s="13">
        <v>287576.51144385198</v>
      </c>
      <c r="L14" s="13">
        <v>10949.851964912699</v>
      </c>
      <c r="M14" s="13">
        <v>99182.109816894706</v>
      </c>
      <c r="N14" s="13">
        <v>134139.773958151</v>
      </c>
      <c r="O14" s="13">
        <v>491.41885647817497</v>
      </c>
      <c r="P14" s="13">
        <v>734861.56414988404</v>
      </c>
      <c r="Q14" s="13">
        <v>669368.57941724197</v>
      </c>
      <c r="R14" s="13">
        <v>129371.199613954</v>
      </c>
      <c r="S14" s="13">
        <v>635607.50202380796</v>
      </c>
    </row>
    <row r="15" spans="1:19" x14ac:dyDescent="0.25">
      <c r="A15" s="14" t="s">
        <v>237</v>
      </c>
      <c r="B15" s="13">
        <v>77195.775943924004</v>
      </c>
      <c r="C15" s="13">
        <v>4008395.4597749701</v>
      </c>
      <c r="D15" s="13">
        <v>1443868.6548367899</v>
      </c>
      <c r="E15" s="13">
        <v>575859.15273587895</v>
      </c>
      <c r="F15" s="13">
        <v>942882.40191786503</v>
      </c>
      <c r="G15" s="13">
        <v>12130.0443493729</v>
      </c>
      <c r="H15" s="13">
        <v>1066928.3807230601</v>
      </c>
      <c r="I15" s="13">
        <v>600036.95085378399</v>
      </c>
      <c r="J15" s="13">
        <v>2138.0575547733101</v>
      </c>
      <c r="K15" s="13">
        <v>1340750.6214151799</v>
      </c>
      <c r="L15" s="13">
        <v>200887.02456147701</v>
      </c>
      <c r="M15" s="13">
        <v>425403.22634023201</v>
      </c>
      <c r="N15" s="13">
        <v>574167.44128917903</v>
      </c>
      <c r="O15" s="13">
        <v>2375.2270173658299</v>
      </c>
      <c r="P15" s="13">
        <v>3012291.1096759299</v>
      </c>
      <c r="Q15" s="13">
        <v>3063076.6556645599</v>
      </c>
      <c r="R15" s="13">
        <v>543022.99474202003</v>
      </c>
      <c r="S15" s="13">
        <v>2736978.1312960298</v>
      </c>
    </row>
    <row r="16" spans="1:19" x14ac:dyDescent="0.25">
      <c r="A16" s="14" t="s">
        <v>238</v>
      </c>
      <c r="B16" s="13">
        <v>143890.740278982</v>
      </c>
      <c r="C16" s="13">
        <v>8312579.0953627303</v>
      </c>
      <c r="D16" s="13">
        <v>3721277.4267283301</v>
      </c>
      <c r="E16" s="13">
        <v>996993.37302946602</v>
      </c>
      <c r="F16" s="13">
        <v>2275219.4997113599</v>
      </c>
      <c r="G16" s="13">
        <v>20312.258413726799</v>
      </c>
      <c r="H16" s="13">
        <v>1999092.0088394801</v>
      </c>
      <c r="I16" s="13">
        <v>1081412.75953246</v>
      </c>
      <c r="J16" s="13">
        <v>4987.4777827830703</v>
      </c>
      <c r="K16" s="13">
        <v>2411442.8359502498</v>
      </c>
      <c r="L16" s="13">
        <v>454416.06887482299</v>
      </c>
      <c r="M16" s="13">
        <v>850604.57296886598</v>
      </c>
      <c r="N16" s="13">
        <v>1157297.6049385699</v>
      </c>
      <c r="O16" s="13">
        <v>3794.2216116109898</v>
      </c>
      <c r="P16" s="13">
        <v>5281931.2062204201</v>
      </c>
      <c r="Q16" s="13">
        <v>5746799.2520923503</v>
      </c>
      <c r="R16" s="13">
        <v>1064868.9691310199</v>
      </c>
      <c r="S16" s="13">
        <v>5402329.0839440199</v>
      </c>
    </row>
    <row r="17" spans="1:19" x14ac:dyDescent="0.25">
      <c r="A17" s="14" t="s">
        <v>217</v>
      </c>
      <c r="B17" s="13">
        <v>0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</row>
    <row r="18" spans="1:19" x14ac:dyDescent="0.25">
      <c r="A18" s="14" t="s">
        <v>218</v>
      </c>
      <c r="B18" s="13">
        <v>0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2122.1309783019401</v>
      </c>
      <c r="P18" s="13">
        <v>0</v>
      </c>
      <c r="Q18" s="13">
        <v>0</v>
      </c>
      <c r="R18" s="13">
        <v>2691862.1279081199</v>
      </c>
      <c r="S18" s="13">
        <v>0</v>
      </c>
    </row>
    <row r="19" spans="1:19" x14ac:dyDescent="0.25">
      <c r="A19" s="14" t="s">
        <v>187</v>
      </c>
      <c r="B19" s="13">
        <v>80678.226384964</v>
      </c>
      <c r="C19" s="13">
        <v>4881246.5321365604</v>
      </c>
      <c r="D19" s="13">
        <v>1103522.4818862299</v>
      </c>
      <c r="E19" s="13">
        <v>528183.04934889195</v>
      </c>
      <c r="F19" s="13">
        <v>1033753.74209648</v>
      </c>
      <c r="G19" s="13">
        <v>10507.587560120301</v>
      </c>
      <c r="H19" s="13">
        <v>757794.86691961403</v>
      </c>
      <c r="I19" s="13">
        <v>375365.01501916698</v>
      </c>
      <c r="J19" s="13">
        <v>2806.5236424740301</v>
      </c>
      <c r="K19" s="13">
        <v>761578.27732462401</v>
      </c>
      <c r="L19" s="13">
        <v>150174.20041597399</v>
      </c>
      <c r="M19" s="13">
        <v>341280.95263185998</v>
      </c>
      <c r="N19" s="13">
        <v>279758.94754005998</v>
      </c>
      <c r="O19" s="13">
        <v>3603.8587280431998</v>
      </c>
      <c r="P19" s="13">
        <v>1497986.9860648401</v>
      </c>
      <c r="Q19" s="13">
        <v>1604816.42405632</v>
      </c>
      <c r="R19" s="13">
        <v>2391952.3315837402</v>
      </c>
      <c r="S19" s="13">
        <v>2017691.0253989201</v>
      </c>
    </row>
    <row r="20" spans="1:19" x14ac:dyDescent="0.25">
      <c r="A20" s="14" t="s">
        <v>188</v>
      </c>
      <c r="B20" s="13">
        <v>82883.722235818903</v>
      </c>
      <c r="C20" s="13">
        <v>4714920.95133988</v>
      </c>
      <c r="D20" s="13">
        <v>1175339.6732471599</v>
      </c>
      <c r="E20" s="13">
        <v>528564.38928964699</v>
      </c>
      <c r="F20" s="13">
        <v>982082.03405957599</v>
      </c>
      <c r="G20" s="13">
        <v>8349.8972122328596</v>
      </c>
      <c r="H20" s="13">
        <v>768120.64909404097</v>
      </c>
      <c r="I20" s="13">
        <v>418850.631330456</v>
      </c>
      <c r="J20" s="13">
        <v>2844.8027354767801</v>
      </c>
      <c r="K20" s="13">
        <v>812293.258779258</v>
      </c>
      <c r="L20" s="13">
        <v>154015.81116764399</v>
      </c>
      <c r="M20" s="13">
        <v>378436.47983416799</v>
      </c>
      <c r="N20" s="13">
        <v>301032.83389199502</v>
      </c>
      <c r="O20" s="13">
        <v>3595.8584867677</v>
      </c>
      <c r="P20" s="13">
        <v>1560502.91595695</v>
      </c>
      <c r="Q20" s="13">
        <v>1895906.8047980501</v>
      </c>
      <c r="R20" s="13">
        <v>3434463.4808299402</v>
      </c>
      <c r="S20" s="13">
        <v>2342230.9850473101</v>
      </c>
    </row>
    <row r="21" spans="1:19" x14ac:dyDescent="0.25">
      <c r="A21" s="14" t="s">
        <v>189</v>
      </c>
      <c r="B21" s="13">
        <v>85202.472800552394</v>
      </c>
      <c r="C21" s="13">
        <v>4616825.8566007204</v>
      </c>
      <c r="D21" s="13">
        <v>1137816.4284880999</v>
      </c>
      <c r="E21" s="13">
        <v>551275.81913870096</v>
      </c>
      <c r="F21" s="13">
        <v>999795.65680264297</v>
      </c>
      <c r="G21" s="13">
        <v>8381.5133590420392</v>
      </c>
      <c r="H21" s="13">
        <v>852749.53964117996</v>
      </c>
      <c r="I21" s="13">
        <v>419481.16984052001</v>
      </c>
      <c r="J21" s="13">
        <v>2745.8128625373502</v>
      </c>
      <c r="K21" s="13">
        <v>852048.33234668104</v>
      </c>
      <c r="L21" s="13">
        <v>150845.614501267</v>
      </c>
      <c r="M21" s="13">
        <v>325578.46131368401</v>
      </c>
      <c r="N21" s="13">
        <v>284451.85455237899</v>
      </c>
      <c r="O21" s="13">
        <v>3489.8516689325202</v>
      </c>
      <c r="P21" s="13">
        <v>1384350.24881173</v>
      </c>
      <c r="Q21" s="13">
        <v>1757801.99636736</v>
      </c>
      <c r="R21" s="13">
        <v>3292574.7343893601</v>
      </c>
      <c r="S21" s="13">
        <v>2390114.7065188</v>
      </c>
    </row>
    <row r="22" spans="1:19" x14ac:dyDescent="0.25">
      <c r="A22" s="14" t="s">
        <v>219</v>
      </c>
      <c r="B22" s="13">
        <v>0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</row>
    <row r="23" spans="1:19" x14ac:dyDescent="0.25">
      <c r="A23" s="14" t="s">
        <v>220</v>
      </c>
      <c r="B23" s="13">
        <v>0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354</v>
      </c>
      <c r="J23" s="13">
        <v>0</v>
      </c>
      <c r="K23" s="13">
        <v>2781</v>
      </c>
      <c r="L23" s="13">
        <v>0</v>
      </c>
      <c r="M23" s="13">
        <v>0</v>
      </c>
      <c r="N23" s="13">
        <v>0</v>
      </c>
      <c r="O23" s="13">
        <v>3176</v>
      </c>
      <c r="P23" s="13">
        <v>2206</v>
      </c>
      <c r="Q23" s="13">
        <v>0</v>
      </c>
      <c r="R23" s="13">
        <v>5827002</v>
      </c>
      <c r="S23" s="13">
        <v>0</v>
      </c>
    </row>
    <row r="24" spans="1:19" x14ac:dyDescent="0.25">
      <c r="A24" s="14" t="s">
        <v>190</v>
      </c>
      <c r="B24" s="13">
        <v>70333</v>
      </c>
      <c r="C24" s="13">
        <v>3068330</v>
      </c>
      <c r="D24" s="13">
        <v>585656</v>
      </c>
      <c r="E24" s="13">
        <v>428647</v>
      </c>
      <c r="F24" s="13">
        <v>678652</v>
      </c>
      <c r="G24" s="13">
        <v>6452</v>
      </c>
      <c r="H24" s="13">
        <v>848791</v>
      </c>
      <c r="I24" s="13">
        <v>413521</v>
      </c>
      <c r="J24" s="13">
        <v>1650</v>
      </c>
      <c r="K24" s="13">
        <v>698563</v>
      </c>
      <c r="L24" s="13">
        <v>113050</v>
      </c>
      <c r="M24" s="13">
        <v>313941</v>
      </c>
      <c r="N24" s="13">
        <v>324396</v>
      </c>
      <c r="O24" s="13">
        <v>4672</v>
      </c>
      <c r="P24" s="13">
        <v>1713128</v>
      </c>
      <c r="Q24" s="13">
        <v>2193648</v>
      </c>
      <c r="R24" s="13">
        <v>5939293</v>
      </c>
      <c r="S24" s="13">
        <v>2345572</v>
      </c>
    </row>
    <row r="25" spans="1:19" x14ac:dyDescent="0.25">
      <c r="A25" s="14" t="s">
        <v>191</v>
      </c>
      <c r="B25" s="13">
        <v>67430</v>
      </c>
      <c r="C25" s="13">
        <v>3004948</v>
      </c>
      <c r="D25" s="13">
        <v>558614</v>
      </c>
      <c r="E25" s="13">
        <v>426026</v>
      </c>
      <c r="F25" s="13">
        <v>822879</v>
      </c>
      <c r="G25" s="13">
        <v>6115</v>
      </c>
      <c r="H25" s="13">
        <v>860007</v>
      </c>
      <c r="I25" s="13">
        <v>405938</v>
      </c>
      <c r="J25" s="13">
        <v>1301</v>
      </c>
      <c r="K25" s="13">
        <v>618726</v>
      </c>
      <c r="L25" s="13">
        <v>99742</v>
      </c>
      <c r="M25" s="13">
        <v>308606</v>
      </c>
      <c r="N25" s="13">
        <v>298414</v>
      </c>
      <c r="O25" s="13">
        <v>4509</v>
      </c>
      <c r="P25" s="13">
        <v>1769646</v>
      </c>
      <c r="Q25" s="13">
        <v>2170885</v>
      </c>
      <c r="R25" s="13">
        <v>6005661</v>
      </c>
      <c r="S25" s="13">
        <v>2343755</v>
      </c>
    </row>
    <row r="26" spans="1:19" x14ac:dyDescent="0.25">
      <c r="A26" s="14" t="s">
        <v>192</v>
      </c>
      <c r="B26" s="13">
        <v>68881.5</v>
      </c>
      <c r="C26" s="13">
        <v>3036639</v>
      </c>
      <c r="D26" s="13">
        <v>572135</v>
      </c>
      <c r="E26" s="13">
        <v>427336.5</v>
      </c>
      <c r="F26" s="13">
        <v>750765.5</v>
      </c>
      <c r="G26" s="13">
        <v>6283.5</v>
      </c>
      <c r="H26" s="13">
        <v>854399</v>
      </c>
      <c r="I26" s="13">
        <v>409729.5</v>
      </c>
      <c r="J26" s="13">
        <v>1475.5</v>
      </c>
      <c r="K26" s="13">
        <v>658644.5</v>
      </c>
      <c r="L26" s="13">
        <v>106396</v>
      </c>
      <c r="M26" s="13">
        <v>311273.5</v>
      </c>
      <c r="N26" s="13">
        <v>311405</v>
      </c>
      <c r="O26" s="13">
        <v>4590.5</v>
      </c>
      <c r="P26" s="13">
        <v>1741387</v>
      </c>
      <c r="Q26" s="13">
        <v>2182266.5</v>
      </c>
      <c r="R26" s="13">
        <v>5972477</v>
      </c>
      <c r="S26" s="13">
        <v>2344663.5</v>
      </c>
    </row>
    <row r="27" spans="1:19" x14ac:dyDescent="0.25">
      <c r="A27" s="14" t="s">
        <v>221</v>
      </c>
      <c r="B27" s="13">
        <v>0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</row>
    <row r="28" spans="1:19" x14ac:dyDescent="0.25">
      <c r="A28" s="14" t="s">
        <v>222</v>
      </c>
      <c r="B28" s="13">
        <v>0</v>
      </c>
      <c r="C28" s="13">
        <v>0</v>
      </c>
      <c r="D28" s="13">
        <v>28931.012250121999</v>
      </c>
      <c r="E28" s="13">
        <v>1089.72787077099</v>
      </c>
      <c r="F28" s="13">
        <v>0</v>
      </c>
      <c r="G28" s="13">
        <v>0</v>
      </c>
      <c r="H28" s="13">
        <v>18996.254205066001</v>
      </c>
      <c r="I28" s="13">
        <v>0</v>
      </c>
      <c r="J28" s="13">
        <v>0</v>
      </c>
      <c r="K28" s="13">
        <v>1960</v>
      </c>
      <c r="L28" s="13">
        <v>0</v>
      </c>
      <c r="M28" s="13">
        <v>0</v>
      </c>
      <c r="N28" s="13">
        <v>0</v>
      </c>
      <c r="O28" s="13">
        <v>18922.661490118498</v>
      </c>
      <c r="P28" s="13">
        <v>5958.8902163613602</v>
      </c>
      <c r="Q28" s="13">
        <v>8411.8009533767508</v>
      </c>
      <c r="R28" s="13">
        <v>12915497.722685199</v>
      </c>
      <c r="S28" s="13">
        <v>13457.655007924001</v>
      </c>
    </row>
    <row r="29" spans="1:19" x14ac:dyDescent="0.25">
      <c r="A29" s="14" t="s">
        <v>193</v>
      </c>
      <c r="B29" s="13">
        <v>40665.454605331397</v>
      </c>
      <c r="C29" s="13">
        <v>3976701.1574817402</v>
      </c>
      <c r="D29" s="13">
        <v>1043621.6694074899</v>
      </c>
      <c r="E29" s="13">
        <v>491233.738906271</v>
      </c>
      <c r="F29" s="13">
        <v>1052886.0154739099</v>
      </c>
      <c r="G29" s="13">
        <v>5362.2838082766802</v>
      </c>
      <c r="H29" s="13">
        <v>877860.78868844197</v>
      </c>
      <c r="I29" s="13">
        <v>369123.68783315102</v>
      </c>
      <c r="J29" s="13">
        <v>2853.1631744045399</v>
      </c>
      <c r="K29" s="13">
        <v>457241.46409039199</v>
      </c>
      <c r="L29" s="13">
        <v>6795.2146701082902</v>
      </c>
      <c r="M29" s="13">
        <v>224920.47740545799</v>
      </c>
      <c r="N29" s="13">
        <v>164644.905405286</v>
      </c>
      <c r="O29" s="13">
        <v>18982.647615542301</v>
      </c>
      <c r="P29" s="13">
        <v>988564.92325784301</v>
      </c>
      <c r="Q29" s="13">
        <v>2063445.75977686</v>
      </c>
      <c r="R29" s="13">
        <v>12286704.094763299</v>
      </c>
      <c r="S29" s="13">
        <v>2467979.9282433498</v>
      </c>
    </row>
    <row r="30" spans="1:19" x14ac:dyDescent="0.25">
      <c r="A30" s="14" t="s">
        <v>194</v>
      </c>
      <c r="B30" s="13">
        <v>39228.200697685497</v>
      </c>
      <c r="C30" s="13">
        <v>3998955.3426827802</v>
      </c>
      <c r="D30" s="13">
        <v>1119541.4425703301</v>
      </c>
      <c r="E30" s="13">
        <v>505075.03747406299</v>
      </c>
      <c r="F30" s="13">
        <v>1179923.7900914699</v>
      </c>
      <c r="G30" s="13">
        <v>6506.6360320446602</v>
      </c>
      <c r="H30" s="13">
        <v>835184.289691702</v>
      </c>
      <c r="I30" s="13">
        <v>380915.62125976</v>
      </c>
      <c r="J30" s="13">
        <v>2712.6286246221498</v>
      </c>
      <c r="K30" s="13">
        <v>412386.83831066103</v>
      </c>
      <c r="L30" s="13">
        <v>6930.6967122407104</v>
      </c>
      <c r="M30" s="13">
        <v>202856.71586635101</v>
      </c>
      <c r="N30" s="13">
        <v>178049.011008267</v>
      </c>
      <c r="O30" s="13">
        <v>18182.751366926201</v>
      </c>
      <c r="P30" s="13">
        <v>993204.76844939403</v>
      </c>
      <c r="Q30" s="13">
        <v>2173175.9302038299</v>
      </c>
      <c r="R30" s="13">
        <v>12085059.4320806</v>
      </c>
      <c r="S30" s="13">
        <v>2435323.1071217498</v>
      </c>
    </row>
    <row r="31" spans="1:19" x14ac:dyDescent="0.25">
      <c r="A31" s="14" t="s">
        <v>195</v>
      </c>
      <c r="B31" s="13">
        <v>40683.557989860601</v>
      </c>
      <c r="C31" s="13">
        <v>4041796.4218930402</v>
      </c>
      <c r="D31" s="13">
        <v>1176408.3906099901</v>
      </c>
      <c r="E31" s="13">
        <v>508258.061939359</v>
      </c>
      <c r="F31" s="13">
        <v>1042323.9783938701</v>
      </c>
      <c r="G31" s="13">
        <v>7290.2501156997996</v>
      </c>
      <c r="H31" s="13">
        <v>807323.80696229194</v>
      </c>
      <c r="I31" s="13">
        <v>362284.77270339697</v>
      </c>
      <c r="J31" s="13">
        <v>3232.5809707048102</v>
      </c>
      <c r="K31" s="13">
        <v>396592.76529588102</v>
      </c>
      <c r="L31" s="13">
        <v>6808.9628825650398</v>
      </c>
      <c r="M31" s="13">
        <v>214774.74104199201</v>
      </c>
      <c r="N31" s="13">
        <v>163959.28638656199</v>
      </c>
      <c r="O31" s="13">
        <v>18665.291659902301</v>
      </c>
      <c r="P31" s="13">
        <v>1020222.02280536</v>
      </c>
      <c r="Q31" s="13">
        <v>2082100.4390658599</v>
      </c>
      <c r="R31" s="13">
        <v>12037352.463739499</v>
      </c>
      <c r="S31" s="13">
        <v>2381518.5663020802</v>
      </c>
    </row>
    <row r="32" spans="1:19" x14ac:dyDescent="0.25">
      <c r="A32" s="14" t="s">
        <v>223</v>
      </c>
      <c r="B32" s="13">
        <v>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</row>
    <row r="33" spans="1:19" x14ac:dyDescent="0.25">
      <c r="A33" s="14" t="s">
        <v>224</v>
      </c>
      <c r="B33" s="13">
        <v>0</v>
      </c>
      <c r="C33" s="13">
        <v>0</v>
      </c>
      <c r="D33" s="13">
        <v>6076.2066577713003</v>
      </c>
      <c r="E33" s="13">
        <v>1425.3964743689301</v>
      </c>
      <c r="F33" s="13">
        <v>0</v>
      </c>
      <c r="G33" s="13">
        <v>0</v>
      </c>
      <c r="H33" s="13">
        <v>38391.258574042899</v>
      </c>
      <c r="I33" s="13">
        <v>0</v>
      </c>
      <c r="J33" s="13">
        <v>0</v>
      </c>
      <c r="K33" s="13">
        <v>2481</v>
      </c>
      <c r="L33" s="13">
        <v>0</v>
      </c>
      <c r="M33" s="13">
        <v>0</v>
      </c>
      <c r="N33" s="13">
        <v>0</v>
      </c>
      <c r="O33" s="13">
        <v>13373.953492189899</v>
      </c>
      <c r="P33" s="13">
        <v>4372.1882795450902</v>
      </c>
      <c r="Q33" s="13">
        <v>2805.92255823401</v>
      </c>
      <c r="R33" s="13">
        <v>11898251.799385499</v>
      </c>
      <c r="S33" s="13">
        <v>4386.7598985557897</v>
      </c>
    </row>
    <row r="34" spans="1:19" x14ac:dyDescent="0.25">
      <c r="A34" s="14" t="s">
        <v>199</v>
      </c>
      <c r="B34" s="13">
        <v>31254.724347379299</v>
      </c>
      <c r="C34" s="13">
        <v>4010989.9000826799</v>
      </c>
      <c r="D34" s="13">
        <v>1426298.3019761201</v>
      </c>
      <c r="E34" s="13">
        <v>462972.22761731298</v>
      </c>
      <c r="F34" s="13">
        <v>892104.26025578997</v>
      </c>
      <c r="G34" s="13">
        <v>10325.6221351727</v>
      </c>
      <c r="H34" s="13">
        <v>846007.80029250204</v>
      </c>
      <c r="I34" s="13">
        <v>406442.40662927798</v>
      </c>
      <c r="J34" s="13">
        <v>2689.8408540385899</v>
      </c>
      <c r="K34" s="13">
        <v>364918.666040293</v>
      </c>
      <c r="L34" s="13">
        <v>2439.77208333103</v>
      </c>
      <c r="M34" s="13">
        <v>237546.52317441301</v>
      </c>
      <c r="N34" s="13">
        <v>202105.182450236</v>
      </c>
      <c r="O34" s="13">
        <v>12486.933460881701</v>
      </c>
      <c r="P34" s="13">
        <v>1047556.354778</v>
      </c>
      <c r="Q34" s="13">
        <v>2045235.25360876</v>
      </c>
      <c r="R34" s="13">
        <v>10922168.9319716</v>
      </c>
      <c r="S34" s="13">
        <v>2310094.2999886102</v>
      </c>
    </row>
    <row r="35" spans="1:19" x14ac:dyDescent="0.25">
      <c r="A35" s="14" t="s">
        <v>200</v>
      </c>
      <c r="B35" s="13">
        <v>30787.976512919398</v>
      </c>
      <c r="C35" s="13">
        <v>3731959.2433496998</v>
      </c>
      <c r="D35" s="13">
        <v>1282607.4034696501</v>
      </c>
      <c r="E35" s="13">
        <v>433877.149944156</v>
      </c>
      <c r="F35" s="13">
        <v>849149.43081043405</v>
      </c>
      <c r="G35" s="13">
        <v>8988.4414932458403</v>
      </c>
      <c r="H35" s="13">
        <v>729043.01358769101</v>
      </c>
      <c r="I35" s="13">
        <v>388007.76776141598</v>
      </c>
      <c r="J35" s="13">
        <v>2571.4722120572301</v>
      </c>
      <c r="K35" s="13">
        <v>384752.79276590497</v>
      </c>
      <c r="L35" s="13">
        <v>2370.6270575069502</v>
      </c>
      <c r="M35" s="13">
        <v>199237.458258272</v>
      </c>
      <c r="N35" s="13">
        <v>197777.511109265</v>
      </c>
      <c r="O35" s="13">
        <v>11961.4637077138</v>
      </c>
      <c r="P35" s="13">
        <v>1033408.80608101</v>
      </c>
      <c r="Q35" s="13">
        <v>1983104.20626212</v>
      </c>
      <c r="R35" s="13">
        <v>10438362.513780801</v>
      </c>
      <c r="S35" s="13">
        <v>2296895.0038324199</v>
      </c>
    </row>
    <row r="36" spans="1:19" x14ac:dyDescent="0.25">
      <c r="A36" s="14" t="s">
        <v>201</v>
      </c>
      <c r="B36" s="13">
        <v>30757.051710617099</v>
      </c>
      <c r="C36" s="13">
        <v>3781553.9270658302</v>
      </c>
      <c r="D36" s="13">
        <v>1303096.5255651299</v>
      </c>
      <c r="E36" s="13">
        <v>447658.13789403002</v>
      </c>
      <c r="F36" s="13">
        <v>931131.01473431999</v>
      </c>
      <c r="G36" s="13">
        <v>10908.391450531401</v>
      </c>
      <c r="H36" s="13">
        <v>743721.70342480496</v>
      </c>
      <c r="I36" s="13">
        <v>395134.73996085598</v>
      </c>
      <c r="J36" s="13">
        <v>2507.95074125672</v>
      </c>
      <c r="K36" s="13">
        <v>348431.952951585</v>
      </c>
      <c r="L36" s="13">
        <v>2227.1989427876701</v>
      </c>
      <c r="M36" s="13">
        <v>178975.79161522599</v>
      </c>
      <c r="N36" s="13">
        <v>184845.81353015799</v>
      </c>
      <c r="O36" s="13">
        <v>12840.790998201301</v>
      </c>
      <c r="P36" s="13">
        <v>1126576.6027049201</v>
      </c>
      <c r="Q36" s="13">
        <v>2034403.3645910199</v>
      </c>
      <c r="R36" s="13">
        <v>10809302.531303</v>
      </c>
      <c r="S36" s="13">
        <v>2323071.5855008601</v>
      </c>
    </row>
    <row r="37" spans="1:19" x14ac:dyDescent="0.25">
      <c r="A37" s="31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</row>
    <row r="38" spans="1:19" x14ac:dyDescent="0.25">
      <c r="A38" s="14" t="s">
        <v>213</v>
      </c>
      <c r="B38" s="33">
        <f t="shared" ref="B38:S38" si="0">(AVERAGE(B19:B21)-B18)/AVERAGE(B8,B15)*100</f>
        <v>122.90081205552256</v>
      </c>
      <c r="C38" s="33">
        <f t="shared" si="0"/>
        <v>124.82514447867798</v>
      </c>
      <c r="D38" s="33">
        <f t="shared" si="0"/>
        <v>77.385805637311307</v>
      </c>
      <c r="E38" s="33">
        <f t="shared" si="0"/>
        <v>104.55792314867998</v>
      </c>
      <c r="F38" s="33">
        <f t="shared" si="0"/>
        <v>100.04089136404698</v>
      </c>
      <c r="G38" s="33">
        <f t="shared" si="0"/>
        <v>91.788541157840015</v>
      </c>
      <c r="H38" s="33">
        <f t="shared" si="0"/>
        <v>80.476152212621557</v>
      </c>
      <c r="I38" s="33">
        <f t="shared" si="0"/>
        <v>69.56199341276978</v>
      </c>
      <c r="J38" s="33">
        <f t="shared" si="0"/>
        <v>128.39581304374411</v>
      </c>
      <c r="K38" s="33">
        <f t="shared" si="0"/>
        <v>61.015667917994165</v>
      </c>
      <c r="L38" s="33">
        <f t="shared" si="0"/>
        <v>78.640529965713696</v>
      </c>
      <c r="M38" s="33">
        <f t="shared" si="0"/>
        <v>85.795204063260883</v>
      </c>
      <c r="N38" s="33">
        <f t="shared" si="0"/>
        <v>55.502660214297507</v>
      </c>
      <c r="O38" s="33">
        <f t="shared" si="0"/>
        <v>62.619956635648514</v>
      </c>
      <c r="P38" s="33">
        <f t="shared" si="0"/>
        <v>50.810159358510077</v>
      </c>
      <c r="Q38" s="33">
        <f t="shared" si="0"/>
        <v>57.373170779427454</v>
      </c>
      <c r="R38" s="33">
        <f t="shared" si="0"/>
        <v>66.688056007184855</v>
      </c>
      <c r="S38" s="33">
        <f t="shared" si="0"/>
        <v>82.370119698668233</v>
      </c>
    </row>
    <row r="39" spans="1:19" x14ac:dyDescent="0.25">
      <c r="A39" s="14" t="s">
        <v>214</v>
      </c>
      <c r="B39" s="33">
        <f t="shared" ref="B39:S39" si="1">(AVERAGE(B24:B25)-B23)/AVERAGE(B8,B15)*100</f>
        <v>102.0916765818075</v>
      </c>
      <c r="C39" s="33">
        <f t="shared" si="1"/>
        <v>80.00754510362637</v>
      </c>
      <c r="D39" s="33">
        <f t="shared" si="1"/>
        <v>38.875586472088273</v>
      </c>
      <c r="E39" s="33">
        <f t="shared" si="1"/>
        <v>83.3596467766058</v>
      </c>
      <c r="F39" s="33">
        <f t="shared" si="1"/>
        <v>74.717933701551658</v>
      </c>
      <c r="G39" s="33">
        <f t="shared" si="1"/>
        <v>63.521421997587915</v>
      </c>
      <c r="H39" s="33">
        <f t="shared" si="1"/>
        <v>86.719326637666555</v>
      </c>
      <c r="I39" s="33">
        <f t="shared" si="1"/>
        <v>70.389018380405815</v>
      </c>
      <c r="J39" s="33">
        <f t="shared" si="1"/>
        <v>67.683058498991045</v>
      </c>
      <c r="K39" s="33">
        <f t="shared" si="1"/>
        <v>49.487969535975886</v>
      </c>
      <c r="L39" s="33">
        <f t="shared" si="1"/>
        <v>55.162963161072831</v>
      </c>
      <c r="M39" s="33">
        <f t="shared" si="1"/>
        <v>76.645589859018841</v>
      </c>
      <c r="N39" s="33">
        <f t="shared" si="1"/>
        <v>59.926956472908131</v>
      </c>
      <c r="O39" s="33">
        <f t="shared" si="1"/>
        <v>61.465873498584379</v>
      </c>
      <c r="P39" s="33">
        <f t="shared" si="1"/>
        <v>59.669981878628398</v>
      </c>
      <c r="Q39" s="33">
        <f t="shared" si="1"/>
        <v>71.428894924875479</v>
      </c>
      <c r="R39" s="33">
        <f t="shared" si="1"/>
        <v>27.893634962180013</v>
      </c>
      <c r="S39" s="33">
        <f t="shared" si="1"/>
        <v>85.835183383239794</v>
      </c>
    </row>
    <row r="40" spans="1:19" x14ac:dyDescent="0.25">
      <c r="A40" s="14" t="s">
        <v>215</v>
      </c>
      <c r="B40" s="33">
        <f t="shared" ref="B40:N40" si="2">(AVERAGE(B29:B31)-B28)/AVERAGE(B8,B15)*100</f>
        <v>59.570566178301718</v>
      </c>
      <c r="C40" s="33">
        <f t="shared" si="2"/>
        <v>105.54288328776505</v>
      </c>
      <c r="D40" s="33">
        <f t="shared" si="2"/>
        <v>73.673562197272901</v>
      </c>
      <c r="E40" s="33">
        <f t="shared" si="2"/>
        <v>97.618342300079604</v>
      </c>
      <c r="F40" s="33">
        <f t="shared" si="2"/>
        <v>108.64965111546334</v>
      </c>
      <c r="G40" s="33">
        <f t="shared" si="2"/>
        <v>64.561561756978691</v>
      </c>
      <c r="H40" s="33">
        <f t="shared" si="2"/>
        <v>83.342273533996206</v>
      </c>
      <c r="I40" s="33">
        <f t="shared" si="2"/>
        <v>63.751901973069025</v>
      </c>
      <c r="J40" s="33">
        <f t="shared" si="2"/>
        <v>134.53084352641298</v>
      </c>
      <c r="K40" s="33">
        <f t="shared" si="2"/>
        <v>31.699543356773276</v>
      </c>
      <c r="L40" s="33">
        <f t="shared" si="2"/>
        <v>3.5488944214466578</v>
      </c>
      <c r="M40" s="33">
        <f t="shared" si="2"/>
        <v>52.73901356902617</v>
      </c>
      <c r="N40" s="33">
        <f t="shared" si="2"/>
        <v>32.50021079843718</v>
      </c>
      <c r="O40" s="33" t="s">
        <v>112</v>
      </c>
      <c r="P40" s="33">
        <f>(AVERAGE(P29:P31)-P28)/AVERAGE(P8,P15)*100</f>
        <v>34.127575104043842</v>
      </c>
      <c r="Q40" s="33">
        <f>(AVERAGE(Q29:Q31)-Q28)/AVERAGE(Q8,Q15)*100</f>
        <v>68.665124397939536</v>
      </c>
      <c r="R40" s="33" t="s">
        <v>112</v>
      </c>
      <c r="S40" s="33">
        <f>(AVERAGE(S29:S31)-S28)/AVERAGE(S8,S15)*100</f>
        <v>88.403385992168793</v>
      </c>
    </row>
    <row r="41" spans="1:19" x14ac:dyDescent="0.25">
      <c r="A41" s="14" t="s">
        <v>216</v>
      </c>
      <c r="B41" s="33">
        <f t="shared" ref="B41:N41" si="3">(AVERAGE(B34:B36)-B33)/AVERAGE(B8,B15)*100</f>
        <v>45.847251324577698</v>
      </c>
      <c r="C41" s="33">
        <f t="shared" si="3"/>
        <v>101.21356750119305</v>
      </c>
      <c r="D41" s="33">
        <f t="shared" si="3"/>
        <v>90.456676230747362</v>
      </c>
      <c r="E41" s="33">
        <f t="shared" si="3"/>
        <v>87.145383818920379</v>
      </c>
      <c r="F41" s="33">
        <f t="shared" si="3"/>
        <v>88.653986397015515</v>
      </c>
      <c r="G41" s="33">
        <f t="shared" si="3"/>
        <v>101.8420372336608</v>
      </c>
      <c r="H41" s="33">
        <f t="shared" si="3"/>
        <v>74.553223591349322</v>
      </c>
      <c r="I41" s="33">
        <f t="shared" si="3"/>
        <v>68.18004041224151</v>
      </c>
      <c r="J41" s="33">
        <f t="shared" si="3"/>
        <v>118.79533192525375</v>
      </c>
      <c r="K41" s="33">
        <f t="shared" si="3"/>
        <v>27.431810242610993</v>
      </c>
      <c r="L41" s="33">
        <f t="shared" si="3"/>
        <v>1.2162573900944853</v>
      </c>
      <c r="M41" s="33">
        <f t="shared" si="3"/>
        <v>50.539981738152782</v>
      </c>
      <c r="N41" s="33">
        <f t="shared" si="3"/>
        <v>37.508496216428284</v>
      </c>
      <c r="O41" s="33" t="s">
        <v>112</v>
      </c>
      <c r="P41" s="33">
        <f>(AVERAGE(P34:P36)-P33)/AVERAGE(P8,P15)*100</f>
        <v>36.532769106181249</v>
      </c>
      <c r="Q41" s="33">
        <f>(AVERAGE(Q34:Q36)-Q33)/AVERAGE(Q8,Q15)*100</f>
        <v>66.055749579973167</v>
      </c>
      <c r="R41" s="33" t="s">
        <v>112</v>
      </c>
      <c r="S41" s="33">
        <f>(AVERAGE(S34:S36)-S33)/AVERAGE(S8,S15)*100</f>
        <v>84.406345483535958</v>
      </c>
    </row>
  </sheetData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1EFC1-9405-4998-8F86-EA07ECA13623}">
  <dimension ref="A1"/>
  <sheetViews>
    <sheetView showGridLines="0" workbookViewId="0">
      <selection activeCell="D6" sqref="D6"/>
    </sheetView>
  </sheetViews>
  <sheetFormatPr defaultRowHeight="15" x14ac:dyDescent="0.25"/>
  <sheetData>
    <row r="1" spans="1:1" x14ac:dyDescent="0.25">
      <c r="A1" t="s">
        <v>134</v>
      </c>
    </row>
  </sheetData>
  <pageMargins left="0.7" right="0.7" top="0.78740157499999996" bottom="0.78740157499999996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7B76E-3700-40B9-9363-3A8E6A3BF058}">
  <dimension ref="A1:A35"/>
  <sheetViews>
    <sheetView showGridLines="0" topLeftCell="A13" workbookViewId="0">
      <selection activeCell="S27" sqref="S27"/>
    </sheetView>
  </sheetViews>
  <sheetFormatPr defaultRowHeight="15" x14ac:dyDescent="0.25"/>
  <sheetData>
    <row r="1" spans="1:1" s="3" customFormat="1" x14ac:dyDescent="0.25">
      <c r="A1" s="3" t="s">
        <v>285</v>
      </c>
    </row>
    <row r="18" spans="1:1" s="3" customFormat="1" ht="15.75" customHeight="1" x14ac:dyDescent="0.25">
      <c r="A18" s="3" t="s">
        <v>286</v>
      </c>
    </row>
    <row r="35" spans="1:1" s="3" customFormat="1" x14ac:dyDescent="0.25">
      <c r="A35" s="3" t="s">
        <v>287</v>
      </c>
    </row>
  </sheetData>
  <pageMargins left="0.7" right="0.7" top="0.78740157499999996" bottom="0.78740157499999996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ABE178-E1B5-49C9-BEA7-B17B1417152F}">
  <dimension ref="A1:F52"/>
  <sheetViews>
    <sheetView showGridLines="0" workbookViewId="0">
      <selection activeCell="M17" sqref="M17"/>
    </sheetView>
  </sheetViews>
  <sheetFormatPr defaultRowHeight="15" x14ac:dyDescent="0.25"/>
  <cols>
    <col min="1" max="1" width="23.42578125" bestFit="1" customWidth="1"/>
    <col min="2" max="2" width="11.140625" bestFit="1" customWidth="1"/>
    <col min="3" max="3" width="9.85546875" bestFit="1" customWidth="1"/>
    <col min="4" max="4" width="16.42578125" bestFit="1" customWidth="1"/>
    <col min="5" max="5" width="16" bestFit="1" customWidth="1"/>
    <col min="6" max="6" width="7" bestFit="1" customWidth="1"/>
  </cols>
  <sheetData>
    <row r="1" spans="1:6" x14ac:dyDescent="0.25">
      <c r="A1" t="s">
        <v>144</v>
      </c>
    </row>
    <row r="2" spans="1:6" x14ac:dyDescent="0.25">
      <c r="A2" s="61" t="s">
        <v>135</v>
      </c>
      <c r="B2" s="61" t="s">
        <v>136</v>
      </c>
      <c r="C2" s="61" t="s">
        <v>137</v>
      </c>
      <c r="D2" s="61" t="s">
        <v>138</v>
      </c>
      <c r="E2" s="61" t="s">
        <v>139</v>
      </c>
      <c r="F2" s="61" t="s">
        <v>140</v>
      </c>
    </row>
    <row r="3" spans="1:6" x14ac:dyDescent="0.25">
      <c r="A3" s="138" t="s">
        <v>141</v>
      </c>
      <c r="B3" s="55">
        <v>255.1</v>
      </c>
      <c r="C3" s="55">
        <v>71.099999999999994</v>
      </c>
      <c r="D3" s="138">
        <v>0.8</v>
      </c>
      <c r="E3" s="55">
        <v>24</v>
      </c>
      <c r="F3" s="138" t="s">
        <v>142</v>
      </c>
    </row>
    <row r="4" spans="1:6" x14ac:dyDescent="0.25">
      <c r="A4" s="138"/>
      <c r="B4" s="55">
        <v>255.1</v>
      </c>
      <c r="C4" s="55">
        <v>43.2</v>
      </c>
      <c r="D4" s="138"/>
      <c r="E4" s="55">
        <v>44</v>
      </c>
      <c r="F4" s="138"/>
    </row>
    <row r="5" spans="1:6" x14ac:dyDescent="0.25">
      <c r="A5" s="138"/>
      <c r="B5" s="55">
        <v>255.1</v>
      </c>
      <c r="C5" s="55">
        <v>41.3</v>
      </c>
      <c r="D5" s="138"/>
      <c r="E5" s="55">
        <v>60</v>
      </c>
      <c r="F5" s="138"/>
    </row>
    <row r="6" spans="1:6" x14ac:dyDescent="0.25">
      <c r="A6" s="138" t="s">
        <v>12</v>
      </c>
      <c r="B6" s="55">
        <v>158.19999999999999</v>
      </c>
      <c r="C6" s="55">
        <v>58.2</v>
      </c>
      <c r="D6" s="138">
        <v>0.8</v>
      </c>
      <c r="E6" s="55">
        <v>24</v>
      </c>
      <c r="F6" s="138" t="s">
        <v>142</v>
      </c>
    </row>
    <row r="7" spans="1:6" x14ac:dyDescent="0.25">
      <c r="A7" s="138"/>
      <c r="B7" s="55">
        <v>158.19999999999999</v>
      </c>
      <c r="C7" s="55">
        <v>42.2</v>
      </c>
      <c r="D7" s="138"/>
      <c r="E7" s="55">
        <v>80</v>
      </c>
      <c r="F7" s="138"/>
    </row>
    <row r="8" spans="1:6" x14ac:dyDescent="0.25">
      <c r="A8" s="138"/>
      <c r="B8" s="55">
        <v>158.19999999999999</v>
      </c>
      <c r="C8" s="55">
        <v>41.2</v>
      </c>
      <c r="D8" s="138"/>
      <c r="E8" s="55">
        <v>44</v>
      </c>
      <c r="F8" s="138"/>
    </row>
    <row r="9" spans="1:6" x14ac:dyDescent="0.25">
      <c r="A9" s="138" t="s">
        <v>25</v>
      </c>
      <c r="B9" s="55">
        <v>451.4</v>
      </c>
      <c r="C9" s="55">
        <v>140.1</v>
      </c>
      <c r="D9" s="138">
        <v>2.7</v>
      </c>
      <c r="E9" s="55">
        <v>32</v>
      </c>
      <c r="F9" s="138" t="s">
        <v>142</v>
      </c>
    </row>
    <row r="10" spans="1:6" x14ac:dyDescent="0.25">
      <c r="A10" s="138"/>
      <c r="B10" s="55">
        <v>451.4</v>
      </c>
      <c r="C10" s="55">
        <v>123.2</v>
      </c>
      <c r="D10" s="138"/>
      <c r="E10" s="55">
        <v>40</v>
      </c>
      <c r="F10" s="138"/>
    </row>
    <row r="11" spans="1:6" x14ac:dyDescent="0.25">
      <c r="A11" s="138"/>
      <c r="B11" s="55">
        <v>451.4</v>
      </c>
      <c r="C11" s="55">
        <v>58.1</v>
      </c>
      <c r="D11" s="138"/>
      <c r="E11" s="55">
        <v>72</v>
      </c>
      <c r="F11" s="138"/>
    </row>
    <row r="12" spans="1:6" x14ac:dyDescent="0.25">
      <c r="A12" s="138" t="s">
        <v>17</v>
      </c>
      <c r="B12" s="55">
        <v>319.10000000000002</v>
      </c>
      <c r="C12" s="55">
        <v>273.10000000000002</v>
      </c>
      <c r="D12" s="138">
        <v>3.9</v>
      </c>
      <c r="E12" s="55">
        <v>4</v>
      </c>
      <c r="F12" s="138" t="s">
        <v>142</v>
      </c>
    </row>
    <row r="13" spans="1:6" x14ac:dyDescent="0.25">
      <c r="A13" s="138"/>
      <c r="B13" s="55">
        <v>319.10000000000002</v>
      </c>
      <c r="C13" s="55">
        <v>157</v>
      </c>
      <c r="D13" s="138"/>
      <c r="E13" s="55">
        <v>20</v>
      </c>
      <c r="F13" s="138"/>
    </row>
    <row r="14" spans="1:6" x14ac:dyDescent="0.25">
      <c r="A14" s="138"/>
      <c r="B14" s="55">
        <v>319.10000000000002</v>
      </c>
      <c r="C14" s="55">
        <v>69.099999999999994</v>
      </c>
      <c r="D14" s="138"/>
      <c r="E14" s="55">
        <v>72</v>
      </c>
      <c r="F14" s="138"/>
    </row>
    <row r="15" spans="1:6" x14ac:dyDescent="0.25">
      <c r="A15" s="138" t="s">
        <v>45</v>
      </c>
      <c r="B15" s="55">
        <v>481.4</v>
      </c>
      <c r="C15" s="55">
        <v>140.1</v>
      </c>
      <c r="D15" s="138">
        <v>3.9</v>
      </c>
      <c r="E15" s="55">
        <v>24</v>
      </c>
      <c r="F15" s="138" t="s">
        <v>142</v>
      </c>
    </row>
    <row r="16" spans="1:6" x14ac:dyDescent="0.25">
      <c r="A16" s="138"/>
      <c r="B16" s="55">
        <v>481.4</v>
      </c>
      <c r="C16" s="55">
        <v>81.099999999999994</v>
      </c>
      <c r="D16" s="138"/>
      <c r="E16" s="55">
        <v>48</v>
      </c>
      <c r="F16" s="138"/>
    </row>
    <row r="17" spans="1:6" x14ac:dyDescent="0.25">
      <c r="A17" s="138"/>
      <c r="B17" s="55">
        <v>481.4</v>
      </c>
      <c r="C17" s="55">
        <v>58.2</v>
      </c>
      <c r="D17" s="138"/>
      <c r="E17" s="55">
        <v>40</v>
      </c>
      <c r="F17" s="138"/>
    </row>
    <row r="18" spans="1:6" x14ac:dyDescent="0.25">
      <c r="A18" s="138" t="s">
        <v>21</v>
      </c>
      <c r="B18" s="55">
        <v>245.1</v>
      </c>
      <c r="C18" s="55">
        <v>151</v>
      </c>
      <c r="D18" s="138">
        <v>4.2</v>
      </c>
      <c r="E18" s="55">
        <v>20</v>
      </c>
      <c r="F18" s="138" t="s">
        <v>142</v>
      </c>
    </row>
    <row r="19" spans="1:6" x14ac:dyDescent="0.25">
      <c r="A19" s="138"/>
      <c r="B19" s="55">
        <v>245.1</v>
      </c>
      <c r="C19" s="55">
        <v>121.1</v>
      </c>
      <c r="D19" s="138"/>
      <c r="E19" s="55">
        <v>24</v>
      </c>
      <c r="F19" s="138"/>
    </row>
    <row r="20" spans="1:6" x14ac:dyDescent="0.25">
      <c r="A20" s="138"/>
      <c r="B20" s="55">
        <v>245.1</v>
      </c>
      <c r="C20" s="55">
        <v>65.099999999999994</v>
      </c>
      <c r="D20" s="138"/>
      <c r="E20" s="55">
        <v>44</v>
      </c>
      <c r="F20" s="138"/>
    </row>
    <row r="21" spans="1:6" x14ac:dyDescent="0.25">
      <c r="A21" s="138" t="s">
        <v>33</v>
      </c>
      <c r="B21" s="55">
        <v>403.2</v>
      </c>
      <c r="C21" s="55">
        <v>184.9</v>
      </c>
      <c r="D21" s="138">
        <v>4.8</v>
      </c>
      <c r="E21" s="55">
        <v>20</v>
      </c>
      <c r="F21" s="138" t="s">
        <v>142</v>
      </c>
    </row>
    <row r="22" spans="1:6" x14ac:dyDescent="0.25">
      <c r="A22" s="138"/>
      <c r="B22" s="55">
        <v>403.2</v>
      </c>
      <c r="C22" s="55">
        <v>129</v>
      </c>
      <c r="D22" s="138"/>
      <c r="E22" s="55">
        <v>32</v>
      </c>
      <c r="F22" s="138"/>
    </row>
    <row r="23" spans="1:6" x14ac:dyDescent="0.25">
      <c r="A23" s="138"/>
      <c r="B23" s="55">
        <v>403.2</v>
      </c>
      <c r="C23" s="55">
        <v>69.099999999999994</v>
      </c>
      <c r="D23" s="138"/>
      <c r="E23" s="55">
        <v>80</v>
      </c>
      <c r="F23" s="138"/>
    </row>
    <row r="24" spans="1:6" x14ac:dyDescent="0.25">
      <c r="A24" s="138" t="s">
        <v>69</v>
      </c>
      <c r="B24" s="55">
        <v>553.4</v>
      </c>
      <c r="C24" s="55">
        <v>385.1</v>
      </c>
      <c r="D24" s="138">
        <v>4.9000000000000004</v>
      </c>
      <c r="E24" s="55">
        <v>20</v>
      </c>
      <c r="F24" s="138" t="s">
        <v>142</v>
      </c>
    </row>
    <row r="25" spans="1:6" x14ac:dyDescent="0.25">
      <c r="A25" s="138"/>
      <c r="B25" s="55">
        <v>553.4</v>
      </c>
      <c r="C25" s="55">
        <v>237.1</v>
      </c>
      <c r="D25" s="138"/>
      <c r="E25" s="55">
        <v>28</v>
      </c>
      <c r="F25" s="138"/>
    </row>
    <row r="26" spans="1:6" x14ac:dyDescent="0.25">
      <c r="A26" s="138"/>
      <c r="B26" s="55">
        <v>553.4</v>
      </c>
      <c r="C26" s="55">
        <v>181</v>
      </c>
      <c r="D26" s="138"/>
      <c r="E26" s="55">
        <v>40</v>
      </c>
      <c r="F26" s="138"/>
    </row>
    <row r="27" spans="1:6" x14ac:dyDescent="0.25">
      <c r="A27" s="138" t="s">
        <v>29</v>
      </c>
      <c r="B27" s="55">
        <v>299.3</v>
      </c>
      <c r="C27" s="55">
        <v>297.2</v>
      </c>
      <c r="D27" s="138">
        <v>5</v>
      </c>
      <c r="E27" s="55">
        <v>24</v>
      </c>
      <c r="F27" s="138" t="s">
        <v>143</v>
      </c>
    </row>
    <row r="28" spans="1:6" x14ac:dyDescent="0.25">
      <c r="A28" s="138"/>
      <c r="B28" s="55">
        <v>299.3</v>
      </c>
      <c r="C28" s="55">
        <v>281.3</v>
      </c>
      <c r="D28" s="138"/>
      <c r="E28" s="55">
        <v>20</v>
      </c>
      <c r="F28" s="138"/>
    </row>
    <row r="29" spans="1:6" x14ac:dyDescent="0.25">
      <c r="A29" s="138"/>
      <c r="B29" s="55">
        <v>299.3</v>
      </c>
      <c r="C29" s="55">
        <v>253.3</v>
      </c>
      <c r="D29" s="138"/>
      <c r="E29" s="55">
        <v>24</v>
      </c>
      <c r="F29" s="138"/>
    </row>
    <row r="30" spans="1:6" x14ac:dyDescent="0.25">
      <c r="A30" s="138" t="s">
        <v>37</v>
      </c>
      <c r="B30" s="55">
        <v>327.2</v>
      </c>
      <c r="C30" s="55">
        <v>137</v>
      </c>
      <c r="D30" s="138">
        <v>5.4</v>
      </c>
      <c r="E30" s="55">
        <v>32</v>
      </c>
      <c r="F30" s="138" t="s">
        <v>142</v>
      </c>
    </row>
    <row r="31" spans="1:6" x14ac:dyDescent="0.25">
      <c r="A31" s="138"/>
      <c r="B31" s="55">
        <v>327.2</v>
      </c>
      <c r="C31" s="55">
        <v>105</v>
      </c>
      <c r="D31" s="138"/>
      <c r="E31" s="55">
        <v>28</v>
      </c>
      <c r="F31" s="138"/>
    </row>
    <row r="32" spans="1:6" x14ac:dyDescent="0.25">
      <c r="A32" s="138"/>
      <c r="B32" s="55">
        <v>327.2</v>
      </c>
      <c r="C32" s="55">
        <v>77.099999999999994</v>
      </c>
      <c r="D32" s="138"/>
      <c r="E32" s="55">
        <v>80</v>
      </c>
      <c r="F32" s="138"/>
    </row>
    <row r="33" spans="1:6" x14ac:dyDescent="0.25">
      <c r="A33" s="138" t="s">
        <v>41</v>
      </c>
      <c r="B33" s="55">
        <v>467.4</v>
      </c>
      <c r="C33" s="55">
        <v>403.1</v>
      </c>
      <c r="D33" s="138">
        <v>5.4</v>
      </c>
      <c r="E33" s="55">
        <v>12</v>
      </c>
      <c r="F33" s="138" t="s">
        <v>142</v>
      </c>
    </row>
    <row r="34" spans="1:6" x14ac:dyDescent="0.25">
      <c r="A34" s="138"/>
      <c r="B34" s="55">
        <v>467.4</v>
      </c>
      <c r="C34" s="55">
        <v>276</v>
      </c>
      <c r="D34" s="138"/>
      <c r="E34" s="55">
        <v>24</v>
      </c>
      <c r="F34" s="138"/>
    </row>
    <row r="35" spans="1:6" x14ac:dyDescent="0.25">
      <c r="A35" s="138"/>
      <c r="B35" s="55">
        <v>467.4</v>
      </c>
      <c r="C35" s="55">
        <v>57.2</v>
      </c>
      <c r="D35" s="138"/>
      <c r="E35" s="55">
        <v>52</v>
      </c>
      <c r="F35" s="138"/>
    </row>
    <row r="36" spans="1:6" x14ac:dyDescent="0.25">
      <c r="A36" s="138" t="s">
        <v>57</v>
      </c>
      <c r="B36" s="55">
        <v>413.4</v>
      </c>
      <c r="C36" s="55">
        <v>55.2</v>
      </c>
      <c r="D36" s="138">
        <v>5.8</v>
      </c>
      <c r="E36" s="55">
        <v>76</v>
      </c>
      <c r="F36" s="138" t="s">
        <v>142</v>
      </c>
    </row>
    <row r="37" spans="1:6" x14ac:dyDescent="0.25">
      <c r="A37" s="138"/>
      <c r="B37" s="55">
        <v>413.4</v>
      </c>
      <c r="C37" s="55">
        <v>57.2</v>
      </c>
      <c r="D37" s="138"/>
      <c r="E37" s="55">
        <v>44</v>
      </c>
      <c r="F37" s="138"/>
    </row>
    <row r="38" spans="1:6" x14ac:dyDescent="0.25">
      <c r="A38" s="138" t="s">
        <v>61</v>
      </c>
      <c r="B38" s="55">
        <v>338.4</v>
      </c>
      <c r="C38" s="55">
        <v>55.3</v>
      </c>
      <c r="D38" s="138">
        <v>5.8</v>
      </c>
      <c r="E38" s="55">
        <v>48</v>
      </c>
      <c r="F38" s="138" t="s">
        <v>142</v>
      </c>
    </row>
    <row r="39" spans="1:6" x14ac:dyDescent="0.25">
      <c r="A39" s="138"/>
      <c r="B39" s="55">
        <v>338.4</v>
      </c>
      <c r="C39" s="55">
        <v>206</v>
      </c>
      <c r="D39" s="138"/>
      <c r="E39" s="55">
        <v>12</v>
      </c>
      <c r="F39" s="138"/>
    </row>
    <row r="40" spans="1:6" x14ac:dyDescent="0.25">
      <c r="A40" s="138" t="s">
        <v>129</v>
      </c>
      <c r="B40" s="55">
        <v>324.2</v>
      </c>
      <c r="C40" s="55">
        <v>268</v>
      </c>
      <c r="D40" s="138">
        <v>6</v>
      </c>
      <c r="E40" s="55">
        <v>28</v>
      </c>
      <c r="F40" s="138" t="s">
        <v>142</v>
      </c>
    </row>
    <row r="41" spans="1:6" x14ac:dyDescent="0.25">
      <c r="A41" s="138"/>
      <c r="B41" s="55">
        <v>324.2</v>
      </c>
      <c r="C41" s="55">
        <v>212.1</v>
      </c>
      <c r="D41" s="138"/>
      <c r="E41" s="55">
        <v>28</v>
      </c>
      <c r="F41" s="138"/>
    </row>
    <row r="42" spans="1:6" x14ac:dyDescent="0.25">
      <c r="A42" s="138"/>
      <c r="B42" s="55">
        <v>324.2</v>
      </c>
      <c r="C42" s="55">
        <v>65.2</v>
      </c>
      <c r="D42" s="138"/>
      <c r="E42" s="55">
        <v>76</v>
      </c>
      <c r="F42" s="138"/>
    </row>
    <row r="43" spans="1:6" x14ac:dyDescent="0.25">
      <c r="A43" s="55" t="s">
        <v>86</v>
      </c>
      <c r="B43" s="55">
        <v>1175.8</v>
      </c>
      <c r="C43" s="55">
        <v>957.6</v>
      </c>
      <c r="D43" s="55">
        <v>6</v>
      </c>
      <c r="E43" s="55">
        <v>48</v>
      </c>
      <c r="F43" s="55" t="s">
        <v>143</v>
      </c>
    </row>
    <row r="44" spans="1:6" x14ac:dyDescent="0.25">
      <c r="A44" s="138" t="s">
        <v>130</v>
      </c>
      <c r="B44" s="55">
        <v>394.3</v>
      </c>
      <c r="C44" s="55">
        <v>134</v>
      </c>
      <c r="D44" s="138">
        <v>6.1</v>
      </c>
      <c r="E44" s="55">
        <v>48</v>
      </c>
      <c r="F44" s="138" t="s">
        <v>142</v>
      </c>
    </row>
    <row r="45" spans="1:6" x14ac:dyDescent="0.25">
      <c r="A45" s="138"/>
      <c r="B45" s="55">
        <v>394.3</v>
      </c>
      <c r="C45" s="55">
        <v>106</v>
      </c>
      <c r="D45" s="138"/>
      <c r="E45" s="55">
        <v>76</v>
      </c>
      <c r="F45" s="138"/>
    </row>
    <row r="46" spans="1:6" x14ac:dyDescent="0.25">
      <c r="A46" s="138"/>
      <c r="B46" s="55">
        <v>394.3</v>
      </c>
      <c r="C46" s="55">
        <v>94.1</v>
      </c>
      <c r="D46" s="138"/>
      <c r="E46" s="55">
        <v>80</v>
      </c>
      <c r="F46" s="138"/>
    </row>
    <row r="47" spans="1:6" x14ac:dyDescent="0.25">
      <c r="A47" s="138" t="s">
        <v>53</v>
      </c>
      <c r="B47" s="55">
        <v>426.2</v>
      </c>
      <c r="C47" s="55">
        <v>136</v>
      </c>
      <c r="D47" s="138">
        <v>7.1</v>
      </c>
      <c r="E47" s="55">
        <v>44</v>
      </c>
      <c r="F47" s="138" t="s">
        <v>142</v>
      </c>
    </row>
    <row r="48" spans="1:6" x14ac:dyDescent="0.25">
      <c r="A48" s="138"/>
      <c r="B48" s="55">
        <v>426.2</v>
      </c>
      <c r="C48" s="55">
        <v>104</v>
      </c>
      <c r="D48" s="138"/>
      <c r="E48" s="55">
        <v>36</v>
      </c>
      <c r="F48" s="138"/>
    </row>
    <row r="49" spans="1:6" x14ac:dyDescent="0.25">
      <c r="A49" s="138" t="s">
        <v>82</v>
      </c>
      <c r="B49" s="55">
        <v>647.5</v>
      </c>
      <c r="C49" s="55">
        <v>291.3</v>
      </c>
      <c r="D49" s="138">
        <v>8.1</v>
      </c>
      <c r="E49" s="55">
        <v>44</v>
      </c>
      <c r="F49" s="138" t="s">
        <v>142</v>
      </c>
    </row>
    <row r="50" spans="1:6" x14ac:dyDescent="0.25">
      <c r="A50" s="138"/>
      <c r="B50" s="55">
        <v>647.5</v>
      </c>
      <c r="C50" s="55">
        <v>147.1</v>
      </c>
      <c r="D50" s="138"/>
      <c r="E50" s="55">
        <v>52</v>
      </c>
      <c r="F50" s="138"/>
    </row>
    <row r="51" spans="1:6" x14ac:dyDescent="0.25">
      <c r="A51" s="138" t="s">
        <v>78</v>
      </c>
      <c r="B51" s="55">
        <v>510.3</v>
      </c>
      <c r="C51" s="55">
        <v>132.19999999999999</v>
      </c>
      <c r="D51" s="138">
        <v>8.3000000000000007</v>
      </c>
      <c r="E51" s="55">
        <v>36</v>
      </c>
      <c r="F51" s="138" t="s">
        <v>142</v>
      </c>
    </row>
    <row r="52" spans="1:6" x14ac:dyDescent="0.25">
      <c r="A52" s="138"/>
      <c r="B52" s="55">
        <v>510.3</v>
      </c>
      <c r="C52" s="55">
        <v>510.3</v>
      </c>
      <c r="D52" s="138"/>
      <c r="E52" s="55">
        <v>44</v>
      </c>
      <c r="F52" s="138"/>
    </row>
  </sheetData>
  <mergeCells count="54">
    <mergeCell ref="A3:A5"/>
    <mergeCell ref="D3:D5"/>
    <mergeCell ref="F3:F5"/>
    <mergeCell ref="A6:A8"/>
    <mergeCell ref="D6:D8"/>
    <mergeCell ref="F6:F8"/>
    <mergeCell ref="A9:A11"/>
    <mergeCell ref="D9:D11"/>
    <mergeCell ref="F9:F11"/>
    <mergeCell ref="A12:A14"/>
    <mergeCell ref="D12:D14"/>
    <mergeCell ref="F12:F14"/>
    <mergeCell ref="A15:A17"/>
    <mergeCell ref="D15:D17"/>
    <mergeCell ref="F15:F17"/>
    <mergeCell ref="A18:A20"/>
    <mergeCell ref="D18:D20"/>
    <mergeCell ref="F18:F20"/>
    <mergeCell ref="A21:A23"/>
    <mergeCell ref="D21:D23"/>
    <mergeCell ref="F21:F23"/>
    <mergeCell ref="A24:A26"/>
    <mergeCell ref="D24:D26"/>
    <mergeCell ref="F24:F26"/>
    <mergeCell ref="A27:A29"/>
    <mergeCell ref="D27:D29"/>
    <mergeCell ref="F27:F29"/>
    <mergeCell ref="A30:A32"/>
    <mergeCell ref="D30:D32"/>
    <mergeCell ref="F30:F32"/>
    <mergeCell ref="A33:A35"/>
    <mergeCell ref="D33:D35"/>
    <mergeCell ref="F33:F35"/>
    <mergeCell ref="A36:A37"/>
    <mergeCell ref="D36:D37"/>
    <mergeCell ref="F36:F37"/>
    <mergeCell ref="A38:A39"/>
    <mergeCell ref="D38:D39"/>
    <mergeCell ref="F38:F39"/>
    <mergeCell ref="A40:A42"/>
    <mergeCell ref="D40:D42"/>
    <mergeCell ref="F40:F42"/>
    <mergeCell ref="A44:A46"/>
    <mergeCell ref="D44:D46"/>
    <mergeCell ref="F44:F46"/>
    <mergeCell ref="A47:A48"/>
    <mergeCell ref="D47:D48"/>
    <mergeCell ref="F47:F48"/>
    <mergeCell ref="A49:A50"/>
    <mergeCell ref="D49:D50"/>
    <mergeCell ref="F49:F50"/>
    <mergeCell ref="A51:A52"/>
    <mergeCell ref="D51:D52"/>
    <mergeCell ref="F51:F52"/>
  </mergeCells>
  <pageMargins left="0.7" right="0.7" top="0.78740157499999996" bottom="0.78740157499999996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12</vt:i4>
      </vt:variant>
    </vt:vector>
  </HeadingPairs>
  <TitlesOfParts>
    <vt:vector size="12" baseType="lpstr">
      <vt:lpstr>Table 1 - Target PAs</vt:lpstr>
      <vt:lpstr>Table 2 - Method comparison</vt:lpstr>
      <vt:lpstr>Table 3 - Validation</vt:lpstr>
      <vt:lpstr>Figure 1 - Workflow  </vt:lpstr>
      <vt:lpstr>Fig. 2 - Mobile phases</vt:lpstr>
      <vt:lpstr>Fig. 3a - Tubes</vt:lpstr>
      <vt:lpstr>Fig. 3b - Microfilters</vt:lpstr>
      <vt:lpstr>Fig. 3c - Sorbent &amp; evaporator</vt:lpstr>
      <vt:lpstr>Fig. 4 - Matrix effects</vt:lpstr>
      <vt:lpstr>Fig. 5 - 12-hydroxystearic acid</vt:lpstr>
      <vt:lpstr>Fig. 6 - Chromatograms</vt:lpstr>
      <vt:lpstr>LC-MSMS method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Dvořáková Darina</dc:creator>
  <cp:lastModifiedBy>Dvořáková Darina</cp:lastModifiedBy>
  <dcterms:created xsi:type="dcterms:W3CDTF">2023-12-05T13:32:27Z</dcterms:created>
  <dcterms:modified xsi:type="dcterms:W3CDTF">2023-12-13T12:18:09Z</dcterms:modified>
</cp:coreProperties>
</file>