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heckCompatibility="1" defaultThemeVersion="166925"/>
  <mc:AlternateContent xmlns:mc="http://schemas.openxmlformats.org/markup-compatibility/2006">
    <mc:Choice Requires="x15">
      <x15ac:absPath xmlns:x15ac="http://schemas.microsoft.com/office/spreadsheetml/2010/11/ac" url="C:\Users\Pirotti\odrive\Google Drive\DIDATTICA\GIS\"/>
    </mc:Choice>
  </mc:AlternateContent>
  <xr:revisionPtr revIDLastSave="0" documentId="8_{CC9C8316-BC11-47EF-9E16-1972D7968F25}" xr6:coauthVersionLast="47" xr6:coauthVersionMax="47" xr10:uidLastSave="{00000000-0000-0000-0000-000000000000}"/>
  <bookViews>
    <workbookView xWindow="900" yWindow="1410" windowWidth="16200" windowHeight="9225" activeTab="1" xr2:uid="{00000000-000D-0000-FFFF-FFFF00000000}"/>
  </bookViews>
  <sheets>
    <sheet name="Legend" sheetId="1" r:id="rId1"/>
    <sheet name="Masking example" sheetId="2" r:id="rId2"/>
    <sheet name="criteria" sheetId="3" r:id="rId3"/>
    <sheet name="binary" sheetId="7" r:id="rId4"/>
    <sheet name="linear" sheetId="4" r:id="rId5"/>
    <sheet name="classes" sheetId="9" r:id="rId6"/>
    <sheet name="fuzzy_precipitation" sheetId="11" r:id="rId7"/>
    <sheet name="fuzzy_distance" sheetId="13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7" l="1"/>
  <c r="C8" i="13"/>
  <c r="C9" i="13"/>
  <c r="C10" i="13"/>
  <c r="C11" i="13"/>
  <c r="C12" i="13"/>
  <c r="C13" i="13"/>
  <c r="C14" i="13"/>
  <c r="C15" i="13"/>
  <c r="C16" i="13"/>
  <c r="C17" i="13"/>
  <c r="C18" i="13"/>
  <c r="C19" i="13"/>
  <c r="C20" i="13"/>
  <c r="C21" i="13"/>
  <c r="C22" i="13"/>
  <c r="C5" i="13"/>
  <c r="C6" i="13"/>
  <c r="C7" i="13"/>
  <c r="C4" i="13"/>
  <c r="D21" i="13"/>
  <c r="B21" i="13"/>
  <c r="D20" i="13"/>
  <c r="B20" i="13"/>
  <c r="D19" i="13"/>
  <c r="B19" i="13"/>
  <c r="D18" i="13"/>
  <c r="B18" i="13"/>
  <c r="D17" i="13"/>
  <c r="B17" i="13"/>
  <c r="D16" i="13"/>
  <c r="B16" i="13"/>
  <c r="D15" i="13"/>
  <c r="B15" i="13"/>
  <c r="D14" i="13"/>
  <c r="B14" i="13"/>
  <c r="D13" i="13"/>
  <c r="B13" i="13"/>
  <c r="D12" i="13"/>
  <c r="B12" i="13"/>
  <c r="D11" i="13"/>
  <c r="B11" i="13"/>
  <c r="D10" i="13"/>
  <c r="B10" i="13"/>
  <c r="D9" i="13"/>
  <c r="B9" i="13"/>
  <c r="D8" i="13"/>
  <c r="B8" i="13"/>
  <c r="D7" i="13"/>
  <c r="B7" i="13"/>
  <c r="D6" i="13"/>
  <c r="B6" i="13"/>
  <c r="D5" i="13"/>
  <c r="B5" i="13"/>
  <c r="H4" i="13"/>
  <c r="D4" i="13"/>
  <c r="B4" i="13"/>
  <c r="D3" i="13"/>
  <c r="C3" i="13"/>
  <c r="B3" i="13"/>
  <c r="B3" i="11"/>
  <c r="D22" i="13" l="1"/>
  <c r="B22" i="13"/>
  <c r="C3" i="11"/>
  <c r="D9" i="11"/>
  <c r="D4" i="11"/>
  <c r="D5" i="11"/>
  <c r="D6" i="11"/>
  <c r="D7" i="11"/>
  <c r="D8" i="11"/>
  <c r="D10" i="11"/>
  <c r="D11" i="11"/>
  <c r="D12" i="11"/>
  <c r="D13" i="11"/>
  <c r="D14" i="11"/>
  <c r="D15" i="11"/>
  <c r="D16" i="11"/>
  <c r="D17" i="11"/>
  <c r="D18" i="11"/>
  <c r="D19" i="11"/>
  <c r="D20" i="11"/>
  <c r="D21" i="11"/>
  <c r="D3" i="11"/>
  <c r="H4" i="11"/>
  <c r="C4" i="11"/>
  <c r="C6" i="11"/>
  <c r="C7" i="11"/>
  <c r="C8" i="11"/>
  <c r="C9" i="11"/>
  <c r="C10" i="11"/>
  <c r="C11" i="11"/>
  <c r="C12" i="11"/>
  <c r="C13" i="11"/>
  <c r="C14" i="11"/>
  <c r="C15" i="11"/>
  <c r="C16" i="11"/>
  <c r="C17" i="11"/>
  <c r="C18" i="11"/>
  <c r="C19" i="11"/>
  <c r="C20" i="11"/>
  <c r="C21" i="11"/>
  <c r="B4" i="11"/>
  <c r="B5" i="11"/>
  <c r="B6" i="11"/>
  <c r="B7" i="11"/>
  <c r="B8" i="11"/>
  <c r="B9" i="11"/>
  <c r="B10" i="11"/>
  <c r="B11" i="11"/>
  <c r="B12" i="11"/>
  <c r="B13" i="11"/>
  <c r="B14" i="11"/>
  <c r="B15" i="11"/>
  <c r="B16" i="11"/>
  <c r="B17" i="11"/>
  <c r="B18" i="11"/>
  <c r="B19" i="11"/>
  <c r="B20" i="11"/>
  <c r="B21" i="11"/>
  <c r="B4" i="7"/>
  <c r="B5" i="7"/>
  <c r="B6" i="7"/>
  <c r="B7" i="7"/>
  <c r="B8" i="7"/>
  <c r="B9" i="7"/>
  <c r="B10" i="7"/>
  <c r="B11" i="7"/>
  <c r="B12" i="7"/>
  <c r="B13" i="7"/>
  <c r="B14" i="7"/>
  <c r="B15" i="7"/>
  <c r="B16" i="7"/>
  <c r="B17" i="7"/>
  <c r="B18" i="7"/>
  <c r="B19" i="7"/>
  <c r="B20" i="7"/>
  <c r="B2" i="7"/>
  <c r="B15" i="4"/>
  <c r="C15" i="4"/>
  <c r="B16" i="4"/>
  <c r="C16" i="4" s="1"/>
  <c r="B7" i="4"/>
  <c r="C7" i="4" s="1"/>
  <c r="B8" i="4"/>
  <c r="C8" i="4" s="1"/>
  <c r="B9" i="4"/>
  <c r="C9" i="4" s="1"/>
  <c r="G2" i="4"/>
  <c r="B17" i="4" s="1"/>
  <c r="C17" i="4" s="1"/>
  <c r="B13" i="4" l="1"/>
  <c r="C13" i="4" s="1"/>
  <c r="B14" i="4"/>
  <c r="C14" i="4" s="1"/>
  <c r="B2" i="4"/>
  <c r="B20" i="4"/>
  <c r="C20" i="4" s="1"/>
  <c r="B5" i="4"/>
  <c r="C5" i="4" s="1"/>
  <c r="B19" i="4"/>
  <c r="C19" i="4" s="1"/>
  <c r="B12" i="4"/>
  <c r="C12" i="4" s="1"/>
  <c r="B6" i="4"/>
  <c r="C6" i="4" s="1"/>
  <c r="B4" i="4"/>
  <c r="C4" i="4" s="1"/>
  <c r="B18" i="4"/>
  <c r="C18" i="4" s="1"/>
  <c r="B11" i="4"/>
  <c r="C11" i="4" s="1"/>
  <c r="B3" i="4"/>
  <c r="C3" i="4" s="1"/>
  <c r="B10" i="4"/>
  <c r="C10" i="4" s="1"/>
  <c r="B22" i="11"/>
  <c r="C22" i="11"/>
  <c r="D22" i="11"/>
  <c r="C2" i="4"/>
</calcChain>
</file>

<file path=xl/sharedStrings.xml><?xml version="1.0" encoding="utf-8"?>
<sst xmlns="http://schemas.openxmlformats.org/spreadsheetml/2006/main" count="116" uniqueCount="90">
  <si>
    <t>Value</t>
  </si>
  <si>
    <t>Label</t>
  </si>
  <si>
    <t>Post-flooding or irrigated croplands (or aquatic)</t>
  </si>
  <si>
    <t>Rainfed croplands</t>
  </si>
  <si>
    <t>Bare areas</t>
  </si>
  <si>
    <t>Mosaic cropland (50-70%) / vegetation (grassland/shrubland/forest) (20-50%)</t>
  </si>
  <si>
    <t xml:space="preserve">Mosaic vegetation (grassland/shrubland/forest) (50-70%) / cropland (20-50%) </t>
  </si>
  <si>
    <t>Sparse (&lt;15%) vegetation</t>
  </si>
  <si>
    <t>Open (15-40%) broadleaved deciduous forest/woodland (&gt;5m)</t>
  </si>
  <si>
    <t>Water bodies</t>
  </si>
  <si>
    <t>Permanent snow and ice</t>
  </si>
  <si>
    <t>Closed (&gt;40%) needleleaved evergreen forest (&gt;5m)</t>
  </si>
  <si>
    <t>Closed to open (&gt;15%) (broadleaved or needleleaved, evergreen or deciduous) shrubland (&lt;5m)</t>
  </si>
  <si>
    <t>Artificial surfaces and associated areas (Urban areas &gt;50%)</t>
  </si>
  <si>
    <t>Closed (&gt;40%) broadleaved deciduous forest (&gt;5m)</t>
  </si>
  <si>
    <t>Open (15-40%) needleleaved deciduous or evergreen forest (&gt;5m)</t>
  </si>
  <si>
    <t>Closed (&gt;40%) broadleaved forest or shrubland permanently flooded - Saline or brackish water</t>
  </si>
  <si>
    <t>No data (burnt areas, clouds,…)</t>
  </si>
  <si>
    <t>Closed to open (&gt;15%) broadleaved evergreen or semi-deciduous forest (&gt;5m)</t>
  </si>
  <si>
    <t>Closed to open (&gt;15%) mixed broadleaved and needleleaved forest (&gt;5m)</t>
  </si>
  <si>
    <t>Mosaic forest or shrubland (50-70%) / grassland (20-50%)</t>
  </si>
  <si>
    <t xml:space="preserve">Mosaic grassland (50-70%) / forest or shrubland (20-50%) </t>
  </si>
  <si>
    <t>Closed to open (&gt;15%) herbaceous vegetation (grassland, savannas or lichens/mosses)</t>
  </si>
  <si>
    <t>Closed to open (&gt;15%) broadleaved forest regularly flooded (semi-permanently or temporarily) - Fresh or brackish water</t>
  </si>
  <si>
    <t>Closed to open (&gt;15%) grassland or woody vegetation on regularly flooded or waterlogged soil - Fresh, brackish or saline water</t>
  </si>
  <si>
    <t>Red</t>
  </si>
  <si>
    <t>Green</t>
  </si>
  <si>
    <t>Blue</t>
  </si>
  <si>
    <t>F</t>
  </si>
  <si>
    <t>T</t>
  </si>
  <si>
    <t>=</t>
  </si>
  <si>
    <t>x</t>
  </si>
  <si>
    <t>SUITABILITY MAP</t>
  </si>
  <si>
    <t>LAND-COVER MAP</t>
  </si>
  <si>
    <t>LAND-COVER MASK</t>
  </si>
  <si>
    <t>xx</t>
  </si>
  <si>
    <t>FINAL SUITABILITY MAP</t>
  </si>
  <si>
    <t>distance2rivers</t>
  </si>
  <si>
    <t>distance2roads</t>
  </si>
  <si>
    <t>meters</t>
  </si>
  <si>
    <t>meanTemperatureWarmestQuarter3857</t>
  </si>
  <si>
    <t>precipitationWarmestQuarter3857</t>
  </si>
  <si>
    <t>slope</t>
  </si>
  <si>
    <t>binary</t>
  </si>
  <si>
    <t>Global LandCover Map MASK</t>
  </si>
  <si>
    <t>degrees</t>
  </si>
  <si>
    <t>mm</t>
  </si>
  <si>
    <t>°C</t>
  </si>
  <si>
    <t>units</t>
  </si>
  <si>
    <t>range</t>
  </si>
  <si>
    <t>layer</t>
  </si>
  <si>
    <t>14-30</t>
  </si>
  <si>
    <t>3-21</t>
  </si>
  <si>
    <t>0-30</t>
  </si>
  <si>
    <t>0 / 1</t>
  </si>
  <si>
    <t>minTemperatureColdestMonth3857</t>
  </si>
  <si>
    <t>RANGE-X</t>
  </si>
  <si>
    <t>value (X)</t>
  </si>
  <si>
    <t>min-X</t>
  </si>
  <si>
    <t>max-X</t>
  </si>
  <si>
    <t>&lt;2000</t>
  </si>
  <si>
    <t>2000
20000</t>
  </si>
  <si>
    <t>20000
50000</t>
  </si>
  <si>
    <t>4-8</t>
  </si>
  <si>
    <t>8-10</t>
  </si>
  <si>
    <t>&gt;10</t>
  </si>
  <si>
    <t>20-14</t>
  </si>
  <si>
    <t>SUITABILITY
normalized 0-1
 (X - min-X) / (RANGE)</t>
  </si>
  <si>
    <t>SUITABILITY
normalized 0-100
 (X - min-X) / (RANGE) * 100</t>
  </si>
  <si>
    <t xml:space="preserve">SUITABILITY
Binary 0|1
 (X &gt; threshold-X) </t>
  </si>
  <si>
    <t>threshold-X</t>
  </si>
  <si>
    <t xml:space="preserve">SUITABILITY Class
Classes from 0 t o 3
</t>
  </si>
  <si>
    <t>ideal value</t>
  </si>
  <si>
    <t>SUITABILITY Class (µ)</t>
  </si>
  <si>
    <r>
      <t xml:space="preserve">Fuzzy Gaussian 
</t>
    </r>
    <r>
      <rPr>
        <b/>
        <sz val="10"/>
        <rFont val="Arial"/>
        <family val="2"/>
      </rPr>
      <t>Spread=1</t>
    </r>
  </si>
  <si>
    <r>
      <t xml:space="preserve">Fuzzy Gaussian 
</t>
    </r>
    <r>
      <rPr>
        <b/>
        <sz val="10"/>
        <rFont val="Arial"/>
        <family val="2"/>
      </rPr>
      <t>Spread=0.05</t>
    </r>
  </si>
  <si>
    <r>
      <t xml:space="preserve">Near membership 
</t>
    </r>
    <r>
      <rPr>
        <b/>
        <sz val="10"/>
        <rFont val="Arial"/>
        <family val="2"/>
      </rPr>
      <t>Spread=0.05</t>
    </r>
  </si>
  <si>
    <t>&lt;10000</t>
  </si>
  <si>
    <t>&lt;10</t>
  </si>
  <si>
    <t>500-1000</t>
  </si>
  <si>
    <t>&gt;21</t>
  </si>
  <si>
    <t>&gt;5</t>
  </si>
  <si>
    <t>0-1,000,000</t>
  </si>
  <si>
    <t>1-2001</t>
  </si>
  <si>
    <r>
      <t xml:space="preserve">Fuzzy Gaussian 
</t>
    </r>
    <r>
      <rPr>
        <b/>
        <sz val="10"/>
        <rFont val="Arial"/>
        <family val="2"/>
      </rPr>
      <t>Spread=0.01</t>
    </r>
  </si>
  <si>
    <r>
      <t xml:space="preserve">Fuzzy Gaussian 
</t>
    </r>
    <r>
      <rPr>
        <b/>
        <sz val="10"/>
        <rFont val="Arial"/>
        <family val="2"/>
      </rPr>
      <t>Spread=0.005</t>
    </r>
  </si>
  <si>
    <r>
      <t xml:space="preserve">Near membership 
</t>
    </r>
    <r>
      <rPr>
        <b/>
        <sz val="10"/>
        <rFont val="Arial"/>
        <family val="2"/>
      </rPr>
      <t>Spread=0.005</t>
    </r>
  </si>
  <si>
    <t xml:space="preserve">(LC &lt; 190) AND (LC &gt; 14) </t>
  </si>
  <si>
    <t>Spread 
 (f2)</t>
  </si>
  <si>
    <t>Midpoint
 (f1)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</si>
</sst>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17" x14ac:knownFonts="1">
    <font>
      <sz val="10"/>
      <name val="Arial"/>
    </font>
    <font>
      <sz val="8"/>
      <name val="Arial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b/>
      <sz val="10"/>
      <name val="Arial"/>
      <family val="2"/>
    </font>
    <font>
      <sz val="16"/>
      <name val="Arial"/>
      <family val="2"/>
    </font>
    <font>
      <b/>
      <sz val="12"/>
      <color theme="4"/>
      <name val="Arial"/>
      <family val="2"/>
    </font>
    <font>
      <b/>
      <sz val="12"/>
      <color theme="9"/>
      <name val="Arial"/>
      <family val="2"/>
    </font>
    <font>
      <sz val="18"/>
      <name val="Arial"/>
      <family val="2"/>
    </font>
    <font>
      <sz val="24"/>
      <name val="Arial"/>
      <family val="2"/>
    </font>
    <font>
      <sz val="10"/>
      <color theme="3"/>
      <name val="Arial"/>
      <family val="2"/>
    </font>
    <font>
      <sz val="18"/>
      <color theme="9" tint="-0.499984740745262"/>
      <name val="Arial"/>
      <family val="2"/>
    </font>
    <font>
      <sz val="18"/>
      <color rgb="FFFF000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2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1" fontId="0" fillId="0" borderId="0" xfId="0" applyNumberFormat="1"/>
    <xf numFmtId="0" fontId="2" fillId="0" borderId="0" xfId="0" applyFont="1"/>
    <xf numFmtId="1" fontId="0" fillId="0" borderId="0" xfId="0" applyNumberFormat="1" applyBorder="1"/>
    <xf numFmtId="0" fontId="2" fillId="0" borderId="0" xfId="0" applyFont="1" applyBorder="1"/>
    <xf numFmtId="1" fontId="3" fillId="0" borderId="0" xfId="0" applyNumberFormat="1" applyFont="1" applyFill="1" applyBorder="1" applyAlignment="1"/>
    <xf numFmtId="0" fontId="3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4" fillId="0" borderId="0" xfId="0" applyFont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0" xfId="0" quotePrefix="1" applyFont="1" applyAlignment="1">
      <alignment horizontal="center" vertical="center"/>
    </xf>
    <xf numFmtId="1" fontId="11" fillId="2" borderId="0" xfId="0" applyNumberFormat="1" applyFont="1" applyFill="1"/>
    <xf numFmtId="0" fontId="0" fillId="0" borderId="0" xfId="0" applyAlignment="1">
      <alignment horizontal="center"/>
    </xf>
    <xf numFmtId="0" fontId="10" fillId="0" borderId="0" xfId="0" quotePrefix="1" applyFont="1" applyAlignment="1">
      <alignment horizontal="center"/>
    </xf>
    <xf numFmtId="0" fontId="4" fillId="0" borderId="0" xfId="0" applyFont="1" applyAlignment="1"/>
    <xf numFmtId="0" fontId="0" fillId="0" borderId="0" xfId="0" applyAlignment="1"/>
    <xf numFmtId="0" fontId="9" fillId="0" borderId="0" xfId="0" applyFont="1"/>
    <xf numFmtId="0" fontId="14" fillId="2" borderId="2" xfId="0" applyFont="1" applyFill="1" applyBorder="1"/>
    <xf numFmtId="0" fontId="9" fillId="0" borderId="2" xfId="0" applyFont="1" applyBorder="1"/>
    <xf numFmtId="0" fontId="12" fillId="0" borderId="2" xfId="0" applyFont="1" applyBorder="1"/>
    <xf numFmtId="17" fontId="9" fillId="0" borderId="2" xfId="0" quotePrefix="1" applyNumberFormat="1" applyFont="1" applyBorder="1"/>
    <xf numFmtId="0" fontId="9" fillId="0" borderId="2" xfId="0" quotePrefix="1" applyFont="1" applyBorder="1"/>
    <xf numFmtId="0" fontId="13" fillId="0" borderId="2" xfId="0" applyFont="1" applyBorder="1"/>
    <xf numFmtId="0" fontId="3" fillId="2" borderId="0" xfId="0" applyFont="1" applyFill="1"/>
    <xf numFmtId="0" fontId="9" fillId="0" borderId="2" xfId="0" applyFont="1" applyBorder="1" applyAlignment="1">
      <alignment wrapText="1"/>
    </xf>
    <xf numFmtId="2" fontId="3" fillId="2" borderId="0" xfId="0" applyNumberFormat="1" applyFont="1" applyFill="1" applyAlignment="1">
      <alignment wrapText="1"/>
    </xf>
    <xf numFmtId="2" fontId="0" fillId="0" borderId="0" xfId="0" applyNumberFormat="1"/>
    <xf numFmtId="0" fontId="3" fillId="2" borderId="2" xfId="0" applyFont="1" applyFill="1" applyBorder="1"/>
    <xf numFmtId="0" fontId="4" fillId="0" borderId="2" xfId="0" applyFont="1" applyBorder="1"/>
    <xf numFmtId="1" fontId="3" fillId="2" borderId="0" xfId="0" applyNumberFormat="1" applyFont="1" applyFill="1" applyAlignment="1">
      <alignment wrapText="1"/>
    </xf>
    <xf numFmtId="1" fontId="3" fillId="2" borderId="6" xfId="0" applyNumberFormat="1" applyFont="1" applyFill="1" applyBorder="1" applyAlignment="1">
      <alignment wrapText="1"/>
    </xf>
    <xf numFmtId="1" fontId="3" fillId="2" borderId="0" xfId="0" applyNumberFormat="1" applyFont="1" applyFill="1" applyBorder="1" applyAlignment="1">
      <alignment wrapText="1"/>
    </xf>
    <xf numFmtId="1" fontId="3" fillId="2" borderId="7" xfId="0" applyNumberFormat="1" applyFont="1" applyFill="1" applyBorder="1" applyAlignment="1">
      <alignment wrapText="1"/>
    </xf>
    <xf numFmtId="2" fontId="0" fillId="0" borderId="6" xfId="0" applyNumberFormat="1" applyBorder="1"/>
    <xf numFmtId="2" fontId="0" fillId="0" borderId="0" xfId="0" applyNumberFormat="1" applyBorder="1"/>
    <xf numFmtId="2" fontId="0" fillId="0" borderId="7" xfId="0" applyNumberFormat="1" applyBorder="1"/>
    <xf numFmtId="2" fontId="0" fillId="0" borderId="8" xfId="0" applyNumberFormat="1" applyBorder="1"/>
    <xf numFmtId="2" fontId="0" fillId="0" borderId="9" xfId="0" applyNumberFormat="1" applyBorder="1"/>
    <xf numFmtId="2" fontId="0" fillId="0" borderId="10" xfId="0" applyNumberFormat="1" applyBorder="1"/>
    <xf numFmtId="1" fontId="0" fillId="3" borderId="3" xfId="0" applyNumberFormat="1" applyFill="1" applyBorder="1"/>
    <xf numFmtId="0" fontId="15" fillId="3" borderId="4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/>
    </xf>
    <xf numFmtId="2" fontId="0" fillId="0" borderId="7" xfId="0" applyNumberFormat="1" applyFill="1" applyBorder="1"/>
    <xf numFmtId="164" fontId="0" fillId="0" borderId="0" xfId="0" applyNumberFormat="1"/>
    <xf numFmtId="0" fontId="14" fillId="0" borderId="2" xfId="0" applyFont="1" applyBorder="1"/>
    <xf numFmtId="0" fontId="4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SUITABILITY
Binary 0|1
 (X &gt; threshold-X)</a:t>
            </a:r>
          </a:p>
          <a:p>
            <a:pPr>
              <a:defRPr/>
            </a:pPr>
            <a:r>
              <a:rPr lang="en-US"/>
              <a:t>Threshold-X==5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binary!$B$1</c:f>
              <c:strCache>
                <c:ptCount val="1"/>
                <c:pt idx="0">
                  <c:v>SUITABILITY
Binary 0|1
 (X &gt; threshold-X) 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binary!$A$2:$A$20</c:f>
              <c:numCache>
                <c:formatCode>General</c:formatCode>
                <c:ptCount val="19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9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</c:numCache>
            </c:numRef>
          </c:cat>
          <c:val>
            <c:numRef>
              <c:f>binary!$B$2:$B$20</c:f>
              <c:numCache>
                <c:formatCode>0.00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806-44FF-9293-FABBC7F077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9980976"/>
        <c:axId val="117473808"/>
      </c:lineChart>
      <c:catAx>
        <c:axId val="1899809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/>
                  <a:t>Value</a:t>
                </a:r>
                <a:r>
                  <a:rPr lang="it-IT" baseline="0"/>
                  <a:t> factor/criteria</a:t>
                </a:r>
                <a:endParaRPr lang="it-IT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473808"/>
        <c:crosses val="autoZero"/>
        <c:auto val="1"/>
        <c:lblAlgn val="ctr"/>
        <c:lblOffset val="100"/>
        <c:noMultiLvlLbl val="0"/>
      </c:catAx>
      <c:valAx>
        <c:axId val="117473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/>
                  <a:t>SUITABILITY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9809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linear!$B$1</c:f>
              <c:strCache>
                <c:ptCount val="1"/>
                <c:pt idx="0">
                  <c:v>SUITABILITY
normalized 0-1
 (X - min-X) / (RANGE)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linear!$A$2:$A$20</c:f>
              <c:numCache>
                <c:formatCode>General</c:formatCode>
                <c:ptCount val="19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9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</c:numCache>
            </c:numRef>
          </c:cat>
          <c:val>
            <c:numRef>
              <c:f>linear!$B$2:$B$20</c:f>
              <c:numCache>
                <c:formatCode>0.00</c:formatCode>
                <c:ptCount val="19"/>
                <c:pt idx="0">
                  <c:v>0</c:v>
                </c:pt>
                <c:pt idx="1">
                  <c:v>5.5555555555555552E-2</c:v>
                </c:pt>
                <c:pt idx="2">
                  <c:v>0.1111111111111111</c:v>
                </c:pt>
                <c:pt idx="3">
                  <c:v>0.16666666666666666</c:v>
                </c:pt>
                <c:pt idx="4">
                  <c:v>0.22222222222222221</c:v>
                </c:pt>
                <c:pt idx="5">
                  <c:v>0.27777777777777779</c:v>
                </c:pt>
                <c:pt idx="6">
                  <c:v>0.33333333333333331</c:v>
                </c:pt>
                <c:pt idx="7">
                  <c:v>0.3888888888888889</c:v>
                </c:pt>
                <c:pt idx="8">
                  <c:v>0.44444444444444442</c:v>
                </c:pt>
                <c:pt idx="9">
                  <c:v>0.5</c:v>
                </c:pt>
                <c:pt idx="10">
                  <c:v>0.55555555555555558</c:v>
                </c:pt>
                <c:pt idx="11">
                  <c:v>0.61111111111111116</c:v>
                </c:pt>
                <c:pt idx="12">
                  <c:v>0.66666666666666663</c:v>
                </c:pt>
                <c:pt idx="13">
                  <c:v>0.72222222222222221</c:v>
                </c:pt>
                <c:pt idx="14">
                  <c:v>0.77777777777777779</c:v>
                </c:pt>
                <c:pt idx="15">
                  <c:v>0.83333333333333337</c:v>
                </c:pt>
                <c:pt idx="16">
                  <c:v>0.88888888888888884</c:v>
                </c:pt>
                <c:pt idx="17">
                  <c:v>0.94444444444444442</c:v>
                </c:pt>
                <c:pt idx="18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35F-4170-8B97-2CA1C266B7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9980976"/>
        <c:axId val="117473808"/>
      </c:lineChart>
      <c:catAx>
        <c:axId val="1899809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/>
                  <a:t>Value of</a:t>
                </a:r>
                <a:r>
                  <a:rPr lang="it-IT" baseline="0"/>
                  <a:t> factor/criteria </a:t>
                </a:r>
                <a:endParaRPr lang="it-IT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473808"/>
        <c:crosses val="autoZero"/>
        <c:auto val="1"/>
        <c:lblAlgn val="ctr"/>
        <c:lblOffset val="100"/>
        <c:noMultiLvlLbl val="0"/>
      </c:catAx>
      <c:valAx>
        <c:axId val="117473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/>
                  <a:t>SUITABILITY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9809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linear!$B$1</c:f>
              <c:strCache>
                <c:ptCount val="1"/>
                <c:pt idx="0">
                  <c:v>SUITABILITY
normalized 0-1
 (X - min-X) / (RANGE)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linear!$A$2:$A$20</c:f>
              <c:numCache>
                <c:formatCode>General</c:formatCode>
                <c:ptCount val="19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9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</c:numCache>
            </c:numRef>
          </c:xVal>
          <c:yVal>
            <c:numRef>
              <c:f>linear!$B$2:$B$20</c:f>
              <c:numCache>
                <c:formatCode>0.00</c:formatCode>
                <c:ptCount val="19"/>
                <c:pt idx="0">
                  <c:v>0</c:v>
                </c:pt>
                <c:pt idx="1">
                  <c:v>5.5555555555555552E-2</c:v>
                </c:pt>
                <c:pt idx="2">
                  <c:v>0.1111111111111111</c:v>
                </c:pt>
                <c:pt idx="3">
                  <c:v>0.16666666666666666</c:v>
                </c:pt>
                <c:pt idx="4">
                  <c:v>0.22222222222222221</c:v>
                </c:pt>
                <c:pt idx="5">
                  <c:v>0.27777777777777779</c:v>
                </c:pt>
                <c:pt idx="6">
                  <c:v>0.33333333333333331</c:v>
                </c:pt>
                <c:pt idx="7">
                  <c:v>0.3888888888888889</c:v>
                </c:pt>
                <c:pt idx="8">
                  <c:v>0.44444444444444442</c:v>
                </c:pt>
                <c:pt idx="9">
                  <c:v>0.5</c:v>
                </c:pt>
                <c:pt idx="10">
                  <c:v>0.55555555555555558</c:v>
                </c:pt>
                <c:pt idx="11">
                  <c:v>0.61111111111111116</c:v>
                </c:pt>
                <c:pt idx="12">
                  <c:v>0.66666666666666663</c:v>
                </c:pt>
                <c:pt idx="13">
                  <c:v>0.72222222222222221</c:v>
                </c:pt>
                <c:pt idx="14">
                  <c:v>0.77777777777777779</c:v>
                </c:pt>
                <c:pt idx="15">
                  <c:v>0.83333333333333337</c:v>
                </c:pt>
                <c:pt idx="16">
                  <c:v>0.88888888888888884</c:v>
                </c:pt>
                <c:pt idx="17">
                  <c:v>0.94444444444444442</c:v>
                </c:pt>
                <c:pt idx="18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287-4114-AC74-435AA86B93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0720688"/>
        <c:axId val="21855760"/>
      </c:scatterChart>
      <c:valAx>
        <c:axId val="380720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 sz="1100"/>
                  <a:t>Value (Min Temperature Coldest Quarter °C)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855760"/>
        <c:crosses val="autoZero"/>
        <c:crossBetween val="midCat"/>
      </c:valAx>
      <c:valAx>
        <c:axId val="21855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 sz="1100"/>
                  <a:t>Suitability == rescaled linear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07206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classes!$B$1</c:f>
              <c:strCache>
                <c:ptCount val="1"/>
                <c:pt idx="0">
                  <c:v>SUITABILITY Class
Classes from 0 t o 3
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classes!$A$2:$A$20</c:f>
              <c:numCache>
                <c:formatCode>General</c:formatCode>
                <c:ptCount val="19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9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</c:numCache>
            </c:numRef>
          </c:xVal>
          <c:yVal>
            <c:numRef>
              <c:f>classes!$B$2:$B$20</c:f>
              <c:numCache>
                <c:formatCode>0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379-440B-BD6F-9B20CA3962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9864928"/>
        <c:axId val="375864288"/>
      </c:scatterChart>
      <c:valAx>
        <c:axId val="319864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 sz="1400" b="0" i="0" baseline="0">
                    <a:effectLst/>
                  </a:rPr>
                  <a:t>Value of factor/criteria </a:t>
                </a:r>
                <a:endParaRPr lang="it-IT" sz="800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5864288"/>
        <c:crosses val="autoZero"/>
        <c:crossBetween val="midCat"/>
      </c:valAx>
      <c:valAx>
        <c:axId val="375864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/>
                  <a:t>SUITABILITY CLASS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98649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fuzzy_precipitation!$B$2</c:f>
              <c:strCache>
                <c:ptCount val="1"/>
                <c:pt idx="0">
                  <c:v>Fuzzy Gaussian 
Spread=1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fuzzy_precipitation!$A$3:$A$21</c:f>
              <c:numCache>
                <c:formatCode>General</c:formatCode>
                <c:ptCount val="19"/>
                <c:pt idx="0">
                  <c:v>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  <c:pt idx="7">
                  <c:v>700</c:v>
                </c:pt>
                <c:pt idx="8">
                  <c:v>800</c:v>
                </c:pt>
                <c:pt idx="9">
                  <c:v>900</c:v>
                </c:pt>
                <c:pt idx="10">
                  <c:v>1000</c:v>
                </c:pt>
                <c:pt idx="11">
                  <c:v>1100</c:v>
                </c:pt>
                <c:pt idx="12">
                  <c:v>1200</c:v>
                </c:pt>
                <c:pt idx="13">
                  <c:v>1300</c:v>
                </c:pt>
                <c:pt idx="14">
                  <c:v>1400</c:v>
                </c:pt>
                <c:pt idx="15">
                  <c:v>1500</c:v>
                </c:pt>
                <c:pt idx="16">
                  <c:v>1600</c:v>
                </c:pt>
                <c:pt idx="17">
                  <c:v>1700</c:v>
                </c:pt>
                <c:pt idx="18">
                  <c:v>1800</c:v>
                </c:pt>
              </c:numCache>
            </c:numRef>
          </c:cat>
          <c:val>
            <c:numRef>
              <c:f>fuzzy_precipitation!$B$3:$B$21</c:f>
              <c:numCache>
                <c:formatCode>0.00</c:formatCode>
                <c:ptCount val="19"/>
                <c:pt idx="0">
                  <c:v>3.7233631217505106E-25</c:v>
                </c:pt>
                <c:pt idx="1">
                  <c:v>4.4777324417183015E-19</c:v>
                </c:pt>
                <c:pt idx="2">
                  <c:v>7.2877240958196922E-14</c:v>
                </c:pt>
                <c:pt idx="3">
                  <c:v>1.6052280551856116E-9</c:v>
                </c:pt>
                <c:pt idx="4">
                  <c:v>4.7851173921290088E-6</c:v>
                </c:pt>
                <c:pt idx="5">
                  <c:v>1.9304541362277093E-3</c:v>
                </c:pt>
                <c:pt idx="6">
                  <c:v>0.10539922456186433</c:v>
                </c:pt>
                <c:pt idx="7">
                  <c:v>0.77880078307140488</c:v>
                </c:pt>
                <c:pt idx="8">
                  <c:v>0.77880078307140488</c:v>
                </c:pt>
                <c:pt idx="9">
                  <c:v>0.10539922456186433</c:v>
                </c:pt>
                <c:pt idx="10">
                  <c:v>1.9304541362277093E-3</c:v>
                </c:pt>
                <c:pt idx="11">
                  <c:v>4.7851173921290088E-6</c:v>
                </c:pt>
                <c:pt idx="12">
                  <c:v>1.6052280551856116E-9</c:v>
                </c:pt>
                <c:pt idx="13">
                  <c:v>7.2877240958196922E-14</c:v>
                </c:pt>
                <c:pt idx="14">
                  <c:v>4.4777324417183015E-19</c:v>
                </c:pt>
                <c:pt idx="15">
                  <c:v>3.7233631217505106E-25</c:v>
                </c:pt>
                <c:pt idx="16">
                  <c:v>4.1900931944943974E-32</c:v>
                </c:pt>
                <c:pt idx="17">
                  <c:v>6.38150344806079E-40</c:v>
                </c:pt>
                <c:pt idx="18">
                  <c:v>1.3153258948574645E-48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ABA7-417F-887A-00AD0738DF0F}"/>
            </c:ext>
          </c:extLst>
        </c:ser>
        <c:ser>
          <c:idx val="1"/>
          <c:order val="1"/>
          <c:tx>
            <c:strRef>
              <c:f>fuzzy_precipitation!$C$2</c:f>
              <c:strCache>
                <c:ptCount val="1"/>
                <c:pt idx="0">
                  <c:v>Fuzzy Gaussian 
Spread=0.05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fuzzy_precipitation!$C$3:$C$21</c:f>
              <c:numCache>
                <c:formatCode>0.00</c:formatCode>
                <c:ptCount val="19"/>
                <c:pt idx="0">
                  <c:v>6.1019366776053239E-13</c:v>
                </c:pt>
                <c:pt idx="1">
                  <c:v>6.6915860912927816E-10</c:v>
                </c:pt>
                <c:pt idx="3">
                  <c:v>4.0065297392951069E-5</c:v>
                </c:pt>
                <c:pt idx="4">
                  <c:v>2.1874911181828851E-3</c:v>
                </c:pt>
                <c:pt idx="5">
                  <c:v>4.393693362340742E-2</c:v>
                </c:pt>
                <c:pt idx="6">
                  <c:v>0.32465246735834974</c:v>
                </c:pt>
                <c:pt idx="7">
                  <c:v>0.88249690258459546</c:v>
                </c:pt>
                <c:pt idx="8">
                  <c:v>0.88249690258459546</c:v>
                </c:pt>
                <c:pt idx="9">
                  <c:v>0.32465246735834974</c:v>
                </c:pt>
                <c:pt idx="10">
                  <c:v>4.393693362340742E-2</c:v>
                </c:pt>
                <c:pt idx="11">
                  <c:v>2.1874911181828851E-3</c:v>
                </c:pt>
                <c:pt idx="12">
                  <c:v>4.0065297392951069E-5</c:v>
                </c:pt>
                <c:pt idx="13">
                  <c:v>2.6995785033630141E-7</c:v>
                </c:pt>
                <c:pt idx="14">
                  <c:v>6.6915860912927816E-10</c:v>
                </c:pt>
                <c:pt idx="15">
                  <c:v>6.1019366776053239E-13</c:v>
                </c:pt>
                <c:pt idx="16">
                  <c:v>2.0469717131642043E-16</c:v>
                </c:pt>
                <c:pt idx="17">
                  <c:v>2.5261637809256925E-20</c:v>
                </c:pt>
                <c:pt idx="18">
                  <c:v>1.146876582225596E-24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ABA7-417F-887A-00AD0738DF0F}"/>
            </c:ext>
          </c:extLst>
        </c:ser>
        <c:ser>
          <c:idx val="2"/>
          <c:order val="2"/>
          <c:tx>
            <c:strRef>
              <c:f>fuzzy_precipitation!$D$2</c:f>
              <c:strCache>
                <c:ptCount val="1"/>
                <c:pt idx="0">
                  <c:v>Near membership 
Spread=0.05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fuzzy_precipitation!$D$3:$D$21</c:f>
              <c:numCache>
                <c:formatCode>0.00</c:formatCode>
                <c:ptCount val="19"/>
                <c:pt idx="0">
                  <c:v>3.4334763948497854E-2</c:v>
                </c:pt>
                <c:pt idx="1">
                  <c:v>4.519774011299435E-2</c:v>
                </c:pt>
                <c:pt idx="2">
                  <c:v>6.2015503875968991E-2</c:v>
                </c:pt>
                <c:pt idx="3">
                  <c:v>8.98876404494382E-2</c:v>
                </c:pt>
                <c:pt idx="4">
                  <c:v>0.14035087719298245</c:v>
                </c:pt>
                <c:pt idx="5">
                  <c:v>0.24242424242424243</c:v>
                </c:pt>
                <c:pt idx="6">
                  <c:v>0.47058823529411764</c:v>
                </c:pt>
                <c:pt idx="7">
                  <c:v>0.88888888888888884</c:v>
                </c:pt>
                <c:pt idx="8">
                  <c:v>0.88888888888888884</c:v>
                </c:pt>
                <c:pt idx="9">
                  <c:v>0.47058823529411764</c:v>
                </c:pt>
                <c:pt idx="10">
                  <c:v>0.24242424242424243</c:v>
                </c:pt>
                <c:pt idx="11">
                  <c:v>0.14035087719298245</c:v>
                </c:pt>
                <c:pt idx="12">
                  <c:v>8.98876404494382E-2</c:v>
                </c:pt>
                <c:pt idx="13">
                  <c:v>6.2015503875968991E-2</c:v>
                </c:pt>
                <c:pt idx="14">
                  <c:v>4.519774011299435E-2</c:v>
                </c:pt>
                <c:pt idx="15">
                  <c:v>3.4334763948497854E-2</c:v>
                </c:pt>
                <c:pt idx="16">
                  <c:v>2.6936026936026935E-2</c:v>
                </c:pt>
                <c:pt idx="17">
                  <c:v>2.1680216802168022E-2</c:v>
                </c:pt>
                <c:pt idx="18">
                  <c:v>1.7817371937639197E-2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ABA7-417F-887A-00AD0738DF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76547632"/>
        <c:axId val="190019200"/>
      </c:lineChart>
      <c:catAx>
        <c:axId val="3765476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 sz="1200" b="0" i="0" baseline="0">
                    <a:effectLst/>
                  </a:rPr>
                  <a:t>Value of factor/criteria (Precipitation mm) </a:t>
                </a:r>
                <a:endParaRPr lang="it-IT" sz="700">
                  <a:effectLst/>
                </a:endParaRPr>
              </a:p>
            </c:rich>
          </c:tx>
          <c:layout>
            <c:manualLayout>
              <c:xMode val="edge"/>
              <c:yMode val="edge"/>
              <c:x val="0.18732460238993273"/>
              <c:y val="0.880436107911211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019200"/>
        <c:crosses val="autoZero"/>
        <c:auto val="1"/>
        <c:lblAlgn val="ctr"/>
        <c:lblOffset val="100"/>
        <c:noMultiLvlLbl val="0"/>
      </c:catAx>
      <c:valAx>
        <c:axId val="19001920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 sz="1200" b="0" i="0" baseline="0">
                    <a:effectLst/>
                  </a:rPr>
                  <a:t>SUITABILITY CLASS</a:t>
                </a:r>
                <a:endParaRPr lang="it-IT" sz="700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65476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fuzzy_distance!$B$2</c:f>
              <c:strCache>
                <c:ptCount val="1"/>
                <c:pt idx="0">
                  <c:v>Fuzzy Gaussian 
Spread=0.01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fuzzy_distance!$A$3:$A$21</c:f>
              <c:numCache>
                <c:formatCode>General</c:formatCode>
                <c:ptCount val="19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65</c:v>
                </c:pt>
                <c:pt idx="14">
                  <c:v>70</c:v>
                </c:pt>
                <c:pt idx="15">
                  <c:v>75</c:v>
                </c:pt>
                <c:pt idx="16">
                  <c:v>80</c:v>
                </c:pt>
                <c:pt idx="17">
                  <c:v>85</c:v>
                </c:pt>
                <c:pt idx="18">
                  <c:v>90</c:v>
                </c:pt>
              </c:numCache>
            </c:numRef>
          </c:cat>
          <c:val>
            <c:numRef>
              <c:f>fuzzy_distance!$B$3:$B$21</c:f>
              <c:numCache>
                <c:formatCode>0.00</c:formatCode>
                <c:ptCount val="19"/>
                <c:pt idx="0">
                  <c:v>1</c:v>
                </c:pt>
                <c:pt idx="1">
                  <c:v>0.77880078307140488</c:v>
                </c:pt>
                <c:pt idx="2">
                  <c:v>0.36787944117144233</c:v>
                </c:pt>
                <c:pt idx="3">
                  <c:v>0.10539922456186433</c:v>
                </c:pt>
                <c:pt idx="4">
                  <c:v>1.8315638888734179E-2</c:v>
                </c:pt>
                <c:pt idx="5">
                  <c:v>1.9304541362277093E-3</c:v>
                </c:pt>
                <c:pt idx="6">
                  <c:v>1.2340980408667956E-4</c:v>
                </c:pt>
                <c:pt idx="7">
                  <c:v>4.7851173921290088E-6</c:v>
                </c:pt>
                <c:pt idx="8">
                  <c:v>1.1253517471925912E-7</c:v>
                </c:pt>
                <c:pt idx="9">
                  <c:v>1.6052280551856116E-9</c:v>
                </c:pt>
                <c:pt idx="10">
                  <c:v>1.3887943864964021E-11</c:v>
                </c:pt>
                <c:pt idx="11">
                  <c:v>7.2877240958196922E-14</c:v>
                </c:pt>
                <c:pt idx="12">
                  <c:v>2.3195228302435691E-16</c:v>
                </c:pt>
                <c:pt idx="13">
                  <c:v>4.4777324417183015E-19</c:v>
                </c:pt>
                <c:pt idx="14">
                  <c:v>5.2428856633634639E-22</c:v>
                </c:pt>
                <c:pt idx="15">
                  <c:v>3.7233631217505106E-25</c:v>
                </c:pt>
                <c:pt idx="16">
                  <c:v>1.6038108905486379E-28</c:v>
                </c:pt>
                <c:pt idx="17">
                  <c:v>4.1900931944943974E-32</c:v>
                </c:pt>
                <c:pt idx="18">
                  <c:v>6.6396771995807348E-36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78D4-43F2-BFFD-F871AA11819F}"/>
            </c:ext>
          </c:extLst>
        </c:ser>
        <c:ser>
          <c:idx val="1"/>
          <c:order val="1"/>
          <c:tx>
            <c:strRef>
              <c:f>fuzzy_distance!$C$2</c:f>
              <c:strCache>
                <c:ptCount val="1"/>
                <c:pt idx="0">
                  <c:v>Fuzzy Gaussian 
Spread=0.005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fuzzy_distance!$C$3:$C$21</c:f>
              <c:numCache>
                <c:formatCode>0.00</c:formatCode>
                <c:ptCount val="19"/>
                <c:pt idx="0">
                  <c:v>1</c:v>
                </c:pt>
                <c:pt idx="1">
                  <c:v>0.88249690258459546</c:v>
                </c:pt>
                <c:pt idx="2">
                  <c:v>0.60653065971263342</c:v>
                </c:pt>
                <c:pt idx="3">
                  <c:v>0.32465246735834974</c:v>
                </c:pt>
                <c:pt idx="4">
                  <c:v>0.1353352832366127</c:v>
                </c:pt>
                <c:pt idx="5">
                  <c:v>4.393693362340742E-2</c:v>
                </c:pt>
                <c:pt idx="6">
                  <c:v>1.1108996538242306E-2</c:v>
                </c:pt>
                <c:pt idx="7">
                  <c:v>2.1874911181828851E-3</c:v>
                </c:pt>
                <c:pt idx="8">
                  <c:v>3.3546262790251185E-4</c:v>
                </c:pt>
                <c:pt idx="9">
                  <c:v>4.0065297392951069E-5</c:v>
                </c:pt>
                <c:pt idx="10">
                  <c:v>3.7266531720786709E-6</c:v>
                </c:pt>
                <c:pt idx="11">
                  <c:v>2.6995785033630141E-7</c:v>
                </c:pt>
                <c:pt idx="12">
                  <c:v>1.5229979744712629E-8</c:v>
                </c:pt>
                <c:pt idx="13">
                  <c:v>6.6915860912927816E-10</c:v>
                </c:pt>
                <c:pt idx="14">
                  <c:v>2.289734845645553E-11</c:v>
                </c:pt>
                <c:pt idx="15">
                  <c:v>6.1019366776053239E-13</c:v>
                </c:pt>
                <c:pt idx="16">
                  <c:v>1.2664165549094176E-14</c:v>
                </c:pt>
                <c:pt idx="17">
                  <c:v>2.0469717131642043E-16</c:v>
                </c:pt>
                <c:pt idx="18">
                  <c:v>2.576757109154981E-18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8D4-43F2-BFFD-F871AA11819F}"/>
            </c:ext>
          </c:extLst>
        </c:ser>
        <c:ser>
          <c:idx val="2"/>
          <c:order val="2"/>
          <c:tx>
            <c:strRef>
              <c:f>fuzzy_distance!$D$2</c:f>
              <c:strCache>
                <c:ptCount val="1"/>
                <c:pt idx="0">
                  <c:v>Near membership 
Spread=0.005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fuzzy_distance!$D$3:$D$21</c:f>
              <c:numCache>
                <c:formatCode>0.00</c:formatCode>
                <c:ptCount val="19"/>
                <c:pt idx="0">
                  <c:v>1</c:v>
                </c:pt>
                <c:pt idx="1">
                  <c:v>0.88888888888888884</c:v>
                </c:pt>
                <c:pt idx="2">
                  <c:v>0.66666666666666663</c:v>
                </c:pt>
                <c:pt idx="3">
                  <c:v>0.47058823529411764</c:v>
                </c:pt>
                <c:pt idx="4">
                  <c:v>0.33333333333333331</c:v>
                </c:pt>
                <c:pt idx="5">
                  <c:v>0.24242424242424243</c:v>
                </c:pt>
                <c:pt idx="6">
                  <c:v>0.18181818181818182</c:v>
                </c:pt>
                <c:pt idx="7">
                  <c:v>0.14035087719298245</c:v>
                </c:pt>
                <c:pt idx="8">
                  <c:v>0.1111111111111111</c:v>
                </c:pt>
                <c:pt idx="9">
                  <c:v>8.98876404494382E-2</c:v>
                </c:pt>
                <c:pt idx="10">
                  <c:v>7.407407407407407E-2</c:v>
                </c:pt>
                <c:pt idx="11">
                  <c:v>6.2015503875968991E-2</c:v>
                </c:pt>
                <c:pt idx="12">
                  <c:v>5.2631578947368418E-2</c:v>
                </c:pt>
                <c:pt idx="13">
                  <c:v>4.519774011299435E-2</c:v>
                </c:pt>
                <c:pt idx="14">
                  <c:v>3.9215686274509803E-2</c:v>
                </c:pt>
                <c:pt idx="15">
                  <c:v>3.4334763948497854E-2</c:v>
                </c:pt>
                <c:pt idx="16">
                  <c:v>3.0303030303030304E-2</c:v>
                </c:pt>
                <c:pt idx="17">
                  <c:v>2.6936026936026935E-2</c:v>
                </c:pt>
                <c:pt idx="18">
                  <c:v>2.4096385542168676E-2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78D4-43F2-BFFD-F871AA1181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76547632"/>
        <c:axId val="190019200"/>
      </c:lineChart>
      <c:catAx>
        <c:axId val="3765476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 sz="1200" b="0" i="0" baseline="0">
                    <a:effectLst/>
                  </a:rPr>
                  <a:t>Value of factor/criteria (distance km)</a:t>
                </a:r>
                <a:endParaRPr lang="it-IT" sz="700">
                  <a:effectLst/>
                </a:endParaRPr>
              </a:p>
            </c:rich>
          </c:tx>
          <c:layout>
            <c:manualLayout>
              <c:xMode val="edge"/>
              <c:yMode val="edge"/>
              <c:x val="0.18732460238993273"/>
              <c:y val="0.880436107911211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019200"/>
        <c:crosses val="autoZero"/>
        <c:auto val="1"/>
        <c:lblAlgn val="ctr"/>
        <c:lblOffset val="100"/>
        <c:noMultiLvlLbl val="0"/>
      </c:catAx>
      <c:valAx>
        <c:axId val="19001920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 sz="1200" b="0" i="0" baseline="0">
                    <a:effectLst/>
                  </a:rPr>
                  <a:t>SUITABILITY </a:t>
                </a:r>
                <a:endParaRPr lang="it-IT" sz="700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65476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68272</xdr:colOff>
      <xdr:row>0</xdr:row>
      <xdr:rowOff>348856</xdr:rowOff>
    </xdr:from>
    <xdr:to>
      <xdr:col>10</xdr:col>
      <xdr:colOff>241958</xdr:colOff>
      <xdr:row>16</xdr:row>
      <xdr:rowOff>64530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AB757301-BDE2-4479-9E79-A1C42624B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25949</xdr:colOff>
      <xdr:row>2</xdr:row>
      <xdr:rowOff>52552</xdr:rowOff>
    </xdr:from>
    <xdr:to>
      <xdr:col>12</xdr:col>
      <xdr:colOff>120766</xdr:colOff>
      <xdr:row>18</xdr:row>
      <xdr:rowOff>120937</xdr:rowOff>
    </xdr:to>
    <xdr:graphicFrame macro="">
      <xdr:nvGraphicFramePr>
        <xdr:cNvPr id="3" name="Grafico 2">
          <a:extLst>
            <a:ext uri="{FF2B5EF4-FFF2-40B4-BE49-F238E27FC236}">
              <a16:creationId xmlns:a16="http://schemas.microsoft.com/office/drawing/2014/main" id="{C431531A-6761-4D98-B5FD-9D95AF4368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20514</xdr:colOff>
      <xdr:row>2</xdr:row>
      <xdr:rowOff>64476</xdr:rowOff>
    </xdr:from>
    <xdr:to>
      <xdr:col>12</xdr:col>
      <xdr:colOff>216876</xdr:colOff>
      <xdr:row>21</xdr:row>
      <xdr:rowOff>11723</xdr:rowOff>
    </xdr:to>
    <xdr:graphicFrame macro="">
      <xdr:nvGraphicFramePr>
        <xdr:cNvPr id="4" name="Grafico 3">
          <a:extLst>
            <a:ext uri="{FF2B5EF4-FFF2-40B4-BE49-F238E27FC236}">
              <a16:creationId xmlns:a16="http://schemas.microsoft.com/office/drawing/2014/main" id="{8117AC6D-927C-46CF-B3D6-7D1E5BEF5C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89339</xdr:rowOff>
    </xdr:from>
    <xdr:to>
      <xdr:col>9</xdr:col>
      <xdr:colOff>190237</xdr:colOff>
      <xdr:row>18</xdr:row>
      <xdr:rowOff>145569</xdr:rowOff>
    </xdr:to>
    <xdr:graphicFrame macro="">
      <xdr:nvGraphicFramePr>
        <xdr:cNvPr id="3" name="Grafico 2">
          <a:extLst>
            <a:ext uri="{FF2B5EF4-FFF2-40B4-BE49-F238E27FC236}">
              <a16:creationId xmlns:a16="http://schemas.microsoft.com/office/drawing/2014/main" id="{9DD01657-0F7E-4B2A-A738-BDD4B63FC7E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168813</xdr:colOff>
      <xdr:row>5</xdr:row>
      <xdr:rowOff>124851</xdr:rowOff>
    </xdr:from>
    <xdr:to>
      <xdr:col>12</xdr:col>
      <xdr:colOff>499404</xdr:colOff>
      <xdr:row>24</xdr:row>
      <xdr:rowOff>38686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11B30405-303E-41B7-886F-9FFAFAEB377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907107</xdr:colOff>
      <xdr:row>1</xdr:row>
      <xdr:rowOff>79717</xdr:rowOff>
    </xdr:from>
    <xdr:to>
      <xdr:col>4</xdr:col>
      <xdr:colOff>388</xdr:colOff>
      <xdr:row>1</xdr:row>
      <xdr:rowOff>504093</xdr:rowOff>
    </xdr:to>
    <xdr:pic>
      <xdr:nvPicPr>
        <xdr:cNvPr id="3" name="Immagine 2" descr="https://docs.qgis.org/3.22/en/_images/fuzzy_near_formula.png">
          <a:extLst>
            <a:ext uri="{FF2B5EF4-FFF2-40B4-BE49-F238E27FC236}">
              <a16:creationId xmlns:a16="http://schemas.microsoft.com/office/drawing/2014/main" id="{CB519C76-E032-4584-AB6A-B664D7505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322" y="443132"/>
          <a:ext cx="1834921" cy="4243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240324</xdr:colOff>
      <xdr:row>1</xdr:row>
      <xdr:rowOff>182038</xdr:rowOff>
    </xdr:from>
    <xdr:to>
      <xdr:col>2</xdr:col>
      <xdr:colOff>597878</xdr:colOff>
      <xdr:row>1</xdr:row>
      <xdr:rowOff>461395</xdr:rowOff>
    </xdr:to>
    <xdr:pic>
      <xdr:nvPicPr>
        <xdr:cNvPr id="5" name="Immagine 4" descr="https://docs.qgis.org/3.22/en/_images/fuzzy_gaussian_formula.png">
          <a:extLst>
            <a:ext uri="{FF2B5EF4-FFF2-40B4-BE49-F238E27FC236}">
              <a16:creationId xmlns:a16="http://schemas.microsoft.com/office/drawing/2014/main" id="{B08A1290-6880-41CE-912D-2A29271D4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955" y="545453"/>
          <a:ext cx="1518138" cy="2793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0.62997</cdr:x>
      <cdr:y>0.84977</cdr:y>
    </cdr:from>
    <cdr:to>
      <cdr:x>0.99653</cdr:x>
      <cdr:y>1</cdr:y>
    </cdr:to>
    <cdr:pic>
      <cdr:nvPicPr>
        <cdr:cNvPr id="3" name="Immagine 2" descr="https://docs.qgis.org/3.22/en/_images/fuzzy_near_formula.png">
          <a:extLst xmlns:a="http://schemas.openxmlformats.org/drawingml/2006/main">
            <a:ext uri="{FF2B5EF4-FFF2-40B4-BE49-F238E27FC236}">
              <a16:creationId xmlns:a16="http://schemas.microsoft.com/office/drawing/2014/main" id="{CB519C76-E032-4584-AB6A-B664D75057C8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487259" y="2676258"/>
          <a:ext cx="2029194" cy="473146"/>
        </a:xfrm>
        <a:prstGeom xmlns:a="http://schemas.openxmlformats.org/drawingml/2006/main" prst="rect">
          <a:avLst/>
        </a:prstGeom>
        <a:noFill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cdr:spPr>
    </cdr:pic>
  </cdr:relSizeAnchor>
  <cdr:relSizeAnchor xmlns:cdr="http://schemas.openxmlformats.org/drawingml/2006/chartDrawing">
    <cdr:from>
      <cdr:x>0.69956</cdr:x>
      <cdr:y>0.0701</cdr:y>
    </cdr:from>
    <cdr:to>
      <cdr:x>0.97381</cdr:x>
      <cdr:y>0.15881</cdr:y>
    </cdr:to>
    <cdr:pic>
      <cdr:nvPicPr>
        <cdr:cNvPr id="4" name="Immagine 3" descr="https://docs.qgis.org/3.22/en/_images/fuzzy_gaussian_formula.png">
          <a:extLst xmlns:a="http://schemas.openxmlformats.org/drawingml/2006/main">
            <a:ext uri="{FF2B5EF4-FFF2-40B4-BE49-F238E27FC236}">
              <a16:creationId xmlns:a16="http://schemas.microsoft.com/office/drawing/2014/main" id="{B08A1290-6880-41CE-912D-2A29271D4E1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872522" y="220785"/>
          <a:ext cx="1518138" cy="279357"/>
        </a:xfrm>
        <a:prstGeom xmlns:a="http://schemas.openxmlformats.org/drawingml/2006/main" prst="rect">
          <a:avLst/>
        </a:prstGeom>
        <a:noFill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cdr:spPr>
    </cdr:pic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168813</xdr:colOff>
      <xdr:row>5</xdr:row>
      <xdr:rowOff>124851</xdr:rowOff>
    </xdr:from>
    <xdr:to>
      <xdr:col>12</xdr:col>
      <xdr:colOff>499404</xdr:colOff>
      <xdr:row>24</xdr:row>
      <xdr:rowOff>38686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6624DFDD-45CA-42AF-BF1A-86726018E2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907107</xdr:colOff>
      <xdr:row>1</xdr:row>
      <xdr:rowOff>79717</xdr:rowOff>
    </xdr:from>
    <xdr:to>
      <xdr:col>3</xdr:col>
      <xdr:colOff>1466410</xdr:colOff>
      <xdr:row>1</xdr:row>
      <xdr:rowOff>504093</xdr:rowOff>
    </xdr:to>
    <xdr:pic>
      <xdr:nvPicPr>
        <xdr:cNvPr id="3" name="Immagine 2" descr="https://docs.qgis.org/3.22/en/_images/fuzzy_near_formula.png">
          <a:extLst>
            <a:ext uri="{FF2B5EF4-FFF2-40B4-BE49-F238E27FC236}">
              <a16:creationId xmlns:a16="http://schemas.microsoft.com/office/drawing/2014/main" id="{A87A0A90-CD6A-4421-8BD5-F84613306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3047" y="445477"/>
          <a:ext cx="1833748" cy="4243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240324</xdr:colOff>
      <xdr:row>1</xdr:row>
      <xdr:rowOff>182038</xdr:rowOff>
    </xdr:from>
    <xdr:to>
      <xdr:col>2</xdr:col>
      <xdr:colOff>597878</xdr:colOff>
      <xdr:row>1</xdr:row>
      <xdr:rowOff>461395</xdr:rowOff>
    </xdr:to>
    <xdr:pic>
      <xdr:nvPicPr>
        <xdr:cNvPr id="4" name="Immagine 3" descr="https://docs.qgis.org/3.22/en/_images/fuzzy_gaussian_formula.png">
          <a:extLst>
            <a:ext uri="{FF2B5EF4-FFF2-40B4-BE49-F238E27FC236}">
              <a16:creationId xmlns:a16="http://schemas.microsoft.com/office/drawing/2014/main" id="{8F770A1F-B43D-4D03-865E-320C74AB7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024" y="547798"/>
          <a:ext cx="1515794" cy="2793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0.62997</cdr:x>
      <cdr:y>0.84977</cdr:y>
    </cdr:from>
    <cdr:to>
      <cdr:x>0.99653</cdr:x>
      <cdr:y>1</cdr:y>
    </cdr:to>
    <cdr:pic>
      <cdr:nvPicPr>
        <cdr:cNvPr id="3" name="Immagine 2" descr="https://docs.qgis.org/3.22/en/_images/fuzzy_near_formula.png">
          <a:extLst xmlns:a="http://schemas.openxmlformats.org/drawingml/2006/main">
            <a:ext uri="{FF2B5EF4-FFF2-40B4-BE49-F238E27FC236}">
              <a16:creationId xmlns:a16="http://schemas.microsoft.com/office/drawing/2014/main" id="{CB519C76-E032-4584-AB6A-B664D75057C8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487259" y="2676258"/>
          <a:ext cx="2029194" cy="473146"/>
        </a:xfrm>
        <a:prstGeom xmlns:a="http://schemas.openxmlformats.org/drawingml/2006/main" prst="rect">
          <a:avLst/>
        </a:prstGeom>
        <a:noFill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cdr:spPr>
    </cdr:pic>
  </cdr:relSizeAnchor>
  <cdr:relSizeAnchor xmlns:cdr="http://schemas.openxmlformats.org/drawingml/2006/chartDrawing">
    <cdr:from>
      <cdr:x>0.69956</cdr:x>
      <cdr:y>0.0701</cdr:y>
    </cdr:from>
    <cdr:to>
      <cdr:x>0.97381</cdr:x>
      <cdr:y>0.15881</cdr:y>
    </cdr:to>
    <cdr:pic>
      <cdr:nvPicPr>
        <cdr:cNvPr id="4" name="Immagine 3" descr="https://docs.qgis.org/3.22/en/_images/fuzzy_gaussian_formula.png">
          <a:extLst xmlns:a="http://schemas.openxmlformats.org/drawingml/2006/main">
            <a:ext uri="{FF2B5EF4-FFF2-40B4-BE49-F238E27FC236}">
              <a16:creationId xmlns:a16="http://schemas.microsoft.com/office/drawing/2014/main" id="{B08A1290-6880-41CE-912D-2A29271D4E1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872522" y="220785"/>
          <a:ext cx="1518138" cy="279357"/>
        </a:xfrm>
        <a:prstGeom xmlns:a="http://schemas.openxmlformats.org/drawingml/2006/main" prst="rect">
          <a:avLst/>
        </a:prstGeom>
        <a:noFill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cdr:spPr>
    </cdr:pic>
  </cdr:relSizeAnchor>
</c:userShape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"/>
  <sheetViews>
    <sheetView zoomScale="145" zoomScaleNormal="145" workbookViewId="0">
      <selection activeCell="F3" sqref="A2:F3"/>
    </sheetView>
  </sheetViews>
  <sheetFormatPr defaultRowHeight="12.75" x14ac:dyDescent="0.2"/>
  <cols>
    <col min="1" max="1" width="3.5703125" style="1" customWidth="1"/>
    <col min="2" max="4" width="11.5703125" hidden="1" customWidth="1"/>
    <col min="5" max="5" width="9.140625" hidden="1" customWidth="1"/>
    <col min="6" max="6" width="114.5703125" style="2" customWidth="1"/>
    <col min="7" max="256" width="11.5703125" customWidth="1"/>
  </cols>
  <sheetData>
    <row r="1" spans="1:6" x14ac:dyDescent="0.2">
      <c r="A1" s="3" t="s">
        <v>0</v>
      </c>
      <c r="B1" t="s">
        <v>25</v>
      </c>
      <c r="C1" t="s">
        <v>26</v>
      </c>
      <c r="D1" t="s">
        <v>27</v>
      </c>
      <c r="E1" t="s">
        <v>35</v>
      </c>
      <c r="F1" s="4" t="s">
        <v>1</v>
      </c>
    </row>
    <row r="2" spans="1:6" x14ac:dyDescent="0.2">
      <c r="A2" s="1">
        <v>11</v>
      </c>
      <c r="B2">
        <v>170</v>
      </c>
      <c r="C2">
        <v>240</v>
      </c>
      <c r="D2">
        <v>240</v>
      </c>
      <c r="E2">
        <v>255</v>
      </c>
      <c r="F2" s="5" t="s">
        <v>2</v>
      </c>
    </row>
    <row r="3" spans="1:6" x14ac:dyDescent="0.2">
      <c r="A3" s="1">
        <v>14</v>
      </c>
      <c r="B3">
        <v>255</v>
      </c>
      <c r="C3">
        <v>255</v>
      </c>
      <c r="D3">
        <v>100</v>
      </c>
      <c r="E3">
        <v>255</v>
      </c>
      <c r="F3" s="5" t="s">
        <v>3</v>
      </c>
    </row>
    <row r="4" spans="1:6" x14ac:dyDescent="0.2">
      <c r="A4" s="13">
        <v>20</v>
      </c>
      <c r="B4">
        <v>220</v>
      </c>
      <c r="C4">
        <v>240</v>
      </c>
      <c r="D4">
        <v>100</v>
      </c>
      <c r="E4">
        <v>255</v>
      </c>
      <c r="F4" s="6" t="s">
        <v>5</v>
      </c>
    </row>
    <row r="5" spans="1:6" x14ac:dyDescent="0.2">
      <c r="A5" s="13">
        <v>30</v>
      </c>
      <c r="B5">
        <v>205</v>
      </c>
      <c r="C5">
        <v>205</v>
      </c>
      <c r="D5">
        <v>102</v>
      </c>
      <c r="E5">
        <v>255</v>
      </c>
      <c r="F5" s="6" t="s">
        <v>6</v>
      </c>
    </row>
    <row r="6" spans="1:6" x14ac:dyDescent="0.2">
      <c r="A6" s="13">
        <v>40</v>
      </c>
      <c r="B6">
        <v>0</v>
      </c>
      <c r="C6">
        <v>100</v>
      </c>
      <c r="D6">
        <v>0</v>
      </c>
      <c r="E6">
        <v>255</v>
      </c>
      <c r="F6" s="5" t="s">
        <v>18</v>
      </c>
    </row>
    <row r="7" spans="1:6" x14ac:dyDescent="0.2">
      <c r="A7" s="13">
        <v>50</v>
      </c>
      <c r="B7">
        <v>0</v>
      </c>
      <c r="C7">
        <v>160</v>
      </c>
      <c r="D7">
        <v>0</v>
      </c>
      <c r="E7">
        <v>255</v>
      </c>
      <c r="F7" s="5" t="s">
        <v>14</v>
      </c>
    </row>
    <row r="8" spans="1:6" x14ac:dyDescent="0.2">
      <c r="A8" s="13">
        <v>60</v>
      </c>
      <c r="B8">
        <v>170</v>
      </c>
      <c r="C8">
        <v>200</v>
      </c>
      <c r="D8">
        <v>0</v>
      </c>
      <c r="E8">
        <v>255</v>
      </c>
      <c r="F8" s="5" t="s">
        <v>8</v>
      </c>
    </row>
    <row r="9" spans="1:6" x14ac:dyDescent="0.2">
      <c r="A9" s="13">
        <v>70</v>
      </c>
      <c r="B9">
        <v>0</v>
      </c>
      <c r="C9">
        <v>60</v>
      </c>
      <c r="D9">
        <v>0</v>
      </c>
      <c r="E9">
        <v>255</v>
      </c>
      <c r="F9" s="5" t="s">
        <v>11</v>
      </c>
    </row>
    <row r="10" spans="1:6" x14ac:dyDescent="0.2">
      <c r="A10" s="13">
        <v>90</v>
      </c>
      <c r="B10">
        <v>40</v>
      </c>
      <c r="C10">
        <v>100</v>
      </c>
      <c r="D10">
        <v>0</v>
      </c>
      <c r="E10">
        <v>255</v>
      </c>
      <c r="F10" s="5" t="s">
        <v>15</v>
      </c>
    </row>
    <row r="11" spans="1:6" x14ac:dyDescent="0.2">
      <c r="A11" s="13">
        <v>100</v>
      </c>
      <c r="B11">
        <v>120</v>
      </c>
      <c r="C11">
        <v>130</v>
      </c>
      <c r="D11">
        <v>0</v>
      </c>
      <c r="E11">
        <v>255</v>
      </c>
      <c r="F11" s="5" t="s">
        <v>19</v>
      </c>
    </row>
    <row r="12" spans="1:6" x14ac:dyDescent="0.2">
      <c r="A12" s="13">
        <v>110</v>
      </c>
      <c r="B12">
        <v>140</v>
      </c>
      <c r="C12">
        <v>160</v>
      </c>
      <c r="D12">
        <v>0</v>
      </c>
      <c r="E12">
        <v>255</v>
      </c>
      <c r="F12" s="6" t="s">
        <v>20</v>
      </c>
    </row>
    <row r="13" spans="1:6" x14ac:dyDescent="0.2">
      <c r="A13" s="13">
        <v>120</v>
      </c>
      <c r="B13">
        <v>190</v>
      </c>
      <c r="C13">
        <v>150</v>
      </c>
      <c r="D13">
        <v>0</v>
      </c>
      <c r="E13">
        <v>255</v>
      </c>
      <c r="F13" s="6" t="s">
        <v>21</v>
      </c>
    </row>
    <row r="14" spans="1:6" x14ac:dyDescent="0.2">
      <c r="A14" s="13">
        <v>130</v>
      </c>
      <c r="B14">
        <v>150</v>
      </c>
      <c r="C14">
        <v>100</v>
      </c>
      <c r="D14">
        <v>0</v>
      </c>
      <c r="E14">
        <v>255</v>
      </c>
      <c r="F14" s="5" t="s">
        <v>12</v>
      </c>
    </row>
    <row r="15" spans="1:6" x14ac:dyDescent="0.2">
      <c r="A15" s="13">
        <v>140</v>
      </c>
      <c r="B15">
        <v>255</v>
      </c>
      <c r="C15">
        <v>180</v>
      </c>
      <c r="D15">
        <v>50</v>
      </c>
      <c r="E15">
        <v>255</v>
      </c>
      <c r="F15" s="5" t="s">
        <v>22</v>
      </c>
    </row>
    <row r="16" spans="1:6" x14ac:dyDescent="0.2">
      <c r="A16" s="13">
        <v>150</v>
      </c>
      <c r="B16">
        <v>255</v>
      </c>
      <c r="C16">
        <v>235</v>
      </c>
      <c r="D16">
        <v>175</v>
      </c>
      <c r="E16">
        <v>255</v>
      </c>
      <c r="F16" s="5" t="s">
        <v>7</v>
      </c>
    </row>
    <row r="17" spans="1:6" x14ac:dyDescent="0.2">
      <c r="A17" s="13">
        <v>160</v>
      </c>
      <c r="B17">
        <v>0</v>
      </c>
      <c r="C17">
        <v>120</v>
      </c>
      <c r="D17">
        <v>90</v>
      </c>
      <c r="E17">
        <v>255</v>
      </c>
      <c r="F17" s="6" t="s">
        <v>23</v>
      </c>
    </row>
    <row r="18" spans="1:6" x14ac:dyDescent="0.2">
      <c r="A18" s="13">
        <v>170</v>
      </c>
      <c r="B18">
        <v>0</v>
      </c>
      <c r="C18">
        <v>150</v>
      </c>
      <c r="D18">
        <v>120</v>
      </c>
      <c r="E18">
        <v>255</v>
      </c>
      <c r="F18" s="6" t="s">
        <v>16</v>
      </c>
    </row>
    <row r="19" spans="1:6" x14ac:dyDescent="0.2">
      <c r="A19" s="13">
        <v>180</v>
      </c>
      <c r="B19">
        <v>0</v>
      </c>
      <c r="C19">
        <v>220</v>
      </c>
      <c r="D19">
        <v>130</v>
      </c>
      <c r="E19">
        <v>255</v>
      </c>
      <c r="F19" s="6" t="s">
        <v>24</v>
      </c>
    </row>
    <row r="20" spans="1:6" x14ac:dyDescent="0.2">
      <c r="A20" s="1">
        <v>190</v>
      </c>
      <c r="B20">
        <v>195</v>
      </c>
      <c r="C20">
        <v>20</v>
      </c>
      <c r="D20">
        <v>0</v>
      </c>
      <c r="E20">
        <v>255</v>
      </c>
      <c r="F20" s="5" t="s">
        <v>13</v>
      </c>
    </row>
    <row r="21" spans="1:6" x14ac:dyDescent="0.2">
      <c r="A21" s="1">
        <v>200</v>
      </c>
      <c r="B21">
        <v>255</v>
      </c>
      <c r="C21">
        <v>245</v>
      </c>
      <c r="D21">
        <v>215</v>
      </c>
      <c r="E21">
        <v>255</v>
      </c>
      <c r="F21" s="6" t="s">
        <v>4</v>
      </c>
    </row>
    <row r="22" spans="1:6" x14ac:dyDescent="0.2">
      <c r="A22" s="1">
        <v>210</v>
      </c>
      <c r="B22">
        <v>0</v>
      </c>
      <c r="C22">
        <v>70</v>
      </c>
      <c r="D22">
        <v>200</v>
      </c>
      <c r="E22">
        <v>255</v>
      </c>
      <c r="F22" s="5" t="s">
        <v>9</v>
      </c>
    </row>
    <row r="23" spans="1:6" x14ac:dyDescent="0.2">
      <c r="A23" s="1">
        <v>220</v>
      </c>
      <c r="B23">
        <v>255</v>
      </c>
      <c r="C23">
        <v>255</v>
      </c>
      <c r="D23">
        <v>255</v>
      </c>
      <c r="E23">
        <v>255</v>
      </c>
      <c r="F23" s="5" t="s">
        <v>10</v>
      </c>
    </row>
    <row r="24" spans="1:6" x14ac:dyDescent="0.2">
      <c r="A24" s="1">
        <v>230</v>
      </c>
      <c r="B24">
        <v>0</v>
      </c>
      <c r="C24">
        <v>0</v>
      </c>
      <c r="D24">
        <v>0</v>
      </c>
      <c r="E24">
        <v>255</v>
      </c>
      <c r="F24" s="5" t="s">
        <v>17</v>
      </c>
    </row>
  </sheetData>
  <phoneticPr fontId="1" type="noConversion"/>
  <pageMargins left="0.75" right="0.75" top="1" bottom="1" header="0.4921259845" footer="0.492125984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U8"/>
  <sheetViews>
    <sheetView tabSelected="1" zoomScale="130" zoomScaleNormal="130" workbookViewId="0">
      <selection activeCell="O5" sqref="O5"/>
    </sheetView>
  </sheetViews>
  <sheetFormatPr defaultRowHeight="31.15" customHeight="1" x14ac:dyDescent="0.2"/>
  <cols>
    <col min="1" max="1" width="1.28515625" customWidth="1"/>
    <col min="2" max="4" width="6.28515625" customWidth="1"/>
    <col min="5" max="5" width="3.7109375" customWidth="1"/>
    <col min="6" max="6" width="8.42578125" customWidth="1"/>
    <col min="7" max="7" width="11" customWidth="1"/>
    <col min="8" max="8" width="8.42578125" customWidth="1"/>
    <col min="9" max="11" width="6.28515625" customWidth="1"/>
    <col min="12" max="12" width="6.85546875" customWidth="1"/>
    <col min="13" max="15" width="6.28515625" customWidth="1"/>
    <col min="16" max="16" width="4.28515625" bestFit="1" customWidth="1"/>
    <col min="17" max="19" width="6.28515625" customWidth="1"/>
    <col min="20" max="20" width="4.28515625" bestFit="1" customWidth="1"/>
    <col min="21" max="256" width="6.28515625" customWidth="1"/>
  </cols>
  <sheetData>
    <row r="1" spans="2:21" ht="31.15" customHeight="1" x14ac:dyDescent="0.2">
      <c r="B1" s="8" t="s">
        <v>33</v>
      </c>
      <c r="K1" s="8" t="s">
        <v>34</v>
      </c>
    </row>
    <row r="2" spans="2:21" ht="31.15" customHeight="1" x14ac:dyDescent="0.2">
      <c r="B2" s="10">
        <v>210</v>
      </c>
      <c r="C2" s="11">
        <v>100</v>
      </c>
      <c r="D2" s="11">
        <v>100</v>
      </c>
      <c r="E2" s="7"/>
      <c r="F2" s="7"/>
      <c r="G2" s="47" t="s">
        <v>87</v>
      </c>
      <c r="H2" s="7"/>
      <c r="I2" s="9" t="s">
        <v>28</v>
      </c>
      <c r="J2" s="9" t="s">
        <v>29</v>
      </c>
      <c r="K2" s="9" t="s">
        <v>29</v>
      </c>
      <c r="L2" s="7"/>
      <c r="M2" s="9">
        <v>0</v>
      </c>
      <c r="N2" s="9">
        <v>1</v>
      </c>
      <c r="O2" s="9">
        <v>1</v>
      </c>
    </row>
    <row r="3" spans="2:21" ht="31.15" customHeight="1" x14ac:dyDescent="0.2">
      <c r="B3" s="10">
        <v>210</v>
      </c>
      <c r="C3" s="11">
        <v>110</v>
      </c>
      <c r="D3" s="11">
        <v>100</v>
      </c>
      <c r="E3" s="7"/>
      <c r="G3" s="12" t="s">
        <v>30</v>
      </c>
      <c r="H3" s="7"/>
      <c r="I3" s="9" t="s">
        <v>28</v>
      </c>
      <c r="J3" s="9" t="s">
        <v>29</v>
      </c>
      <c r="K3" s="9" t="s">
        <v>29</v>
      </c>
      <c r="L3" s="12" t="s">
        <v>30</v>
      </c>
      <c r="M3" s="9">
        <v>0</v>
      </c>
      <c r="N3" s="9">
        <v>1</v>
      </c>
      <c r="O3" s="9">
        <v>1</v>
      </c>
    </row>
    <row r="4" spans="2:21" ht="31.15" customHeight="1" x14ac:dyDescent="0.2">
      <c r="B4" s="10">
        <v>210</v>
      </c>
      <c r="C4" s="10">
        <v>210</v>
      </c>
      <c r="D4" s="10">
        <v>210</v>
      </c>
      <c r="E4" s="7"/>
      <c r="F4" s="7"/>
      <c r="G4" s="7"/>
      <c r="H4" s="7"/>
      <c r="I4" s="9" t="s">
        <v>28</v>
      </c>
      <c r="J4" s="9" t="s">
        <v>28</v>
      </c>
      <c r="K4" s="9" t="s">
        <v>28</v>
      </c>
      <c r="L4" s="7"/>
      <c r="M4" s="9">
        <v>0</v>
      </c>
      <c r="N4" s="9">
        <v>0</v>
      </c>
      <c r="O4" s="9">
        <v>0</v>
      </c>
      <c r="U4" s="8"/>
    </row>
    <row r="5" spans="2:21" ht="58.15" customHeight="1" x14ac:dyDescent="0.4">
      <c r="B5" s="8" t="s">
        <v>34</v>
      </c>
      <c r="C5" s="7"/>
      <c r="D5" s="14"/>
      <c r="E5" s="15" t="s">
        <v>31</v>
      </c>
      <c r="F5" s="16" t="s">
        <v>32</v>
      </c>
      <c r="G5" s="17"/>
      <c r="H5" s="17"/>
      <c r="I5" s="15" t="s">
        <v>30</v>
      </c>
      <c r="J5" s="16" t="s">
        <v>36</v>
      </c>
    </row>
    <row r="6" spans="2:21" ht="31.15" customHeight="1" x14ac:dyDescent="0.2">
      <c r="B6" s="9">
        <v>0</v>
      </c>
      <c r="C6" s="9">
        <v>1</v>
      </c>
      <c r="D6" s="9">
        <v>1</v>
      </c>
      <c r="E6" s="7"/>
      <c r="F6" s="9">
        <v>2</v>
      </c>
      <c r="G6" s="9">
        <v>1</v>
      </c>
      <c r="H6" s="9">
        <v>2</v>
      </c>
      <c r="I6" s="7"/>
      <c r="J6" s="9">
        <v>0</v>
      </c>
      <c r="K6" s="9">
        <v>1</v>
      </c>
      <c r="L6" s="9">
        <v>2</v>
      </c>
    </row>
    <row r="7" spans="2:21" ht="31.15" customHeight="1" x14ac:dyDescent="0.2">
      <c r="B7" s="9">
        <v>0</v>
      </c>
      <c r="C7" s="9">
        <v>1</v>
      </c>
      <c r="D7" s="9">
        <v>1</v>
      </c>
      <c r="E7" s="12" t="s">
        <v>31</v>
      </c>
      <c r="F7" s="9">
        <v>1</v>
      </c>
      <c r="G7" s="9">
        <v>3</v>
      </c>
      <c r="H7" s="9">
        <v>1</v>
      </c>
      <c r="I7" s="12" t="s">
        <v>30</v>
      </c>
      <c r="J7" s="9">
        <v>0</v>
      </c>
      <c r="K7" s="9">
        <v>3</v>
      </c>
      <c r="L7" s="9">
        <v>1</v>
      </c>
    </row>
    <row r="8" spans="2:21" ht="31.15" customHeight="1" x14ac:dyDescent="0.2">
      <c r="B8" s="9">
        <v>0</v>
      </c>
      <c r="C8" s="9">
        <v>0</v>
      </c>
      <c r="D8" s="9">
        <v>0</v>
      </c>
      <c r="E8" s="7"/>
      <c r="F8" s="9">
        <v>2</v>
      </c>
      <c r="G8" s="9">
        <v>2</v>
      </c>
      <c r="H8" s="9">
        <v>2</v>
      </c>
      <c r="I8" s="7"/>
      <c r="J8" s="9">
        <v>0</v>
      </c>
      <c r="K8" s="9">
        <v>0</v>
      </c>
      <c r="L8" s="9"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9"/>
  <sheetViews>
    <sheetView zoomScaleNormal="100" workbookViewId="0">
      <selection activeCell="D6" sqref="D6"/>
    </sheetView>
  </sheetViews>
  <sheetFormatPr defaultRowHeight="34.15" customHeight="1" x14ac:dyDescent="0.35"/>
  <cols>
    <col min="1" max="1" width="62.85546875" style="18" customWidth="1"/>
    <col min="2" max="2" width="21.28515625" style="18" customWidth="1"/>
    <col min="3" max="3" width="15.42578125" style="18" customWidth="1"/>
    <col min="4" max="4" width="19.85546875" style="18" customWidth="1"/>
    <col min="5" max="7" width="14.85546875" style="18" hidden="1" customWidth="1"/>
    <col min="8" max="8" width="8.85546875" style="18"/>
  </cols>
  <sheetData>
    <row r="1" spans="1:7" ht="34.15" customHeight="1" thickTop="1" thickBot="1" x14ac:dyDescent="0.4">
      <c r="A1" s="19" t="s">
        <v>50</v>
      </c>
      <c r="B1" s="19" t="s">
        <v>49</v>
      </c>
      <c r="C1" s="19" t="s">
        <v>48</v>
      </c>
      <c r="D1" s="46" t="s">
        <v>72</v>
      </c>
      <c r="E1" s="20">
        <v>1</v>
      </c>
      <c r="F1" s="20">
        <v>2</v>
      </c>
      <c r="G1" s="20">
        <v>3</v>
      </c>
    </row>
    <row r="2" spans="1:7" ht="48" thickTop="1" thickBot="1" x14ac:dyDescent="0.4">
      <c r="A2" s="20" t="s">
        <v>37</v>
      </c>
      <c r="B2" s="20" t="s">
        <v>82</v>
      </c>
      <c r="C2" s="21" t="s">
        <v>39</v>
      </c>
      <c r="D2" s="20" t="s">
        <v>77</v>
      </c>
      <c r="E2" s="26" t="s">
        <v>62</v>
      </c>
      <c r="F2" s="26" t="s">
        <v>61</v>
      </c>
      <c r="G2" s="20" t="s">
        <v>60</v>
      </c>
    </row>
    <row r="3" spans="1:7" ht="48" thickTop="1" thickBot="1" x14ac:dyDescent="0.4">
      <c r="A3" s="20" t="s">
        <v>38</v>
      </c>
      <c r="B3" s="20" t="s">
        <v>82</v>
      </c>
      <c r="C3" s="21" t="s">
        <v>39</v>
      </c>
      <c r="D3" s="20" t="s">
        <v>77</v>
      </c>
      <c r="E3" s="26" t="s">
        <v>62</v>
      </c>
      <c r="F3" s="26" t="s">
        <v>61</v>
      </c>
      <c r="G3" s="20" t="s">
        <v>60</v>
      </c>
    </row>
    <row r="4" spans="1:7" ht="34.15" customHeight="1" thickTop="1" thickBot="1" x14ac:dyDescent="0.4">
      <c r="A4" s="20" t="s">
        <v>55</v>
      </c>
      <c r="B4" s="22" t="s">
        <v>52</v>
      </c>
      <c r="C4" s="21" t="s">
        <v>47</v>
      </c>
      <c r="D4" s="20" t="s">
        <v>81</v>
      </c>
      <c r="E4" s="23" t="s">
        <v>63</v>
      </c>
      <c r="F4" s="23" t="s">
        <v>64</v>
      </c>
      <c r="G4" s="23" t="s">
        <v>65</v>
      </c>
    </row>
    <row r="5" spans="1:7" ht="34.15" customHeight="1" thickTop="1" thickBot="1" x14ac:dyDescent="0.4">
      <c r="A5" s="20" t="s">
        <v>40</v>
      </c>
      <c r="B5" s="23" t="s">
        <v>51</v>
      </c>
      <c r="C5" s="21" t="s">
        <v>47</v>
      </c>
      <c r="D5" s="20" t="s">
        <v>80</v>
      </c>
      <c r="E5" s="23" t="s">
        <v>66</v>
      </c>
      <c r="F5" s="20"/>
      <c r="G5" s="20"/>
    </row>
    <row r="6" spans="1:7" ht="34.15" customHeight="1" thickTop="1" thickBot="1" x14ac:dyDescent="0.4">
      <c r="A6" s="20" t="s">
        <v>41</v>
      </c>
      <c r="B6" s="23" t="s">
        <v>83</v>
      </c>
      <c r="C6" s="21" t="s">
        <v>46</v>
      </c>
      <c r="D6" s="20" t="s">
        <v>79</v>
      </c>
      <c r="E6" s="20"/>
      <c r="F6" s="20"/>
      <c r="G6" s="20"/>
    </row>
    <row r="7" spans="1:7" ht="34.15" customHeight="1" thickTop="1" thickBot="1" x14ac:dyDescent="0.4">
      <c r="A7" s="20" t="s">
        <v>42</v>
      </c>
      <c r="B7" s="23" t="s">
        <v>53</v>
      </c>
      <c r="C7" s="21" t="s">
        <v>45</v>
      </c>
      <c r="D7" s="20" t="s">
        <v>78</v>
      </c>
      <c r="E7" s="20"/>
      <c r="F7" s="20"/>
      <c r="G7" s="20"/>
    </row>
    <row r="8" spans="1:7" ht="34.15" customHeight="1" thickTop="1" thickBot="1" x14ac:dyDescent="0.4">
      <c r="A8" s="24" t="s">
        <v>44</v>
      </c>
      <c r="B8" s="20" t="s">
        <v>54</v>
      </c>
      <c r="C8" s="24" t="s">
        <v>43</v>
      </c>
      <c r="D8" s="20"/>
      <c r="E8" s="20"/>
      <c r="F8" s="20"/>
      <c r="G8" s="20"/>
    </row>
    <row r="9" spans="1:7" ht="34.15" customHeight="1" thickTop="1" x14ac:dyDescent="0.3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0"/>
  <sheetViews>
    <sheetView zoomScale="160" zoomScaleNormal="160" workbookViewId="0">
      <selection activeCell="B3" sqref="B3"/>
    </sheetView>
  </sheetViews>
  <sheetFormatPr defaultRowHeight="12.75" x14ac:dyDescent="0.2"/>
  <cols>
    <col min="2" max="2" width="19.42578125" style="28" bestFit="1" customWidth="1"/>
    <col min="3" max="3" width="1.28515625" customWidth="1"/>
    <col min="4" max="4" width="10.28515625" customWidth="1"/>
  </cols>
  <sheetData>
    <row r="1" spans="1:4" ht="40.9" customHeight="1" x14ac:dyDescent="0.2">
      <c r="A1" s="25" t="s">
        <v>57</v>
      </c>
      <c r="B1" s="27" t="s">
        <v>69</v>
      </c>
      <c r="D1" s="25" t="s">
        <v>70</v>
      </c>
    </row>
    <row r="2" spans="1:4" x14ac:dyDescent="0.2">
      <c r="A2">
        <v>3</v>
      </c>
      <c r="B2" s="28">
        <f>N(A2&gt;$D$2)</f>
        <v>0</v>
      </c>
      <c r="D2">
        <v>5</v>
      </c>
    </row>
    <row r="3" spans="1:4" x14ac:dyDescent="0.2">
      <c r="A3">
        <v>4</v>
      </c>
      <c r="B3" s="28">
        <f>N(A3&gt;$D$2)</f>
        <v>0</v>
      </c>
    </row>
    <row r="4" spans="1:4" x14ac:dyDescent="0.2">
      <c r="A4">
        <v>5</v>
      </c>
      <c r="B4" s="28">
        <f t="shared" ref="B4:B20" si="0">N(A4&gt;$D$2)</f>
        <v>0</v>
      </c>
    </row>
    <row r="5" spans="1:4" x14ac:dyDescent="0.2">
      <c r="A5">
        <v>6</v>
      </c>
      <c r="B5" s="28">
        <f t="shared" si="0"/>
        <v>1</v>
      </c>
    </row>
    <row r="6" spans="1:4" x14ac:dyDescent="0.2">
      <c r="A6">
        <v>7</v>
      </c>
      <c r="B6" s="28">
        <f t="shared" si="0"/>
        <v>1</v>
      </c>
    </row>
    <row r="7" spans="1:4" x14ac:dyDescent="0.2">
      <c r="A7">
        <v>8</v>
      </c>
      <c r="B7" s="28">
        <f t="shared" si="0"/>
        <v>1</v>
      </c>
    </row>
    <row r="8" spans="1:4" x14ac:dyDescent="0.2">
      <c r="A8">
        <v>9</v>
      </c>
      <c r="B8" s="28">
        <f t="shared" si="0"/>
        <v>1</v>
      </c>
    </row>
    <row r="9" spans="1:4" x14ac:dyDescent="0.2">
      <c r="A9">
        <v>10</v>
      </c>
      <c r="B9" s="28">
        <f t="shared" si="0"/>
        <v>1</v>
      </c>
    </row>
    <row r="10" spans="1:4" x14ac:dyDescent="0.2">
      <c r="A10">
        <v>11</v>
      </c>
      <c r="B10" s="28">
        <f t="shared" si="0"/>
        <v>1</v>
      </c>
    </row>
    <row r="11" spans="1:4" x14ac:dyDescent="0.2">
      <c r="A11">
        <v>12</v>
      </c>
      <c r="B11" s="28">
        <f t="shared" si="0"/>
        <v>1</v>
      </c>
    </row>
    <row r="12" spans="1:4" x14ac:dyDescent="0.2">
      <c r="A12">
        <v>13</v>
      </c>
      <c r="B12" s="28">
        <f t="shared" si="0"/>
        <v>1</v>
      </c>
    </row>
    <row r="13" spans="1:4" x14ac:dyDescent="0.2">
      <c r="A13">
        <v>14</v>
      </c>
      <c r="B13" s="28">
        <f t="shared" si="0"/>
        <v>1</v>
      </c>
    </row>
    <row r="14" spans="1:4" x14ac:dyDescent="0.2">
      <c r="A14">
        <v>15</v>
      </c>
      <c r="B14" s="28">
        <f t="shared" si="0"/>
        <v>1</v>
      </c>
    </row>
    <row r="15" spans="1:4" x14ac:dyDescent="0.2">
      <c r="A15">
        <v>16</v>
      </c>
      <c r="B15" s="28">
        <f t="shared" si="0"/>
        <v>1</v>
      </c>
    </row>
    <row r="16" spans="1:4" x14ac:dyDescent="0.2">
      <c r="A16">
        <v>17</v>
      </c>
      <c r="B16" s="28">
        <f t="shared" si="0"/>
        <v>1</v>
      </c>
    </row>
    <row r="17" spans="1:2" x14ac:dyDescent="0.2">
      <c r="A17">
        <v>18</v>
      </c>
      <c r="B17" s="28">
        <f t="shared" si="0"/>
        <v>1</v>
      </c>
    </row>
    <row r="18" spans="1:2" x14ac:dyDescent="0.2">
      <c r="A18">
        <v>19</v>
      </c>
      <c r="B18" s="28">
        <f t="shared" si="0"/>
        <v>1</v>
      </c>
    </row>
    <row r="19" spans="1:2" x14ac:dyDescent="0.2">
      <c r="A19">
        <v>20</v>
      </c>
      <c r="B19" s="28">
        <f t="shared" si="0"/>
        <v>1</v>
      </c>
    </row>
    <row r="20" spans="1:2" x14ac:dyDescent="0.2">
      <c r="A20">
        <v>21</v>
      </c>
      <c r="B20" s="28">
        <f t="shared" si="0"/>
        <v>1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3"/>
  <sheetViews>
    <sheetView topLeftCell="A4" zoomScale="160" zoomScaleNormal="160" workbookViewId="0">
      <selection activeCell="B2" sqref="B2"/>
    </sheetView>
  </sheetViews>
  <sheetFormatPr defaultRowHeight="12.75" x14ac:dyDescent="0.2"/>
  <cols>
    <col min="2" max="2" width="19.42578125" style="28" bestFit="1" customWidth="1"/>
    <col min="3" max="3" width="25.140625" style="28" bestFit="1" customWidth="1"/>
    <col min="4" max="4" width="1.28515625" customWidth="1"/>
    <col min="5" max="5" width="5.7109375" bestFit="1" customWidth="1"/>
    <col min="6" max="6" width="6.140625" bestFit="1" customWidth="1"/>
  </cols>
  <sheetData>
    <row r="1" spans="1:7" ht="55.9" customHeight="1" thickTop="1" thickBot="1" x14ac:dyDescent="0.25">
      <c r="A1" s="25" t="s">
        <v>57</v>
      </c>
      <c r="B1" s="27" t="s">
        <v>67</v>
      </c>
      <c r="C1" s="27" t="s">
        <v>68</v>
      </c>
      <c r="E1" s="29" t="s">
        <v>58</v>
      </c>
      <c r="F1" s="29" t="s">
        <v>59</v>
      </c>
      <c r="G1" s="29" t="s">
        <v>56</v>
      </c>
    </row>
    <row r="2" spans="1:7" ht="14.25" thickTop="1" thickBot="1" x14ac:dyDescent="0.25">
      <c r="A2">
        <v>3</v>
      </c>
      <c r="B2" s="28">
        <f>(A2-$E$2)/($G$2)</f>
        <v>0</v>
      </c>
      <c r="C2" s="28">
        <f>B2*100</f>
        <v>0</v>
      </c>
      <c r="E2" s="30">
        <v>3</v>
      </c>
      <c r="F2" s="30">
        <v>21</v>
      </c>
      <c r="G2" s="30">
        <f>F2-E2</f>
        <v>18</v>
      </c>
    </row>
    <row r="3" spans="1:7" ht="13.5" thickTop="1" x14ac:dyDescent="0.2">
      <c r="A3">
        <v>4</v>
      </c>
      <c r="B3" s="28">
        <f t="shared" ref="B3:B20" si="0">(A3-$E$2)/($G$2)</f>
        <v>5.5555555555555552E-2</v>
      </c>
      <c r="C3" s="28">
        <f t="shared" ref="C3:C20" si="1">B3*100</f>
        <v>5.5555555555555554</v>
      </c>
    </row>
    <row r="4" spans="1:7" x14ac:dyDescent="0.2">
      <c r="A4">
        <v>5</v>
      </c>
      <c r="B4" s="28">
        <f t="shared" si="0"/>
        <v>0.1111111111111111</v>
      </c>
      <c r="C4" s="28">
        <f t="shared" si="1"/>
        <v>11.111111111111111</v>
      </c>
    </row>
    <row r="5" spans="1:7" x14ac:dyDescent="0.2">
      <c r="A5">
        <v>6</v>
      </c>
      <c r="B5" s="28">
        <f t="shared" si="0"/>
        <v>0.16666666666666666</v>
      </c>
      <c r="C5" s="28">
        <f t="shared" si="1"/>
        <v>16.666666666666664</v>
      </c>
    </row>
    <row r="6" spans="1:7" x14ac:dyDescent="0.2">
      <c r="A6">
        <v>7</v>
      </c>
      <c r="B6" s="28">
        <f t="shared" si="0"/>
        <v>0.22222222222222221</v>
      </c>
      <c r="C6" s="28">
        <f t="shared" si="1"/>
        <v>22.222222222222221</v>
      </c>
    </row>
    <row r="7" spans="1:7" x14ac:dyDescent="0.2">
      <c r="A7">
        <v>8</v>
      </c>
      <c r="B7" s="28">
        <f t="shared" si="0"/>
        <v>0.27777777777777779</v>
      </c>
      <c r="C7" s="28">
        <f t="shared" si="1"/>
        <v>27.777777777777779</v>
      </c>
    </row>
    <row r="8" spans="1:7" x14ac:dyDescent="0.2">
      <c r="A8">
        <v>9</v>
      </c>
      <c r="B8" s="28">
        <f t="shared" si="0"/>
        <v>0.33333333333333331</v>
      </c>
      <c r="C8" s="28">
        <f t="shared" si="1"/>
        <v>33.333333333333329</v>
      </c>
    </row>
    <row r="9" spans="1:7" x14ac:dyDescent="0.2">
      <c r="A9">
        <v>10</v>
      </c>
      <c r="B9" s="28">
        <f t="shared" si="0"/>
        <v>0.3888888888888889</v>
      </c>
      <c r="C9" s="28">
        <f t="shared" si="1"/>
        <v>38.888888888888893</v>
      </c>
    </row>
    <row r="10" spans="1:7" x14ac:dyDescent="0.2">
      <c r="A10">
        <v>11</v>
      </c>
      <c r="B10" s="28">
        <f t="shared" si="0"/>
        <v>0.44444444444444442</v>
      </c>
      <c r="C10" s="28">
        <f t="shared" si="1"/>
        <v>44.444444444444443</v>
      </c>
    </row>
    <row r="11" spans="1:7" x14ac:dyDescent="0.2">
      <c r="A11">
        <v>12</v>
      </c>
      <c r="B11" s="28">
        <f t="shared" si="0"/>
        <v>0.5</v>
      </c>
      <c r="C11" s="28">
        <f t="shared" si="1"/>
        <v>50</v>
      </c>
    </row>
    <row r="12" spans="1:7" x14ac:dyDescent="0.2">
      <c r="A12">
        <v>13</v>
      </c>
      <c r="B12" s="28">
        <f t="shared" si="0"/>
        <v>0.55555555555555558</v>
      </c>
      <c r="C12" s="28">
        <f t="shared" si="1"/>
        <v>55.555555555555557</v>
      </c>
    </row>
    <row r="13" spans="1:7" x14ac:dyDescent="0.2">
      <c r="A13">
        <v>14</v>
      </c>
      <c r="B13" s="28">
        <f t="shared" si="0"/>
        <v>0.61111111111111116</v>
      </c>
      <c r="C13" s="28">
        <f t="shared" si="1"/>
        <v>61.111111111111114</v>
      </c>
    </row>
    <row r="14" spans="1:7" x14ac:dyDescent="0.2">
      <c r="A14">
        <v>15</v>
      </c>
      <c r="B14" s="28">
        <f t="shared" si="0"/>
        <v>0.66666666666666663</v>
      </c>
      <c r="C14" s="28">
        <f t="shared" si="1"/>
        <v>66.666666666666657</v>
      </c>
    </row>
    <row r="15" spans="1:7" x14ac:dyDescent="0.2">
      <c r="A15">
        <v>16</v>
      </c>
      <c r="B15" s="28">
        <f t="shared" si="0"/>
        <v>0.72222222222222221</v>
      </c>
      <c r="C15" s="28">
        <f t="shared" si="1"/>
        <v>72.222222222222214</v>
      </c>
    </row>
    <row r="16" spans="1:7" x14ac:dyDescent="0.2">
      <c r="A16">
        <v>17</v>
      </c>
      <c r="B16" s="28">
        <f t="shared" si="0"/>
        <v>0.77777777777777779</v>
      </c>
      <c r="C16" s="28">
        <f t="shared" si="1"/>
        <v>77.777777777777786</v>
      </c>
    </row>
    <row r="17" spans="1:3" x14ac:dyDescent="0.2">
      <c r="A17">
        <v>18</v>
      </c>
      <c r="B17" s="28">
        <f t="shared" si="0"/>
        <v>0.83333333333333337</v>
      </c>
      <c r="C17" s="28">
        <f t="shared" si="1"/>
        <v>83.333333333333343</v>
      </c>
    </row>
    <row r="18" spans="1:3" x14ac:dyDescent="0.2">
      <c r="A18">
        <v>19</v>
      </c>
      <c r="B18" s="28">
        <f t="shared" si="0"/>
        <v>0.88888888888888884</v>
      </c>
      <c r="C18" s="28">
        <f t="shared" si="1"/>
        <v>88.888888888888886</v>
      </c>
    </row>
    <row r="19" spans="1:3" x14ac:dyDescent="0.2">
      <c r="A19">
        <v>20</v>
      </c>
      <c r="B19" s="28">
        <f t="shared" si="0"/>
        <v>0.94444444444444442</v>
      </c>
      <c r="C19" s="28">
        <f t="shared" si="1"/>
        <v>94.444444444444443</v>
      </c>
    </row>
    <row r="20" spans="1:3" x14ac:dyDescent="0.2">
      <c r="A20">
        <v>21</v>
      </c>
      <c r="B20" s="28">
        <f t="shared" si="0"/>
        <v>1</v>
      </c>
      <c r="C20" s="28">
        <f t="shared" si="1"/>
        <v>100</v>
      </c>
    </row>
    <row r="23" spans="1:3" x14ac:dyDescent="0.2">
      <c r="C23" s="45"/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20"/>
  <sheetViews>
    <sheetView zoomScale="115" zoomScaleNormal="115" workbookViewId="0">
      <selection activeCell="B8" sqref="B8"/>
    </sheetView>
  </sheetViews>
  <sheetFormatPr defaultRowHeight="12.75" x14ac:dyDescent="0.2"/>
  <cols>
    <col min="2" max="2" width="17.42578125" style="1" bestFit="1" customWidth="1"/>
    <col min="3" max="3" width="1.28515625" customWidth="1"/>
  </cols>
  <sheetData>
    <row r="1" spans="1:2" ht="55.9" customHeight="1" x14ac:dyDescent="0.2">
      <c r="A1" s="25" t="s">
        <v>57</v>
      </c>
      <c r="B1" s="31" t="s">
        <v>71</v>
      </c>
    </row>
    <row r="2" spans="1:2" x14ac:dyDescent="0.2">
      <c r="A2">
        <v>3</v>
      </c>
      <c r="B2" s="1">
        <v>0</v>
      </c>
    </row>
    <row r="3" spans="1:2" x14ac:dyDescent="0.2">
      <c r="A3">
        <v>4</v>
      </c>
      <c r="B3" s="1">
        <v>0</v>
      </c>
    </row>
    <row r="4" spans="1:2" x14ac:dyDescent="0.2">
      <c r="A4">
        <v>5</v>
      </c>
      <c r="B4" s="1">
        <v>1</v>
      </c>
    </row>
    <row r="5" spans="1:2" x14ac:dyDescent="0.2">
      <c r="A5">
        <v>6</v>
      </c>
      <c r="B5" s="1">
        <v>1</v>
      </c>
    </row>
    <row r="6" spans="1:2" x14ac:dyDescent="0.2">
      <c r="A6">
        <v>7</v>
      </c>
      <c r="B6" s="1">
        <v>1</v>
      </c>
    </row>
    <row r="7" spans="1:2" x14ac:dyDescent="0.2">
      <c r="A7">
        <v>8</v>
      </c>
      <c r="B7" s="1">
        <v>1</v>
      </c>
    </row>
    <row r="8" spans="1:2" x14ac:dyDescent="0.2">
      <c r="A8">
        <v>9</v>
      </c>
      <c r="B8" s="1">
        <v>2</v>
      </c>
    </row>
    <row r="9" spans="1:2" x14ac:dyDescent="0.2">
      <c r="A9">
        <v>10</v>
      </c>
      <c r="B9" s="1">
        <v>2</v>
      </c>
    </row>
    <row r="10" spans="1:2" x14ac:dyDescent="0.2">
      <c r="A10">
        <v>11</v>
      </c>
      <c r="B10" s="1">
        <v>2</v>
      </c>
    </row>
    <row r="11" spans="1:2" x14ac:dyDescent="0.2">
      <c r="A11">
        <v>12</v>
      </c>
      <c r="B11" s="1">
        <v>2</v>
      </c>
    </row>
    <row r="12" spans="1:2" x14ac:dyDescent="0.2">
      <c r="A12">
        <v>13</v>
      </c>
      <c r="B12" s="1">
        <v>2</v>
      </c>
    </row>
    <row r="13" spans="1:2" x14ac:dyDescent="0.2">
      <c r="A13">
        <v>14</v>
      </c>
      <c r="B13" s="1">
        <v>2</v>
      </c>
    </row>
    <row r="14" spans="1:2" x14ac:dyDescent="0.2">
      <c r="A14">
        <v>15</v>
      </c>
      <c r="B14" s="1">
        <v>3</v>
      </c>
    </row>
    <row r="15" spans="1:2" x14ac:dyDescent="0.2">
      <c r="A15">
        <v>16</v>
      </c>
      <c r="B15" s="1">
        <v>3</v>
      </c>
    </row>
    <row r="16" spans="1:2" x14ac:dyDescent="0.2">
      <c r="A16">
        <v>17</v>
      </c>
      <c r="B16" s="1">
        <v>3</v>
      </c>
    </row>
    <row r="17" spans="1:2" x14ac:dyDescent="0.2">
      <c r="A17">
        <v>18</v>
      </c>
      <c r="B17" s="1">
        <v>3</v>
      </c>
    </row>
    <row r="18" spans="1:2" x14ac:dyDescent="0.2">
      <c r="A18">
        <v>19</v>
      </c>
      <c r="B18" s="1">
        <v>2</v>
      </c>
    </row>
    <row r="19" spans="1:2" x14ac:dyDescent="0.2">
      <c r="A19">
        <v>20</v>
      </c>
      <c r="B19" s="1">
        <v>2</v>
      </c>
    </row>
    <row r="20" spans="1:2" x14ac:dyDescent="0.2">
      <c r="A20">
        <v>21</v>
      </c>
      <c r="B20" s="1">
        <v>2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2"/>
  <sheetViews>
    <sheetView topLeftCell="B1" zoomScale="115" zoomScaleNormal="115" workbookViewId="0">
      <selection activeCell="G2" sqref="F2:G2"/>
    </sheetView>
  </sheetViews>
  <sheetFormatPr defaultRowHeight="12.75" x14ac:dyDescent="0.2"/>
  <cols>
    <col min="1" max="1" width="9.42578125" customWidth="1"/>
    <col min="2" max="2" width="16.85546875" style="1" bestFit="1" customWidth="1"/>
    <col min="3" max="3" width="18.42578125" customWidth="1"/>
    <col min="4" max="4" width="22" customWidth="1"/>
    <col min="5" max="256" width="9.42578125" customWidth="1"/>
  </cols>
  <sheetData>
    <row r="1" spans="1:8" ht="28.5" thickBot="1" x14ac:dyDescent="0.25">
      <c r="B1" s="41"/>
      <c r="C1" s="42" t="s">
        <v>73</v>
      </c>
      <c r="D1" s="43"/>
    </row>
    <row r="2" spans="1:8" ht="78" customHeight="1" thickTop="1" thickBot="1" x14ac:dyDescent="0.25">
      <c r="A2" s="25" t="s">
        <v>57</v>
      </c>
      <c r="B2" s="32" t="s">
        <v>74</v>
      </c>
      <c r="C2" s="33" t="s">
        <v>75</v>
      </c>
      <c r="D2" s="34" t="s">
        <v>76</v>
      </c>
      <c r="F2" s="48" t="s">
        <v>89</v>
      </c>
      <c r="G2" s="48" t="s">
        <v>88</v>
      </c>
    </row>
    <row r="3" spans="1:8" ht="14.25" thickTop="1" thickBot="1" x14ac:dyDescent="0.25">
      <c r="A3">
        <v>0</v>
      </c>
      <c r="B3" s="35">
        <f t="shared" ref="B3:B21" si="0">EXP(-$G$3*(A3-$F$3)^2)</f>
        <v>3.7233631217505106E-25</v>
      </c>
      <c r="C3" s="36">
        <f t="shared" ref="C3:C21" si="1">EXP(-$G$4*(A3-$F$3)^2)</f>
        <v>6.1019366776053239E-13</v>
      </c>
      <c r="D3" s="37">
        <f>1/(1+$G$4*(A3-$F$3)^2)</f>
        <v>3.4334763948497854E-2</v>
      </c>
      <c r="F3" s="30">
        <v>750</v>
      </c>
      <c r="G3" s="30">
        <v>1E-4</v>
      </c>
    </row>
    <row r="4" spans="1:8" ht="14.25" thickTop="1" thickBot="1" x14ac:dyDescent="0.25">
      <c r="A4">
        <v>100</v>
      </c>
      <c r="B4" s="35">
        <f t="shared" si="0"/>
        <v>4.4777324417183015E-19</v>
      </c>
      <c r="C4" s="36">
        <f t="shared" si="1"/>
        <v>6.6915860912927816E-10</v>
      </c>
      <c r="D4" s="37">
        <f t="shared" ref="D4:D21" si="2">1/(1+$G$4*(A4-$F$3)^2)</f>
        <v>4.519774011299435E-2</v>
      </c>
      <c r="G4" s="30">
        <v>5.0000000000000002E-5</v>
      </c>
      <c r="H4">
        <f>1/G4</f>
        <v>20000</v>
      </c>
    </row>
    <row r="5" spans="1:8" ht="13.5" thickTop="1" x14ac:dyDescent="0.2">
      <c r="A5">
        <v>200</v>
      </c>
      <c r="B5" s="35">
        <f t="shared" si="0"/>
        <v>7.2877240958196922E-14</v>
      </c>
      <c r="D5" s="37">
        <f t="shared" si="2"/>
        <v>6.2015503875968991E-2</v>
      </c>
    </row>
    <row r="6" spans="1:8" x14ac:dyDescent="0.2">
      <c r="A6">
        <v>300</v>
      </c>
      <c r="B6" s="35">
        <f t="shared" si="0"/>
        <v>1.6052280551856116E-9</v>
      </c>
      <c r="C6" s="36">
        <f t="shared" si="1"/>
        <v>4.0065297392951069E-5</v>
      </c>
      <c r="D6" s="37">
        <f t="shared" si="2"/>
        <v>8.98876404494382E-2</v>
      </c>
    </row>
    <row r="7" spans="1:8" x14ac:dyDescent="0.2">
      <c r="A7">
        <v>400</v>
      </c>
      <c r="B7" s="35">
        <f t="shared" si="0"/>
        <v>4.7851173921290088E-6</v>
      </c>
      <c r="C7" s="36">
        <f t="shared" si="1"/>
        <v>2.1874911181828851E-3</v>
      </c>
      <c r="D7" s="37">
        <f t="shared" si="2"/>
        <v>0.14035087719298245</v>
      </c>
    </row>
    <row r="8" spans="1:8" x14ac:dyDescent="0.2">
      <c r="A8">
        <v>500</v>
      </c>
      <c r="B8" s="35">
        <f t="shared" si="0"/>
        <v>1.9304541362277093E-3</v>
      </c>
      <c r="C8" s="36">
        <f t="shared" si="1"/>
        <v>4.393693362340742E-2</v>
      </c>
      <c r="D8" s="37">
        <f t="shared" si="2"/>
        <v>0.24242424242424243</v>
      </c>
    </row>
    <row r="9" spans="1:8" x14ac:dyDescent="0.2">
      <c r="A9">
        <v>600</v>
      </c>
      <c r="B9" s="35">
        <f t="shared" si="0"/>
        <v>0.10539922456186433</v>
      </c>
      <c r="C9" s="36">
        <f t="shared" si="1"/>
        <v>0.32465246735834974</v>
      </c>
      <c r="D9" s="37">
        <f t="shared" si="2"/>
        <v>0.47058823529411764</v>
      </c>
    </row>
    <row r="10" spans="1:8" x14ac:dyDescent="0.2">
      <c r="A10">
        <v>700</v>
      </c>
      <c r="B10" s="35">
        <f t="shared" si="0"/>
        <v>0.77880078307140488</v>
      </c>
      <c r="C10" s="36">
        <f t="shared" si="1"/>
        <v>0.88249690258459546</v>
      </c>
      <c r="D10" s="37">
        <f t="shared" si="2"/>
        <v>0.88888888888888884</v>
      </c>
    </row>
    <row r="11" spans="1:8" x14ac:dyDescent="0.2">
      <c r="A11">
        <v>800</v>
      </c>
      <c r="B11" s="35">
        <f t="shared" si="0"/>
        <v>0.77880078307140488</v>
      </c>
      <c r="C11" s="36">
        <f t="shared" si="1"/>
        <v>0.88249690258459546</v>
      </c>
      <c r="D11" s="37">
        <f t="shared" si="2"/>
        <v>0.88888888888888884</v>
      </c>
    </row>
    <row r="12" spans="1:8" x14ac:dyDescent="0.2">
      <c r="A12">
        <v>900</v>
      </c>
      <c r="B12" s="35">
        <f t="shared" si="0"/>
        <v>0.10539922456186433</v>
      </c>
      <c r="C12" s="36">
        <f t="shared" si="1"/>
        <v>0.32465246735834974</v>
      </c>
      <c r="D12" s="37">
        <f t="shared" si="2"/>
        <v>0.47058823529411764</v>
      </c>
    </row>
    <row r="13" spans="1:8" x14ac:dyDescent="0.2">
      <c r="A13">
        <v>1000</v>
      </c>
      <c r="B13" s="35">
        <f t="shared" si="0"/>
        <v>1.9304541362277093E-3</v>
      </c>
      <c r="C13" s="36">
        <f t="shared" si="1"/>
        <v>4.393693362340742E-2</v>
      </c>
      <c r="D13" s="37">
        <f t="shared" si="2"/>
        <v>0.24242424242424243</v>
      </c>
    </row>
    <row r="14" spans="1:8" x14ac:dyDescent="0.2">
      <c r="A14">
        <v>1100</v>
      </c>
      <c r="B14" s="35">
        <f t="shared" si="0"/>
        <v>4.7851173921290088E-6</v>
      </c>
      <c r="C14" s="36">
        <f t="shared" si="1"/>
        <v>2.1874911181828851E-3</v>
      </c>
      <c r="D14" s="37">
        <f t="shared" si="2"/>
        <v>0.14035087719298245</v>
      </c>
    </row>
    <row r="15" spans="1:8" x14ac:dyDescent="0.2">
      <c r="A15">
        <v>1200</v>
      </c>
      <c r="B15" s="35">
        <f t="shared" si="0"/>
        <v>1.6052280551856116E-9</v>
      </c>
      <c r="C15" s="36">
        <f t="shared" si="1"/>
        <v>4.0065297392951069E-5</v>
      </c>
      <c r="D15" s="37">
        <f t="shared" si="2"/>
        <v>8.98876404494382E-2</v>
      </c>
    </row>
    <row r="16" spans="1:8" x14ac:dyDescent="0.2">
      <c r="A16">
        <v>1300</v>
      </c>
      <c r="B16" s="35">
        <f t="shared" si="0"/>
        <v>7.2877240958196922E-14</v>
      </c>
      <c r="C16" s="36">
        <f t="shared" si="1"/>
        <v>2.6995785033630141E-7</v>
      </c>
      <c r="D16" s="37">
        <f t="shared" si="2"/>
        <v>6.2015503875968991E-2</v>
      </c>
    </row>
    <row r="17" spans="1:4" x14ac:dyDescent="0.2">
      <c r="A17">
        <v>1400</v>
      </c>
      <c r="B17" s="35">
        <f t="shared" si="0"/>
        <v>4.4777324417183015E-19</v>
      </c>
      <c r="C17" s="36">
        <f t="shared" si="1"/>
        <v>6.6915860912927816E-10</v>
      </c>
      <c r="D17" s="37">
        <f t="shared" si="2"/>
        <v>4.519774011299435E-2</v>
      </c>
    </row>
    <row r="18" spans="1:4" x14ac:dyDescent="0.2">
      <c r="A18">
        <v>1500</v>
      </c>
      <c r="B18" s="35">
        <f t="shared" si="0"/>
        <v>3.7233631217505106E-25</v>
      </c>
      <c r="C18" s="36">
        <f t="shared" si="1"/>
        <v>6.1019366776053239E-13</v>
      </c>
      <c r="D18" s="37">
        <f t="shared" si="2"/>
        <v>3.4334763948497854E-2</v>
      </c>
    </row>
    <row r="19" spans="1:4" x14ac:dyDescent="0.2">
      <c r="A19">
        <v>1600</v>
      </c>
      <c r="B19" s="35">
        <f t="shared" si="0"/>
        <v>4.1900931944943974E-32</v>
      </c>
      <c r="C19" s="36">
        <f t="shared" si="1"/>
        <v>2.0469717131642043E-16</v>
      </c>
      <c r="D19" s="37">
        <f t="shared" si="2"/>
        <v>2.6936026936026935E-2</v>
      </c>
    </row>
    <row r="20" spans="1:4" x14ac:dyDescent="0.2">
      <c r="A20">
        <v>1700</v>
      </c>
      <c r="B20" s="35">
        <f t="shared" si="0"/>
        <v>6.38150344806079E-40</v>
      </c>
      <c r="C20" s="36">
        <f t="shared" si="1"/>
        <v>2.5261637809256925E-20</v>
      </c>
      <c r="D20" s="37">
        <f t="shared" si="2"/>
        <v>2.1680216802168022E-2</v>
      </c>
    </row>
    <row r="21" spans="1:4" ht="13.5" thickBot="1" x14ac:dyDescent="0.25">
      <c r="A21">
        <v>1800</v>
      </c>
      <c r="B21" s="38">
        <f t="shared" si="0"/>
        <v>1.3153258948574645E-48</v>
      </c>
      <c r="C21" s="39">
        <f t="shared" si="1"/>
        <v>1.146876582225596E-24</v>
      </c>
      <c r="D21" s="40">
        <f t="shared" si="2"/>
        <v>1.7817371937639197E-2</v>
      </c>
    </row>
    <row r="22" spans="1:4" x14ac:dyDescent="0.2">
      <c r="B22" s="44">
        <f t="shared" ref="B22:C22" si="3">STDEV(B3:B21)</f>
        <v>0.24380935076948823</v>
      </c>
      <c r="C22" s="44">
        <f t="shared" si="3"/>
        <v>0.28934050015488594</v>
      </c>
      <c r="D22" s="44">
        <f>STDEV(D3:D21)</f>
        <v>0.27527434322189942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22"/>
  <sheetViews>
    <sheetView zoomScale="70" zoomScaleNormal="70" workbookViewId="0">
      <selection activeCell="I32" sqref="I32"/>
    </sheetView>
  </sheetViews>
  <sheetFormatPr defaultRowHeight="12.75" x14ac:dyDescent="0.2"/>
  <cols>
    <col min="1" max="1" width="9.42578125" customWidth="1"/>
    <col min="2" max="2" width="16.85546875" style="1" bestFit="1" customWidth="1"/>
    <col min="3" max="3" width="18.42578125" customWidth="1"/>
    <col min="4" max="4" width="22" customWidth="1"/>
    <col min="5" max="5" width="9.42578125" customWidth="1"/>
    <col min="6" max="6" width="11.28515625" bestFit="1" customWidth="1"/>
    <col min="7" max="7" width="11" bestFit="1" customWidth="1"/>
    <col min="8" max="256" width="9.42578125" customWidth="1"/>
  </cols>
  <sheetData>
    <row r="1" spans="1:8" ht="28.5" thickBot="1" x14ac:dyDescent="0.25">
      <c r="B1" s="41"/>
      <c r="C1" s="42" t="s">
        <v>73</v>
      </c>
      <c r="D1" s="43"/>
    </row>
    <row r="2" spans="1:8" ht="78" customHeight="1" thickTop="1" thickBot="1" x14ac:dyDescent="0.25">
      <c r="A2" s="25" t="s">
        <v>57</v>
      </c>
      <c r="B2" s="32" t="s">
        <v>84</v>
      </c>
      <c r="C2" s="33" t="s">
        <v>85</v>
      </c>
      <c r="D2" s="34" t="s">
        <v>86</v>
      </c>
      <c r="F2" s="48" t="s">
        <v>89</v>
      </c>
      <c r="G2" s="48" t="s">
        <v>88</v>
      </c>
    </row>
    <row r="3" spans="1:8" ht="14.25" thickTop="1" thickBot="1" x14ac:dyDescent="0.25">
      <c r="A3">
        <v>0</v>
      </c>
      <c r="B3" s="35">
        <f t="shared" ref="B3:B21" si="0">EXP(-$G$3*(A3-$F$3)^2)</f>
        <v>1</v>
      </c>
      <c r="C3" s="36">
        <f t="shared" ref="C3:C22" si="1">EXP(-$G$4*(A3-$F$3)^2)</f>
        <v>1</v>
      </c>
      <c r="D3" s="37">
        <f>1/(1+$G$4*(A3-$F$3)^2)</f>
        <v>1</v>
      </c>
      <c r="F3" s="30">
        <v>0</v>
      </c>
      <c r="G3" s="30">
        <v>0.01</v>
      </c>
    </row>
    <row r="4" spans="1:8" ht="14.25" thickTop="1" thickBot="1" x14ac:dyDescent="0.25">
      <c r="A4">
        <v>5</v>
      </c>
      <c r="B4" s="35">
        <f t="shared" si="0"/>
        <v>0.77880078307140488</v>
      </c>
      <c r="C4" s="36">
        <f t="shared" si="1"/>
        <v>0.88249690258459546</v>
      </c>
      <c r="D4" s="37">
        <f t="shared" ref="D4:D21" si="2">1/(1+$G$4*(A4-$F$3)^2)</f>
        <v>0.88888888888888884</v>
      </c>
      <c r="G4" s="30">
        <v>5.0000000000000001E-3</v>
      </c>
      <c r="H4">
        <f>1/G4</f>
        <v>200</v>
      </c>
    </row>
    <row r="5" spans="1:8" ht="13.5" thickTop="1" x14ac:dyDescent="0.2">
      <c r="A5">
        <v>10</v>
      </c>
      <c r="B5" s="35">
        <f t="shared" si="0"/>
        <v>0.36787944117144233</v>
      </c>
      <c r="C5" s="36">
        <f t="shared" si="1"/>
        <v>0.60653065971263342</v>
      </c>
      <c r="D5" s="37">
        <f t="shared" si="2"/>
        <v>0.66666666666666663</v>
      </c>
    </row>
    <row r="6" spans="1:8" x14ac:dyDescent="0.2">
      <c r="A6">
        <v>15</v>
      </c>
      <c r="B6" s="35">
        <f t="shared" si="0"/>
        <v>0.10539922456186433</v>
      </c>
      <c r="C6" s="36">
        <f t="shared" si="1"/>
        <v>0.32465246735834974</v>
      </c>
      <c r="D6" s="37">
        <f t="shared" si="2"/>
        <v>0.47058823529411764</v>
      </c>
    </row>
    <row r="7" spans="1:8" x14ac:dyDescent="0.2">
      <c r="A7">
        <v>20</v>
      </c>
      <c r="B7" s="35">
        <f t="shared" si="0"/>
        <v>1.8315638888734179E-2</v>
      </c>
      <c r="C7" s="36">
        <f t="shared" si="1"/>
        <v>0.1353352832366127</v>
      </c>
      <c r="D7" s="37">
        <f t="shared" si="2"/>
        <v>0.33333333333333331</v>
      </c>
    </row>
    <row r="8" spans="1:8" x14ac:dyDescent="0.2">
      <c r="A8">
        <v>25</v>
      </c>
      <c r="B8" s="35">
        <f t="shared" si="0"/>
        <v>1.9304541362277093E-3</v>
      </c>
      <c r="C8" s="36">
        <f t="shared" si="1"/>
        <v>4.393693362340742E-2</v>
      </c>
      <c r="D8" s="37">
        <f t="shared" si="2"/>
        <v>0.24242424242424243</v>
      </c>
    </row>
    <row r="9" spans="1:8" x14ac:dyDescent="0.2">
      <c r="A9">
        <v>30</v>
      </c>
      <c r="B9" s="35">
        <f t="shared" si="0"/>
        <v>1.2340980408667956E-4</v>
      </c>
      <c r="C9" s="36">
        <f t="shared" si="1"/>
        <v>1.1108996538242306E-2</v>
      </c>
      <c r="D9" s="37">
        <f t="shared" si="2"/>
        <v>0.18181818181818182</v>
      </c>
    </row>
    <row r="10" spans="1:8" x14ac:dyDescent="0.2">
      <c r="A10">
        <v>35</v>
      </c>
      <c r="B10" s="35">
        <f t="shared" si="0"/>
        <v>4.7851173921290088E-6</v>
      </c>
      <c r="C10" s="36">
        <f t="shared" si="1"/>
        <v>2.1874911181828851E-3</v>
      </c>
      <c r="D10" s="37">
        <f t="shared" si="2"/>
        <v>0.14035087719298245</v>
      </c>
    </row>
    <row r="11" spans="1:8" x14ac:dyDescent="0.2">
      <c r="A11">
        <v>40</v>
      </c>
      <c r="B11" s="35">
        <f t="shared" si="0"/>
        <v>1.1253517471925912E-7</v>
      </c>
      <c r="C11" s="36">
        <f t="shared" si="1"/>
        <v>3.3546262790251185E-4</v>
      </c>
      <c r="D11" s="37">
        <f t="shared" si="2"/>
        <v>0.1111111111111111</v>
      </c>
    </row>
    <row r="12" spans="1:8" x14ac:dyDescent="0.2">
      <c r="A12">
        <v>45</v>
      </c>
      <c r="B12" s="35">
        <f t="shared" si="0"/>
        <v>1.6052280551856116E-9</v>
      </c>
      <c r="C12" s="36">
        <f t="shared" si="1"/>
        <v>4.0065297392951069E-5</v>
      </c>
      <c r="D12" s="37">
        <f t="shared" si="2"/>
        <v>8.98876404494382E-2</v>
      </c>
    </row>
    <row r="13" spans="1:8" x14ac:dyDescent="0.2">
      <c r="A13">
        <v>50</v>
      </c>
      <c r="B13" s="35">
        <f t="shared" si="0"/>
        <v>1.3887943864964021E-11</v>
      </c>
      <c r="C13" s="36">
        <f t="shared" si="1"/>
        <v>3.7266531720786709E-6</v>
      </c>
      <c r="D13" s="37">
        <f t="shared" si="2"/>
        <v>7.407407407407407E-2</v>
      </c>
    </row>
    <row r="14" spans="1:8" x14ac:dyDescent="0.2">
      <c r="A14">
        <v>55</v>
      </c>
      <c r="B14" s="35">
        <f t="shared" si="0"/>
        <v>7.2877240958196922E-14</v>
      </c>
      <c r="C14" s="36">
        <f t="shared" si="1"/>
        <v>2.6995785033630141E-7</v>
      </c>
      <c r="D14" s="37">
        <f t="shared" si="2"/>
        <v>6.2015503875968991E-2</v>
      </c>
    </row>
    <row r="15" spans="1:8" x14ac:dyDescent="0.2">
      <c r="A15">
        <v>60</v>
      </c>
      <c r="B15" s="35">
        <f t="shared" si="0"/>
        <v>2.3195228302435691E-16</v>
      </c>
      <c r="C15" s="36">
        <f t="shared" si="1"/>
        <v>1.5229979744712629E-8</v>
      </c>
      <c r="D15" s="37">
        <f t="shared" si="2"/>
        <v>5.2631578947368418E-2</v>
      </c>
    </row>
    <row r="16" spans="1:8" x14ac:dyDescent="0.2">
      <c r="A16">
        <v>65</v>
      </c>
      <c r="B16" s="35">
        <f t="shared" si="0"/>
        <v>4.4777324417183015E-19</v>
      </c>
      <c r="C16" s="36">
        <f t="shared" si="1"/>
        <v>6.6915860912927816E-10</v>
      </c>
      <c r="D16" s="37">
        <f t="shared" si="2"/>
        <v>4.519774011299435E-2</v>
      </c>
    </row>
    <row r="17" spans="1:4" x14ac:dyDescent="0.2">
      <c r="A17">
        <v>70</v>
      </c>
      <c r="B17" s="35">
        <f t="shared" si="0"/>
        <v>5.2428856633634639E-22</v>
      </c>
      <c r="C17" s="36">
        <f t="shared" si="1"/>
        <v>2.289734845645553E-11</v>
      </c>
      <c r="D17" s="37">
        <f t="shared" si="2"/>
        <v>3.9215686274509803E-2</v>
      </c>
    </row>
    <row r="18" spans="1:4" x14ac:dyDescent="0.2">
      <c r="A18">
        <v>75</v>
      </c>
      <c r="B18" s="35">
        <f t="shared" si="0"/>
        <v>3.7233631217505106E-25</v>
      </c>
      <c r="C18" s="36">
        <f t="shared" si="1"/>
        <v>6.1019366776053239E-13</v>
      </c>
      <c r="D18" s="37">
        <f t="shared" si="2"/>
        <v>3.4334763948497854E-2</v>
      </c>
    </row>
    <row r="19" spans="1:4" x14ac:dyDescent="0.2">
      <c r="A19">
        <v>80</v>
      </c>
      <c r="B19" s="35">
        <f t="shared" si="0"/>
        <v>1.6038108905486379E-28</v>
      </c>
      <c r="C19" s="36">
        <f t="shared" si="1"/>
        <v>1.2664165549094176E-14</v>
      </c>
      <c r="D19" s="37">
        <f t="shared" si="2"/>
        <v>3.0303030303030304E-2</v>
      </c>
    </row>
    <row r="20" spans="1:4" x14ac:dyDescent="0.2">
      <c r="A20">
        <v>85</v>
      </c>
      <c r="B20" s="35">
        <f t="shared" si="0"/>
        <v>4.1900931944943974E-32</v>
      </c>
      <c r="C20" s="36">
        <f t="shared" si="1"/>
        <v>2.0469717131642043E-16</v>
      </c>
      <c r="D20" s="37">
        <f t="shared" si="2"/>
        <v>2.6936026936026935E-2</v>
      </c>
    </row>
    <row r="21" spans="1:4" ht="13.5" thickBot="1" x14ac:dyDescent="0.25">
      <c r="A21">
        <v>90</v>
      </c>
      <c r="B21" s="38">
        <f t="shared" si="0"/>
        <v>6.6396771995807348E-36</v>
      </c>
      <c r="C21" s="36">
        <f t="shared" si="1"/>
        <v>2.576757109154981E-18</v>
      </c>
      <c r="D21" s="40">
        <f t="shared" si="2"/>
        <v>2.4096385542168676E-2</v>
      </c>
    </row>
    <row r="22" spans="1:4" x14ac:dyDescent="0.2">
      <c r="B22" s="44">
        <f t="shared" ref="B22" si="3">STDEV(B3:B21)</f>
        <v>0.2868916000021442</v>
      </c>
      <c r="C22" s="36">
        <f t="shared" si="1"/>
        <v>1</v>
      </c>
      <c r="D22" s="44">
        <f>STDEV(D3:D21)</f>
        <v>0.30237936354934708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8</vt:i4>
      </vt:variant>
    </vt:vector>
  </HeadingPairs>
  <TitlesOfParts>
    <vt:vector size="8" baseType="lpstr">
      <vt:lpstr>Legend</vt:lpstr>
      <vt:lpstr>Masking example</vt:lpstr>
      <vt:lpstr>criteria</vt:lpstr>
      <vt:lpstr>binary</vt:lpstr>
      <vt:lpstr>linear</vt:lpstr>
      <vt:lpstr>classes</vt:lpstr>
      <vt:lpstr>fuzzy_precipitation</vt:lpstr>
      <vt:lpstr>fuzzy_distance</vt:lpstr>
    </vt:vector>
  </TitlesOfParts>
  <Company>Université Catholique de Louvain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Matrice UCL</dc:creator>
  <cp:lastModifiedBy>Pirotti Francesco</cp:lastModifiedBy>
  <cp:lastPrinted>2008-11-18T09:46:03Z</cp:lastPrinted>
  <dcterms:created xsi:type="dcterms:W3CDTF">2008-11-17T15:00:40Z</dcterms:created>
  <dcterms:modified xsi:type="dcterms:W3CDTF">2023-12-23T07:48:25Z</dcterms:modified>
</cp:coreProperties>
</file>